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oleObject" PartName="/xl/embeddings/oleObject6.bin"/>
  <Override ContentType="application/vnd.openxmlformats-officedocument.oleObject" PartName="/xl/embeddings/oleObject1.bin"/>
  <Override ContentType="application/vnd.openxmlformats-officedocument.oleObject" PartName="/xl/embeddings/oleObject2.bin"/>
  <Override ContentType="application/vnd.openxmlformats-officedocument.oleObject" PartName="/xl/embeddings/oleObject4.bin"/>
  <Override ContentType="application/vnd.openxmlformats-officedocument.oleObject" PartName="/xl/embeddings/oleObject5.bin"/>
  <Override ContentType="application/vnd.openxmlformats-officedocument.oleObject" PartName="/xl/embeddings/oleObject3.bin"/>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Instruções de Preenchimento" sheetId="1" r:id="rId4"/>
    <sheet state="hidden" name="OLDInstruções de Preenchimento" sheetId="2" r:id="rId5"/>
    <sheet state="hidden" name="OLD1. Aspectos Gerais" sheetId="3" r:id="rId6"/>
    <sheet state="hidden" name="OL2. Desempenho Salas de Cinema" sheetId="4" r:id="rId7"/>
    <sheet state="hidden" name="2. Desempenho Salas" sheetId="5" r:id="rId8"/>
    <sheet state="hidden" name="OLD3. Relação Receitas" sheetId="6" r:id="rId9"/>
    <sheet state="hidden" name="4. P&amp;A" sheetId="7" r:id="rId10"/>
    <sheet state="hidden" name="OLD4. Relação Despesas" sheetId="8" r:id="rId11"/>
    <sheet state="hidden" name="OLD5. Resultados" sheetId="9" r:id="rId12"/>
    <sheet state="hidden" name="6. Anexos" sheetId="10" r:id="rId13"/>
    <sheet state="visible" name="Relatório Colaterizado" sheetId="11" r:id="rId14"/>
    <sheet state="hidden" name="Despesas Video" sheetId="12" r:id="rId15"/>
    <sheet state="hidden" name="Receita Video" sheetId="13" r:id="rId16"/>
    <sheet state="hidden" name="Pagamentos" sheetId="14" r:id="rId17"/>
    <sheet state="hidden" name="TV Summary" sheetId="15" r:id="rId18"/>
    <sheet state="hidden" name="TV Report 1" sheetId="16" r:id="rId19"/>
    <sheet state="hidden" name="TV Report 2" sheetId="17" r:id="rId20"/>
    <sheet state="hidden" name="TV Report 3" sheetId="18" r:id="rId21"/>
    <sheet state="hidden" name="TV Report 4" sheetId="19" r:id="rId22"/>
    <sheet state="hidden" name="Adm &amp;BO" sheetId="20" r:id="rId23"/>
    <sheet state="hidden" name="Tunover Report" sheetId="21" r:id="rId24"/>
  </sheets>
  <definedNames>
    <definedName localSheetId="3" name="RBB">'OL2. Desempenho Salas de Cinema'!#REF!</definedName>
    <definedName localSheetId="3" name="RBD">'OL2. Desempenho Salas de Cinema'!#REF!</definedName>
    <definedName localSheetId="3" name="RBE">'OL2. Desempenho Salas de Cinema'!#REF!</definedName>
    <definedName localSheetId="3" name="RLD">'OL2. Desempenho Salas de Cinema'!#REF!</definedName>
    <definedName localSheetId="3" name="RLP">'OL2. Desempenho Salas de Cinema'!#REF!</definedName>
    <definedName localSheetId="3" name="solver_cvg">0.0001</definedName>
    <definedName localSheetId="8" name="solver_cvg">0.0001</definedName>
    <definedName localSheetId="3" name="solver_drv">1</definedName>
    <definedName localSheetId="8" name="solver_drv">1</definedName>
    <definedName localSheetId="3" name="solver_est">1</definedName>
    <definedName localSheetId="8" name="solver_est">1</definedName>
    <definedName localSheetId="3" name="solver_itr">100</definedName>
    <definedName localSheetId="8" name="solver_itr">100</definedName>
    <definedName localSheetId="3" name="solver_lin">2</definedName>
    <definedName localSheetId="8" name="solver_lin">2</definedName>
    <definedName localSheetId="3" name="solver_neg">2</definedName>
    <definedName localSheetId="8" name="solver_neg">2</definedName>
    <definedName localSheetId="3" name="solver_num">0</definedName>
    <definedName localSheetId="8" name="solver_num">0</definedName>
    <definedName localSheetId="3" name="solver_nwt">1</definedName>
    <definedName localSheetId="8" name="solver_nwt">1</definedName>
    <definedName localSheetId="3" name="solver_opt">'OL2. Desempenho Salas de Cinema'!#REF!</definedName>
    <definedName localSheetId="8" name="solver_opt">'OLD5. Resultados'!#REF!</definedName>
    <definedName localSheetId="3" name="solver_pre">0.000001</definedName>
    <definedName localSheetId="8" name="solver_pre">0.000001</definedName>
    <definedName localSheetId="3" name="solver_scl">2</definedName>
    <definedName localSheetId="8" name="solver_scl">2</definedName>
    <definedName localSheetId="3" name="solver_sho">2</definedName>
    <definedName localSheetId="8" name="solver_sho">2</definedName>
    <definedName localSheetId="3" name="solver_tim">100</definedName>
    <definedName localSheetId="8" name="solver_tim">100</definedName>
    <definedName localSheetId="3" name="solver_tol">0.05</definedName>
    <definedName localSheetId="8" name="solver_tol">0.05</definedName>
    <definedName localSheetId="3" name="solver_typ">3</definedName>
    <definedName localSheetId="8" name="solver_typ">3</definedName>
    <definedName localSheetId="3" name="solver_val">0</definedName>
    <definedName localSheetId="8" name="solver_val">0</definedName>
    <definedName localSheetId="3" name="TribDistrib">'OL2. Desempenho Salas de Cinema'!#REF!</definedName>
    <definedName localSheetId="3" name="TribExibidor">'OL2. Desempenho Salas de Cinema'!#REF!</definedName>
    <definedName name="III._SIMULAÇÃO_DE_ENTREGAS_DO_RELATÓRIO_DE_COMERCIALIZAÇÃO">'Instruções de Preenchimento'!$B$37</definedName>
    <definedName localSheetId="7" name="Z_EDA565A0_BE78_4ED7_BCD3_8F0432250E8B_.wvu.PrintArea">'OLD4. Relação Despesas'!$B$1:$J$46</definedName>
    <definedName name="_6._Anexos">'Instruções de Preenchimento'!$C$182</definedName>
    <definedName name="_5._Resultados">'Instruções de Preenchimento'!$C$138</definedName>
    <definedName localSheetId="5" name="Z_EDA565A0_BE78_4ED7_BCD3_8F0432250E8B_.wvu.PrintArea">'OLD3. Relação Receitas'!$B$1:$H$87</definedName>
    <definedName name="DESEMPENHO_EM_SALAS_DE_CINEMA">'2. Desempenho Salas'!$B$1</definedName>
    <definedName name="ASPECTOS_GERAIS">#REF!</definedName>
    <definedName name="_4._P_A">'Instruções de Preenchimento'!$C$115</definedName>
    <definedName name="_1._Aspectos_Gerais">'Instruções de Preenchimento'!$C$51</definedName>
    <definedName name="RECEITAS_EM_JANELAS_SECUNDÁRIAS">#REF!</definedName>
    <definedName name="DESPESAS_DE_P_A">'4. P&amp;A'!$B$1</definedName>
    <definedName localSheetId="1" name="Z_EDA565A0_BE78_4ED7_BCD3_8F0432250E8B_.wvu.PrintArea">'OLDInstruções de Preenchimento'!$B$1:$C$87</definedName>
    <definedName name="RESULTADOS">#REF!</definedName>
    <definedName name="_3._Receitas_Outras_Janelas">'Instruções de Preenchimento'!$C$98</definedName>
    <definedName localSheetId="6" name="Z_EDA565A0_BE78_4ED7_BCD3_8F0432250E8B_.wvu.PrintArea">'4. P&amp;A'!$C$1:$J$12</definedName>
    <definedName localSheetId="8" name="Z_EDA565A0_BE78_4ED7_BCD3_8F0432250E8B_.wvu.PrintArea">'OLD5. Resultados'!$B$1:$K$12</definedName>
    <definedName name="ANEXOS">'6. Anexos'!$B$1</definedName>
    <definedName localSheetId="4" name="Z_EDA565A0_BE78_4ED7_BCD3_8F0432250E8B_.wvu.PrintArea">'2. Desempenho Salas'!$C$1:$K$26</definedName>
    <definedName name="_2._Desempenho_Salas">'Instruções de Preenchimento'!$C$70</definedName>
    <definedName localSheetId="0" name="Z_EDA565A0_BE78_4ED7_BCD3_8F0432250E8B_.wvu.PrintArea">'Instruções de Preenchimento'!$C$1:$D$113</definedName>
    <definedName hidden="1" localSheetId="6" name="_xlnm._FilterDatabase">'4. P&amp;A'!$C$13:$J$259</definedName>
    <definedName hidden="1" localSheetId="12" name="_xlnm._FilterDatabase">'Receita Video'!$A$2:$BZ$467</definedName>
  </definedNames>
  <calcPr/>
  <pivotCaches>
    <pivotCache cacheId="0" r:id="rId25"/>
  </pivotCaches>
  <extLst>
    <ext uri="GoogleSheetsCustomDataVersion2">
      <go:sheetsCustomData xmlns:go="http://customooxmlschemas.google.com/" r:id="rId26" roundtripDataChecksum="DLvGUFN2yUOMDp+ttWYIlu5Xn4PD0ZCLXtswMYqiw4g="/>
    </ext>
  </extLst>
</workbook>
</file>

<file path=xl/sharedStrings.xml><?xml version="1.0" encoding="utf-8"?>
<sst xmlns="http://schemas.openxmlformats.org/spreadsheetml/2006/main" count="20031" uniqueCount="4336">
  <si>
    <t>INSTRUÇÕES DE PREENCHIMENTO</t>
  </si>
  <si>
    <t>Realize o preenchimento do Relatório de Comercialização pela seguinte ordem:</t>
  </si>
  <si>
    <t>1. Aspectos Gerais</t>
  </si>
  <si>
    <t>2. Relação Receitas</t>
  </si>
  <si>
    <t>3. Resultados</t>
  </si>
  <si>
    <t>I. MATERIAL A ENVIAR:</t>
  </si>
  <si>
    <t>Destinatário</t>
  </si>
  <si>
    <t>BRDE e ANCINE</t>
  </si>
  <si>
    <t>Material a ser enviado</t>
  </si>
  <si>
    <r>
      <rPr>
        <rFont val="Arial"/>
        <b/>
        <color rgb="FF0033CC"/>
        <sz val="10.0"/>
      </rPr>
      <t>Linhas PRODECINE 01, PRODECINE 02 e PRODECINE 04:</t>
    </r>
    <r>
      <rPr>
        <rFont val="Arial"/>
        <color theme="1"/>
        <sz val="10.0"/>
        <u/>
      </rPr>
      <t xml:space="preserve">
Caso tenha havido movimentação de receitas e despesas de comercialização no período</t>
    </r>
    <r>
      <rPr>
        <rFont val="Arial"/>
        <color theme="1"/>
        <sz val="10.0"/>
      </rPr>
      <t xml:space="preserve">:
--&gt; Abas '1. Aspectos Gerais'; '2. Desempenho Salas'; '3. Receitas Outras Janelas'; '4. P&amp;A'; '5. Resultados' e '6. Anexos', devidamente preenchidos e assinados, além de cópia dos documentos assinalados na aba '4.Anexos'. 
</t>
    </r>
    <r>
      <rPr>
        <rFont val="Arial"/>
        <color theme="1"/>
        <sz val="10.0"/>
        <u/>
      </rPr>
      <t>Caso NÃO tenha havido comercialização no período</t>
    </r>
    <r>
      <rPr>
        <rFont val="Arial"/>
        <color theme="1"/>
        <sz val="10.0"/>
      </rPr>
      <t>:
--&gt; Apenas a Aba  '1. Aspectos Gerais'.
OBS.: Todos os formulários devem ser encaminhados em meio físico (impresso) e eletrônico.</t>
    </r>
  </si>
  <si>
    <r>
      <rPr>
        <rFont val="Arial"/>
        <b/>
        <color rgb="FF0033CC"/>
        <sz val="10.0"/>
      </rPr>
      <t>Linhas PRODECINE 03:</t>
    </r>
    <r>
      <rPr>
        <rFont val="Arial"/>
        <color theme="1"/>
        <sz val="10.0"/>
        <u/>
      </rPr>
      <t xml:space="preserve">
Caso tenha havido movimentação de receitas e despesas de comercialização no período</t>
    </r>
    <r>
      <rPr>
        <rFont val="Arial"/>
        <color theme="1"/>
        <sz val="10.0"/>
      </rPr>
      <t xml:space="preserve">:
--&gt; Abas '1. Aspectos Gerais'; '2. Desempenho Salas'; '3. Receitas Outras Janelas'; '5. Resultados' e '6. Anexos', devidamente preenchidos e assinados, além de cópia dos documentos assinalados na aba '4.Anexos'. 
</t>
    </r>
    <r>
      <rPr>
        <rFont val="Arial"/>
        <color theme="1"/>
        <sz val="10.0"/>
        <u/>
      </rPr>
      <t>Caso NÃO tenha havido comercialização no período</t>
    </r>
    <r>
      <rPr>
        <rFont val="Arial"/>
        <color theme="1"/>
        <sz val="10.0"/>
      </rPr>
      <t>:
--&gt; Apenas a Aba  '1. Aspectos Gerais'.
OBS.: Todos os formulários devem ser encaminhados em meio físico (impresso) e eletrônico.</t>
    </r>
  </si>
  <si>
    <t>II. ORIENTAÇÕES GERAIS:</t>
  </si>
  <si>
    <r>
      <rPr>
        <rFont val="Arial"/>
        <b/>
        <color theme="1"/>
        <sz val="10.0"/>
      </rPr>
      <t xml:space="preserve">1. </t>
    </r>
    <r>
      <rPr>
        <rFont val="Arial"/>
        <b/>
        <color theme="1"/>
        <sz val="10.0"/>
        <u/>
      </rPr>
      <t>Sobre o Relatório de Comercialização</t>
    </r>
  </si>
  <si>
    <r>
      <rPr>
        <rFont val="Arial"/>
        <b/>
        <color theme="1"/>
        <sz val="10.0"/>
      </rPr>
      <t>1.1. DEFINIÇÃO:</t>
    </r>
    <r>
      <rPr>
        <rFont val="Arial"/>
        <color theme="1"/>
        <sz val="10.0"/>
      </rPr>
      <t xml:space="preserve">
O contrato de investimento do FSA, firmado entre a empresa produtora da Obra e o Agente Financeiro, em sua CLÁUSULA SEGUNDA - DEFINIÇÕES, estabelece:
</t>
    </r>
    <r>
      <rPr>
        <rFont val="Arial"/>
        <b/>
        <color theme="1"/>
        <sz val="10.0"/>
        <u/>
      </rPr>
      <t>Relatório de Comercialização:</t>
    </r>
    <r>
      <rPr>
        <rFont val="Arial"/>
        <color theme="1"/>
        <sz val="10.0"/>
      </rPr>
      <t xml:space="preserve"> documento constituído de relatório detalhado da exploração comercial da OBRA no período por ele abrangido, em todos e quaisquer territórios, segmentos de mercado e janelas de exploração, existentes ou que venham a ser criados, acompanhado de: 
-&gt; relação de recebimentos identificando os documentos (inclusive fiscais) que comprovem as receitas realizadas; 
-&gt; cópias dos contratos e demais documentos formalizando ajustes que impliquem participação de terceiros nos rendimentos da OBRA; e 
-&gt; cópias dos contratos de comercialização ou outros celebrados no período que impliquem transferência de direitos sobre o resultado comercial da OBRA. 
O relatório também deverá conter informações sobre valores decorrentes de licenciamento de marcas e imagens da OBRA, seus elementos e obras derivadas, bem como de transferência de direitos patrimoniais relativos à OBRA, suas partes, marcas ou produtos derivados, acompanhado das cópias dos contratos de licenciamento, cessão de direitos ou outros contratos celebrados no período.</t>
    </r>
  </si>
  <si>
    <r>
      <rPr>
        <rFont val="Arial"/>
        <b/>
        <color theme="1"/>
        <sz val="10.0"/>
      </rPr>
      <t>1.2. DATAS DE ENTREGA E ABRANGÊNCIA:</t>
    </r>
    <r>
      <rPr>
        <rFont val="Arial"/>
        <color theme="1"/>
        <sz val="10.0"/>
      </rPr>
      <t xml:space="preserve">
</t>
    </r>
    <r>
      <rPr>
        <rFont val="Arial"/>
        <b/>
        <color theme="1"/>
        <sz val="10.0"/>
      </rPr>
      <t>1.2.1. Empresa Produtora -</t>
    </r>
    <r>
      <rPr>
        <rFont val="Arial"/>
        <color theme="1"/>
        <sz val="10.0"/>
      </rPr>
      <t xml:space="preserve"> O contrato de investimento do FSA CLÁUSULA - OBRIGAÇÕES DA PRODUTORA, estabelece como obrigação:
a) Apresentar, </t>
    </r>
    <r>
      <rPr>
        <rFont val="Arial"/>
        <color theme="1"/>
        <sz val="10.0"/>
        <u/>
      </rPr>
      <t>em meio físico e eletrônico</t>
    </r>
    <r>
      <rPr>
        <rFont val="Arial"/>
        <color theme="1"/>
        <sz val="10.0"/>
      </rPr>
      <t xml:space="preserve">, Relatórios de Comercialização relativos à exploração comercial da OBRA pela própria PRODUTORA e/ou por outras pessoas naturais ou jurídicas, com as quais venha a celebrar contratos, incluindo a emissora ou programadora de televisão, </t>
    </r>
    <r>
      <rPr>
        <rFont val="Arial"/>
        <color theme="1"/>
        <sz val="10.0"/>
        <u/>
      </rPr>
      <t>até o dia 15 (quinze) do sétimo mês seguinte ao mês da Data de Exibição</t>
    </r>
    <r>
      <rPr>
        <rFont val="Arial"/>
        <color theme="1"/>
        <sz val="10.0"/>
      </rPr>
      <t xml:space="preserve">. 
b) Caso não haja nenhum resultado de exploração comercial no período retratado no Relatório, a PRODUTORA deve enviar um </t>
    </r>
    <r>
      <rPr>
        <rFont val="Arial"/>
        <b/>
        <color theme="1"/>
        <sz val="10.0"/>
        <u/>
      </rPr>
      <t>Relatório Simplificado de Comercialização</t>
    </r>
    <r>
      <rPr>
        <rFont val="Arial"/>
        <color theme="1"/>
        <sz val="10.0"/>
      </rPr>
      <t xml:space="preserve"> (que consiste apenas no preenchimento e envio da ABA "2.Aspectos Gerais" da presente planilha).</t>
    </r>
  </si>
  <si>
    <r>
      <rPr>
        <rFont val="Arial"/>
        <b/>
        <color theme="1"/>
        <sz val="10.0"/>
      </rPr>
      <t xml:space="preserve">
1.2.2. Empresa Distribuidora - </t>
    </r>
    <r>
      <rPr>
        <rFont val="Arial"/>
        <color theme="1"/>
        <sz val="10.0"/>
      </rPr>
      <t xml:space="preserve">O contrato de investimento do FSA CLÁUSULA - OBRIGAÇÕES DA DISTRIBUIDORA, estabelece como obrigação:
a) Apresentar, </t>
    </r>
    <r>
      <rPr>
        <rFont val="Arial"/>
        <color theme="1"/>
        <sz val="10.0"/>
        <u/>
      </rPr>
      <t>em meio físico e eletrônico</t>
    </r>
    <r>
      <rPr>
        <rFont val="Arial"/>
        <color theme="1"/>
        <sz val="10.0"/>
      </rPr>
      <t xml:space="preserve">, Relatórios de Comercialização relativos à exploração comercial da OBRA pela própria DISTRIBUIDORA e/ou por outras pessoas naturais ou jurídicas, </t>
    </r>
    <r>
      <rPr>
        <rFont val="Arial"/>
        <color theme="1"/>
        <sz val="10.0"/>
        <u/>
      </rPr>
      <t>até o dia 15 (quinze) do sétimo mês seguinte ao mês da Data de Exibição</t>
    </r>
    <r>
      <rPr>
        <rFont val="Arial"/>
        <color theme="1"/>
        <sz val="10.0"/>
      </rPr>
      <t xml:space="preserve">. 
b) Caso não haja nenhum resultado de exploração comercial no período retratado no Relatório, a DISTRIBUIDORA deve enviar um </t>
    </r>
    <r>
      <rPr>
        <rFont val="Arial"/>
        <b/>
        <color theme="1"/>
        <sz val="10.0"/>
        <u/>
      </rPr>
      <t>Relatório Simplificado de Comercialização</t>
    </r>
    <r>
      <rPr>
        <rFont val="Arial"/>
        <color theme="1"/>
        <sz val="10.0"/>
      </rPr>
      <t xml:space="preserve"> (que consiste apenas no preenchimento e envio da ABA "2.Aspectos Gerais" da presente planilha).</t>
    </r>
  </si>
  <si>
    <r>
      <rPr>
        <rFont val="Arial"/>
        <b/>
        <color theme="1"/>
        <sz val="10.0"/>
      </rPr>
      <t xml:space="preserve">
1.2.3. Demais características</t>
    </r>
    <r>
      <rPr>
        <rFont val="Arial"/>
        <color theme="1"/>
        <sz val="10.0"/>
      </rPr>
      <t xml:space="preserve">:
a) Após a entrega do 1º Relatório de Comercialização, os demais relatórios devem ser encaminhados até o dia 15 (quinze) do sétimo mês seguinte à data de término do período de abrangência do relatório anterior, </t>
    </r>
    <r>
      <rPr>
        <rFont val="Arial"/>
        <color theme="1"/>
        <sz val="10.0"/>
        <u/>
      </rPr>
      <t>durante todo o Prazo de Retorno Financeiro</t>
    </r>
    <r>
      <rPr>
        <rFont val="Arial"/>
        <color theme="1"/>
        <sz val="10.0"/>
      </rPr>
      <t xml:space="preserve"> ao FSA.
b) O </t>
    </r>
    <r>
      <rPr>
        <rFont val="Arial"/>
        <color theme="1"/>
        <sz val="10.0"/>
        <u/>
      </rPr>
      <t>primeiro Relatório de Comercialização deverá obrigatoriamente abranger todas as operações comerciais realizadas com a OBRA</t>
    </r>
    <r>
      <rPr>
        <rFont val="Arial"/>
        <color theme="1"/>
        <sz val="10.0"/>
      </rPr>
      <t xml:space="preserve">, ainda que anteriores à Data de Lançamento, incluindo o licenciamento de marcas e imagens da OBRA, seus elementos e obras derivadas, e transferência de direitos patrimoniais relativos à OBRA, suas partes, marcas ou produtos derivados, incluindo as receitas destes, e ainda eventuais valores recebidos em decorrência de aquisição antecipada de licenças de exibição ou de exploração comercial, em todos e quaisquer territórios, segmentos de mercado e janelas de exploração, existentes ou que venham a ser criados, </t>
    </r>
    <r>
      <rPr>
        <rFont val="Arial"/>
        <color theme="1"/>
        <sz val="10.0"/>
        <u/>
      </rPr>
      <t>até 6 (seis) meses após a Data de Exibição</t>
    </r>
    <r>
      <rPr>
        <rFont val="Arial"/>
        <color theme="1"/>
        <sz val="10.0"/>
      </rPr>
      <t xml:space="preserve">, bem como valores recebidos em decorrência da aquisição da primeira licença por emissora ou programadora de televisão. 
c) Os demais Relatórios de Comercialização devem </t>
    </r>
    <r>
      <rPr>
        <rFont val="Arial"/>
        <color theme="1"/>
        <sz val="10.0"/>
        <u/>
      </rPr>
      <t>abranger os 6 (seis) meses seguintes ao período abrangido pelo Relatório anterior</t>
    </r>
    <r>
      <rPr>
        <rFont val="Arial"/>
        <color theme="1"/>
        <sz val="10.0"/>
      </rPr>
      <t>, durante todo o Prazo de Retorno Financeiro.
d) Caso anteriormente à data de assinatura deste contrato já tenha transcorrido o período de abrangência relativo ao primeiro Relatório de Comercialização, a entrega do mesmo deverá ocorrer até o dia 15 (quinze) do terceiro mês seguinte à data de assinatura deste contrato.</t>
    </r>
  </si>
  <si>
    <r>
      <rPr>
        <rFont val="Arial"/>
        <b/>
        <color rgb="FF0033CC"/>
        <sz val="10.0"/>
        <u/>
      </rPr>
      <t>ATENÇÃO:</t>
    </r>
    <r>
      <rPr>
        <rFont val="Arial"/>
        <color rgb="FF000099"/>
        <sz val="10.0"/>
      </rPr>
      <t xml:space="preserve"> O período de abrangência do Relatório de Comercialização-RC corresponde a períodos contínuos de 6 (seis) meses, que se iniciam a partir da data de lançamento da Obra. Desta forma, se a Obra for lançada em 20/05/2013 (por exemplo) o período de abrangência do primeiro Relatório de Comercialização-RC seria de 20/05/2013 (segunda-feira) a 20/11/2013 (quarta-feira). Sendo o próximo período de abrangência iniciado de 21/11/2013 (quinta-feira) a 21/05/2014 (terça-feira), e assim por diante. 
Entretanto, sabemos que alguns segmentos de mercado tem fechamento dos seus faturamentos em períodos de tempo pré-fixados (semanais com conclusão às segundas-feiras; quinzenal, etc.). Não há necessidade de realizar a quebra deste período natural da janela para se adequar precisamente ao período de abrangência do Relatório de Comercialização. 
Portanto, indicamos que podem ser incluídos os períodos naturais já "fechados" dentro de cada segmento de mercado que se encaixem no período de abrangência do RC. Deixando os faturamentos ainda não encerrados para inclusão no Relatório de Comercialização seguinte. Desta forma, entendemos ser mais fácil para o contratado conciliar suas informações de controle com as encaminhadas para o FSA.</t>
    </r>
  </si>
  <si>
    <t>DICA: Confira o SIMULADOR de datas no item III abaixo!</t>
  </si>
  <si>
    <t>2. Sobre este arquivo/planilha:</t>
  </si>
  <si>
    <r>
      <rPr>
        <rFont val="Arial"/>
        <b/>
        <color theme="1"/>
        <sz val="10.0"/>
      </rPr>
      <t>2.1.</t>
    </r>
    <r>
      <rPr>
        <rFont val="Arial"/>
        <color theme="1"/>
        <sz val="10.0"/>
      </rPr>
      <t xml:space="preserve"> Esta planilha eletrônica foi formatada com todas as informações que são pertinentes ao Relatório de Comercialização, que são necessárias para viabilizar o cálculo do retorno do investimento do FSA.</t>
    </r>
  </si>
  <si>
    <r>
      <rPr>
        <rFont val="Arial"/>
        <b/>
        <color theme="1"/>
        <sz val="10.0"/>
      </rPr>
      <t>2.2.</t>
    </r>
    <r>
      <rPr>
        <rFont val="Arial"/>
        <b val="0"/>
        <color theme="1"/>
        <sz val="10.0"/>
      </rPr>
      <t xml:space="preserve"> Para melhor agrupamento das informações, foram criadas 7 (sete) ABAS, que representam formulários: '</t>
    </r>
    <r>
      <rPr>
        <rFont val="Arial"/>
        <b val="0"/>
        <color rgb="FFFF0000"/>
        <sz val="10.0"/>
      </rPr>
      <t>Instruções de Preenchimento</t>
    </r>
    <r>
      <rPr>
        <rFont val="Arial"/>
        <b val="0"/>
        <color theme="1"/>
        <sz val="10.0"/>
      </rPr>
      <t>', '</t>
    </r>
    <r>
      <rPr>
        <rFont val="Arial"/>
        <b val="0"/>
        <color rgb="FF000099"/>
        <sz val="10.0"/>
      </rPr>
      <t>1. Aspectos Gerais</t>
    </r>
    <r>
      <rPr>
        <rFont val="Arial"/>
        <b val="0"/>
        <color theme="1"/>
        <sz val="10.0"/>
      </rPr>
      <t xml:space="preserve">';  </t>
    </r>
    <r>
      <rPr>
        <rFont val="Arial"/>
        <b val="0"/>
        <color rgb="FF0033CC"/>
        <sz val="10.0"/>
      </rPr>
      <t>'2. Desempenho Salas'</t>
    </r>
    <r>
      <rPr>
        <rFont val="Arial"/>
        <b val="0"/>
        <color theme="1"/>
        <sz val="10.0"/>
      </rPr>
      <t xml:space="preserve">; </t>
    </r>
    <r>
      <rPr>
        <rFont val="Arial"/>
        <b val="0"/>
        <color rgb="FF000099"/>
        <sz val="10.0"/>
      </rPr>
      <t>'3. Receitas Outras Janelas'</t>
    </r>
    <r>
      <rPr>
        <rFont val="Arial"/>
        <b val="0"/>
        <color theme="1"/>
        <sz val="10.0"/>
      </rPr>
      <t xml:space="preserve">; </t>
    </r>
    <r>
      <rPr>
        <rFont val="Arial"/>
        <b val="0"/>
        <color rgb="FF0033CC"/>
        <sz val="10.0"/>
      </rPr>
      <t>'4. P&amp;A'</t>
    </r>
    <r>
      <rPr>
        <rFont val="Arial"/>
        <b val="0"/>
        <color theme="1"/>
        <sz val="10.0"/>
      </rPr>
      <t xml:space="preserve">; </t>
    </r>
    <r>
      <rPr>
        <rFont val="Arial"/>
        <b val="0"/>
        <color rgb="FF000099"/>
        <sz val="10.0"/>
      </rPr>
      <t>'5. Resultados'</t>
    </r>
    <r>
      <rPr>
        <rFont val="Arial"/>
        <b val="0"/>
        <color theme="1"/>
        <sz val="10.0"/>
      </rPr>
      <t xml:space="preserve"> e </t>
    </r>
    <r>
      <rPr>
        <rFont val="Arial"/>
        <b val="0"/>
        <color rgb="FF0033CC"/>
        <sz val="10.0"/>
      </rPr>
      <t>'6. Anexos'</t>
    </r>
    <r>
      <rPr>
        <rFont val="Arial"/>
        <b val="0"/>
        <color theme="1"/>
        <sz val="10.0"/>
      </rPr>
      <t xml:space="preserve">.
A ABA 'Instruções de Preenchimento' (que é a presente Aba) oferece informações e orientações acerca do correto preenchimento das demais Abas / formulários. Obviamente, esta Aba não precisa ser impressa e encaminhada como parte integrante do Relatório de Comercialização.
A ABA  '1. Aspectos Gerais', conforme já apontado no item 'I. Material a Enviar' acima, pode ser entregue sozinha, a título de </t>
    </r>
    <r>
      <rPr>
        <rFont val="Arial"/>
        <b val="0"/>
        <i/>
        <color theme="1"/>
        <sz val="10.0"/>
      </rPr>
      <t>Relatório Simplificado de Comercialização</t>
    </r>
    <r>
      <rPr>
        <rFont val="Arial"/>
        <b val="0"/>
        <color theme="1"/>
        <sz val="10.0"/>
      </rPr>
      <t>, sempre que o período abrangido no relatório não apresente nenhum resultado de exploração comercial.</t>
    </r>
  </si>
  <si>
    <r>
      <rPr>
        <rFont val="Arial"/>
        <b/>
        <color theme="1"/>
        <sz val="10.0"/>
      </rPr>
      <t>2.3.</t>
    </r>
    <r>
      <rPr>
        <rFont val="Arial"/>
        <color theme="1"/>
        <sz val="10.0"/>
      </rPr>
      <t xml:space="preserve"> As células de dados possuem quatro tipos de formatação, </t>
    </r>
    <r>
      <rPr>
        <rFont val="Arial"/>
        <b/>
        <color theme="1"/>
        <sz val="10.0"/>
      </rPr>
      <t>assinalada por cores</t>
    </r>
    <r>
      <rPr>
        <rFont val="Arial"/>
        <color theme="1"/>
        <sz val="10.0"/>
      </rPr>
      <t>, indicando a seguinte finalidade:</t>
    </r>
  </si>
  <si>
    <t>CAMPOS SOMBREADOS NA COR</t>
  </si>
  <si>
    <t>INDICAÇÃO</t>
  </si>
  <si>
    <t>Amarelo Claro</t>
  </si>
  <si>
    <r>
      <rPr>
        <rFont val="Arial"/>
        <color theme="1"/>
        <sz val="10.0"/>
      </rPr>
      <t xml:space="preserve">Campos de </t>
    </r>
    <r>
      <rPr>
        <rFont val="Arial"/>
        <color theme="1"/>
        <sz val="10.0"/>
        <u/>
      </rPr>
      <t>Entrada de dados</t>
    </r>
    <r>
      <rPr>
        <rFont val="Arial"/>
        <color theme="1"/>
        <sz val="10.0"/>
      </rPr>
      <t xml:space="preserve">. </t>
    </r>
    <r>
      <rPr>
        <rFont val="Arial"/>
        <b/>
        <color theme="1"/>
        <sz val="10.0"/>
      </rPr>
      <t>A proponente deve preencher exclusivamente os campos assinalados nesta cor</t>
    </r>
    <r>
      <rPr>
        <rFont val="Arial"/>
        <color theme="1"/>
        <sz val="10.0"/>
      </rPr>
      <t>, sempre que a informação for aplicável.</t>
    </r>
  </si>
  <si>
    <t>Azul Claro</t>
  </si>
  <si>
    <r>
      <rPr>
        <rFont val="Arial"/>
        <color theme="1"/>
        <sz val="10.0"/>
      </rPr>
      <t xml:space="preserve">Instruções; Títulos de Campos. </t>
    </r>
    <r>
      <rPr>
        <rFont val="Arial"/>
        <b/>
        <color theme="1"/>
        <sz val="10.0"/>
      </rPr>
      <t>Não modificar</t>
    </r>
    <r>
      <rPr>
        <rFont val="Arial"/>
        <color theme="1"/>
        <sz val="10.0"/>
      </rPr>
      <t>.</t>
    </r>
  </si>
  <si>
    <t>Brancas</t>
  </si>
  <si>
    <r>
      <rPr>
        <rFont val="Arial"/>
        <color theme="1"/>
        <sz val="10.0"/>
      </rPr>
      <t xml:space="preserve">Instruções; Títulos de Sub-campos; Orientações. </t>
    </r>
    <r>
      <rPr>
        <rFont val="Arial"/>
        <b/>
        <color theme="1"/>
        <sz val="10.0"/>
      </rPr>
      <t>Não modificar</t>
    </r>
    <r>
      <rPr>
        <rFont val="Arial"/>
        <color theme="1"/>
        <sz val="10.0"/>
      </rPr>
      <t>.</t>
    </r>
  </si>
  <si>
    <t>Verde Claro</t>
  </si>
  <si>
    <r>
      <rPr>
        <rFont val="Arial"/>
        <color theme="1"/>
        <sz val="10.0"/>
      </rPr>
      <t xml:space="preserve">Saída de dados automáticas, são células que contém fórmulas de cálculos e transferência / consolidações das demais informações preenchidas. </t>
    </r>
    <r>
      <rPr>
        <rFont val="Arial"/>
        <b/>
        <color theme="1"/>
        <sz val="10.0"/>
      </rPr>
      <t>Não modificar</t>
    </r>
    <r>
      <rPr>
        <rFont val="Arial"/>
        <color theme="1"/>
        <sz val="10.0"/>
      </rPr>
      <t>.</t>
    </r>
  </si>
  <si>
    <t>III. SIMULAÇÃO DE ENTREGAS DO RELATÓRIO DE COMERCIALIZAÇÃO:</t>
  </si>
  <si>
    <t>Com a finalidade de facilitar o cálculo das datas para cumprimento da obrigação de entrega dos Relatórios de Comercialização, oferecemos abaixo uma fórmula para simulação das datas corretas de entrega e do período de abrangência dos mesmos.</t>
  </si>
  <si>
    <r>
      <rPr>
        <rFont val="Arial"/>
        <i/>
        <color rgb="FF000099"/>
        <sz val="10.0"/>
      </rPr>
      <t xml:space="preserve">Preencha o campo ao lado </t>
    </r>
    <r>
      <rPr>
        <rFont val="Arial"/>
        <b/>
        <i val="0"/>
        <color rgb="FF000099"/>
        <sz val="10.0"/>
      </rPr>
      <t>=&gt;</t>
    </r>
  </si>
  <si>
    <r>
      <rPr>
        <rFont val="Arial"/>
        <color rgb="FF000099"/>
        <sz val="10.0"/>
      </rPr>
      <t xml:space="preserve">DATA DA </t>
    </r>
    <r>
      <rPr>
        <rFont val="Arial"/>
        <b/>
        <color rgb="FF000099"/>
        <sz val="10.0"/>
      </rPr>
      <t>ASSINATURA DO CONTRATO</t>
    </r>
  </si>
  <si>
    <r>
      <rPr>
        <rFont val="Arial"/>
        <i/>
        <color rgb="FF000099"/>
        <sz val="10.0"/>
      </rPr>
      <t xml:space="preserve">Preencha o campo ao lado </t>
    </r>
    <r>
      <rPr>
        <rFont val="Arial"/>
        <b/>
        <i val="0"/>
        <color rgb="FF000099"/>
        <sz val="10.0"/>
      </rPr>
      <t>=&gt;</t>
    </r>
  </si>
  <si>
    <r>
      <rPr>
        <rFont val="Arial"/>
        <color rgb="FF000099"/>
        <sz val="10.0"/>
      </rPr>
      <t xml:space="preserve">DATA DO </t>
    </r>
    <r>
      <rPr>
        <rFont val="Arial"/>
        <b/>
        <color rgb="FF000099"/>
        <sz val="10.0"/>
      </rPr>
      <t>LANÇAMENTO DA OBRA</t>
    </r>
  </si>
  <si>
    <t>Nº RC</t>
  </si>
  <si>
    <t>ABRANGÊNCIA</t>
  </si>
  <si>
    <t>DATA DE ENTREGA</t>
  </si>
  <si>
    <t>de</t>
  </si>
  <si>
    <t>até</t>
  </si>
  <si>
    <r>
      <rPr>
        <rFont val="Arial"/>
        <color rgb="FF000099"/>
        <sz val="10.0"/>
      </rPr>
      <t xml:space="preserve">OBS.: Simulamos acima o vencimento e abrangência apenas até o 10º Relatório de Comercialização-RC, mas para calcular os demais, basta preencher o campo "DATA DO </t>
    </r>
    <r>
      <rPr>
        <rFont val="Arial"/>
        <b/>
        <color rgb="FF000099"/>
        <sz val="10.0"/>
      </rPr>
      <t>LANÇAMENTO DA OBRA</t>
    </r>
    <r>
      <rPr>
        <rFont val="Arial"/>
        <color rgb="FF000099"/>
        <sz val="10.0"/>
      </rPr>
      <t xml:space="preserve">" com a data correspondente ao início da data de abrangência do 10º RC (campo "de" assinalado em </t>
    </r>
    <r>
      <rPr>
        <rFont val="Arial"/>
        <b/>
        <color rgb="FF339933"/>
        <sz val="10.0"/>
      </rPr>
      <t>verde mais escuro</t>
    </r>
    <r>
      <rPr>
        <rFont val="Arial"/>
        <color rgb="FF000099"/>
        <sz val="10.0"/>
      </rPr>
      <t>) , para verificar os prazos e datas dos Relatórios de nº 11 a 19 (nas posições dos RCs 2 a 10).</t>
    </r>
  </si>
  <si>
    <t>IV. Orientações Específicas para preenchimento de cada ABA:</t>
  </si>
  <si>
    <t>Esta ABA sempre deverá ser preenchida e enviada, seja no Relatório Simplificado de Comercialização ou no Relatório de Comercialização completo, quando ocorreram receitas de comercialização no período.
O envio das informações contidas nesta ABA não pode ser realizado em quaisquer outros formatos e modelos além do aqui oferecido.</t>
  </si>
  <si>
    <t>Campo</t>
  </si>
  <si>
    <t>Orientação</t>
  </si>
  <si>
    <t>Agente responsável pelo Relatório</t>
  </si>
  <si>
    <r>
      <rPr>
        <rFont val="Arial"/>
        <color theme="1"/>
        <sz val="10.0"/>
      </rPr>
      <t xml:space="preserve">Neste campo deve identificada a empresa responsável pelo preenchimento e envio do presente Relatório de Comercialização: Produtora ou Distribuidora.
Ambas as empresas são responsáveis pelo envio das informações de vendas realizadas pela mesma a cada seis meses. </t>
    </r>
  </si>
  <si>
    <t>Responsável pela empresa</t>
  </si>
  <si>
    <t>Neste campo deve informado o nome do RESPONSÁVEL LEGAL pela empresa (produtora ou distribuidora).
Este responsável legal indicado neste campo deve corresponder a mesma pessoa que assinará todas as Abas do Relatório de Comercialização para envio ao BRDE/ANCINE.
Pois deve ser garantido que a pessoa que assina o Relatório de Comercialização é o representante legal da empresa, responsável pela legitimidade de todas as informações prestadas no mesmo.</t>
  </si>
  <si>
    <t>Chamada Pública</t>
  </si>
  <si>
    <t>Deve ser selecionada a Chamada Pública e Linha relacionado ao contrato.</t>
  </si>
  <si>
    <t>1. IDENTIFICAÇÃO DA OBRA AUDIOVISUAL</t>
  </si>
  <si>
    <t>Este bloco de campos tem o propósito de identificar o projeto contratado pelo FSA. A entrada de dados destas informações apenas é oferecida nesta ABA "1.Aspectos Gerais", sendo automaticamente programada para ser replicada nas demais ABAS do Relatório.</t>
  </si>
  <si>
    <t>1.1. Título</t>
  </si>
  <si>
    <r>
      <rPr>
        <rFont val="Arial"/>
        <color theme="1"/>
        <sz val="10.0"/>
      </rPr>
      <t xml:space="preserve">Neste campo deve ser informado o título utilizado pelo projeto para cadastramento e contratação no FSA.
Na hipótese da Obra ter recebido um novo título para seu lançamento comercial, deve ser indicado o novo título entre parênteses. Por exemplo:
             </t>
    </r>
    <r>
      <rPr>
        <rFont val="Arial"/>
        <b/>
        <color theme="1"/>
        <sz val="10.0"/>
      </rPr>
      <t>1.1. Título:</t>
    </r>
    <r>
      <rPr>
        <rFont val="Arial"/>
        <color theme="1"/>
        <sz val="10.0"/>
      </rPr>
      <t xml:space="preserve">  </t>
    </r>
    <r>
      <rPr>
        <rFont val="Arial"/>
        <i/>
        <color theme="1"/>
        <sz val="10.0"/>
      </rPr>
      <t>TITULO PARA O FSA (TITULO DE LANÇAMENTO)</t>
    </r>
  </si>
  <si>
    <t>1.2. Produtora</t>
  </si>
  <si>
    <t>Neste campo deve ser informado o nome da empresa Produtora responsável pela realização do Projeto perante o FSA.</t>
  </si>
  <si>
    <t>1.3. Distribuidora</t>
  </si>
  <si>
    <t>Neste campo deve ser informado o nome da empresa Distribuidora responsável pela comercialização da Obra no seu segmento de destinação inicial.</t>
  </si>
  <si>
    <t>2. IDENTIFICAÇÃO DO RELATÓRIO DE COMERCIALIZAÇÃO</t>
  </si>
  <si>
    <t>Este bloco de campos tem o propósito de identificar o Relatório de Comercialização que está sendo preenchido para envio. 
A entrada de dados destas informações apenas é oferecida nesta ABA "1.Aspectos Gerais", sendo automaticamente programada para ser replicada nas demais ABAS do Relatório.</t>
  </si>
  <si>
    <t>2.1. Período abrangido pelo Relatório</t>
  </si>
  <si>
    <t xml:space="preserve">Preencher informando o período de abrangência do Relatório de Comercialização. 
O período de abrangência dos Relatórios de Comercialização normalmente englobam 6 (seis) meses de operação comercial, a partir da data de lançamento da Obra. Portanto deve ser informada a data inicial e a data final deste período de seis meses do relatório que está sendo preenchido.
Observar, conforme detalhado no item "II. ORIENTAÇÕES GERAIS | 1.2. DATAS DE ENTREGA E ABRANGÊNCIA" acima, que o primeiro Relatório de Comercialização deverá obrigatoriamente abranger todas as operações comerciais realizadas com a OBRA, ainda que anteriores à Data de Lançamento, incluindo o licenciamento de marcas e imagens da OBRA, seus elementos e obras derivadas, e transferência de direitos patrimoniais relativos à OBRA, suas partes, marcas ou produtos derivados, incluindo as receitas destes quando explorados pela própria PRODUTORA, e ainda eventuais valores recebidos em decorrência de aquisição antecipada de licenças de exibição ou de exploração comercial, em todos e quaisquer territórios, segmentos de mercado e janelas de exploração, existentes ou que venham a ser criados, até 6 (seis) meses após a Data de Exibição, bem como valores recebidos em decorrência da aquisição da primeira licença por emissora ou programadora de televisão. 
Enquanto os demais Relatórios de Comercialização devem abranger os 6 (seis) meses seguintes ao período abrangido pelo Relatório anterior, durante todo o Prazo de Retorno Financeiro.
</t>
  </si>
  <si>
    <t>2.2. Número(s) do(s) Relatório(s)</t>
  </si>
  <si>
    <t>Neste campo deve ser informado o número do Relatório de Comercialização-RC. Ou seja, se for o primeiro RC (6 primeiros meses a partir do lançamento), deve ser indicado o número "1"; se for o segundo RC (do 7º ao 12º mês a partir da data de lançamento) deve ser informado o nº "2"; se for o terceiro RC (do 13º ao 18º mês a partir da data de lançamento) deve ser informado o nº "3"; e assim sucessivamente. Para melhor compreensão, veja a simulação apresentada no item "III. SIMULAÇÃO DE ENTREGAS DO RELATÓRIO DE COMERCIALIZAÇÃO" acima.
Em alguns casos, como na eventualidade do lançamento da Obra ocorrer em data anterior ao da assinatura do contrato de investimento com o FSA, é possível encaminhar vários Relatórios de Comercialização consolidados. Neste caso deve ser indicado todos os nº dos RCs encaminhados (exemplo: 1, 2 e 3) e o Período de abrangência (campo 2.1. Período abrangido pelo Relatório) também deve compreender o prazo correspondente a estes relatórios (exemplo: 18 primeiros meses a partir da data de lançamento).</t>
  </si>
  <si>
    <t>3. DESCRIÇÃO DAS OPERAÇÕES DE COMERCIALIZAÇÃO NO PERÍODO</t>
  </si>
  <si>
    <t>Neste campo deve ser informado um resumo das atividades de comercialização da Obra no período retratado no Relatório. 
Também deve ser incluídas informações sobre a carreira nacional e internacional do projeto até o momento, os contratos de venda realizados e as próximas ações de comercialização da obra.</t>
  </si>
  <si>
    <t>4. DECLARAÇÃO DE NÃO COMERCIALIZAÇÃO</t>
  </si>
  <si>
    <r>
      <rPr>
        <rFont val="Arial"/>
        <color theme="1"/>
        <sz val="10.0"/>
      </rPr>
      <t>Ao lado deste campo há uma afirmação: "</t>
    </r>
    <r>
      <rPr>
        <rFont val="Arial"/>
        <i/>
        <color theme="1"/>
        <sz val="10.0"/>
      </rPr>
      <t>Declaro que no período abrangido por este relatório não houve receita relativa à comercialização da Obra decorrentes de vendas realizadas por esta empresa.</t>
    </r>
    <r>
      <rPr>
        <rFont val="Arial"/>
        <color theme="1"/>
        <sz val="10.0"/>
      </rPr>
      <t xml:space="preserve">"
No campo há um box de opção, que ao ser deixado "em branco" indica que a declaração ao lado é FALSA, ou seja, ocorreu receita de comercialização da obra no período. Quando o box for selecionado há a indicação de que a declaração ao lado é VERDADEIRA, ou seja, não houve receita de comercialização da Obra no período.
Conforme observado no item "II. ORIENTAÇÕES GERAIS | 1.2. DATAS DE ENTREGA E ABRANGÊNCIA" caso não haja nenhum resultado de exploração comercial no período retratado no Relatório, a DISTRIBUIDORA/PRODUTORA deve enviar um </t>
    </r>
    <r>
      <rPr>
        <rFont val="Arial"/>
        <b/>
        <color rgb="FF000099"/>
        <sz val="10.0"/>
      </rPr>
      <t>Relatório Simplificado de Comercialização</t>
    </r>
    <r>
      <rPr>
        <rFont val="Arial"/>
        <b/>
        <color theme="1"/>
        <sz val="10.0"/>
      </rPr>
      <t xml:space="preserve"> </t>
    </r>
    <r>
      <rPr>
        <rFont val="Arial"/>
        <color theme="1"/>
        <sz val="10.0"/>
      </rPr>
      <t>(que consiste apenas no preenchimento e envio da ABA "2.Aspectos Gerais" da presente planilha), quando deve ser assinalado este box como VERDADEIRA a declaração.</t>
    </r>
  </si>
  <si>
    <t>Local e Data</t>
  </si>
  <si>
    <t>Deve ser informado o local (unidade da Federação-UF) e data (no formato dia/mês/ano) de preenchimento do Relatório de Comercialização.</t>
  </si>
  <si>
    <t>Assinatura do responsável pelas informações</t>
  </si>
  <si>
    <t>Neste campo deve ser fixada a assinatura do RESPONSÁVEL LEGAL pela empresa, que é o responsável pelas informações prestadas no Relatório. Quem assina deve ser a mesma pessoa indicada no campo "Responsável pela empresa".</t>
  </si>
  <si>
    <t>[ clique AQUI para ir diretamente para a ABA "1. Aspectos Gerais" ]</t>
  </si>
  <si>
    <r>
      <rPr>
        <rFont val="Arial"/>
        <color theme="1"/>
        <sz val="10.0"/>
      </rPr>
      <t xml:space="preserve">Esta aba se relaciona somente com as receitas faturadas pela Distribuidora ou pela Produtora (quando esta realizar a função de Distribuição) </t>
    </r>
    <r>
      <rPr>
        <rFont val="Arial"/>
        <b/>
        <color theme="1"/>
        <sz val="10.0"/>
      </rPr>
      <t>exclusivamente no segmento de Salas de Exibição</t>
    </r>
    <r>
      <rPr>
        <rFont val="Arial"/>
        <color theme="1"/>
        <sz val="10.0"/>
      </rPr>
      <t>.</t>
    </r>
  </si>
  <si>
    <t>2. RESUMO DO LANÇAMENTO</t>
  </si>
  <si>
    <t>Este bloco de campos tem o propósito de registrar as informações relativas ao lançamento da Obra no mercado de salas de cinema, em valores ACUMULADOS da data de lançamento até a data final de abrangência do Relatório.</t>
  </si>
  <si>
    <t>2.1. Data do Lançamento Comercial</t>
  </si>
  <si>
    <t>Informar a data correspondente ao LANÇAMENTO COMERCIAL da Obra no mercado de Salas de Cinema.
FORMATO: dd/mm/aaaa</t>
  </si>
  <si>
    <t>2.2. Público . . . . . Ingressos Vendidos</t>
  </si>
  <si>
    <t>Informar a quantidade total de INGRESSOS VENDIDOS no mercado de Salas.
Valores acumulados desde a data de lançamento da Obra até o período final de abrangência do presente Relatório de Comercialização.</t>
  </si>
  <si>
    <t>2.3. Qtde Cópias - (a) película</t>
  </si>
  <si>
    <t>Informar a quantidade de cópias em película cinematográfica que foram distribuidas em salas com este tipo de projeção, desde a data de seu lançamento.
Ou seja, se uma mesma cópia foi utilizada para exibição em mais de uma sala, o número de cópias será superior ao número de salas de exibição.</t>
  </si>
  <si>
    <t>2.4. Qtde Cópias - (b) digitais</t>
  </si>
  <si>
    <t>Informar a quantidade de cópias em formato digital que foram distribuidas em salas com este tipo de tecnologia de exibição, desde a data de seu lançamento.
Ou seja, se uma mesma cópia foi utilizada para exibição em mais de uma sala, o número de cópias será superior ao número de salas de exibição.</t>
  </si>
  <si>
    <t>2.5. Qtde Salas - (a) película</t>
  </si>
  <si>
    <t>Informar a quantidade de Salas de Cinema -- com projeção em película cinematrográfica -- nas quais a Obra foi exibida comercialmente no território nacional.
Deve ser informado a quantidade acumulada para cada sala diferente em que a obra foi exibida, não importando se a exibição foi concomitante ou não, nem importando por quanto tempo a obra ocupou cada sala.</t>
  </si>
  <si>
    <t>2.6. Qtde Salas - (b) digitais</t>
  </si>
  <si>
    <t>Informar a quantidade de Salas de Cinema -- com projeção em tecnologia digital -- nas quais a Obra foi exibida comercialmente no território nacional.
Deve ser informado a quantidade acumulada para cada sala diferente em que a obra foi exibida, não importando se a exibição foi concomitante ou não, nem importando por quanto tempo a obra ocupou cada sala.</t>
  </si>
  <si>
    <t>3. RECEITAS - PACOTE FECHADO / MÍNIMO GARANTIDO</t>
  </si>
  <si>
    <r>
      <rPr>
        <rFont val="Arial"/>
        <color theme="1"/>
        <sz val="10.0"/>
      </rPr>
      <t xml:space="preserve">Este bloco de campos tem o propósito de registrar as informações relativas às receitas da Obra obtidas por meio de vendas por Pacote Fechado / Mínimo Garantido.
Devem ser lançadas em linhas separadas os documentos de faturamento de cada venda realizada nesta modalidade no período.
</t>
    </r>
    <r>
      <rPr>
        <rFont val="Arial"/>
        <b/>
        <color rgb="FF0033CC"/>
        <sz val="10.0"/>
        <u/>
      </rPr>
      <t>ATENÇÃO</t>
    </r>
    <r>
      <rPr>
        <rFont val="Arial"/>
        <color theme="1"/>
        <sz val="10.0"/>
      </rPr>
      <t>:  Devem ser indicadas as receitas exclusivamente obtidas no intervalo de abrangência do presente Relatório de Comercialização, e não valores acumulados para a janela.</t>
    </r>
  </si>
  <si>
    <t>(a) Sacado</t>
  </si>
  <si>
    <t>Nesta coluna deve ser informado o nome do emitente do Documento que comprova a Receita da Obra nesta modalidade de venda.
Deve ser utilizada uma linha para cada documento que comprova receitas.</t>
  </si>
  <si>
    <t>(b) CNPJ / CPF</t>
  </si>
  <si>
    <t xml:space="preserve">Nesta coluna deve ser informado o número do CNPJ (quando Pessoa Jurídica) ou CPF (quando Pessoa Física) do emitente do Documento que comprova a Receita da Obra nesta modalidade de venda. </t>
  </si>
  <si>
    <t>(c) Nº do Documento</t>
  </si>
  <si>
    <t>Nesta coluna deve ser informado o número de identificação do documento que comprova a receita da Obra nesta modalidade de venda.
Deve ser utilizada uma linha para cada documento que comprova receitas.</t>
  </si>
  <si>
    <t>(d) Data Documento</t>
  </si>
  <si>
    <t>Nesta coluna deve ser informada a data do Documento que comprova a receita da Obra nesta modalidade de venda.
Formato: dd/mm/aaaa</t>
  </si>
  <si>
    <t>(e) Valor Faturado (R$)</t>
  </si>
  <si>
    <t>Nesta coluna deve ser informado o valor (em Reais) comprovado pelo Documento.</t>
  </si>
  <si>
    <t>4. DESEMPENHO NAS SALAS DE CINEMA - VENDAS DE INGRESSO</t>
  </si>
  <si>
    <r>
      <rPr>
        <rFont val="Arial"/>
        <color theme="1"/>
        <sz val="10.0"/>
      </rPr>
      <t xml:space="preserve">Este bloco de campos tem o propósito de registrar as informações relativas às receitas da Obra obtidas por meio de vendas de ingressos nas Salas de Cinema.
Devem ser lançadas em linhas separadas os documentos de faturamento de cada venda realizada nesta modalidade no período.
</t>
    </r>
    <r>
      <rPr>
        <rFont val="Arial"/>
        <b/>
        <color rgb="FF0033CC"/>
        <sz val="10.0"/>
        <u/>
      </rPr>
      <t>ATENÇÃO</t>
    </r>
    <r>
      <rPr>
        <rFont val="Arial"/>
        <color theme="1"/>
        <sz val="10.0"/>
      </rPr>
      <t>:  Devem ser indicadas as receitas exclusivamente obtidas no intervalo de abrangência do presente Relatório de Comercialização, e não valores acumulados para a janela.</t>
    </r>
  </si>
  <si>
    <t>(a) Exibidor</t>
  </si>
  <si>
    <t>Nesta coluna deve ser informado o nome do exibidor emitente do Documento que comprova a Receita da Obra nesta modalidade de venda.
Deve ser utilizada uma linha para cada documento que comprova receitas.</t>
  </si>
  <si>
    <t>(b) Número de Salas</t>
  </si>
  <si>
    <t>Nesta coluna deve ser informado o número de salas correspondente à receita comprovada pelo documento.</t>
  </si>
  <si>
    <t>(c) Número de Cópias</t>
  </si>
  <si>
    <t>Nesta coluna deve ser infromado o número de cópias (em película e/ou digitais) correspondentes à receita comprovada pelo documento.</t>
  </si>
  <si>
    <t>(d) Nº de Ingressos Vendidos</t>
  </si>
  <si>
    <t>Nesta coluna deve ser infromado o número de ingressos vendidos relacionados à receita comprovada pelo documento.</t>
  </si>
  <si>
    <t>(e) CNPJ</t>
  </si>
  <si>
    <t>(f) Nº Documento Receita</t>
  </si>
  <si>
    <t>(g) Data do Documento</t>
  </si>
  <si>
    <t>(h) Valor Arrecadado</t>
  </si>
  <si>
    <t>Nesta coluna deve ser informado o valor arrecadado pela venda de ingressos (em Reais) comprovado pelo Documento.</t>
  </si>
  <si>
    <t>(i) Fee de Exibição</t>
  </si>
  <si>
    <t>Nesta coluna deve ser informado o valor (em Reais) correspondente ao FEE DE EXIBIÇÃO desta receita comprovada pelo Documento.</t>
  </si>
  <si>
    <r>
      <rPr>
        <rFont val="Arial"/>
        <b/>
        <color rgb="FF0033CC"/>
        <sz val="10.0"/>
        <u/>
      </rPr>
      <t>ATENÇÃO:</t>
    </r>
    <r>
      <rPr>
        <rFont val="Arial"/>
        <color rgb="FF000099"/>
        <sz val="10.0"/>
      </rPr>
      <t xml:space="preserve"> Caso a empresa produtora possua um sistema próprio que tenha a funcionalidade de emissão de relatório que liste todas as informações detalhadas relativas às receitas da obra (listagem de todos os documentos que comprovam as receitas com a informação do CNPJ/CPF; Nº do documento fiscal, data do documento fiscal e valor faturado agrupado por segmento de mercado), pode ser encaminhado este relatório próprio, eliminando a necessidade de redigitação de todas as informações no presente modelo. 
Neste caso na ABA '2. Desempenho Salas' deve ser realizado o preenchimento apenas dos campos "2. RESUMO DO LANÇAMENTO", </t>
    </r>
    <r>
      <rPr>
        <rFont val="Arial"/>
        <i/>
        <color rgb="FF000099"/>
        <sz val="10.0"/>
      </rPr>
      <t>(f) TOTAL (valor faturado Pacote Fechado/Mínimo Garantido), (j) TOTAL (valor arrecadado Vendas de Ingresso), (f) TOTAL (Fee de Exibição)</t>
    </r>
    <r>
      <rPr>
        <rFont val="Arial"/>
        <color rgb="FF000099"/>
        <sz val="10.0"/>
      </rPr>
      <t xml:space="preserve"> e "</t>
    </r>
    <r>
      <rPr>
        <rFont val="Arial"/>
        <i/>
        <color rgb="FF000099"/>
        <sz val="10.0"/>
      </rPr>
      <t>Assinatura do responsável pelas informações</t>
    </r>
    <r>
      <rPr>
        <rFont val="Arial"/>
        <color rgb="FF000099"/>
        <sz val="10.0"/>
      </rPr>
      <t>".
E na ABA '6. Anexos' este relatório extra deve ser relacionado.</t>
    </r>
  </si>
  <si>
    <t>[ clique AQUI para ir diretamente para a ABA "2. Desempenho Salas" ]</t>
  </si>
  <si>
    <r>
      <rPr>
        <rFont val="Arial"/>
        <color theme="1"/>
        <sz val="10.0"/>
      </rPr>
      <t xml:space="preserve">Esta aba se relaciona somente com as receitas faturadas pela Distribuidora ou pela Produtora (quando esta realizar a função de Distribuição) </t>
    </r>
    <r>
      <rPr>
        <rFont val="Arial"/>
        <b/>
        <color theme="1"/>
        <sz val="10.0"/>
      </rPr>
      <t>exclusivamente nos mercados secundários</t>
    </r>
    <r>
      <rPr>
        <rFont val="Arial"/>
        <color theme="1"/>
        <sz val="10.0"/>
      </rPr>
      <t xml:space="preserve"> (ancilares), que correspondem às emais janelas de exibição da Obra cinematográfica, além de receitas obtidas com licenciamentos.</t>
    </r>
  </si>
  <si>
    <t>(a) Segmento</t>
  </si>
  <si>
    <t>Nesta coluna estão relacionados diferentes segmentos de mercado que correspondem a possibilidades de receitas de comercialização da Obra no período: TV Aberta, TV Fechada, DVD Rental, DVD Sell Thru, Vídeo on Demand (VOD), Licenciamento de Marcas, Outras Licenças, e Internacional.
Cada segmento possui um conjunto de linhas para receber as informações relativas às vendas no período. Devem ser incluídas linhas extras em cada segmento, sempre que necessário.</t>
  </si>
  <si>
    <t>(b) Venda Intermediada</t>
  </si>
  <si>
    <t>Esta coluna tem a finalidade de possibilitar o registro da informação, para cada segmento de mercado, da venda naquele mercado ter sido realizada diretamente pelo produtor ou da venda ter sido realizada por intermédio de um agente de vendas / distribuidor. Basta clicar sobre o campo e será exibida uma lista com as opções 'SIM' ou 'NÃO'.
Esta informação é relevante para o cálculo das receitas líquidas, pois a possibilidade de incidência de tributos indiretos é importante para diferenciar o método do cálculo aplicável a cada caso. Cabe destacar que esta diferenciação só se aplica solidamente ao Relatório de Comercialização preenchido pelo próprio Produtor, relacionando as vendas que não forma realizadas por meio do Distribuidor responsável junto ao FSA (interveniente nas linhas PRODECINE 01 04; e contratado nas linhas PRODECINE 02 e 03).
A CHAMADA PÚBLICA BRDE/FSA – PRODAV - 01/2012, em seu "ANEXO C – RETORNO FINANCEIRO", determina:
"1. FORMAS DE RETORNO FINANCEIRO: O retorno dos valores investidos pelo FSA terá a forma de participação sobre a Receita Líquida do Produtor (RLP) obtida com a comercialização da obra em todos e quaisquer territórios, segmentos de mercado e janelas de exploração, existentes ou que venham a ser criados, com o licenciamento de marcas e imagens da obra, seus elementos e obras derivadas e com contratos de transferência de direitos patrimoniais da obra, suas partes, marcas e produtos derivados, incluindo as receitas destes quando explorados pela própria PRODUTORA (...)"
"3. PARTICIPAÇÃO SOBRE A RLP: (...) 3.3. A RLP consiste na soma dos valores efetivamente recebidos pela proponente em decorrência da exploração comercial da obra audiovisual em todos e quaisquer territórios, segmentos de mercado e janelas de exploração, existentes ou que venham a ser criados, dos valores de licenciamento de marcas e imagens da obra, seus elementos e obras derivadas e daqueles oriundos de transferências de direitos patrimoniais da obra, suas partes, marcas e produtos derivados, incluindo as receitas destes quando explorados pela própria PRODUTORA, considerando, ademais, a aquisição da primeira licença celebrada com a empresa emissora ou programadora, deduzindo-se os valores: a) pagos ou retidos a título de comissões de distribuição e/ou de venda da obra audiovisual; b) relativos aos tributos indiretos incidentes sobre a distribuição/agenciamento da obra. (...)"
Desta forma, fica estabelecido que os tributos indiretos são abatidos da Receita Bruta, determinando a RLP. Entretanto, os impostos DIRETOS (cujo contribuinte é o próprio produtor) não são passíveis de dedução para composição da RLP. Assim, apenas nas vendas realizadas por intermédio de agente de vendas / distribuidores temos a incidência de tributos indiretos, que são aqueles recolhidos pelo agente, cujo ônus financeiro não pode ser repassado ao produtor que, neste caso, não é o  'contribuinte' do imposto. 
Cabem destacar algumas orientações:
1) Para os segmentos de mercado 'DVD Rental', 'DVD Sell Thru', 'Licenciamento Temporada subsequente' e 'Licenciamento de Marcas' não se aplica (N/A) a indicação de venda intermediada ou não, pois para estes segmentos a remuneração é por meio de royalties, que já correspondem a RLP, independente de venda direta ou intermediada.
2) O Relatório de Comercialização apresentado pelo DISTRIBUIDOR, ou seja, com histórico das vendas realizadas pelo mesmo, já implica que todos os segmentos por ele negociados devem ser assinalados com "SIM", pois a venda foi intermediada.
IMPORTANTE: Neste contexto, destacamos a necessidade da apresentação dos contratos de venda realizados para cada segmento de mercado.</t>
  </si>
  <si>
    <t>(c) Sacado</t>
  </si>
  <si>
    <t>Nesta coluna deve ser informado o nome do emitente do Documento Fiscal que comprova a Receita da Obra em cada Segmento de mercado associado na coluna '(a) Segmento'.
Deve ser utilizada uma linha para cada documento fiscal de receita. Cada segmento já vem pré-formato com espaço para cinco documentos (5 linhas), portanto se no período foram emitidos mais de 5 documentos em algum segmento devem ser incluídas novas linhas.</t>
  </si>
  <si>
    <t>(d) CNPJ / CPF</t>
  </si>
  <si>
    <t>Nesta coluna deve ser informado o número do CNPJ (quando Pessoa Jurídica) ou CPF (quando Pessoa Física) do emitente do Documento Fiscal que comprova a Receita da Obra em cada Segmento de mercado associado na coluna '(a) Segmento'.
Deve ser utilizada uma linha para cada documento fiscal de receita. Cada segmento já vem pré-formato com espaço para cinco documentos (5 linhas), portanto se no período foram emitidos mais de 5 documentos em algum segmento devem ser incluídas novas linhas.</t>
  </si>
  <si>
    <t>(e) N° do Documento</t>
  </si>
  <si>
    <t>Nesta coluna deve ser informado o número de identificação do documento fiscal que comprova a receita da Obra em cada Segmento de mercado.</t>
  </si>
  <si>
    <t>(f) Data Documento</t>
  </si>
  <si>
    <r>
      <rPr>
        <rFont val="Arial"/>
        <color theme="1"/>
        <sz val="10.0"/>
      </rPr>
      <t xml:space="preserve">Nesta coluna deve ser informada a data de emissão do Documento -- relacionado na mesma linha, na coluna '(e) N° do Documento'.
</t>
    </r>
    <r>
      <rPr>
        <rFont val="Arial"/>
        <b/>
        <color rgb="FF000099"/>
        <sz val="10.0"/>
      </rPr>
      <t>IMPORTANTE</t>
    </r>
    <r>
      <rPr>
        <rFont val="Arial"/>
        <color theme="1"/>
        <sz val="10.0"/>
      </rPr>
      <t>: devem ser relacionados exclusivamente os documentos com data de emissão compreendida dentro do período abrangido pelo relatório (informado no campo '2.1. Período abrangido pelo Relatório' da ABA '1. Aspectos Gerais').
Como exceção a esta regra:
a) podem ser incluídos faturamentos de pequenos períodos anteriores ao início da abrangência do RC, quando se tratarem de resultados que não estavam com seu ciclo de contabilização encerrados no momento da emissão do Relatório de Comercialização anterior (</t>
    </r>
    <r>
      <rPr>
        <rFont val="Arial"/>
        <i/>
        <color theme="1"/>
        <sz val="10.0"/>
      </rPr>
      <t>conforme explicado na linha 22 desta ABA</t>
    </r>
    <r>
      <rPr>
        <rFont val="Arial"/>
        <color theme="1"/>
        <sz val="10.0"/>
      </rPr>
      <t xml:space="preserve">).
b) no primeiro Relatório de Comercialização devem ser incluídos faturamentos realizados em momento anterior ao lançamento da Obra, para os quais o FSA tenha participação. </t>
    </r>
  </si>
  <si>
    <t>(g) Valor Faturado (R$)</t>
  </si>
  <si>
    <t>Nesta coluna deve ser informado o valor faturado por meio do Documento relacionado na mesma linha, na coluna '(e) N° do Documento'.
Os valores devem ser informados sempre em moeda local (Reais).</t>
  </si>
  <si>
    <r>
      <rPr>
        <rFont val="Arial"/>
        <color rgb="FF000099"/>
        <sz val="10.0"/>
      </rPr>
      <t>(h), (i), (j), (k), (l), (m), (n), (o)
Total</t>
    </r>
    <r>
      <rPr>
        <rFont val="Arial"/>
        <i/>
        <color rgb="FF000099"/>
        <sz val="10.0"/>
      </rPr>
      <t xml:space="preserve"> [por Segmento]</t>
    </r>
  </si>
  <si>
    <r>
      <rPr>
        <rFont val="Arial"/>
        <color theme="1"/>
        <sz val="10.0"/>
      </rPr>
      <t xml:space="preserve">Ao lado de cada um destes campos há um campo formatado para saída automática de dados. Este campo possui uma fórmula que consolida as receitas por segmento de mercado. Não modificar.
</t>
    </r>
    <r>
      <rPr>
        <rFont val="Arial"/>
        <b/>
        <color rgb="FF000099"/>
        <sz val="10.0"/>
      </rPr>
      <t>IMPORTANTE:</t>
    </r>
    <r>
      <rPr>
        <rFont val="Arial"/>
        <color theme="1"/>
        <sz val="10.0"/>
      </rPr>
      <t xml:space="preserve"> sempre que houver necessidade da inclusão de linhas por segmento (para a entrada de mais de cinco documentos por segmento) tenha o cuidado de fazê-lo sem que isso cause uma desprogramação deste campo totalizador. Ou seja, não inclua uma linha acima da primeira linha de cada segmento, faça a inclusão posicionando seu "cursor" sobre a segunda, terceira, quarta ou quintas linhas do segmento e realize a inclusão de quantas linhas forem necessárias.
Por exemplo: no segmento de mercado "TV Aberta" estão oferecidas as linhas 10 a 14 da planilha. Se precisar incluir linhas, posicione-se nas linhas 11, 12, 13 ou 14 e comande a inclusão. Nunca o faça posicionam-se sobre a linha 10 (a primeira do segmento), pois isso fará com que a receita destas linhas adicionais não sejam consideradas no total do segmento.</t>
    </r>
  </si>
  <si>
    <t>(p) TOTAL GERAL DAS RECEITAS</t>
  </si>
  <si>
    <t>Ao lado deste campo há um campo formatado para saída automática de dados. Este campo possui uma fórmula que consolida todas as receitas de todos os segmentos de mercado. Não modificar.</t>
  </si>
  <si>
    <t>Neste campo deve ser fixada a assinatura do RESPONSÁVEL LEGAL pela produtora, que é o responsável pelas informações prestadas no Relatório. Quem assina deve ser a mesma pessoa indicada no campo "Responsável pela produtora" da ABA ' 1. Aspectos Gerais'.</t>
  </si>
  <si>
    <r>
      <rPr>
        <rFont val="Arial"/>
        <b/>
        <color rgb="FF0033CC"/>
        <sz val="10.0"/>
        <u/>
      </rPr>
      <t>ATENÇÃO:</t>
    </r>
    <r>
      <rPr>
        <rFont val="Arial"/>
        <color rgb="FF000099"/>
        <sz val="10.0"/>
      </rPr>
      <t xml:space="preserve"> Caso a empresa produtora possua um sistema próprio que tenha a funcionalidade de emissão de relatório que liste todas as informações detalhadas relativas às receitas da obra (listagem de todos os documentos que comprovam as receitas com a informação do CNPJ/CPF; Nº do documento fiscal, data do documento fiscal e valor faturado agrupado por segmento de mercado), pode ser encaminhado este relatório próprio, eliminando a necessidade de redigitação de todas as informações no presente modelo. 
Neste caso na ABA '2. Relação Receitas' deve ser realizado o preenchimento apenas dos campos "</t>
    </r>
    <r>
      <rPr>
        <rFont val="Arial"/>
        <i/>
        <color rgb="FF000099"/>
        <sz val="10.0"/>
      </rPr>
      <t>(b) Venda Intermediada</t>
    </r>
    <r>
      <rPr>
        <rFont val="Arial"/>
        <color rgb="FF000099"/>
        <sz val="10.0"/>
      </rPr>
      <t>", "</t>
    </r>
    <r>
      <rPr>
        <rFont val="Arial"/>
        <i/>
        <color rgb="FF000099"/>
        <sz val="10.0"/>
      </rPr>
      <t>(f) Valor Faturado (R$)</t>
    </r>
    <r>
      <rPr>
        <rFont val="Arial"/>
        <color rgb="FF000099"/>
        <sz val="10.0"/>
      </rPr>
      <t>" e "</t>
    </r>
    <r>
      <rPr>
        <rFont val="Arial"/>
        <i/>
        <color rgb="FF000099"/>
        <sz val="10.0"/>
      </rPr>
      <t>Assinatura do responsável pelas informações</t>
    </r>
    <r>
      <rPr>
        <rFont val="Arial"/>
        <color rgb="FF000099"/>
        <sz val="10.0"/>
      </rPr>
      <t xml:space="preserve">".
Sendo que no campo </t>
    </r>
    <r>
      <rPr>
        <rFont val="Arial"/>
        <i/>
        <color rgb="FF000099"/>
        <sz val="10.0"/>
      </rPr>
      <t xml:space="preserve">"(f) Valor Faturado (R$)" </t>
    </r>
    <r>
      <rPr>
        <rFont val="Arial"/>
        <color rgb="FF000099"/>
        <sz val="10.0"/>
      </rPr>
      <t>apenas é necessário informar o valor total faturado por segmento em uma das linhas disponíveis para cada segmento. E na ABA '4. Anexos' este relatório extra deve ser relacionado.</t>
    </r>
  </si>
  <si>
    <t>[ clique AQUI para ir diretamente para a ABA "3. Receitas Outras Janelas" ]</t>
  </si>
  <si>
    <r>
      <rPr>
        <rFont val="Arial"/>
        <color theme="1"/>
        <sz val="10.0"/>
      </rPr>
      <t xml:space="preserve">Esta aba se relaciona somente com as despesas de comercialização realizada pela Distribuidora, ou por terceiros por ela contratados/associados.
São consideradas despesas de comercialização os valores efetivamente realizados para pagamentos de despesas de confecção e distribuição das cópias digitais ou em película da OBRA, agendamento de sessões para exibição da OBRA em salas de cinema em equipamento digital, despesas realizadas com ações promocionais e a produção e veiculação de publicidade relativa à exibição da Obra, conforme proposta aprovada pelo Comitê de Investimentos do FSA.
</t>
    </r>
    <r>
      <rPr>
        <rFont val="Arial"/>
        <b/>
        <color rgb="FF0033CC"/>
        <sz val="10.0"/>
      </rPr>
      <t>ATENÇÃO:</t>
    </r>
    <r>
      <rPr>
        <rFont val="Arial"/>
        <color theme="1"/>
        <sz val="10.0"/>
      </rPr>
      <t xml:space="preserve"> Esta ABA não precisa ser preenchida e enviada quando o projeto for contratado pela linha PRODECINE </t>
    </r>
    <r>
      <rPr>
        <rFont val="Arial"/>
        <b/>
        <color theme="1"/>
        <sz val="10.0"/>
      </rPr>
      <t>03</t>
    </r>
    <r>
      <rPr>
        <rFont val="Arial"/>
        <color theme="1"/>
        <sz val="10.0"/>
      </rPr>
      <t xml:space="preserve">/2012.
</t>
    </r>
  </si>
  <si>
    <r>
      <rPr>
        <rFont val="Arial"/>
        <b/>
        <color rgb="FF0033CC"/>
        <sz val="10.0"/>
      </rPr>
      <t>Importante:</t>
    </r>
    <r>
      <rPr>
        <rFont val="Arial"/>
        <color theme="1"/>
        <sz val="10.0"/>
      </rPr>
      <t xml:space="preserve">
O analista responsável pela elaboração do cálculo do retorno do FSA sempre procederá com a análise destas despesas, verificando se as mesmas foram realizadas de acordo com as regras estabelecidas no contrato e aderentes ao conceito de Despesas de Comercialização .
Neste processo poderão ser realizadas glosas das despesas que forem consideradas irregulares, inválidas ou estranhas à natureza deste grupo de despesas.</t>
    </r>
  </si>
  <si>
    <t>A seguir apresentamos orientações acerca da regularidade / irregularidade das despesas e de seus documentos comprobatórios.
• Despesas ocorridas fora do prazo de execução das despesas fixado no contrato. 
• Despesas que não apresentam o correspondente documento fiscal comprobatório
• Despesas cujo documento comprobatório apresentado não é aceito, por ser considerado juridicamente inidôneo, conforme características relacionadas no tópico Documentos Não Aceitos deste item.
• Despesas que comprovadamente são de outro projeto.
• Pagamento de juros e multas de qualquer natureza.
• Pagamentos de IOC e IOF.
• Pagamento de anuidade de cartão de crédito e taxas financeiras relacionadas à conversão de moeda, nos caso de despesas efetuadas em moeda estrangeira por meio de cartão de crédito.
• Pagamento de tributos, incluindo a CONDECINE.
• Pagamentos relacionados a contratação de serviços de terceiros para a solicitação de CPB e Classificação Indicativa.
• Pagamentos de honorários advocatícios, pois são considerados despesas de custeio da própria distribuidora e não ao projeto em si.
• Pagamento de passagens, hospedagem e diárias na hipótese de não serem comprovados os vínculos contratuais entre o projeto e o beneficiário destas despesas.
• Despesas com recepções, festas, coquetéis, serviços de bufê e outros similares, em atendimento de orientações do TCU.
• Serviços de cópias e reprodução de matrizes de obras audiovisuais executadas em laboratórios instalados no exterior e que se destinem à exploração comercial no mercado brasileiro.   
• Despesas de comercialização realizadas com recursos públicos.
• Despesas de caráter pessoal, não sendo diretamente associadas à execução da comercialização.
• Despesas relacionadas a rubricas orçamentárias inconsistentes com a natureza da atividade de comercialização de obra audiovisual.</t>
  </si>
  <si>
    <t xml:space="preserve">Relacionamos a seguir os documentos que não são aceitos para comprovação de despesas de comercialização:
• Documentos comprovantes de despesas que não tenham sido emitidos em nome da empresa distribuidora, de seus co-distribuidores (apenas quando comprovados por contrato), ou do produtor.
• Nota Fiscal falsa: 
    a. quando comprovado que o talonário é falso; 
    b. quando comprovado que a empresa emissora é inexistente ou inativa; ou 
    c. quando comprovado que o documento não corresponde a uma operação efetivamente realizada, pois o produto ou serviço não foi entregue ou prestado por este fornecedor. 
• Nota Fiscal fora do prazo de validade previsto no talão;
• Nota Fiscal correspondente a um produto ou serviço que diverge do objeto social da empresa fornecedora;  
• Documentos fiscais rasurados, rasgados ou apresentando dados ilegíveis; 
• Recibos sem a identificação clara do beneficiário (nome, CPF/CNPJ), descrição detalhada do serviço prestado ou produto fornecido, valor, tributos incidentes (caso se aplique) e assinatura do beneficiário; 
• Documentos que não possuem valor fiscal, tais como: 
    a. Orçamentos;     b. Pedidos de Compra;     c. Ordens de Serviço;     d. Ordens de Compra;     e. Notas de Garantia;     f. Notas de balcão;     g. Tíquetes ou Cupons de caixa que não oferecem a descrição dos itens;     h. Voucher de abastecimento, de hospedagem ou de transporte;     i. Faturas;     j. Comprovantes de transferências eletrônicas ou depósitos bancários.
Observamos que não é necessário o envio de cópia dos documentos fiscais, o que representa que algumas das características descritas acima podem não ser possíveis de verificação pelo analista no momento do cálculo do retorno do FSA.  Entretanto, o Agente Financeiro e/ou a ANCINE (ou um terceiro credenciado por eles) a qualquer momento poderá realizar a auditoria desta documentação. Portanto, ao serem verificadas irregularidades relacionadas a esta documentação, poderão ser adotadas medidas corretivas.
</t>
  </si>
  <si>
    <t>2. P&amp;A PACTUADO</t>
  </si>
  <si>
    <r>
      <rPr>
        <rFont val="Arial"/>
        <color theme="1"/>
        <sz val="10.0"/>
      </rPr>
      <t xml:space="preserve">Este bloco de campos tem o propósito de registrar as informações relativas ao P&amp;A da Obra.
</t>
    </r>
    <r>
      <rPr>
        <rFont val="Arial"/>
        <b/>
        <color rgb="FF0033CC"/>
        <sz val="10.0"/>
        <u/>
      </rPr>
      <t>ATENÇÃO</t>
    </r>
    <r>
      <rPr>
        <rFont val="Arial"/>
        <color theme="1"/>
        <sz val="10.0"/>
      </rPr>
      <t>:  Devem ser indicados os valores totais do projeto relacionado ao P&amp;A, e não apenas os realizados no período abrangido pelo Relatório de Comercialização.</t>
    </r>
  </si>
  <si>
    <t>2.1. P&amp;A Total</t>
  </si>
  <si>
    <t>Informar o valor (em Reais) do P&amp;A TOTAL do projeto: somatório do P&amp;A não-recuperável com o P&amp;A recuperável.</t>
  </si>
  <si>
    <t>2.2. P&amp;A Recuperável Aprovado</t>
  </si>
  <si>
    <r>
      <rPr>
        <rFont val="Arial"/>
        <color theme="1"/>
        <sz val="10.0"/>
      </rPr>
      <t xml:space="preserve">Informar o valor (em Reais) do total do P&amp;A RECUPERÁVEL </t>
    </r>
    <r>
      <rPr>
        <rFont val="Arial"/>
        <color theme="1"/>
        <sz val="10.0"/>
        <u/>
      </rPr>
      <t>aprovado pelo Comitê de Investimentos</t>
    </r>
    <r>
      <rPr>
        <rFont val="Arial"/>
        <color theme="1"/>
        <sz val="10.0"/>
      </rPr>
      <t xml:space="preserve"> do FSA para o projeto.
</t>
    </r>
    <r>
      <rPr>
        <rFont val="Arial"/>
        <b/>
        <color rgb="FF0033CC"/>
        <sz val="10.0"/>
        <u/>
      </rPr>
      <t>ATENÇÃO:</t>
    </r>
    <r>
      <rPr>
        <rFont val="Arial"/>
        <color theme="1"/>
        <sz val="10.0"/>
      </rPr>
      <t xml:space="preserve"> Só serão considerados no cálculo do retorno do FSA despesas de comercialização compreendidas até o valor de P&amp;A recuperável aprovado pelo Comitê de Investimentos. Qualquer despesa que ultrapasse este valor será glosada no momento da aprovação do cálculo.</t>
    </r>
  </si>
  <si>
    <t>3. RELAÇÃO DE DESPESAS DE P&amp;A RECUPERÁVEL</t>
  </si>
  <si>
    <r>
      <rPr>
        <rFont val="Arial"/>
        <color theme="1"/>
        <sz val="10.0"/>
      </rPr>
      <t xml:space="preserve">Este bloco de campos tem o propósito de registrar as informações relativas às despesas de P&amp;A RECUPERÁVEIS, conforme valor aprovado pelo Comitê de Investimentos do FSA.
Devem ser lançadas em linhas separadas os documentos de faturamento de cada despesa realizada no período.
</t>
    </r>
    <r>
      <rPr>
        <rFont val="Arial"/>
        <b/>
        <color rgb="FF0033CC"/>
        <sz val="10.0"/>
        <u/>
      </rPr>
      <t>ATENÇÃO</t>
    </r>
    <r>
      <rPr>
        <rFont val="Arial"/>
        <color theme="1"/>
        <sz val="10.0"/>
      </rPr>
      <t>:  Devem ser indicadas as receitas exclusivamente obtidas no intervalo de abrangência do presente Relatório de Comercialização, e não valores acumulados para a janela.</t>
    </r>
  </si>
  <si>
    <t>(a) Natureza</t>
  </si>
  <si>
    <t>Nesta coluna estão relacionados diferentes naturezas de despesas de comercialização: Equipe, Cópias, Produção Audiovisual, Produção Gráfica, Mídia, Promoção e Imprensa, Transporte e Frete, e Outros.
Cada grupo de "natureza" possui um conjunto de linhas para receber as informações relativas às despesas no período que se relacional a este grupo. Devem ser incluídas linhas extras em cada grupo, sempre que necessário.</t>
  </si>
  <si>
    <t>(b) Descrição</t>
  </si>
  <si>
    <r>
      <rPr>
        <rFont val="Arial"/>
        <color theme="1"/>
        <sz val="10.0"/>
      </rPr>
      <t xml:space="preserve">Nesta coluna deve ser incluída uma descrição sucinta que identifique qual o tipo de despesa realizada, dentro da categoria de natureza (campo "a") associada.
Deve ser utilizada uma linha para cada documento fiscal de despesa. Cada segmento já vem pré-formato com espaço para cinco documentos (5 linhas), portanto se no período foram emitidos mais de 5 documentos de alguma natureza devem ser incluídas novas linhas.
Exemplos não exautivos de descrição de despesas para cada grupo de "natureza":
-&gt; Equipe: Produtor de Lançamento; Promotor de Evento; Assessor de Imprensa, Publicista, Blogueiro, Redator.
-&gt; Cópias: Cópia Obra 35mm (cópia drama); Encode da obra; Cópias Trailler, teaser; encode trailler, avant trailler, teaser.
-&gt; Produção Audiovisual: Criação e produção de Trailler, Teaser, Avant-Trailler, Spot - TV, Spot - Radio, Making Of.
-&gt; Produção Gráfica: cartaz, cartezete; Mobiliário Urbano; Folder; Flyer; Banner; Convites; Display; Projeto Gráfico; projeto Designer Gráfico; Projeto Programação Visual.
-&gt; Mídia: Mídia Impressa (jornal, revistas); Mídia TV (aberta, fechada); Mídia Radio; Mídia Internet (Full banner); Exibição de trailler.
-&gt; Promoção e Imprensa: CD fotos digitalizadas; Clipping eletrônico; criação e duplicação de EPK; Fotos Still; Brindes, Camisetas; 
-&gt; Transporte e Frete: remessa de cópias e materias de divulgação; Transporte de cópias da obra; taxi, onibus, carro.
-&gt; Outros: Hospedagens, Alimentação, cabines de imprensa, pré-estréia.
</t>
    </r>
    <r>
      <rPr>
        <rFont val="Arial"/>
        <b/>
        <color rgb="FF0033CC"/>
        <sz val="10.0"/>
        <u/>
      </rPr>
      <t>ATENÇÃO:</t>
    </r>
    <r>
      <rPr>
        <rFont val="Arial"/>
        <color theme="1"/>
        <sz val="10.0"/>
      </rPr>
      <t xml:space="preserve">
Poderão ser realizadas glosas de despesas que sejam consideradas irregulares, inválidas ou estranhas à natureza do projeto. Exemplos não exaustivos: (i) juros e multas de qualquer natureza; (ii) IOC e IOF; (iii) Anuidade de cartão de crédito e taxas financeiras relacionadas à conversão de moeda estrangeira; (iv) Tributos, incluindo a CONDECINE; (v) serviços de terceiros para solicitação de CPB; CRT e Classificação Indicativa; (vi) honorários advocatícios; (vii) festas, coquetéis, serviços de bufê; (viii) cópias e reproduções de matrizes executadas em laboratórios no exterior para exibição nacional. </t>
    </r>
  </si>
  <si>
    <t>(c) Fornecedor</t>
  </si>
  <si>
    <t>Nesta coluna deve ser informado o nome do emitente do Documento Fiscal que comprova a despesa.
Deve ser utilizada uma linha para cada documento fiscal de despesa. Cada grupo de "natureza" possui um conjunto de linhas para receber as informações relativas às despesas no período que se relacional a este grupo. Devem ser incluídas linhas extras em cada grupo, sempre que necessário.</t>
  </si>
  <si>
    <t>Nesta coluna deve ser informado o número do CNPJ (quando Pessoa Jurídica) ou CPF (quando Pessoa Física) do emitente do Documento Fiscal que comprova a despesa.
Deve ser utilizada uma linha para cada documento fiscal de despesa. Cada grupo de "natureza" possui um conjunto de linhas para receber as informações relativas às despesas no período que se relacional a este grupo. Devem ser incluídas linhas extras em cada grupo, sempre que necessário.</t>
  </si>
  <si>
    <t>(e) N° do Documento Fiscal</t>
  </si>
  <si>
    <t>Nesta coluna deve ser informado o número de identificação do documento fiscal que comprova a despesa. 
Deve ser utilizada uma linha para cada documento fiscal de despesa. Cada grupo de "natureza" possui um conjunto de linhas para receber as informações relativas às despesas no período que se relacional a este grupo. Devem ser incluídas linhas extras em cada grupo, sempre que necessário.</t>
  </si>
  <si>
    <t>(f) Data Documento Fiscal</t>
  </si>
  <si>
    <r>
      <rPr>
        <rFont val="Arial"/>
        <color theme="1"/>
        <sz val="10.0"/>
      </rPr>
      <t xml:space="preserve">Nesta coluna deve ser informada a data de emissão do Documento Fiscal -- relacionado na mesma linha, na coluna '(e) N° do Documento Fiscal'.
</t>
    </r>
    <r>
      <rPr>
        <rFont val="Arial"/>
        <b/>
        <color rgb="FF000099"/>
        <sz val="10.0"/>
      </rPr>
      <t>IMPORTANTE</t>
    </r>
    <r>
      <rPr>
        <rFont val="Arial"/>
        <color theme="1"/>
        <sz val="10.0"/>
      </rPr>
      <t xml:space="preserve">: 
</t>
    </r>
    <r>
      <rPr>
        <rFont val="Arial"/>
        <b/>
        <color rgb="FF0033CC"/>
        <sz val="10.0"/>
      </rPr>
      <t xml:space="preserve">1) </t>
    </r>
    <r>
      <rPr>
        <rFont val="Arial"/>
        <color theme="1"/>
        <sz val="10.0"/>
      </rPr>
      <t>devem ser relacionados exclusivamente os documentos fiscais com data de emissão compreendida dentro do período abrangido pelo relatório (informado no campo '2.1. Período abrangido pelo Relatório' da ABA '1. Aspectos Gerais').
Como exceção a esta regra:
     a) podem ser incluídos faturamentos de pequenos períodos anteriores ao início da abrangência do RC, quando se tratarem de despesas que não estavam com seu ciclo de contabilização encerrados no momento da emissão do Relatório de Comercialização anterior (</t>
    </r>
    <r>
      <rPr>
        <rFont val="Arial"/>
        <i/>
        <color theme="1"/>
        <sz val="10.0"/>
      </rPr>
      <t>conforme explicado na linha 22 desta ABA</t>
    </r>
    <r>
      <rPr>
        <rFont val="Arial"/>
        <color theme="1"/>
        <sz val="10.0"/>
      </rPr>
      <t xml:space="preserve">).
     b) no primeiro Relatório de Comercialização devem ser incluídas despesas realizadas em momento anterior ao lançamento da Obra. 
</t>
    </r>
    <r>
      <rPr>
        <rFont val="Arial"/>
        <b/>
        <color rgb="FF0033CC"/>
        <sz val="10.0"/>
      </rPr>
      <t>2)</t>
    </r>
    <r>
      <rPr>
        <rFont val="Arial"/>
        <color theme="1"/>
        <sz val="10.0"/>
      </rPr>
      <t xml:space="preserve"> Não serão aceitas comprovantes de despesas ocorridas em datas fora do prazo de execução de despesas fixado no contrato de investimentos.</t>
    </r>
  </si>
  <si>
    <t>Nesta coluna deve ser informado o valor faturado por meio do Documento Fiscal relacionado na mesma linha, na coluna '(e) N° do Documento Fiscal'.
Os valores devem ser informados sempre em moeda local (Reais).</t>
  </si>
  <si>
    <t>(h) TOTAL GERAL DAS DESPESAS RECUPERÁVEIS</t>
  </si>
  <si>
    <t>Ao lado deste campo há um campo formatado para saída automática de dados. Este campo possui uma fórmula que consolida todas as despesas de todas as naturezas de P&amp;A. Não modificar.</t>
  </si>
  <si>
    <r>
      <rPr>
        <rFont val="Arial"/>
        <b/>
        <color rgb="FF0033CC"/>
        <sz val="10.0"/>
        <u/>
      </rPr>
      <t>ATENÇÃO:</t>
    </r>
    <r>
      <rPr>
        <rFont val="Arial"/>
        <color rgb="FF000099"/>
        <sz val="10.0"/>
      </rPr>
      <t xml:space="preserve"> Caso a empresa distribuidora possua um sistema próprio que tenha a funcionalidade de emissão de relatório que liste todas as informações detalhadas relativas às receitas da obra (listagem de todos os documentos que comprovam as receitas com a informação do CNPJ/CPF; Nº do documento fiscal, data do documento fiscal e valor faturado agrupado por segmento de mercado), pode ser encaminhado este relatório próprio, eliminando a necessidade de redigitação de todas as informações no presente modelo. 
Neste caso na ABA '4. P&amp;A' deve ser realizado o preenchimento apenas dos campos "</t>
    </r>
    <r>
      <rPr>
        <rFont val="Arial"/>
        <i/>
        <color rgb="FF000099"/>
        <sz val="10.0"/>
      </rPr>
      <t>(g) Valor Faturado (R$)</t>
    </r>
    <r>
      <rPr>
        <rFont val="Arial"/>
        <color rgb="FF000099"/>
        <sz val="10.0"/>
      </rPr>
      <t>" e "</t>
    </r>
    <r>
      <rPr>
        <rFont val="Arial"/>
        <i/>
        <color rgb="FF000099"/>
        <sz val="10.0"/>
      </rPr>
      <t>Assinatura do responsável pelas informações</t>
    </r>
    <r>
      <rPr>
        <rFont val="Arial"/>
        <color rgb="FF000099"/>
        <sz val="10.0"/>
      </rPr>
      <t xml:space="preserve">".
Sendo que no campo </t>
    </r>
    <r>
      <rPr>
        <rFont val="Arial"/>
        <i/>
        <color rgb="FF000099"/>
        <sz val="10.0"/>
      </rPr>
      <t xml:space="preserve">"(g) Valor Faturado (R$)" </t>
    </r>
    <r>
      <rPr>
        <rFont val="Arial"/>
        <color rgb="FF000099"/>
        <sz val="10.0"/>
      </rPr>
      <t>apenas é necessário informar o valor total faturado por natureza em uma das linhas disponíveis para cada grupo de natureza. E na ABA '6. Anexos' este relatório extra deve ser relacionado.</t>
    </r>
  </si>
  <si>
    <t>[ clique AQUI para ir diretamente para a ABA "4. P&amp;A" ]</t>
  </si>
  <si>
    <t>3. 'Resultados'</t>
  </si>
  <si>
    <t>Esta aba se relaciona à consolidação das informações de receitas e despesas em todas as janelas, apurando os resultados no período.
O envio das informações contidas nesta ABA não pode ser realizado em quaisquer outros formatos e modelos além do aqui oferecido.</t>
  </si>
  <si>
    <t>2. RESULTADOS - SALAS DE EXIBIÇÃO</t>
  </si>
  <si>
    <t>Este bloco de campos tem o propósito de registrar as informações relativas às receitas no segmento de Salas de Exibição.</t>
  </si>
  <si>
    <t>(a) Receita Bruta</t>
  </si>
  <si>
    <t>Este campo é automaticamente preenchido com o valo total apurado na ABA "2. Desempenho em Salas". Não modificar.</t>
  </si>
  <si>
    <t>(b) ISS (sobre exibição)</t>
  </si>
  <si>
    <t>Neste campo deve ser informado o valor total referente ao ISS apurado para as receitas do exibidor.</t>
  </si>
  <si>
    <t>(c) Fee de Exibição</t>
  </si>
  <si>
    <t>(d) Receita pacote Fechado (Mínimo garantido)</t>
  </si>
  <si>
    <t>(e) Receita Bruta de Distribuição (RDB)</t>
  </si>
  <si>
    <t>Este campo é automaticamente preenchido o resultado da Receita Bruta do exibidor, menos o valor do ISS e do Fee de Exibição, somados os valores apurados por pacotes fechados/mínimo garantido. Não modificar.</t>
  </si>
  <si>
    <t>(f) Tributos e encargos sobre a distribuição</t>
  </si>
  <si>
    <r>
      <rPr>
        <rFont val="Arial"/>
        <color theme="1"/>
        <sz val="10.0"/>
      </rPr>
      <t xml:space="preserve">Possui dois campos:
</t>
    </r>
    <r>
      <rPr>
        <rFont val="Arial"/>
        <b/>
        <color theme="1"/>
        <sz val="10.0"/>
      </rPr>
      <t>-&gt;</t>
    </r>
    <r>
      <rPr>
        <rFont val="Arial"/>
        <color theme="1"/>
        <sz val="10.0"/>
      </rPr>
      <t xml:space="preserve"> </t>
    </r>
    <r>
      <rPr>
        <rFont val="Arial"/>
        <b/>
        <i/>
        <color rgb="FF0033CC"/>
        <sz val="10.0"/>
      </rPr>
      <t>(apuração de tributos por)</t>
    </r>
    <r>
      <rPr>
        <rFont val="Arial"/>
        <color theme="1"/>
        <sz val="10.0"/>
      </rPr>
      <t xml:space="preserve"> que deve ser utilizado para selecionar o regime de tributação da empresa Distribuidora (Lucro Real, Lucro Presumido ou Simples Nacional). A escolha padrão é o "lucro Real", que corresponde a maioria dos casos. Dependendo do regime de tributação selecionado, as alíquotas de PIS e COFINS serão modificadas, e a lógica de cálculo também.
</t>
    </r>
    <r>
      <rPr>
        <rFont val="Arial"/>
        <b/>
        <color theme="1"/>
        <sz val="10.0"/>
      </rPr>
      <t>-&gt;</t>
    </r>
    <r>
      <rPr>
        <rFont val="Arial"/>
        <color theme="1"/>
        <sz val="10.0"/>
      </rPr>
      <t xml:space="preserve"> O campo da coluna </t>
    </r>
    <r>
      <rPr>
        <rFont val="Arial"/>
        <b/>
        <color rgb="FF0033CC"/>
        <sz val="10.0"/>
      </rPr>
      <t>"Valores (R$)"</t>
    </r>
    <r>
      <rPr>
        <rFont val="Arial"/>
        <color theme="1"/>
        <sz val="10.0"/>
      </rPr>
      <t xml:space="preserve"> é automaticamente preenchido com o resultado da soma dos tributos de distribuição pertinentes. Não modificar.</t>
    </r>
  </si>
  <si>
    <t>(g) PIS</t>
  </si>
  <si>
    <t>Esta linha é automaticamente preenchida com o valor resultante da aplicação da alíquota do PIS sobre a Receita Bruta de Distribuição. Não modificar.
Se o regime de tributação selecionado for:
-&gt; Lucro Real, será utilizada a alíquota percentual de 1,65%.
-&gt; Lucro Presumido, será utilizada a alíquota percentual de 0,65%.
-&gt; Simples Nacional, não será calculado valor individual para o PIS.</t>
  </si>
  <si>
    <t>(h) COFINS</t>
  </si>
  <si>
    <t>Esta linha é automaticamente preenchida com o valor resultante da aplicação da alíquota do COFINS sobre a Receita Bruta de Distribuição. Não modificar.
Se o regime de tributação selecionado for:
-&gt; Lucro Real, será utilizada a alíquota percentual de 1,65%.
-&gt; Lucro Presumido, será utilizada a alíquota percentual de 7,60%.
-&gt; Simples Nacional, não será calculado valor individual para o COFINS.</t>
  </si>
  <si>
    <t>(i) ISS</t>
  </si>
  <si>
    <r>
      <rPr>
        <rFont val="Arial"/>
        <color theme="1"/>
        <sz val="10.0"/>
      </rPr>
      <t xml:space="preserve">Possui dois campos:
</t>
    </r>
    <r>
      <rPr>
        <rFont val="Arial"/>
        <b/>
        <color theme="1"/>
        <sz val="10.0"/>
      </rPr>
      <t>-&gt;</t>
    </r>
    <r>
      <rPr>
        <rFont val="Arial"/>
        <color theme="1"/>
        <sz val="10.0"/>
      </rPr>
      <t xml:space="preserve"> </t>
    </r>
    <r>
      <rPr>
        <rFont val="Arial"/>
        <b/>
        <i/>
        <color rgb="FF0033CC"/>
        <sz val="10.0"/>
      </rPr>
      <t>(%)=&gt;</t>
    </r>
    <r>
      <rPr>
        <rFont val="Arial"/>
        <color theme="1"/>
        <sz val="10.0"/>
      </rPr>
      <t xml:space="preserve"> que deve ser utilizado para informar a alíquota percentual relativa ao ISS. 
</t>
    </r>
    <r>
      <rPr>
        <rFont val="Arial"/>
        <b/>
        <color theme="1"/>
        <sz val="10.0"/>
      </rPr>
      <t>-&gt;</t>
    </r>
    <r>
      <rPr>
        <rFont val="Arial"/>
        <color theme="1"/>
        <sz val="10.0"/>
      </rPr>
      <t xml:space="preserve"> O campo da coluna </t>
    </r>
    <r>
      <rPr>
        <rFont val="Arial"/>
        <b/>
        <color rgb="FF0033CC"/>
        <sz val="10.0"/>
      </rPr>
      <t>"Valores (R$)"</t>
    </r>
    <r>
      <rPr>
        <rFont val="Arial"/>
        <color theme="1"/>
        <sz val="10.0"/>
      </rPr>
      <t xml:space="preserve"> é automaticamente preenchido com o resultado da aplicação da alíquota do ISS informada sobre a Receita Bruta de Distribuição. Não modificar.</t>
    </r>
  </si>
  <si>
    <t>(j) Simple Nacional (se for o caso)</t>
  </si>
  <si>
    <r>
      <rPr>
        <rFont val="Arial"/>
        <color theme="1"/>
        <sz val="10.0"/>
      </rPr>
      <t xml:space="preserve">Nesta linha deve ser informado o valor correspondente ao SIMPLES NACIONAL recolhido sobre a receita bruta de distribuição, no caso de empresas que optaram por este regime de arrecadação. Os valores devem ser informados sempre em moeda local (Reais). 
</t>
    </r>
    <r>
      <rPr>
        <rFont val="Arial"/>
        <b/>
        <i/>
        <color rgb="FF000099"/>
        <sz val="10.0"/>
      </rPr>
      <t>(*)</t>
    </r>
    <r>
      <rPr>
        <rFont val="Arial"/>
        <color theme="1"/>
        <sz val="10.0"/>
      </rPr>
      <t xml:space="preserve"> O SIMPLES NACIONAL foi criado com o objetivo de unificar a arrecadação dos tributos e contribuições devidos pelas micro e pequenas empresas brasileiras, nos âmbitos dos governos federal, estaduais e municipais. O regime especial de arrecadação não é um tributo ou um sistema tributário, mas uma forma de arrecadação unificada dos seguintes tributos e contribuições: Imposto sobre a Renda da Pessoa Jurídica – </t>
    </r>
    <r>
      <rPr>
        <rFont val="Arial"/>
        <b/>
        <color theme="1"/>
        <sz val="10.0"/>
      </rPr>
      <t>IRPJ</t>
    </r>
    <r>
      <rPr>
        <rFont val="Arial"/>
        <color theme="1"/>
        <sz val="10.0"/>
      </rPr>
      <t xml:space="preserve">; Imposto sobre Produtos Industrializados – </t>
    </r>
    <r>
      <rPr>
        <rFont val="Arial"/>
        <b/>
        <color theme="1"/>
        <sz val="10.0"/>
      </rPr>
      <t>IPI</t>
    </r>
    <r>
      <rPr>
        <rFont val="Arial"/>
        <color theme="1"/>
        <sz val="10.0"/>
      </rPr>
      <t xml:space="preserve">; Contribuição Social sobre o Lucro Líquido – </t>
    </r>
    <r>
      <rPr>
        <rFont val="Arial"/>
        <b/>
        <color theme="1"/>
        <sz val="10.0"/>
      </rPr>
      <t>CSLL</t>
    </r>
    <r>
      <rPr>
        <rFont val="Arial"/>
        <color theme="1"/>
        <sz val="10.0"/>
      </rPr>
      <t xml:space="preserve">; Contribuição para o Financiamento da Seguridade Social – </t>
    </r>
    <r>
      <rPr>
        <rFont val="Arial"/>
        <b/>
        <color theme="1"/>
        <sz val="10.0"/>
      </rPr>
      <t>COFINS</t>
    </r>
    <r>
      <rPr>
        <rFont val="Arial"/>
        <color theme="1"/>
        <sz val="10.0"/>
      </rPr>
      <t xml:space="preserve">; Contribuição para o </t>
    </r>
    <r>
      <rPr>
        <rFont val="Arial"/>
        <b/>
        <color theme="1"/>
        <sz val="10.0"/>
      </rPr>
      <t>PIS</t>
    </r>
    <r>
      <rPr>
        <rFont val="Arial"/>
        <color theme="1"/>
        <sz val="10.0"/>
      </rPr>
      <t xml:space="preserve">; Contribuição para a Seguridade Social - </t>
    </r>
    <r>
      <rPr>
        <rFont val="Arial"/>
        <b/>
        <color theme="1"/>
        <sz val="10.0"/>
      </rPr>
      <t>INSS</t>
    </r>
    <r>
      <rPr>
        <rFont val="Arial"/>
        <color theme="1"/>
        <sz val="10.0"/>
      </rPr>
      <t xml:space="preserve">; Imposto sobre Operações Relativas à Circulação de Mercadorias e Sobre Prestações de Serviços de Transporte Interestadual e Intermunicipal e de Comunicação – </t>
    </r>
    <r>
      <rPr>
        <rFont val="Arial"/>
        <b/>
        <color theme="1"/>
        <sz val="10.0"/>
      </rPr>
      <t>ICMS</t>
    </r>
    <r>
      <rPr>
        <rFont val="Arial"/>
        <color theme="1"/>
        <sz val="10.0"/>
      </rPr>
      <t xml:space="preserve">; Imposto sobre Serviços de Qualquer Natureza - </t>
    </r>
    <r>
      <rPr>
        <rFont val="Arial"/>
        <b/>
        <color theme="1"/>
        <sz val="10.0"/>
      </rPr>
      <t>ISS</t>
    </r>
    <r>
      <rPr>
        <rFont val="Arial"/>
        <color theme="1"/>
        <sz val="10.0"/>
      </rPr>
      <t>.</t>
    </r>
  </si>
  <si>
    <t>(k) Receita Líquida de Distribuição (RLD)</t>
  </si>
  <si>
    <t>Este campo é automaticamente preenchido o resultado da Receita Bruta do Distribuidor, menos o valor dos impostos de distribuição. Não modificar.</t>
  </si>
  <si>
    <t>(l) Comissão Distribuição</t>
  </si>
  <si>
    <r>
      <rPr>
        <rFont val="Arial"/>
        <color theme="1"/>
        <sz val="10.0"/>
      </rPr>
      <t xml:space="preserve">Possui dois campos:
</t>
    </r>
    <r>
      <rPr>
        <rFont val="Arial"/>
        <b/>
        <color theme="1"/>
        <sz val="10.0"/>
      </rPr>
      <t>-&gt;</t>
    </r>
    <r>
      <rPr>
        <rFont val="Arial"/>
        <color theme="1"/>
        <sz val="10.0"/>
      </rPr>
      <t xml:space="preserve"> </t>
    </r>
    <r>
      <rPr>
        <rFont val="Arial"/>
        <b/>
        <i/>
        <color rgb="FF0033CC"/>
        <sz val="10.0"/>
      </rPr>
      <t>(%)=&gt;</t>
    </r>
    <r>
      <rPr>
        <rFont val="Arial"/>
        <color theme="1"/>
        <sz val="10.0"/>
      </rPr>
      <t xml:space="preserve"> que deve ser utilizado para informar a alíquota percentual da COMISSÃO DO DISTRIBUIDOR pactuada em contrato.
     OBS.: Nos casos das Linhas PRODECINE 02 e PRODECINE 03 é importante lembrar que a comissão do FSA está contida dentro da Comissão do Distribuidor. 
</t>
    </r>
    <r>
      <rPr>
        <rFont val="Arial"/>
        <b/>
        <color theme="1"/>
        <sz val="10.0"/>
      </rPr>
      <t>-&gt;</t>
    </r>
    <r>
      <rPr>
        <rFont val="Arial"/>
        <color theme="1"/>
        <sz val="10.0"/>
      </rPr>
      <t xml:space="preserve"> O campo da coluna </t>
    </r>
    <r>
      <rPr>
        <rFont val="Arial"/>
        <b/>
        <color rgb="FF0033CC"/>
        <sz val="10.0"/>
      </rPr>
      <t>"Valores (R$)"</t>
    </r>
    <r>
      <rPr>
        <rFont val="Arial"/>
        <color theme="1"/>
        <sz val="10.0"/>
      </rPr>
      <t xml:space="preserve"> é automaticamente preenchido com o resultado da aplicação da alíquota de Comissão informada sobre a Receita Líquida de Distribuição. Não modificar.</t>
    </r>
  </si>
  <si>
    <t>(m) Comissão do FSA</t>
  </si>
  <si>
    <r>
      <rPr>
        <rFont val="Arial"/>
        <color theme="1"/>
        <sz val="10.0"/>
      </rPr>
      <t xml:space="preserve">Possui dois campos:
</t>
    </r>
    <r>
      <rPr>
        <rFont val="Arial"/>
        <b/>
        <color theme="1"/>
        <sz val="10.0"/>
      </rPr>
      <t>-&gt;</t>
    </r>
    <r>
      <rPr>
        <rFont val="Arial"/>
        <color theme="1"/>
        <sz val="10.0"/>
      </rPr>
      <t xml:space="preserve"> </t>
    </r>
    <r>
      <rPr>
        <rFont val="Arial"/>
        <b/>
        <i/>
        <color rgb="FF0033CC"/>
        <sz val="10.0"/>
      </rPr>
      <t>(%)=&gt;</t>
    </r>
    <r>
      <rPr>
        <rFont val="Arial"/>
        <color theme="1"/>
        <sz val="10.0"/>
      </rPr>
      <t xml:space="preserve"> que deve ser utilizado para informar a alíquota percentual relativa à Comissão de Distribuição do FSA, apenas para os projetos das linhas PRODECINE 02 e PRODECINE 03. Para os projetos das demais linhas este campo será automaticamente desconsiderado e será exibido de forma sombreada. Esta seleção se dará a partir da indicação da Chamada do projeto, informada na ABA "1.Aspectos Gerais".
</t>
    </r>
    <r>
      <rPr>
        <rFont val="Arial"/>
        <b/>
        <color theme="1"/>
        <sz val="10.0"/>
      </rPr>
      <t>-&gt;</t>
    </r>
    <r>
      <rPr>
        <rFont val="Arial"/>
        <color theme="1"/>
        <sz val="10.0"/>
      </rPr>
      <t xml:space="preserve"> O campo da coluna </t>
    </r>
    <r>
      <rPr>
        <rFont val="Arial"/>
        <b/>
        <color rgb="FF0033CC"/>
        <sz val="10.0"/>
      </rPr>
      <t>"Valores (R$)"</t>
    </r>
    <r>
      <rPr>
        <rFont val="Arial"/>
        <color theme="1"/>
        <sz val="10.0"/>
      </rPr>
      <t xml:space="preserve"> é automaticamente preenchido com o resultado da aplicação da alíquota de Comissão informada sobre a Receita Líquida de Distribuição. Não modificar.
</t>
    </r>
    <r>
      <rPr>
        <rFont val="Arial"/>
        <b/>
        <color rgb="FF0033CC"/>
        <sz val="10.0"/>
        <u/>
      </rPr>
      <t xml:space="preserve">ATENÇÃO: </t>
    </r>
    <r>
      <rPr>
        <rFont val="Arial"/>
        <color theme="1"/>
        <sz val="10.0"/>
      </rPr>
      <t xml:space="preserve">Nos casos das Linhas PRODECINE 02 e PRODECINE 03 é importante lembrar que a comissão do FSA está contida dentro da Comissão do Distribuidor, portanto o cálculo fará o abatimento automático de uma pela outra. </t>
    </r>
  </si>
  <si>
    <t>(n) Receita Líquida de Distribuição após dedução de comissão</t>
  </si>
  <si>
    <r>
      <rPr>
        <rFont val="Arial"/>
        <color theme="1"/>
        <sz val="10.0"/>
      </rPr>
      <t xml:space="preserve">Este campo é automaticamente preenchido o resultado da Receita Líquida de Distribuição, menos o valor da comissão de Distribuição. Não modificar.
</t>
    </r>
    <r>
      <rPr>
        <rFont val="Arial"/>
        <b/>
        <color rgb="FF0033CC"/>
        <sz val="10.0"/>
        <u/>
      </rPr>
      <t xml:space="preserve">ATENÇÃO: </t>
    </r>
    <r>
      <rPr>
        <rFont val="Arial"/>
        <color theme="1"/>
        <sz val="10.0"/>
      </rPr>
      <t xml:space="preserve">Nos casos das Linhas PRODECINE 02 e PRODECINE 03 é importante lembrar que a comissão do FSA está contida dentro da Comissão do Distribuidor, portanto o cálculo fará o abatimento automático apenas da comissão de distribuição, sabendo-se que o valor apontado como "comissão do FSA" será devido ao fundo. </t>
    </r>
  </si>
  <si>
    <t>(o) P&amp;A Recuperável da Distribuidora no período</t>
  </si>
  <si>
    <t>Este campo é automaticamente preenchido a partir da ABA "4.P&amp;A". Não modificar.</t>
  </si>
  <si>
    <t>Receita Líquida do Produtor (RLP)</t>
  </si>
  <si>
    <t>Este campo é automaticamente preenchido com o resultado da Receita Líquida de Distribuição menos o valor P&amp;A Recuperável do período. Não modificar.</t>
  </si>
  <si>
    <t>3. RESULTADOS - OUTRAS JANELAS</t>
  </si>
  <si>
    <t>Este bloco de campos tem o propósito de registrar as informações relativas às demais receitas da Obra no período, ou seja, todas aquelas informadas na ABA '3. Receitas Outras Janelas' (que não incluem as receitas obtidas em Salas de Exibição).</t>
  </si>
  <si>
    <t>3.1. Receitas sem Incidência de Imposto Indireto</t>
  </si>
  <si>
    <t>Este bloco de campos tem o propósito de registrar as informações relativas às receitas de segmentos de mercados que são remunerados via royalties, ou seja, nunca se aplica a incidência de tributos para a composição da RLP.</t>
  </si>
  <si>
    <t>(p) Receita Bruta (vendas)</t>
  </si>
  <si>
    <t>Esta linha tem formatação para saída automática de dados. Este campo possui uma fórmula que apresenta as receitas por segmento de mercado totalizadas na ABA '3. Receitas Outras Janelas'. Não modificar.
São dedicadas colunas para cada segmento: '(i) DVD Rental', '(ii) DVD Sell Thru', '(iii) Licenciamentos Marcas'.</t>
  </si>
  <si>
    <t>(q) Royalties Produtor (RLP)</t>
  </si>
  <si>
    <t xml:space="preserve">Nesta linha devem ser informados os valores de receita líquida recebidas pelo produtor (royalties) no período para cada segmento de mercado, em conformidade com os percentuais negociados nos respectivos contratos de venda.
São dedicadas colunas para cada segmento: '(i) DVD Rental', '(ii) DVD Sell Thru', '(iii) Licenciamentos Marcas'.
Os valores devem ser informados sempre em moeda local (Reais). </t>
  </si>
  <si>
    <t>(r) Receita Líquida de Distribuição (RLD)</t>
  </si>
  <si>
    <t>Esta linha tem formatação para saída automática de dados. Este campo possui uma fórmula que apresenta o resultado da "(p)Receita Bruta" menos os "(q)Royalties do Produtor". Não modificar.
São dedicadas colunas para cada segmento: '(i) DVD Rental', '(ii) DVD Sell Thru', '(iii) Licenciamentos Marcas'.</t>
  </si>
  <si>
    <t>(s) Participação FSA (na RLD)</t>
  </si>
  <si>
    <r>
      <rPr>
        <rFont val="Arial"/>
        <color theme="1"/>
        <sz val="10.0"/>
      </rPr>
      <t>Deve ser informado o valor relativo à participação do FSA sobre a Receita Líquida de Distribuição, apenas para os projetos das linhas PRODECINE 02 e PRODECINE 03. Para os projetos das demais linhas este campo será automaticamente desconsiderado e será exibido de forma sombreada. Esta seleção se dará a partir da indicação da Chamada do projeto, informada na ABA "1.Aspectos Gerais".</t>
    </r>
  </si>
  <si>
    <t>3.2. Outras Receitas com ou sem Imposto Indireto</t>
  </si>
  <si>
    <t>Este bloco de campos tem o propósito de registrar as informações relativas às receitas de segmentos de mercados que podem ou não ter incidência de tributos indiretos, dependendo da forma como a venda foi realizada: diretamente pelo Produtor ou por Intermédio de um agente de vendas / distribuidor.</t>
  </si>
  <si>
    <t>(t) Receita Bruta (vendas)</t>
  </si>
  <si>
    <t>Esta linha tem formatação para saída automática de dados. Este campo possui uma fórmula que apresenta as receitas por segmento de mercado totalizadas na ABA '3. Receitas Outras Janelas'. Não modificar.
São dedicadas colunas para cada segmento: '(iv) TV Aberta', '(v) TV Fechada', '(vi) Video on Demand', '(vii) Internacional', '(viii) Outras licenças'.</t>
  </si>
  <si>
    <t>(u) Tributos e Encargos na Distribuição</t>
  </si>
  <si>
    <r>
      <rPr>
        <rFont val="Arial"/>
        <color theme="1"/>
        <sz val="10.0"/>
      </rPr>
      <t xml:space="preserve">Esta linha tem formatação para saída automática de dados. Este campo possui uma fórmula que automaticamente apresenta o resultado da soma dos tributos, listados nas quatro linhas abaixo: PIS, COFINS, ICMS, ISS e/ou SIMPLES NACIONAL. Não modificar.
</t>
    </r>
    <r>
      <rPr>
        <rFont val="Arial"/>
        <b/>
        <color rgb="FF000099"/>
        <sz val="10.0"/>
      </rPr>
      <t>IMPORTANTE</t>
    </r>
    <r>
      <rPr>
        <rFont val="Arial"/>
        <color theme="1"/>
        <sz val="10.0"/>
      </rPr>
      <t>: Se na ABA '3. Receitas Outras Janelas' foi indicado na coluna '(b) Venda Intermediada' que a venda para aquele segmento não foi intermediada por agente de vendas (venda direta do produtor), isto indica que as informações dos tributos indiretos não se aplicam ao cálculo da RLP deste mesmo segmento. Nestes casos, estes campos serão apresentados com um sombreamento azul, e serão desconsiderados no cálculo dos totais.</t>
    </r>
  </si>
  <si>
    <t>PIS</t>
  </si>
  <si>
    <t xml:space="preserve">Nesta linha deve ser informado o valor correspondente ao PIS recolhido sobre a receita de cada segmento de mercado.
São dedicadas colunas para cada segmento: '(iv) TV Aberta', '(v) TV Fechada', '(vi) Video on Demand', '(vii) Internacional', '(viii) Outras licenças'.
Os valores devem ser informados sempre em moeda local (Reais). </t>
  </si>
  <si>
    <t>COFINS</t>
  </si>
  <si>
    <t xml:space="preserve">Nesta linha deve ser informado o valor correspondente ao COFINS recolhido sobre a receita de cada segmento de mercado.
São dedicadas colunas para cada segmento: '(iv) TV Aberta', '(v) TV Fechada', '(vi) Video on Demand', '(vii) Internacional', '(viii) Outras licenças'.
Os valores devem ser informados sempre em moeda local (Reais). </t>
  </si>
  <si>
    <t>ICMS</t>
  </si>
  <si>
    <t xml:space="preserve">Nesta linha deve ser informado o valor correspondente ao ICMS recolhido sobre a receita de cada segmento de mercado.
São dedicadas colunas para cada segmento: '(iv) TV Aberta', '(v) TV Fechada', '(vi) Video on Demand', '(vii) Internacional', '(viii) Outras licenças'.
Os valores devem ser informados sempre em moeda local (Reais). </t>
  </si>
  <si>
    <t>ISS</t>
  </si>
  <si>
    <t xml:space="preserve">Nesta linha deve ser informado o valor correspondente ao ISS recolhido sobre a receita de cada segmento de mercado.
São dedicadas colunas para cada segmento: '(iv) TV Aberta', '(v) TV Fechada', '(vi) Video on Demand', '(vii) Internacional', '(viii) Outras licenças'.
Os valores devem ser informados sempre em moeda local (Reais). </t>
  </si>
  <si>
    <t>SIMPLES NACIONAL</t>
  </si>
  <si>
    <r>
      <rPr>
        <rFont val="Arial"/>
        <color theme="1"/>
        <sz val="10.0"/>
      </rPr>
      <t xml:space="preserve">Nesta linha deve ser informado o valor correspondente ao SIMPLES NACIONAL recolhido sobre a receita de cada segmento de mercado, no caso de empresas que optaram por este regime de arrecadação.
São dedicadas colunas para cada segmento: '(iv) TV Aberta', '(v) TV Fechada', '(vi) Video on Demand', '(vii) Internacional', '(viii) Outras licenças'.
Os valores devem ser informados sempre em moeda local (Reais). 
</t>
    </r>
    <r>
      <rPr>
        <rFont val="Arial"/>
        <b/>
        <i/>
        <color rgb="FF000099"/>
        <sz val="10.0"/>
      </rPr>
      <t>(*)</t>
    </r>
    <r>
      <rPr>
        <rFont val="Arial"/>
        <color theme="1"/>
        <sz val="10.0"/>
      </rPr>
      <t xml:space="preserve"> O SIMPLES NACIONAL foi criado com o objetivo de unificar a arrecadação dos tributos e contribuições devidos pelas micro e pequenas empresas brasileiras, nos âmbitos dos governos federal, estaduais e municipais. O regime especial de arrecadação não é um tributo ou um sistema tributário, mas uma forma de arrecadação unificada dos seguintes tributos e contribuições: Imposto sobre a Renda da Pessoa Jurídica – </t>
    </r>
    <r>
      <rPr>
        <rFont val="Arial"/>
        <b/>
        <color theme="1"/>
        <sz val="10.0"/>
      </rPr>
      <t>IRPJ</t>
    </r>
    <r>
      <rPr>
        <rFont val="Arial"/>
        <color theme="1"/>
        <sz val="10.0"/>
      </rPr>
      <t xml:space="preserve">; Imposto sobre Produtos Industrializados – </t>
    </r>
    <r>
      <rPr>
        <rFont val="Arial"/>
        <b/>
        <color theme="1"/>
        <sz val="10.0"/>
      </rPr>
      <t>IPI</t>
    </r>
    <r>
      <rPr>
        <rFont val="Arial"/>
        <color theme="1"/>
        <sz val="10.0"/>
      </rPr>
      <t xml:space="preserve">; Contribuição Social sobre o Lucro Líquido – </t>
    </r>
    <r>
      <rPr>
        <rFont val="Arial"/>
        <b/>
        <color theme="1"/>
        <sz val="10.0"/>
      </rPr>
      <t>CSLL</t>
    </r>
    <r>
      <rPr>
        <rFont val="Arial"/>
        <color theme="1"/>
        <sz val="10.0"/>
      </rPr>
      <t xml:space="preserve">; Contribuição para o Financiamento da Seguridade Social – </t>
    </r>
    <r>
      <rPr>
        <rFont val="Arial"/>
        <b/>
        <color theme="1"/>
        <sz val="10.0"/>
      </rPr>
      <t>COFINS</t>
    </r>
    <r>
      <rPr>
        <rFont val="Arial"/>
        <color theme="1"/>
        <sz val="10.0"/>
      </rPr>
      <t xml:space="preserve">; Contribuição para o </t>
    </r>
    <r>
      <rPr>
        <rFont val="Arial"/>
        <b/>
        <color theme="1"/>
        <sz val="10.0"/>
      </rPr>
      <t>PIS</t>
    </r>
    <r>
      <rPr>
        <rFont val="Arial"/>
        <color theme="1"/>
        <sz val="10.0"/>
      </rPr>
      <t xml:space="preserve">; Contribuição para a Seguridade Social - </t>
    </r>
    <r>
      <rPr>
        <rFont val="Arial"/>
        <b/>
        <color theme="1"/>
        <sz val="10.0"/>
      </rPr>
      <t>INSS</t>
    </r>
    <r>
      <rPr>
        <rFont val="Arial"/>
        <color theme="1"/>
        <sz val="10.0"/>
      </rPr>
      <t xml:space="preserve">; Imposto sobre Operações Relativas à Circulação de Mercadorias e Sobre Prestações de Serviços de Transporte Interestadual e Intermunicipal e de Comunicação – </t>
    </r>
    <r>
      <rPr>
        <rFont val="Arial"/>
        <b/>
        <color theme="1"/>
        <sz val="10.0"/>
      </rPr>
      <t>ICMS</t>
    </r>
    <r>
      <rPr>
        <rFont val="Arial"/>
        <color theme="1"/>
        <sz val="10.0"/>
      </rPr>
      <t xml:space="preserve">; Imposto sobre Serviços de Qualquer Natureza - </t>
    </r>
    <r>
      <rPr>
        <rFont val="Arial"/>
        <b/>
        <color theme="1"/>
        <sz val="10.0"/>
      </rPr>
      <t>ISS</t>
    </r>
    <r>
      <rPr>
        <rFont val="Arial"/>
        <color theme="1"/>
        <sz val="10.0"/>
      </rPr>
      <t>.</t>
    </r>
  </si>
  <si>
    <t>(w) Receita Líquida de Distribuição (RLD)</t>
  </si>
  <si>
    <t>Esta linha tem formatação para saída automática de dados. Este campo possui uma fórmula que apresenta o resultado da "(t)Receita Bruta" menos os "(u)Tributos e Encargos na Distribuição". Não modificar.
São dedicadas colunas para cada segmento: '(iv) TV Aberta', '(v) TV Fechada', '(vi) Video on Demand', '(vii) Internacional', '(viii) Outras licenças'.</t>
  </si>
  <si>
    <t>(x) Comissão de Distribuição</t>
  </si>
  <si>
    <r>
      <rPr>
        <rFont val="Arial"/>
        <color theme="1"/>
        <sz val="10.0"/>
      </rPr>
      <t xml:space="preserve">Nesta linha deve ser informado o valor retido pelo Agente de vendas / Distribuidor, à título de Comissão, conforme percentual negociado no contrato de distribuição para este segmento de mercado.
São dedicadas colunas para cada segmento: '(iv) TV Aberta', '(v) TV Fechada', '(vi) Video on Demand', '(vii) Internacional', '(viii) Outras licenças'.
Os valores devem ser informados sempre em moeda local (Reais). 
</t>
    </r>
    <r>
      <rPr>
        <rFont val="Arial"/>
        <b/>
        <color rgb="FF000099"/>
        <sz val="10.0"/>
      </rPr>
      <t>IMPORTANTE</t>
    </r>
    <r>
      <rPr>
        <rFont val="Arial"/>
        <color theme="1"/>
        <sz val="10.0"/>
      </rPr>
      <t>: Se na ABA '3. Receitas Outras Janelas' foi indicado na coluna '(b) Venda Intermediada' que a venda para aquele segmento não foi intermediada por agente de vendas (venda direta do produtor), isto indica que não se aplica abatimento de comissão de distribuição no cálculo da RLP deste mesmo segmento. Nestes casos, estes campos serão apresentados com um sombreamento azul.</t>
    </r>
  </si>
  <si>
    <t>(y) Comissão do FSA</t>
  </si>
  <si>
    <r>
      <rPr>
        <rFont val="Arial"/>
        <color theme="1"/>
        <sz val="10.0"/>
      </rPr>
      <t xml:space="preserve">Nesta linha deve ser informado o valor devido ao FSA à título de participação na RLD, conforme percentual negociado no contrato de distribuição para este segmento de mercado.
São dedicadas colunas para cada segmento: '(iv) TV Aberta', '(v) TV Fechada', '(vi) Video on Demand', '(vii) Internacional', '(viii) Outras licenças'.
Os valores devem ser informados sempre em moeda local (Reais). 
</t>
    </r>
    <r>
      <rPr>
        <rFont val="Arial"/>
        <b/>
        <color rgb="FF0033CC"/>
        <sz val="10.0"/>
        <u/>
      </rPr>
      <t>IMPORTANTE:</t>
    </r>
    <r>
      <rPr>
        <rFont val="Arial"/>
        <color theme="1"/>
        <sz val="10.0"/>
      </rPr>
      <t xml:space="preserve"> Se na ABA '3. Receitas Outras Janelas' foi indicado na coluna '(b) Venda Intermediada' que a venda para aquele segmento não foi intermediada por agente de vendas (venda direta do produtor), isto indica que não se aplica abatimento de comissão de distribuição no cálculo da RLP deste mesmo segmento. Nestes casos, estes campos serão apresentados com um sombreamento azul.
Deve ser informado o valor relativo à participação do FSA sobre a Receita Líquida de Distribuição, apenas para os projetos das linhas PRODECINE 02 e PRODECINE 03. Para os projetos das demais linhas este campo será automaticamente desconsiderado e será exibido de forma sombreada. Esta seleção se dará a partir da indicação da Chamada do projeto, informada na ABA "1.Aspectos Gerais". Observar ainda, que a participação do FSA é abatida da comissão do distribuidor.</t>
    </r>
  </si>
  <si>
    <t>(z) Receita Líquida do produtor (RLP)</t>
  </si>
  <si>
    <t>Este campo é automaticamente preenchido com o valor da Receita Líquida do Produtor (RLP) para os segmentos de mercado '(iv) TV Aberta', '(v) TV Fechada', '(vi) Video on Demand', '(vii) Internacional', '(viii) Outras licenças'. Não modificar.</t>
  </si>
  <si>
    <t>4. RESULTADO DAS RECEITAS LÍQUIDAS DO PRODUTOR NO PERÍODO</t>
  </si>
  <si>
    <t xml:space="preserve">Este bloco de campos tem o propósito de consolidar todos os valores da Receita Líquida do Produtor (RLP) no período. </t>
  </si>
  <si>
    <r>
      <rPr>
        <rFont val="Arial"/>
        <color rgb="FF000099"/>
        <sz val="10.0"/>
      </rPr>
      <t xml:space="preserve">(2), (i), (ii), (iii), (iv), (v), (vi), (vii), (viii)
RLP </t>
    </r>
    <r>
      <rPr>
        <rFont val="Arial"/>
        <i/>
        <color rgb="FF000099"/>
        <sz val="10.0"/>
      </rPr>
      <t>[por segmento]</t>
    </r>
  </si>
  <si>
    <r>
      <rPr>
        <rFont val="Arial"/>
        <color theme="1"/>
        <sz val="10.0"/>
      </rPr>
      <t xml:space="preserve">Ao lado de cada um destes campos há um campo formatado para saída automática de dados. Este campo possui uma fórmula que consolida as receitas líquidas por segmento de mercado. Não modificar.
</t>
    </r>
    <r>
      <rPr>
        <rFont val="Arial"/>
        <b/>
        <color rgb="FF000099"/>
        <sz val="10.0"/>
      </rPr>
      <t>IMPORTANTE:</t>
    </r>
    <r>
      <rPr>
        <rFont val="Arial"/>
        <color theme="1"/>
        <sz val="10.0"/>
      </rPr>
      <t xml:space="preserve"> nesta consolidação já são automaticamente verificados os casos em que se aplica o desconto dos impostos indiretos e da comissão de distribuição, daqueles onde tal desconto não se aplica para apuração da RLP.</t>
    </r>
  </si>
  <si>
    <r>
      <rPr>
        <rFont val="Arial"/>
        <color theme="1"/>
        <sz val="10.0"/>
      </rPr>
      <t xml:space="preserve">Este campo está formatado para saída automática de dados. Este campo possui uma fórmula que consolida toda a RLP do período, considerando as receitas em todos os segmentos de mercado (incluindo o primeiro licenciamento da Obra). Não modificar.
</t>
    </r>
    <r>
      <rPr>
        <rFont val="Arial"/>
        <b/>
        <color rgb="FF000099"/>
        <sz val="10.0"/>
      </rPr>
      <t>IMPORTANTE:</t>
    </r>
    <r>
      <rPr>
        <rFont val="Arial"/>
        <color theme="1"/>
        <sz val="10.0"/>
      </rPr>
      <t xml:space="preserve"> O valor deste campo corresponde à RLP apurada no período </t>
    </r>
    <r>
      <rPr>
        <rFont val="Arial"/>
        <color theme="1"/>
        <sz val="10.0"/>
        <u/>
      </rPr>
      <t>sobre a qual será calculado o retorno do FSA</t>
    </r>
    <r>
      <rPr>
        <rFont val="Arial"/>
        <color theme="1"/>
        <sz val="10.0"/>
      </rPr>
      <t xml:space="preserve"> nos termos da Chamada Pública e do Contrato de Investimento firmado com o fundo, para as linhas PRODECINE 01, 02 e 04 (para a linha PRODECINE 03 o FSA não tem participação na RLP).</t>
    </r>
  </si>
  <si>
    <t>[ clique AQUI para ir diretamente para a ABA "5. Resultados" ]</t>
  </si>
  <si>
    <t>Nesta aba devem ser relacionados os documentos que estarão acompanhando o Relatório de Comercialização.</t>
  </si>
  <si>
    <t>Item Nº</t>
  </si>
  <si>
    <t>Esta coluna tem formatação para saída automática de dados. Este campo possui uma fórmula que já numera seqüencialmente os documentos, à medida que cada documento novo é informado. Não modificar.</t>
  </si>
  <si>
    <t>Documento</t>
  </si>
  <si>
    <r>
      <rPr>
        <rFont val="Arial"/>
        <color theme="1"/>
        <sz val="10.0"/>
      </rPr>
      <t>Em cada linha desta coluna deve ser informado o documento que está sendo encaminhado anexo ao Relatório de Comercialização.
Ofereça uma descrição sucinta que permita a identificação inequívoca do documento.
Tipos de documentos que devem ser encaminhados obrigatoriamente:
a) cópia de contratos e demais documentos formalizando ajustes que impliquem participação de terceiros nos rendimentos da OBRA (por exemplo, agenciamento, já que o agente de vendas é terceiro que não figura no contrato de investimento e fará jus a percentual sobre as receitas decorrentes da exploração comercial da obra, quando tiver mediado a operação).
b) cópia dos contratos de comercialização ou outros celebrados no período que impliquem transferência de direitos sobre o resultado comercial da OBRA (por exemplo, contratos de operação direta).
c) cópia dos contratos de licenciamento de marcas, produção de obra derivada, e outros licenciamentos.
d) cópia de contratos de cessão de direitos patrimoniais.
e) cópia de aditamentos de quaisquer um dos contratos relacionados acima.
Para estes documentos obrigatórios, basta encaminhar as cópias dos contratos uma única vez, ou seja, se determinado contrato foi encaminhado junto ao Relatório de Comercialização nº1 (ou  no momento da contratação), e não ocorreram destratos ou aditamentos ao mesmo, no envio do Relatório de Comercialização nº 2 não há mais a necessidade de encaminhamento do mesmo.
Outros tipos de documentos que podem ser encaminhados:
f) relatório próprio de Relação de Receitas, caso tenha se optado por não usar o modelo padrão, na forma descrita na linha 79 desta Aba.
g) cópia de legislação que justifique uma alíquota diferenciada de impostos.</t>
    </r>
    <r>
      <rPr>
        <rFont val="Arial"/>
        <b/>
        <i/>
        <color rgb="FF000099"/>
        <sz val="10.0"/>
      </rPr>
      <t>(*)</t>
    </r>
    <r>
      <rPr>
        <rFont val="Arial"/>
        <color theme="1"/>
        <sz val="10.0"/>
      </rPr>
      <t xml:space="preserve">
h) quaisquer outros documentos com informações que a produtora julgue relevante e necessário.
</t>
    </r>
    <r>
      <rPr>
        <rFont val="Arial"/>
        <b/>
        <i/>
        <color rgb="FF000099"/>
        <sz val="10.0"/>
      </rPr>
      <t xml:space="preserve">(*) </t>
    </r>
    <r>
      <rPr>
        <rFont val="Arial"/>
        <color theme="1"/>
        <sz val="10.0"/>
      </rPr>
      <t xml:space="preserve">Segundo a política tributária do país, os valores das alíquotas de PIS e COFINS a serem recolhidos no faturamento de empresas de distribuição de filmes são de 1,65% e 7,6%, respectivamente.  Havendo divergência nos valores declarados nos relatórios de comercialização enviados pelo contratado em relação aos percentuais devidos a cada tributo, o analista responsável pela elaboração do cálculo do retorno do FSA automaticamente irá considerar as alíquotas descritas acima, desconsiderando o valor informado pelo contratado. 
O  objetivo é garantir que serão aplicadas as alíquotas corretas e que os descontos serão realizados de acordo com a legislação vigente de forma padronizada para todos os projetos. 
</t>
    </r>
    <r>
      <rPr>
        <rFont val="Arial"/>
        <color theme="1"/>
        <sz val="10.0"/>
        <u/>
      </rPr>
      <t>No que se refere às alíquotas de ISS aplicadas à distribuição</t>
    </r>
    <r>
      <rPr>
        <rFont val="Arial"/>
        <color theme="1"/>
        <sz val="10.0"/>
      </rPr>
      <t xml:space="preserve">, como variam de acordo com o município onde foi emitida a fatura, </t>
    </r>
    <r>
      <rPr>
        <rFont val="Arial"/>
        <b/>
        <color rgb="FF000099"/>
        <sz val="10.0"/>
      </rPr>
      <t>serão aceitas alíquotas entre 2% e 5%</t>
    </r>
    <r>
      <rPr>
        <rFont val="Arial"/>
        <color theme="1"/>
        <sz val="10.0"/>
      </rPr>
      <t xml:space="preserve">. Portanto, na hipótese do relatório de comercialização enviado utilizar alíquota diferenciada de ISS, </t>
    </r>
    <r>
      <rPr>
        <rFont val="Arial"/>
        <color theme="1"/>
        <sz val="10.0"/>
        <u/>
      </rPr>
      <t>recomenda-se que seja encaminhado justificativa legal confirme tal exceção</t>
    </r>
    <r>
      <rPr>
        <rFont val="Arial"/>
        <color theme="1"/>
        <sz val="10.0"/>
      </rPr>
      <t xml:space="preserve">. </t>
    </r>
  </si>
  <si>
    <t>[ clique AQUI para ir diretamente para a ABA "6. Anexos" ]</t>
  </si>
  <si>
    <t>FUNDO SETORIAL DO AUDIOVISUAL</t>
  </si>
  <si>
    <t>v2</t>
  </si>
  <si>
    <t>RELATÓRIO DE COMERCIALIZAÇÃO</t>
  </si>
  <si>
    <t>INSTRUÇÕES GERAIS</t>
  </si>
  <si>
    <t>Realize o preenchimento pela seguinte ordem:</t>
  </si>
  <si>
    <t>2. Desempenho Salas de Cinema</t>
  </si>
  <si>
    <t>3. Relação Receitas</t>
  </si>
  <si>
    <t>4. Relação Despesas</t>
  </si>
  <si>
    <t>5. Resultados</t>
  </si>
  <si>
    <t>Material a enviar</t>
  </si>
  <si>
    <t>Realizado o preenchimento, o proponente deve enviar à ANCINE e à FINEP uma via impressa das abas '5. Resultados', '4. Relação Despesas' e '3. Relação Receitas' e '2. Desempenho Salas de Cinema', de acordo com o quadro abaixo:</t>
  </si>
  <si>
    <t>FINEP e ANCINE</t>
  </si>
  <si>
    <t>Composição</t>
  </si>
  <si>
    <t>Abas '2. Desempenho Salas de Cinema', '3. Relação Receitas', '4. Relação Despesas' e  '5. Resultados',</t>
  </si>
  <si>
    <t>Lacunas</t>
  </si>
  <si>
    <t>As células de dados possuem duas cores, caracterizadas da seguinte forma:</t>
  </si>
  <si>
    <t>Entrada de dados. Preencher as lacunas com essa cor onde aplicável.</t>
  </si>
  <si>
    <t>Turquesa claro</t>
  </si>
  <si>
    <t>Saída de dados. Não modificar.</t>
  </si>
  <si>
    <t>Item</t>
  </si>
  <si>
    <t>Período abrangido pelo Relatório</t>
  </si>
  <si>
    <t xml:space="preserve">Preencher respeitando o Período de abrangência definido em contrato.
</t>
  </si>
  <si>
    <t>2. Descrição das operações de comercialização no período</t>
  </si>
  <si>
    <t>Descreva a execução das atividades de comercialização da obra no período, considerando o estágio atual do projeto e o orçamento de comercialização aprovado. Informe sobre a carreira nacional e internacional do projeto até o momento, os contratos de venda realizados e as próximas ações de comercialização da obra.</t>
  </si>
  <si>
    <t>Esta aba se relaciona somente com os dados de desempenho fornecidos pelos exibidores, de acordo com os borderôs emitidos por eles à distribuidora</t>
  </si>
  <si>
    <t>DESEMPENHO CINEMAS</t>
  </si>
  <si>
    <t>Salas de Exibição e Pacotes Fechados</t>
  </si>
  <si>
    <t>Exibidor</t>
  </si>
  <si>
    <t>Inserir exibidores nacionais e internacionais</t>
  </si>
  <si>
    <t>Número de salas</t>
  </si>
  <si>
    <t>Inserir o número máximo de salas em que o filme foi exibido no período</t>
  </si>
  <si>
    <t>Número de cópias</t>
  </si>
  <si>
    <t>Inserir o número máximo de cópias do filme exibidas no período por exibidor</t>
  </si>
  <si>
    <t>Número de ingressos vendidos</t>
  </si>
  <si>
    <t>Inserir o número de ingressos vendidos no período por exibidor</t>
  </si>
  <si>
    <t>Valor arrecadado (somatório da receita)</t>
  </si>
  <si>
    <t>Inserir o valor arrecadado no período por exibidor</t>
  </si>
  <si>
    <t>Valor recebido (apenas para pacotes fechados)</t>
  </si>
  <si>
    <t xml:space="preserve">Inserir valor negociado com a sala de cinema para o pacote </t>
  </si>
  <si>
    <t>3. 'Relação Receitas'</t>
  </si>
  <si>
    <t>Esta aba se relaciona somente com as receitas faturadas pela Distribuidora ou pela Produtora, quando esta realizar a função de Distribuição.</t>
  </si>
  <si>
    <t>Todos os campos</t>
  </si>
  <si>
    <t>Discriminar receitas faturadas pela distribuidora relacionadas ao respectivo segmento. Adicione as linhas necessárias para contemplar todos os itens de receita.
ATENÇÃO:  serão aceitas apenas receitas faturadas em data dentro do período abrangido pelo relatório.</t>
  </si>
  <si>
    <t>4. 'Relação Despesas'</t>
  </si>
  <si>
    <t>Coluna Item</t>
  </si>
  <si>
    <t>Discriminar despesas relacionadas ao item.Adicione as linhas necessárias para contemplar todos os itens de despesa.
ATENÇÃO:  serão aceitas apenas despesas faturadas em data dentro do período abrangido pelo relatório.</t>
  </si>
  <si>
    <t>Coluna 'Título de Crédito (tipo documento)'</t>
  </si>
  <si>
    <t>Inserir tipo de documento - Nota Fiscal, Recibo, DARF etc.</t>
  </si>
  <si>
    <t>5. 'Resultados'</t>
  </si>
  <si>
    <t>RESULTADO SALAS DE EXIBIÇÃO E OUTRAS JANELAS</t>
  </si>
  <si>
    <t>Inserir sempre valores em reais (R$)</t>
  </si>
  <si>
    <t>Receitas</t>
  </si>
  <si>
    <t>Inserir apenas a Receita Bruta faturada - de Bilheteria na janela Cinema e Receita Bruta em outras janelas Não adicionar linhas ou colunas para inserir o valor recebido. O Regime Contábil adotado é o de Competência</t>
  </si>
  <si>
    <t>Tributos (PIS COFINS e ISS)</t>
  </si>
  <si>
    <t xml:space="preserve">Inserir o valor acumulado do tributo referido incidente sobre a Receita Bruta de Distribuição faturada </t>
  </si>
  <si>
    <t>P&amp;A FSA - Recuperação Prioritária (Aplicável apenas ao PRODECINE 3 - Linha D)</t>
  </si>
  <si>
    <t>Inserir valor calculado com base na porcentagem de participação do FSA nas Despesas de Comercialização, constante no Contrato de Investimento, Cláusula Sexta. O valor será conferido para emissão do boleto de cobrança.</t>
  </si>
  <si>
    <t>P&amp;A Distribuidora</t>
  </si>
  <si>
    <t>Inserir valor de P&amp;A gasto pela distribuidora no período</t>
  </si>
  <si>
    <t>OUTRAS INFORMAÇÕES</t>
  </si>
  <si>
    <t>Faturamento</t>
  </si>
  <si>
    <t>Inserir valor faturado</t>
  </si>
  <si>
    <t>Programadoras</t>
  </si>
  <si>
    <t>Inserir o número de programadoras e seus nomes</t>
  </si>
  <si>
    <t>Comissões</t>
  </si>
  <si>
    <t>Inserir o valor retido pelo distribuidor ou produtor</t>
  </si>
  <si>
    <t>Quantidades</t>
  </si>
  <si>
    <t>Inserir a quantidade em unidades</t>
  </si>
  <si>
    <t>Países</t>
  </si>
  <si>
    <t>Inserir o número de países e seus nomes</t>
  </si>
  <si>
    <t>Receita líquida</t>
  </si>
  <si>
    <t>Inserir o valor após impostos e retenções em reais</t>
  </si>
  <si>
    <t>Produto</t>
  </si>
  <si>
    <t>Inserir o nome dos produtos</t>
  </si>
  <si>
    <t>DESPESAS DE COMERCIALIZAÇÃO</t>
  </si>
  <si>
    <t>Custos de comercialização - Distribuidora</t>
  </si>
  <si>
    <t>Custos de comercialização (P&amp;A) recuperável da distribuidora</t>
  </si>
  <si>
    <t>Inserir valor total de P&amp;A subtraído dos recursos de comercialização não reembolsáveis recebidos.
Isto é, recursos como do 'Programa Petrobras Cultural - Difusão de filmes de longa-metragem' não são considerados.</t>
  </si>
  <si>
    <t>Custos já recuperados pela distribuidora (anteriores ao presente período)</t>
  </si>
  <si>
    <t>Inserir valor acumulado de P&amp;A da distribuidora recuperado até o período. No caso do primeiro relatório, esse valor é igual a zero.
Nos demais, é a soma do valor recuperado nos relatórios anteriores.</t>
  </si>
  <si>
    <t>Custos de comercialização - FSA - Aplicável apenas ao PRODECINE 03 (Linha D)</t>
  </si>
  <si>
    <t>Custos de comercialização (P&amp;A)  do FSA</t>
  </si>
  <si>
    <t>Inserir valor investido pelo FSA para cobertura de Despesas de Comercialização da obra, constante no Contrato de Investimento, Cláusula Terceira</t>
  </si>
  <si>
    <t>Custos já recuperados pelo FSA (anteriores ao presente período)</t>
  </si>
  <si>
    <t>Agente responsável pelo relatório</t>
  </si>
  <si>
    <t>Chamada Pública:</t>
  </si>
  <si>
    <t>Prodecine 02/2010 (Linha C)</t>
  </si>
  <si>
    <t>Prodecine 01/2010 (Linha A)</t>
  </si>
  <si>
    <t>1.1</t>
  </si>
  <si>
    <t>Título:</t>
  </si>
  <si>
    <t>Prodecine 03/2010 (Linha D)</t>
  </si>
  <si>
    <t>1.2</t>
  </si>
  <si>
    <t>Produtora:</t>
  </si>
  <si>
    <t>Prodecine 01/2009 (Linha A)</t>
  </si>
  <si>
    <t>1.3</t>
  </si>
  <si>
    <t>Distribuidora:</t>
  </si>
  <si>
    <t>Prodecine 02/2009 (Linha C)</t>
  </si>
  <si>
    <t>Prodecine 03/2009 (Linha D)</t>
  </si>
  <si>
    <t> De</t>
  </si>
  <si>
    <t> Até</t>
  </si>
  <si>
    <t>Prodecine 01/2008 (Linha A)</t>
  </si>
  <si>
    <t>1.4</t>
  </si>
  <si>
    <t>Prodecine 02/2008 (Linha C)</t>
  </si>
  <si>
    <t>1.5</t>
  </si>
  <si>
    <t>Número do relatório</t>
  </si>
  <si>
    <t>Prodecine 03/2008 (Linha D)</t>
  </si>
  <si>
    <t xml:space="preserve">Descreva a execução das atividades de comercialização da obra no período, considerando o estágio atual do projeto e o orçamento de comercialização aprovado. Informe sobre a carreira nacional e internacional do projeto até o momento, os contratos de venda realizados e as próximas ações de comercialização da obra.
</t>
  </si>
  <si>
    <t>3. Apoios recebidos via Prêmio Adicional de Renda e Programa ANCINE de Incentivo à Qualidade do Cinema Brasileiro</t>
  </si>
  <si>
    <t>Informe se o projeto foi contemplado com Prêmio Adicional de Renda (PAR) e/ou Programa ANCINE de Incentivo à Qualidade do Cinema Brasileiro (PAQ). Se sim, qual(is) o(s) valor(es)?</t>
  </si>
  <si>
    <t>4. Declaração de Não Comercialização</t>
  </si>
  <si>
    <t xml:space="preserve">      Declaro que não houve comercialização desta obra no período abrangido por esse relatório.</t>
  </si>
  <si>
    <t>CASO NÃO TENHA HAVIDO COMERCIALIZAÇÃO DESTA OBRA NO PERÍODO ABRANGIDO POR ESSE RELATÓRIO, MARQUE A OPÇÃO ACIMA E ENVIE APENAS ESSA PÁGINA</t>
  </si>
  <si>
    <t xml:space="preserve">Local e data: </t>
  </si>
  <si>
    <t xml:space="preserve">                                     Assinatura do responsável pelas informações:</t>
  </si>
  <si>
    <t>________________________________</t>
  </si>
  <si>
    <t>Pagina 01/05</t>
  </si>
  <si>
    <t>CINEMA</t>
  </si>
  <si>
    <t>Data do lançamento comercial</t>
  </si>
  <si>
    <t>Público (Ingressos Vendidos)</t>
  </si>
  <si>
    <t>Número de cópias  em película</t>
  </si>
  <si>
    <t>Número de salas (exibição em película)</t>
  </si>
  <si>
    <t>Número de cópias digitais</t>
  </si>
  <si>
    <t>Número de salas (exibição digital)</t>
  </si>
  <si>
    <t>2.1 DESEMPENHO CINEMAS</t>
  </si>
  <si>
    <t>Salas de Exibição</t>
  </si>
  <si>
    <t>Desconto de exibição (Fee de exibição)</t>
  </si>
  <si>
    <t>TOTAL</t>
  </si>
  <si>
    <t>-</t>
  </si>
  <si>
    <t>Pagina 02/05</t>
  </si>
  <si>
    <t>DESEMPENHO EM SALAS DE CINEMA</t>
  </si>
  <si>
    <t>[ clique AQUI para ler a ajuda no preenchimento dos campos ]</t>
  </si>
  <si>
    <t>1.1. Título:</t>
  </si>
  <si>
    <t>1.3. Distribuidora:</t>
  </si>
  <si>
    <t>1.2. Produtora:</t>
  </si>
  <si>
    <t>2.2. Público .  . . . . . . .</t>
  </si>
  <si>
    <t>Ingressos Vendidos</t>
  </si>
  <si>
    <r>
      <rPr>
        <rFont val="Arial"/>
        <b/>
        <color rgb="FF000099"/>
        <sz val="10.0"/>
      </rPr>
      <t>2.3. Qtde Cópias</t>
    </r>
  </si>
  <si>
    <t>a — película</t>
  </si>
  <si>
    <t>b — digitais</t>
  </si>
  <si>
    <t>2.4. Qtde de Salas</t>
  </si>
  <si>
    <t>a — exibição em película</t>
  </si>
  <si>
    <t>b — exibição digital</t>
  </si>
  <si>
    <r>
      <rPr>
        <rFont val="Arial"/>
        <b val="0"/>
        <i/>
        <color rgb="FF000099"/>
        <sz val="10.0"/>
      </rPr>
      <t>(a)</t>
    </r>
    <r>
      <rPr>
        <rFont val="Arial"/>
        <b/>
        <color rgb="FF000099"/>
        <sz val="10.0"/>
      </rPr>
      <t xml:space="preserve">
Sacado</t>
    </r>
  </si>
  <si>
    <r>
      <rPr>
        <rFont val="Arial"/>
        <b val="0"/>
        <i/>
        <color rgb="FF000099"/>
        <sz val="10.0"/>
      </rPr>
      <t xml:space="preserve">(b) </t>
    </r>
    <r>
      <rPr>
        <rFont val="Arial"/>
        <b/>
        <color rgb="FF000099"/>
        <sz val="10.0"/>
      </rPr>
      <t xml:space="preserve">
CNPJ / CPF</t>
    </r>
  </si>
  <si>
    <r>
      <rPr>
        <rFont val="Arial"/>
        <b val="0"/>
        <i/>
        <color rgb="FF000099"/>
        <sz val="10.0"/>
      </rPr>
      <t xml:space="preserve">(c) </t>
    </r>
    <r>
      <rPr>
        <rFont val="Arial"/>
        <b/>
        <color rgb="FF000099"/>
        <sz val="10.0"/>
      </rPr>
      <t>N° do Documento</t>
    </r>
  </si>
  <si>
    <r>
      <rPr>
        <rFont val="Arial"/>
        <b val="0"/>
        <i/>
        <color rgb="FF000099"/>
        <sz val="10.0"/>
      </rPr>
      <t>(d)</t>
    </r>
    <r>
      <rPr>
        <rFont val="Arial"/>
        <b/>
        <color rgb="FF000099"/>
        <sz val="10.0"/>
      </rPr>
      <t xml:space="preserve"> Data 
Documento</t>
    </r>
  </si>
  <si>
    <r>
      <rPr>
        <rFont val="Arial"/>
        <b val="0"/>
        <i/>
        <color rgb="FF000099"/>
        <sz val="10.0"/>
      </rPr>
      <t>(e)</t>
    </r>
    <r>
      <rPr>
        <rFont val="Arial"/>
        <b/>
        <color rgb="FF000099"/>
        <sz val="10.0"/>
      </rPr>
      <t xml:space="preserve"> Valor
Faturado (R$)</t>
    </r>
  </si>
  <si>
    <r>
      <rPr>
        <rFont val="Arial"/>
        <b val="0"/>
        <i/>
        <color rgb="FF000099"/>
        <sz val="10.0"/>
      </rPr>
      <t>(f)</t>
    </r>
    <r>
      <rPr>
        <rFont val="Arial"/>
        <b/>
        <color rgb="FF000099"/>
        <sz val="10.0"/>
      </rPr>
      <t xml:space="preserve"> TOTAL</t>
    </r>
  </si>
  <si>
    <r>
      <rPr>
        <rFont val="Arial"/>
        <b val="0"/>
        <i/>
        <color rgb="FF000099"/>
        <sz val="10.0"/>
      </rPr>
      <t>(a)</t>
    </r>
    <r>
      <rPr>
        <rFont val="Arial"/>
        <b/>
        <color rgb="FF000099"/>
        <sz val="10.0"/>
      </rPr>
      <t xml:space="preserve">
Exibidor</t>
    </r>
  </si>
  <si>
    <r>
      <rPr>
        <rFont val="Arial"/>
        <b val="0"/>
        <i/>
        <color rgb="FF000099"/>
        <sz val="10.0"/>
      </rPr>
      <t xml:space="preserve">(b) 
</t>
    </r>
    <r>
      <rPr>
        <rFont val="Arial"/>
        <b/>
        <color rgb="FF000099"/>
        <sz val="10.0"/>
      </rPr>
      <t>Número
 de Salas</t>
    </r>
  </si>
  <si>
    <r>
      <rPr>
        <rFont val="Arial"/>
        <b val="0"/>
        <i/>
        <color rgb="FF000099"/>
        <sz val="10.0"/>
      </rPr>
      <t>(c)</t>
    </r>
    <r>
      <rPr>
        <rFont val="Arial"/>
        <b/>
        <color rgb="FF000099"/>
        <sz val="10.0"/>
      </rPr>
      <t xml:space="preserve">
Número de Cópias</t>
    </r>
  </si>
  <si>
    <r>
      <rPr>
        <rFont val="Arial"/>
        <b val="0"/>
        <i/>
        <color rgb="FF000099"/>
        <sz val="10.0"/>
      </rPr>
      <t xml:space="preserve">(d) </t>
    </r>
    <r>
      <rPr>
        <rFont val="Arial"/>
        <b/>
        <color rgb="FF000099"/>
        <sz val="10.0"/>
      </rPr>
      <t xml:space="preserve">
N° de Ingressos Vendidos</t>
    </r>
  </si>
  <si>
    <r>
      <rPr>
        <rFont val="Arial"/>
        <b val="0"/>
        <i/>
        <color rgb="FF000099"/>
        <sz val="10.0"/>
      </rPr>
      <t>(e)</t>
    </r>
    <r>
      <rPr>
        <rFont val="Arial"/>
        <b/>
        <color rgb="FF000099"/>
        <sz val="10.0"/>
      </rPr>
      <t xml:space="preserve"> CNPJ</t>
    </r>
  </si>
  <si>
    <r>
      <rPr>
        <rFont val="Arial"/>
        <b val="0"/>
        <i/>
        <color rgb="FF000099"/>
        <sz val="10.0"/>
      </rPr>
      <t>(f)</t>
    </r>
    <r>
      <rPr>
        <rFont val="Arial"/>
        <b/>
        <color rgb="FF000099"/>
        <sz val="10.0"/>
      </rPr>
      <t xml:space="preserve"> Nº Documento Receita</t>
    </r>
  </si>
  <si>
    <r>
      <rPr>
        <rFont val="Arial"/>
        <b val="0"/>
        <i/>
        <color rgb="FF000099"/>
        <sz val="10.0"/>
      </rPr>
      <t>(g)</t>
    </r>
    <r>
      <rPr>
        <rFont val="Arial"/>
        <b/>
        <color rgb="FF000099"/>
        <sz val="10.0"/>
      </rPr>
      <t xml:space="preserve"> Data do Documento</t>
    </r>
  </si>
  <si>
    <r>
      <rPr>
        <rFont val="Arial"/>
        <b val="0"/>
        <i/>
        <color rgb="FF000099"/>
        <sz val="10.0"/>
      </rPr>
      <t>(h)</t>
    </r>
    <r>
      <rPr>
        <rFont val="Arial"/>
        <b/>
        <color rgb="FF000099"/>
        <sz val="10.0"/>
      </rPr>
      <t xml:space="preserve"> Valor Arrecadado</t>
    </r>
  </si>
  <si>
    <r>
      <rPr>
        <rFont val="Arial"/>
        <b val="0"/>
        <i/>
        <color rgb="FF000099"/>
        <sz val="10.0"/>
      </rPr>
      <t>(i)</t>
    </r>
    <r>
      <rPr>
        <rFont val="Arial"/>
        <b/>
        <color rgb="FF000099"/>
        <sz val="10.0"/>
      </rPr>
      <t xml:space="preserve"> 
Fee de Exibição</t>
    </r>
  </si>
  <si>
    <t>PLAYARTE PRACA DA MOCA</t>
  </si>
  <si>
    <t>60.434.149/0004-53</t>
  </si>
  <si>
    <t>PLAYARTE MANAUARA SHOPPING</t>
  </si>
  <si>
    <t>60.434.149/0005-34</t>
  </si>
  <si>
    <t>PLAYARTE CINE ABC</t>
  </si>
  <si>
    <t>60.434.149/0017-78</t>
  </si>
  <si>
    <t>PLAYARTE METROPOLE</t>
  </si>
  <si>
    <t>60.434.149/0027-40</t>
  </si>
  <si>
    <t>PLAYARTE  BRISTOL</t>
  </si>
  <si>
    <t>60.434.149/0010-00</t>
  </si>
  <si>
    <t>PLAYARTE PLAZA SUL</t>
  </si>
  <si>
    <t>60.434.149/0037-11</t>
  </si>
  <si>
    <t>PLAYARTE MARABA</t>
  </si>
  <si>
    <t>60.434.149/0028-20</t>
  </si>
  <si>
    <t>2100 CINEMARK PARK S C</t>
  </si>
  <si>
    <t>00.779.721/0054-53</t>
  </si>
  <si>
    <t>2101 CINEMARK UBERLANDIA</t>
  </si>
  <si>
    <t>00.779.721/0055-34</t>
  </si>
  <si>
    <t>2103 MOOCA PLAZA SHOPPING</t>
  </si>
  <si>
    <t>00.779.721/0053-72</t>
  </si>
  <si>
    <t>2104 CINEMARK LONDRINA</t>
  </si>
  <si>
    <t>00.779.721/0060-00</t>
  </si>
  <si>
    <t>2105 VIA VALE CINEMARK</t>
  </si>
  <si>
    <t>00.779.721/0062-63</t>
  </si>
  <si>
    <t xml:space="preserve">2106 CINEMARK VILLAGE MALL </t>
  </si>
  <si>
    <t>00.779.721/0058-87</t>
  </si>
  <si>
    <t xml:space="preserve">2107 CINEMARK RIOMAR </t>
  </si>
  <si>
    <t>00.779.721/0059-68</t>
  </si>
  <si>
    <t>2108 CINEMARK CUIABA</t>
  </si>
  <si>
    <t>00.779.721/0057-04</t>
  </si>
  <si>
    <t>2109 CINEMARK GOLDEN SQUARE</t>
  </si>
  <si>
    <t>00.779.721/0061-82</t>
  </si>
  <si>
    <t>2110 CINEMARK TIETE PLAZA SHOP</t>
  </si>
  <si>
    <t>00.779.721/0063-44</t>
  </si>
  <si>
    <t>2111 METROPOLITAN GARDEN SH</t>
  </si>
  <si>
    <t>00.779.721/0066-97</t>
  </si>
  <si>
    <t xml:space="preserve">2112 CINEMARK BARRA </t>
  </si>
  <si>
    <t>00.779.721/0069-30</t>
  </si>
  <si>
    <t>2115 CINEMARK ATRIUM</t>
  </si>
  <si>
    <t>00.779.721/0067-78</t>
  </si>
  <si>
    <t>2117 SHOPPING VILA VELHA</t>
  </si>
  <si>
    <t>00.779.721/0072-35</t>
  </si>
  <si>
    <t>2118 CINEMARK JACAREPAGUA</t>
  </si>
  <si>
    <t>00.779.721/0076-69</t>
  </si>
  <si>
    <t>2120 CINEMARK MOGI SHOP</t>
  </si>
  <si>
    <t>00.779.721/0074-05</t>
  </si>
  <si>
    <t>2121 CINEMARK LAGES GARDEN</t>
  </si>
  <si>
    <t>00.779.721/0078-20</t>
  </si>
  <si>
    <t>2127 - JUA GARDEN CINEMARK</t>
  </si>
  <si>
    <t>00.779.721/0082-07</t>
  </si>
  <si>
    <t>661 CINEMARK CAPIM DOURADO</t>
  </si>
  <si>
    <t>00.779.721/0052-91</t>
  </si>
  <si>
    <t>662 CINEMARK RAPOSO</t>
  </si>
  <si>
    <t>00.779.721/0051-00</t>
  </si>
  <si>
    <t>663 CINEMARK GRANJA VIANA</t>
  </si>
  <si>
    <t>00.779.721/0050-20</t>
  </si>
  <si>
    <t>681 CINEMARK NATAL</t>
  </si>
  <si>
    <t>00.779.721/0037-52</t>
  </si>
  <si>
    <t>682 CINEMARK CIDADE JARDIM</t>
  </si>
  <si>
    <t>00.779.721/0043-09</t>
  </si>
  <si>
    <t>684 CINEMARK SANTA CRUZ</t>
  </si>
  <si>
    <t>00.779.721/0030-86</t>
  </si>
  <si>
    <t>687 SHOPPING D CINEMARK</t>
  </si>
  <si>
    <t>00.779.721/0025-19</t>
  </si>
  <si>
    <t>688 MKT.PLACE CINEMARK</t>
  </si>
  <si>
    <t>00.779.721/0027-80</t>
  </si>
  <si>
    <t>689 CINEMARK JACAREI</t>
  </si>
  <si>
    <t>05.897.142/0001-17</t>
  </si>
  <si>
    <t>691 NITEROI CINEMARK</t>
  </si>
  <si>
    <t>00.779.721/0034-00</t>
  </si>
  <si>
    <t>692 CARIOCA CINEMARK</t>
  </si>
  <si>
    <t>00.779.721/0029-42</t>
  </si>
  <si>
    <t>693 CANOAS CINEMARK</t>
  </si>
  <si>
    <t>00.779.721/0017-09</t>
  </si>
  <si>
    <t>694 CAMPO GRANDE CINEMARK</t>
  </si>
  <si>
    <t>00.779.721/0019-70</t>
  </si>
  <si>
    <t>695 IPIRANGA CINEMARK</t>
  </si>
  <si>
    <t>00.779.721/0015-47</t>
  </si>
  <si>
    <t>696 CENTER VALE CINEMARK</t>
  </si>
  <si>
    <t>00.779.721/0014-66</t>
  </si>
  <si>
    <t>697 SAVASSI CINEMARK</t>
  </si>
  <si>
    <t>00.779.721/0036-71</t>
  </si>
  <si>
    <t>698 MUELLER CINEMARK</t>
  </si>
  <si>
    <t>00.779.721/0033-29</t>
  </si>
  <si>
    <t>699 CENTER NORTE CINEMARK</t>
  </si>
  <si>
    <t>00.779.721/0035-90</t>
  </si>
  <si>
    <t>700 BARIGUI CINEMARK</t>
  </si>
  <si>
    <t>00.779.721/0032-48</t>
  </si>
  <si>
    <t>702 VITORIA CINEMARK</t>
  </si>
  <si>
    <t>00.779.721/0040-58</t>
  </si>
  <si>
    <t>703 CINEMARK FLORIANOPOLIS</t>
  </si>
  <si>
    <t>00.779.721/0042-10</t>
  </si>
  <si>
    <t>704 BARRA SUL CINEMARK</t>
  </si>
  <si>
    <t>00.779.721/0044-81</t>
  </si>
  <si>
    <t>705 CENTRAL PLAZA CINEMARK</t>
  </si>
  <si>
    <t>00.779.721/0016-28</t>
  </si>
  <si>
    <t>706 ARACAJU CINEMARK</t>
  </si>
  <si>
    <t>00.779.721/0012-02</t>
  </si>
  <si>
    <t>707 IGUATEMI CINEMARK SP</t>
  </si>
  <si>
    <t>07.421.089/0001-09</t>
  </si>
  <si>
    <t>708 STUDIO 5 FESTIVAL CINEMARK</t>
  </si>
  <si>
    <t>00.779.721/0023-57</t>
  </si>
  <si>
    <t>709 PRAIA MAR CINEMARK</t>
  </si>
  <si>
    <t>00.779.721/0024-38</t>
  </si>
  <si>
    <t>710 SP MARKET CINEMARK</t>
  </si>
  <si>
    <t>00.779.721/0006-56</t>
  </si>
  <si>
    <t>711 TATUAPE CINEMARK</t>
  </si>
  <si>
    <t>00.779.721/0003-03</t>
  </si>
  <si>
    <t>712 COLINAS CINEMARK</t>
  </si>
  <si>
    <t>00.779.721/0002-22</t>
  </si>
  <si>
    <t>713 ABC PLAZA CINEMARK</t>
  </si>
  <si>
    <t>00.779.721/0004-94</t>
  </si>
  <si>
    <t>714 INTERLAGOS CINEMARK</t>
  </si>
  <si>
    <t>00.779.721/0008-18</t>
  </si>
  <si>
    <t>715 ELDORADO CINEMARK</t>
  </si>
  <si>
    <t>00.779.721/0038-33</t>
  </si>
  <si>
    <t>716 ARICANDUVA CINEMARK</t>
  </si>
  <si>
    <t>00.779.721/0005-75</t>
  </si>
  <si>
    <t>717 TAMBORE CINEMARK</t>
  </si>
  <si>
    <t>00.779.721/0010-32</t>
  </si>
  <si>
    <t>718 TAGUATINGA CINEMARK</t>
  </si>
  <si>
    <t>00.779.721/0028-61</t>
  </si>
  <si>
    <t>719 DOWNTOWN BARRA CINEMARK</t>
  </si>
  <si>
    <t>00.779.721/0009-07</t>
  </si>
  <si>
    <t>720 PIER CINEMARK</t>
  </si>
  <si>
    <t>00.779.721/0026-08</t>
  </si>
  <si>
    <t>721 PATIO HIGIENOPOLIS CINEMARK</t>
  </si>
  <si>
    <t>00.779.721/0022-76</t>
  </si>
  <si>
    <t>723 PATIO PAULISTA CINEMARK</t>
  </si>
  <si>
    <t>00.779.721/0046-43</t>
  </si>
  <si>
    <t>724 EXTRA ANCHIETA CINEMARK</t>
  </si>
  <si>
    <t>00.779.721/0007-37</t>
  </si>
  <si>
    <t>725 CAMPINAS CINEMARK</t>
  </si>
  <si>
    <t>00.779.721/0031-67</t>
  </si>
  <si>
    <t>726 RIBEIRAO PRETO CINEMARK</t>
  </si>
  <si>
    <t>00.779.721/0018-90</t>
  </si>
  <si>
    <t>727 VILLALOBOS CINEMARK</t>
  </si>
  <si>
    <t>00.779.721/0021-95</t>
  </si>
  <si>
    <t>728 BOTOFOGO PRAIA SHOPPING CINEMARK</t>
  </si>
  <si>
    <t>00.779.721/0020-04</t>
  </si>
  <si>
    <t>757 SHOPPING UNIAO OSASCO</t>
  </si>
  <si>
    <t>00.779.721/0048-05</t>
  </si>
  <si>
    <t>758 CINEMARK TUCURUVI</t>
  </si>
  <si>
    <t>00.779.721/0056-15</t>
  </si>
  <si>
    <t>759 CINEMARK GUARULHOS</t>
  </si>
  <si>
    <t>00.779.721/0064-25</t>
  </si>
  <si>
    <t>767 DIAMOND CINEMARK</t>
  </si>
  <si>
    <t>00.779.721/0071-54</t>
  </si>
  <si>
    <t>768 BH SHOPPING CINEMARK</t>
  </si>
  <si>
    <t>00.779.721/0070-73</t>
  </si>
  <si>
    <t>769 CINEMARK IGUATEMI BRASILIA</t>
  </si>
  <si>
    <t>00.779.721/0049-96</t>
  </si>
  <si>
    <t>785 SALVADOR CINEMARK</t>
  </si>
  <si>
    <t>00.779.721/0041-39</t>
  </si>
  <si>
    <t>893 SHOP FLAMBOYANT CINEMARK</t>
  </si>
  <si>
    <t>07.421.089/0002-90</t>
  </si>
  <si>
    <t>894 S J DOS PINHAIS CINEMARK</t>
  </si>
  <si>
    <t>00.779.721/0077-40</t>
  </si>
  <si>
    <t>CINESERCLA ITAGUAI</t>
  </si>
  <si>
    <t>03.879.383/0003-70</t>
  </si>
  <si>
    <t>OSASCO PLAZA</t>
  </si>
  <si>
    <t>15.068.493/0002-50</t>
  </si>
  <si>
    <t>IBICINEMAS</t>
  </si>
  <si>
    <t>10.376.409/0001-60</t>
  </si>
  <si>
    <t>RITZ DIVINOPOLIS</t>
  </si>
  <si>
    <t>08.451.580/0001-45</t>
  </si>
  <si>
    <t>FUN - (FUN)</t>
  </si>
  <si>
    <t>05.571.182/0002-55</t>
  </si>
  <si>
    <t>CATUAI</t>
  </si>
  <si>
    <t>01.172.224/0009-09</t>
  </si>
  <si>
    <t>CATUAI SHOP CENTER</t>
  </si>
  <si>
    <t>03.608.600/0026-83</t>
  </si>
  <si>
    <t>DOURADOS AVENIDA CENTER - (DOURADOS)</t>
  </si>
  <si>
    <t>03.519.995/0016-76</t>
  </si>
  <si>
    <t xml:space="preserve">MANAUS SHOP. VIA NORTE </t>
  </si>
  <si>
    <t>03.608.600/0036-55</t>
  </si>
  <si>
    <t>MARINGA AV.CENTER</t>
  </si>
  <si>
    <t>03.608.600/0014-40</t>
  </si>
  <si>
    <t>MULTIPLEX BAURU SHOPPING - (MBSHOPPI)</t>
  </si>
  <si>
    <t>03.608.600/0019-54</t>
  </si>
  <si>
    <t>MULTIPLEX BOULEVARD SHOP</t>
  </si>
  <si>
    <t>03.608.600/0027-64</t>
  </si>
  <si>
    <t>MULTIPLEX CAXIAS SHOPPING</t>
  </si>
  <si>
    <t>03.608.600/0024-11</t>
  </si>
  <si>
    <t>MULTIPLEX MAUA - (666)</t>
  </si>
  <si>
    <t>03.608.600/0013-69</t>
  </si>
  <si>
    <t>MULTIPLEX PALLADIUM - (367502)</t>
  </si>
  <si>
    <t>03.519.995/0012-42</t>
  </si>
  <si>
    <t>MULTIPLEX PANTANAL - (MULTIPLEPA)</t>
  </si>
  <si>
    <t>03.608.600/0018-73</t>
  </si>
  <si>
    <t>MULTIPLEX PARQUE DAS BANDEIRAS</t>
  </si>
  <si>
    <t>03.608.600/0031-40</t>
  </si>
  <si>
    <t>MULTIPLEX PARQUE LAGOS</t>
  </si>
  <si>
    <t>03.608.600/0034-93</t>
  </si>
  <si>
    <t xml:space="preserve">MULTIPLEX PATIO CIANE </t>
  </si>
  <si>
    <t>03.608.600/0032-21</t>
  </si>
  <si>
    <t>MULTIPLEX PATIO RORAIMA</t>
  </si>
  <si>
    <t>03.608.600/0035-74</t>
  </si>
  <si>
    <t>MULTIPLEX PIRACICABA</t>
  </si>
  <si>
    <t>03.608.600/0002-06</t>
  </si>
  <si>
    <t>MULTIPLEX PORTO VELHO SHOPPING</t>
  </si>
  <si>
    <t>03.519.995/0019-19</t>
  </si>
  <si>
    <t>MULTIPLEX RIO PRETO SHOP</t>
  </si>
  <si>
    <t>03.608.600/0007-10</t>
  </si>
  <si>
    <t>MULTIPLEX SOROCABA CIDADE</t>
  </si>
  <si>
    <t>03.608.600/0033-02</t>
  </si>
  <si>
    <t>SHOPPING GUADALUPE</t>
  </si>
  <si>
    <t>03.608.600/0029-26</t>
  </si>
  <si>
    <t>SHOPPING MESTRE ALVARO</t>
  </si>
  <si>
    <t>03.608.600/0030-60</t>
  </si>
  <si>
    <t xml:space="preserve">TABOAO MULTIPLEX </t>
  </si>
  <si>
    <t>03.608.600/0011-05</t>
  </si>
  <si>
    <t>VIA VERDE SHOPPING</t>
  </si>
  <si>
    <t>03.519.995/0020-52</t>
  </si>
  <si>
    <t>ARCOPLEX CINEMAS A.CLARAS</t>
  </si>
  <si>
    <t>17.040.988/0020-88</t>
  </si>
  <si>
    <t>ARCOPLEX CINEMAS ART</t>
  </si>
  <si>
    <t>20.843.277/0001-93</t>
  </si>
  <si>
    <t>ARCOPLEX CINEMAS CASCAVEL</t>
  </si>
  <si>
    <t>17.040.988/0018-63</t>
  </si>
  <si>
    <t>ARCOPLEX CINEMAS ITAGUAÇU</t>
  </si>
  <si>
    <t>17.040.988/0012-78</t>
  </si>
  <si>
    <t>ARCOPLEX CINEMAS ITAJAI</t>
  </si>
  <si>
    <t>17.040.988/0002-04</t>
  </si>
  <si>
    <t>ARCOPLEX CINEMAS LIMEIRA</t>
  </si>
  <si>
    <t>17.040.988/0019-44</t>
  </si>
  <si>
    <t>ARCOPLEX CINEMAS P.CHAPECO</t>
  </si>
  <si>
    <t>17.040.988/0011-97</t>
  </si>
  <si>
    <t>ARCOPLEX CINEMAS P.EUROPEU</t>
  </si>
  <si>
    <t>17.040.988/0009-72</t>
  </si>
  <si>
    <t>ARCOPLEX CINEMAS RIO CLARO</t>
  </si>
  <si>
    <t>17.040.988/0016-00</t>
  </si>
  <si>
    <t>ARCOPLEX CINEMAS ROYAL PLAZA</t>
  </si>
  <si>
    <t>17.040.988/0028-35</t>
  </si>
  <si>
    <t>BEIRAMAR SHOP CENTER</t>
  </si>
  <si>
    <t>03.695.435/0004-39</t>
  </si>
  <si>
    <t>CINESPAÇO BOULEVAR SG</t>
  </si>
  <si>
    <t>03.695.435/0007-81</t>
  </si>
  <si>
    <t>CINESPACO MAG SHOPPING</t>
  </si>
  <si>
    <t>03.695.435/0003-58</t>
  </si>
  <si>
    <t>CINESPAÇO NOVO HAMBURGO</t>
  </si>
  <si>
    <t>03.695.435/0002-77</t>
  </si>
  <si>
    <t>ESPACO ITAU DE CINEMA  FREI CANECA</t>
  </si>
  <si>
    <t>04.969.463/0001-17</t>
  </si>
  <si>
    <t>ESPACO ITAU DE CINEMA BRASILIA</t>
  </si>
  <si>
    <t>04.969.463/0007-02</t>
  </si>
  <si>
    <t>ESPACO ITAU DE CINEMA POMPEIA</t>
  </si>
  <si>
    <t>08.658.141/0001-08</t>
  </si>
  <si>
    <t>ESPACO ITAU DE CINEMA RJ</t>
  </si>
  <si>
    <t>04.969.463/0006-21</t>
  </si>
  <si>
    <t>ESPACO ITAU DE CINEMA SALVADOR</t>
  </si>
  <si>
    <t>06.953.374/0001-08</t>
  </si>
  <si>
    <t>ESPAÇO RIO DESIGN</t>
  </si>
  <si>
    <t>01.425.583/0004-08</t>
  </si>
  <si>
    <t>MIRAMAR</t>
  </si>
  <si>
    <t>01.425.583/0008-31</t>
  </si>
  <si>
    <t>SHOPPING BOURBON WALLING</t>
  </si>
  <si>
    <t>03.695.435/0005-10</t>
  </si>
  <si>
    <t>CIRCUITO CINEMAS GUARULHOS</t>
  </si>
  <si>
    <t>08.068.712/0001-54</t>
  </si>
  <si>
    <t>CIRCUITO CMAS PARAUAPEBAS</t>
  </si>
  <si>
    <t>08.068.712/0004-05</t>
  </si>
  <si>
    <t>MOBI CINE ARAGUAINA</t>
  </si>
  <si>
    <t>08.913.231/0001-06</t>
  </si>
  <si>
    <t>CENTER SINOP</t>
  </si>
  <si>
    <t>12.492.973/0001-74</t>
  </si>
  <si>
    <t>CENTERPLEX CARAGUATATUBA</t>
  </si>
  <si>
    <t>52.067.071/0025-82</t>
  </si>
  <si>
    <t>CENTERPLEX CARUARU</t>
  </si>
  <si>
    <t>10.785.710/0003-90</t>
  </si>
  <si>
    <t>CENTERPLEX CINEMAGIC LIMEIRA</t>
  </si>
  <si>
    <t>17.360.792/0001-08</t>
  </si>
  <si>
    <t>CENTERPLEX MARACANAU</t>
  </si>
  <si>
    <t>10.785.710/0002-09</t>
  </si>
  <si>
    <t>CENTERPLEX PATIO MACEIO</t>
  </si>
  <si>
    <t>00.812.310/0003-72</t>
  </si>
  <si>
    <t>CENTERPLEX PATIO NORTE SHOP</t>
  </si>
  <si>
    <t>21.599.452/0001-01</t>
  </si>
  <si>
    <t>CENTERPLEX SUZANO - (CENTERPS)</t>
  </si>
  <si>
    <t>00.812.310/0002-91</t>
  </si>
  <si>
    <t>CENTERPLEX VIA SUL</t>
  </si>
  <si>
    <t>10.785.710/0001-28</t>
  </si>
  <si>
    <t>CINE CATARATAS LTDA</t>
  </si>
  <si>
    <t>09.010.219/0001-46</t>
  </si>
  <si>
    <t>CINE SHOW 3 RIOS</t>
  </si>
  <si>
    <t>72.089.667/0005-47</t>
  </si>
  <si>
    <t>CINE SHOW AGULHAS NEGRAS</t>
  </si>
  <si>
    <t>05.297.810/0005-07</t>
  </si>
  <si>
    <t>CINE SHOW ANGRA DOS REIS</t>
  </si>
  <si>
    <t>72.089.667/0006-28</t>
  </si>
  <si>
    <t>CINE SHOW CADIMA</t>
  </si>
  <si>
    <t>72.089.667/0009-70</t>
  </si>
  <si>
    <t>CINE SHOW SHOP VOLTA</t>
  </si>
  <si>
    <t>72.089.667/0001-13</t>
  </si>
  <si>
    <t>CINE SHOW TERESOPOLIS</t>
  </si>
  <si>
    <t>72.089.667/0004-66</t>
  </si>
  <si>
    <t>BOULEVARD SHOPPING</t>
  </si>
  <si>
    <t>01.735.159/0012-70</t>
  </si>
  <si>
    <t>CINE CIDADE</t>
  </si>
  <si>
    <t>01.735.159/0007-02</t>
  </si>
  <si>
    <t>CINEART PARAGEM</t>
  </si>
  <si>
    <t>01.735.159/0014-31</t>
  </si>
  <si>
    <t>CINEART SHOP MONTE CARMO</t>
  </si>
  <si>
    <t>01.735.159/0018-65</t>
  </si>
  <si>
    <t>CINEART SHOPPING CONTAGEM</t>
  </si>
  <si>
    <t>01.735.159/0017-84</t>
  </si>
  <si>
    <t>CINEARTE DEL REY</t>
  </si>
  <si>
    <t>01.735.159/0001-17</t>
  </si>
  <si>
    <t>MINAS SHOPPING</t>
  </si>
  <si>
    <t>01.735.159/0013-50</t>
  </si>
  <si>
    <t>MULTIPLEX ITAU POWER</t>
  </si>
  <si>
    <t>01.735.159/0010-08</t>
  </si>
  <si>
    <t>MULTIPLEX VIA SHOPPING</t>
  </si>
  <si>
    <t>01.735.159/0009-74</t>
  </si>
  <si>
    <t>CINEFLIX ARACATUBA</t>
  </si>
  <si>
    <t>18.672.374/0004-61</t>
  </si>
  <si>
    <t>CINEFLIX BRASILIA (BSB)</t>
  </si>
  <si>
    <t>18.087.870/0001-05</t>
  </si>
  <si>
    <t>CINEFLIX CAMPINAS</t>
  </si>
  <si>
    <t>07.665.262/0001-14</t>
  </si>
  <si>
    <t>CINEFLIX GRANJA VIANNA</t>
  </si>
  <si>
    <t>23.669.825/0001-07</t>
  </si>
  <si>
    <t>CINEFLIX PELOTAS</t>
  </si>
  <si>
    <t>06.034.577/0003-62</t>
  </si>
  <si>
    <t>CINEFLIX PINDAMONHANGABA</t>
  </si>
  <si>
    <t>18.672.374/0001-19</t>
  </si>
  <si>
    <t>CINEFLIX RIO VERDE</t>
  </si>
  <si>
    <t>18.087.870/0002-96</t>
  </si>
  <si>
    <t>CINEFLIX SHOP BOTUCATU</t>
  </si>
  <si>
    <t>18.672.374/0003-80</t>
  </si>
  <si>
    <t>CINEFLIX TOTAL POA</t>
  </si>
  <si>
    <t>06.034.577/0001-09</t>
  </si>
  <si>
    <t xml:space="preserve">CINEFLIX VARZEA GRANDE </t>
  </si>
  <si>
    <t>18.087.870/0004-58</t>
  </si>
  <si>
    <t>MARINGA PARK</t>
  </si>
  <si>
    <t>04.533.831/0001-80</t>
  </si>
  <si>
    <t>REDECINE MOGI GUAÇU</t>
  </si>
  <si>
    <t>16.888.328/0001-26</t>
  </si>
  <si>
    <t>CINE GRACHER HAVAN</t>
  </si>
  <si>
    <t>07.272.690/0002-68</t>
  </si>
  <si>
    <t>CINEMAGIC VITORIA</t>
  </si>
  <si>
    <t>18.012.019/0001-13</t>
  </si>
  <si>
    <t>CINEPLEX PAMPULHA MALL - (PAMPU)</t>
  </si>
  <si>
    <t>09.686.489/0001-71</t>
  </si>
  <si>
    <t>CINEMAIS ANAPOLIS</t>
  </si>
  <si>
    <t>03.868.869/0008-17</t>
  </si>
  <si>
    <t>CINEMAIS GUARATINGUETA</t>
  </si>
  <si>
    <t>03.868.869/0009-06</t>
  </si>
  <si>
    <t>CINEMAIS JUIZ DE FORA</t>
  </si>
  <si>
    <t>03.868.869/0012-01</t>
  </si>
  <si>
    <t>CINEMAIS MONTES CLAROS</t>
  </si>
  <si>
    <t>03.868.869/0010-31</t>
  </si>
  <si>
    <t>CINEMAIS UBERABA</t>
  </si>
  <si>
    <t>03.007.270/0001-12</t>
  </si>
  <si>
    <t>CINEMAS PREMIER SOBRADINHO</t>
  </si>
  <si>
    <t>08.708.519/0001-30</t>
  </si>
  <si>
    <t>CINEPLEX SBO</t>
  </si>
  <si>
    <t>12.474.469/0002-22</t>
  </si>
  <si>
    <t>CINEPLEX SETE LAGOAS</t>
  </si>
  <si>
    <t>12.474.469/0001-41</t>
  </si>
  <si>
    <t>CINEPLUS JARDIM DAS AMERICAS</t>
  </si>
  <si>
    <t>07.699.790/0001-94</t>
  </si>
  <si>
    <t xml:space="preserve">CINEPOLIS  NATAL NORTE </t>
  </si>
  <si>
    <t>09.652.820/0024-29</t>
  </si>
  <si>
    <t>CINEPOLIS AMAPA GARDEN</t>
  </si>
  <si>
    <t>09.652.820/0037-43</t>
  </si>
  <si>
    <t>CINEPOLIS BAURU</t>
  </si>
  <si>
    <t>09.652.820/0021-86</t>
  </si>
  <si>
    <t>CINEPOLIS BELA VISTA</t>
  </si>
  <si>
    <t>09.652.820/0013-76</t>
  </si>
  <si>
    <t>CINEPOLIS BOULEVARD</t>
  </si>
  <si>
    <t>09.652.820/0003-02</t>
  </si>
  <si>
    <t>CINEPOLIS CAMPINAS</t>
  </si>
  <si>
    <t>09.652.820/0027-71</t>
  </si>
  <si>
    <t>CINEPOLIS CONTINENTE PARK</t>
  </si>
  <si>
    <t>09.652.820/0015-38</t>
  </si>
  <si>
    <t>CINEPOLIS CUIABA</t>
  </si>
  <si>
    <t>09.652.820/0045-53</t>
  </si>
  <si>
    <t>CINEPOLIS ESTAÇAO BH</t>
  </si>
  <si>
    <t>09.652.820/0018-80</t>
  </si>
  <si>
    <t>CINEPOLIS FILIAL LARGO 13</t>
  </si>
  <si>
    <t>09.652.820/0004-85</t>
  </si>
  <si>
    <t>CINEPOLIS GUARARAPES</t>
  </si>
  <si>
    <t>09.652.820/0046-34</t>
  </si>
  <si>
    <t>CINEPOLIS IGUATEMI ALPHA</t>
  </si>
  <si>
    <t>09.652.820/0009-90</t>
  </si>
  <si>
    <t>CINEPOLIS IGUATEMI ESPLANADA</t>
  </si>
  <si>
    <t>09.652.820/0028-52</t>
  </si>
  <si>
    <t>CINEPOLIS IGUATEMI RIBEIRAO</t>
  </si>
  <si>
    <t>09.652.820/0026-90</t>
  </si>
  <si>
    <t>CINEPOLIS IGUATEMI RIO PRETO</t>
  </si>
  <si>
    <t>09.652.820/0030-77</t>
  </si>
  <si>
    <t>CINEPOLIS ITAQUERA SHOP</t>
  </si>
  <si>
    <t>09.652.820/0042-00</t>
  </si>
  <si>
    <t>CINEPOLIS JK IGUATEMI</t>
  </si>
  <si>
    <t>09.652.820/0010-23</t>
  </si>
  <si>
    <t>CINEPOLIS JUNDIAI SHOPPING</t>
  </si>
  <si>
    <t>09.652.820/0020-03</t>
  </si>
  <si>
    <t>CINEPOLIS LAGOON</t>
  </si>
  <si>
    <t>09.652.820/0006-47</t>
  </si>
  <si>
    <t>CINEPOLIS MANAIRA JOAO PESSOA</t>
  </si>
  <si>
    <t>09.652.820/0036-62</t>
  </si>
  <si>
    <t>CINEPOLIS MANAUS MILLENNIUM</t>
  </si>
  <si>
    <t>09.652.820/0043-91</t>
  </si>
  <si>
    <t>CINEPOLIS MANAUS PLAZA SHOP</t>
  </si>
  <si>
    <t>09.652.820/0044-72</t>
  </si>
  <si>
    <t>CINEPOLIS MANGABEIRA</t>
  </si>
  <si>
    <t>09.652.820/0048-04</t>
  </si>
  <si>
    <t>CINEPOLIS MARILIA</t>
  </si>
  <si>
    <t>09.652.820/0039-05</t>
  </si>
  <si>
    <t xml:space="preserve">CINEPOLIS MOXUARA </t>
  </si>
  <si>
    <t>09.652.820/0031-58</t>
  </si>
  <si>
    <t>CINEPOLIS NATAL SHOP</t>
  </si>
  <si>
    <t>09.652.820/0029-33</t>
  </si>
  <si>
    <t>CINEPOLIS NORTE SHOPPING</t>
  </si>
  <si>
    <t>09.652.820/0011-04</t>
  </si>
  <si>
    <t>CINEPOLIS NORTE SUL PLAZA</t>
  </si>
  <si>
    <t>09.652.820/0012-95</t>
  </si>
  <si>
    <t>CINEPOLIS NORTH SHOP. JOQUEI</t>
  </si>
  <si>
    <t>09.652.820/0032-39</t>
  </si>
  <si>
    <t>CINEPOLIS PARQUE BARUERI</t>
  </si>
  <si>
    <t>09.652.820/0014-57</t>
  </si>
  <si>
    <t>CINEPOLIS PARQUE BELEM</t>
  </si>
  <si>
    <t>09.652.820/0017-08</t>
  </si>
  <si>
    <t>CINEPOLIS PARQUE SHOPPING MAIA</t>
  </si>
  <si>
    <t>09.652.820/0035-81</t>
  </si>
  <si>
    <t>CINEPOLIS PATIO BATEL</t>
  </si>
  <si>
    <t>09.652.820/0023-48</t>
  </si>
  <si>
    <t>CINEPOLIS PLAZA AVENIDA</t>
  </si>
  <si>
    <t>09.652.820/0038-24</t>
  </si>
  <si>
    <t>CINEPOLIS PONTA NEGRA</t>
  </si>
  <si>
    <t>09.652.820/0016-19</t>
  </si>
  <si>
    <t xml:space="preserve">CINEPOLIS RIO MAR </t>
  </si>
  <si>
    <t>09.652.820/0033-10</t>
  </si>
  <si>
    <t>CINEPOLIS SAN PELEGRINO</t>
  </si>
  <si>
    <t>09.652.820/0008-09</t>
  </si>
  <si>
    <t>CINEPOLIS SANTA URSULA</t>
  </si>
  <si>
    <t>09.652.820/0002-13</t>
  </si>
  <si>
    <t>CINEPOLIS SALVADOR NORTE</t>
  </si>
  <si>
    <t>09.652.820/0007-28</t>
  </si>
  <si>
    <t>CINEPOLIS SAO BERNARDO PLAZA</t>
  </si>
  <si>
    <t>09.652.820/0019-61</t>
  </si>
  <si>
    <t>CINEPOLIS SAO GONCALO</t>
  </si>
  <si>
    <t>09.652.820/0034-09</t>
  </si>
  <si>
    <t>CINEPOLIS SAO LUIZ</t>
  </si>
  <si>
    <t>09.652.820/0025-00</t>
  </si>
  <si>
    <t>CINEPOLIS RIO POTY</t>
  </si>
  <si>
    <t>09.652.820/0040-49</t>
  </si>
  <si>
    <t>CINEPOLIS UBERLANDIA</t>
  </si>
  <si>
    <t>09.652.820/0041-20</t>
  </si>
  <si>
    <t>CINESYTEM ARAPIRACA</t>
  </si>
  <si>
    <t>15.422.993/0003-29</t>
  </si>
  <si>
    <t>CINESYSTEM CIDADE CWB</t>
  </si>
  <si>
    <t>05.747.411/0001-69</t>
  </si>
  <si>
    <t>CINESYSTEM TOTAL CPO</t>
  </si>
  <si>
    <t>05.747.411/0003-20</t>
  </si>
  <si>
    <t>SHOPPING CURITIBA</t>
  </si>
  <si>
    <t>10.559.957/0001-26</t>
  </si>
  <si>
    <t>CINESYSTEM IGUATEMI FLORIANOPOLIS</t>
  </si>
  <si>
    <t>08.077.339/0001-06</t>
  </si>
  <si>
    <t>CINESYSTEM HORTOLANDIA</t>
  </si>
  <si>
    <t>13.990.660/0001-09</t>
  </si>
  <si>
    <t>CINESYSTEM IMPERATRIZ</t>
  </si>
  <si>
    <t>10.670.924/0002-30</t>
  </si>
  <si>
    <t>CINESYSTEM ITABORAI</t>
  </si>
  <si>
    <t>07.524.011/0005-43</t>
  </si>
  <si>
    <t>CINESYSTEM LONDRINA NORTE SHOP</t>
  </si>
  <si>
    <t>15.422.993/0001-67</t>
  </si>
  <si>
    <t>CINESYSTEM MACEIO</t>
  </si>
  <si>
    <t>15.422.993/0005-90</t>
  </si>
  <si>
    <t>CINESYSTEM PAULISTA</t>
  </si>
  <si>
    <t>15.422.993/0007-52</t>
  </si>
  <si>
    <t>CINESYSTEM LITORAL</t>
  </si>
  <si>
    <t>11.319.136/0001-85</t>
  </si>
  <si>
    <t>CINE 10 SULACAP (INOVAÇAO)</t>
  </si>
  <si>
    <t>11.037.344/0002-72</t>
  </si>
  <si>
    <t>CINESYSTEM AMERICAS</t>
  </si>
  <si>
    <t>07.524.011/0007-05</t>
  </si>
  <si>
    <t>CINESYSTEM PARQUE SHOP SULACAP</t>
  </si>
  <si>
    <t>07.524.011/0006-24</t>
  </si>
  <si>
    <t>CINESYSTEM RECREIO</t>
  </si>
  <si>
    <t>07.524.011/0001-10</t>
  </si>
  <si>
    <t>CINESYSTEM SHOP RIO (VBR)</t>
  </si>
  <si>
    <t>07.524.011/0004-62</t>
  </si>
  <si>
    <t>ILHA PLAZA</t>
  </si>
  <si>
    <t>07.524.011/0003-81</t>
  </si>
  <si>
    <t>REDECINE BANGU SHOP - (BANGUSHO)</t>
  </si>
  <si>
    <t>07.524.011/0002-09</t>
  </si>
  <si>
    <t>CINESYSTEM RIO GRANDE</t>
  </si>
  <si>
    <t>15.422.993/0004-00</t>
  </si>
  <si>
    <t>CINESYSTEM SANTAREM</t>
  </si>
  <si>
    <t>15.422.993/0006-71</t>
  </si>
  <si>
    <t>CINESYSTEM BOURBON S.L.</t>
  </si>
  <si>
    <t>07.067.087/0001-63</t>
  </si>
  <si>
    <t>CINESYSTEM S LUIS</t>
  </si>
  <si>
    <t>10.670.924/0001-59</t>
  </si>
  <si>
    <t>CINESYSTEM VILA VELHA</t>
  </si>
  <si>
    <t>15.422.993/0002-48</t>
  </si>
  <si>
    <t>RITZ - GOIANIA (RITZEDS)</t>
  </si>
  <si>
    <t>09.207.650/0001-87</t>
  </si>
  <si>
    <t>LUPO - (LUPONOVO)</t>
  </si>
  <si>
    <t>09.607.124/0001-04</t>
  </si>
  <si>
    <t>GNC NEWMARKT</t>
  </si>
  <si>
    <t>94.087.921/0012-30</t>
  </si>
  <si>
    <t>GNC CAMBORIU</t>
  </si>
  <si>
    <t>94.087.921/0016-63</t>
  </si>
  <si>
    <t>GNC IGUATEMI CAXIAS</t>
  </si>
  <si>
    <t>94.087.921/0010-78</t>
  </si>
  <si>
    <t xml:space="preserve">GNC NACOES </t>
  </si>
  <si>
    <t>94.087.921/0020-40</t>
  </si>
  <si>
    <t>GNC GARTEN</t>
  </si>
  <si>
    <t>94.087.921/0018-25</t>
  </si>
  <si>
    <t>GNC MUELLER</t>
  </si>
  <si>
    <t>94.087.921/0007-72</t>
  </si>
  <si>
    <t>GNC PRAIA DE BELAS</t>
  </si>
  <si>
    <t>94.087.921/0002-68</t>
  </si>
  <si>
    <t xml:space="preserve">GNC SHOPPING IGUATEMI </t>
  </si>
  <si>
    <t>94.087.921/0017-44</t>
  </si>
  <si>
    <t>TERESINA SHOPPING - (TERESINA)</t>
  </si>
  <si>
    <t>02.142.566/0001-83</t>
  </si>
  <si>
    <t>GRUPOCINE ITAPECERICA</t>
  </si>
  <si>
    <t>05.762.295/0007-42</t>
  </si>
  <si>
    <t>CINE SUPER  K</t>
  </si>
  <si>
    <t>14.477.574/0001-60</t>
  </si>
  <si>
    <t>CINE RENATO ARAGAO</t>
  </si>
  <si>
    <t>05.418.477/0001-05</t>
  </si>
  <si>
    <t>TOP CINEPLEX</t>
  </si>
  <si>
    <t>12.128.142/0002-07</t>
  </si>
  <si>
    <t>SOROCABA - (SOROCABA)</t>
  </si>
  <si>
    <t>50.815.372/0009-00</t>
  </si>
  <si>
    <t>TOPAZIO POLO SHOPPING</t>
  </si>
  <si>
    <t>71.912.711/0003-42</t>
  </si>
  <si>
    <t>MOVIECOM BURITI</t>
  </si>
  <si>
    <t>04.708.972/0002-77</t>
  </si>
  <si>
    <t>MOVIECOM JARAGUA</t>
  </si>
  <si>
    <t>04.766.792/0002-41</t>
  </si>
  <si>
    <t>MOVIECOM CASTANHEIRA - (MOVIECOM)</t>
  </si>
  <si>
    <t>04.708.972/0005-10</t>
  </si>
  <si>
    <t>MOVIECOM PATIO BELEM</t>
  </si>
  <si>
    <t>04.708.972/0011-68</t>
  </si>
  <si>
    <t>MOVIECOM UNIMART - (MOVIECOMUN)</t>
  </si>
  <si>
    <t>04.708.972/0007-81</t>
  </si>
  <si>
    <t>MOVIECOM FRANCA</t>
  </si>
  <si>
    <t>01.688.909/0003-09</t>
  </si>
  <si>
    <t>XMOVIES SHOP PATIO GUARULHOS</t>
  </si>
  <si>
    <t>18.873.801/0001-27</t>
  </si>
  <si>
    <t>MOVIECOM VALE DO ACO</t>
  </si>
  <si>
    <t>02.962.893/0002-62</t>
  </si>
  <si>
    <t>MOVIECOM PATEO ITAQUA</t>
  </si>
  <si>
    <t>04.708.972/0017-53</t>
  </si>
  <si>
    <t>MOVIECOM MAXI - (269006)</t>
  </si>
  <si>
    <t>05.279.756/0002-16</t>
  </si>
  <si>
    <t>MOVIECOM MACAPA SHOPPING</t>
  </si>
  <si>
    <t>04.708.972/0014-00</t>
  </si>
  <si>
    <t>MOVIECOM PATIO MARABA</t>
  </si>
  <si>
    <t>04.708.972/0015-91</t>
  </si>
  <si>
    <t>MOVIECOM PRAIA SHOP</t>
  </si>
  <si>
    <t>04.708.972/0003-58</t>
  </si>
  <si>
    <t>MOVIECOM PRUDENSHOPPING</t>
  </si>
  <si>
    <t>01.688.909/0002-28</t>
  </si>
  <si>
    <t>MOVIECOM TIVOLI</t>
  </si>
  <si>
    <t>01.688.909/0004-90</t>
  </si>
  <si>
    <t>MOVIECOM PENHA</t>
  </si>
  <si>
    <t>01.688.909/0007-32</t>
  </si>
  <si>
    <t>SHOPPING BOA VISTA - (BOAVISTA)</t>
  </si>
  <si>
    <t>01.688.909/0008-13</t>
  </si>
  <si>
    <t>MOVIECOM TAUBATE</t>
  </si>
  <si>
    <t>18.695.259/0002-40</t>
  </si>
  <si>
    <t>MULTICINE AGUAS LINDAS</t>
  </si>
  <si>
    <t>07.609.246/0001-04</t>
  </si>
  <si>
    <t>MULTICINE SANTA MARIA SHOP</t>
  </si>
  <si>
    <t>07.609.246/0012-67</t>
  </si>
  <si>
    <t>MULTICINE MOSSORO</t>
  </si>
  <si>
    <t>07.609.246/0003-76</t>
  </si>
  <si>
    <t>MULTICINE SOBRAL</t>
  </si>
  <si>
    <t>07.609.246/0008-80</t>
  </si>
  <si>
    <t>MULTIPLEX</t>
  </si>
  <si>
    <t>04.547.950/0001-91</t>
  </si>
  <si>
    <t>ORIENT CARIRI GARDEN SHOP</t>
  </si>
  <si>
    <t>19.805.153/0001-34</t>
  </si>
  <si>
    <t>RIVER SHOPPING - (RIVER)</t>
  </si>
  <si>
    <t>14.714.331/0018-46</t>
  </si>
  <si>
    <t>CINEMAGIC CARUARU</t>
  </si>
  <si>
    <t>17.291.890/0001-30</t>
  </si>
  <si>
    <t>CINE MACAE</t>
  </si>
  <si>
    <t>10.464.926/0001-91</t>
  </si>
  <si>
    <t>ROXY 5 GONZAGA</t>
  </si>
  <si>
    <t>58.138.769/0001-50</t>
  </si>
  <si>
    <t>ROXY 6 BRISAMAR</t>
  </si>
  <si>
    <t>08.768.271/0001-01</t>
  </si>
  <si>
    <t>SHOPPING NORTE - (SHONORT)</t>
  </si>
  <si>
    <t>86.608.171/0002-02</t>
  </si>
  <si>
    <t>IGUATEMI CAMPINA</t>
  </si>
  <si>
    <t>04.579.250/0003-40</t>
  </si>
  <si>
    <t>BIG SHOPPING - (188780)</t>
  </si>
  <si>
    <t>86.608.171/0007-09</t>
  </si>
  <si>
    <t>CINESERCLA GV</t>
  </si>
  <si>
    <t>86.608.171/0009-70</t>
  </si>
  <si>
    <t xml:space="preserve">MULTIPLEX TAMBIA </t>
  </si>
  <si>
    <t>04.579.250/0006-93</t>
  </si>
  <si>
    <t>CINESERCLA LINHARES</t>
  </si>
  <si>
    <t>15.068.493/0003-30</t>
  </si>
  <si>
    <t>CINESERCLA SHOP PREMIO</t>
  </si>
  <si>
    <t>04.579.250/0005-02</t>
  </si>
  <si>
    <t>CINESERCLA RIO GRANDE</t>
  </si>
  <si>
    <t>04.579.250/0007-74</t>
  </si>
  <si>
    <t>CINESERCLA CAJAZEIRAS</t>
  </si>
  <si>
    <t>04.579.250/0008-55</t>
  </si>
  <si>
    <t>SERCLA SHOPPING MONTSERRAT</t>
  </si>
  <si>
    <t>03.879.383/0005-31</t>
  </si>
  <si>
    <t>KINOPLEX BOULEVARD</t>
  </si>
  <si>
    <t>33.497.660/0008-55</t>
  </si>
  <si>
    <t>KINOPLEX PARK SHOP</t>
  </si>
  <si>
    <t>31.611.189/0002-63</t>
  </si>
  <si>
    <t>PATIO BRASIL - (PATIOB)</t>
  </si>
  <si>
    <t>33.497.660/0151-00</t>
  </si>
  <si>
    <t>TERRACO SHOPPING - (TERRACO)</t>
  </si>
  <si>
    <t>33.497.660/0153-72</t>
  </si>
  <si>
    <t>KINOPLEX D.PEDRO - (RIBE)</t>
  </si>
  <si>
    <t>33.497.660/0004-21</t>
  </si>
  <si>
    <t>KINOPLEX AVENIDA</t>
  </si>
  <si>
    <t>33.497.660/0013-12</t>
  </si>
  <si>
    <t>NORTH SHOPPING - (NORTHSHOP)</t>
  </si>
  <si>
    <t>33.497.660/0150-20</t>
  </si>
  <si>
    <t>GOIANIA SHOPPING</t>
  </si>
  <si>
    <t>33.497.660/0154-53</t>
  </si>
  <si>
    <t>KINOPLEX MACEIO</t>
  </si>
  <si>
    <t>33.497.660/0010-70</t>
  </si>
  <si>
    <t>KINOPLEX AMAZONAS</t>
  </si>
  <si>
    <t>33.497.660/0125-19</t>
  </si>
  <si>
    <t>BAY MARKET</t>
  </si>
  <si>
    <t>33.497.660/0145-62</t>
  </si>
  <si>
    <t>KINOPLEX OSASCO</t>
  </si>
  <si>
    <t>33.497.660/0015-84</t>
  </si>
  <si>
    <t>MULTIPLEX BOA VISTA - (MULTIPLE1)</t>
  </si>
  <si>
    <t>33.497.660/0006-93</t>
  </si>
  <si>
    <t>CINECARIOCA MEIER</t>
  </si>
  <si>
    <t>33.497.660/0011-50</t>
  </si>
  <si>
    <t>KINOPLEX BOULEVARD RIO</t>
  </si>
  <si>
    <t>33.497.660/0141-39</t>
  </si>
  <si>
    <t>KINOPLEX FASHION MALL</t>
  </si>
  <si>
    <t>08.262.566/0004-46</t>
  </si>
  <si>
    <t>KINOPLEX LEBLON</t>
  </si>
  <si>
    <t>08.262.566/0003-65</t>
  </si>
  <si>
    <t>KINOPLEX MADUREIRA</t>
  </si>
  <si>
    <t>33.497.660/0136-71</t>
  </si>
  <si>
    <t>KINOPLEX NOVA AMERICA - (NOVAMERICA)</t>
  </si>
  <si>
    <t>33.497.660/0138-33</t>
  </si>
  <si>
    <t>KINOPLEX SAO LUIZ</t>
  </si>
  <si>
    <t>33.497.660/0106-56</t>
  </si>
  <si>
    <t>KINOPLEX TIJUCA</t>
  </si>
  <si>
    <t>08.262.566/0002-84</t>
  </si>
  <si>
    <t>KINOPLEX WEST SHOPPING</t>
  </si>
  <si>
    <t>33.497.660/0007-74</t>
  </si>
  <si>
    <t>ROXY</t>
  </si>
  <si>
    <t>33.497.660/0068-96</t>
  </si>
  <si>
    <t>VIA PARQUE</t>
  </si>
  <si>
    <t>33.497.660/0133-29</t>
  </si>
  <si>
    <t>KINOPLEX RIO SUL</t>
  </si>
  <si>
    <t>33.497.660/0018-27</t>
  </si>
  <si>
    <t>KINOPLEX GRANDE RIO</t>
  </si>
  <si>
    <t>33.497.660/0139-14</t>
  </si>
  <si>
    <t>REDECINE VALE</t>
  </si>
  <si>
    <t>09.173.008/0001-24</t>
  </si>
  <si>
    <t>KINOPLEX ITAIM</t>
  </si>
  <si>
    <t>04.006.465/0002-91</t>
  </si>
  <si>
    <t>KINOPLEX VILA OLIMPIA</t>
  </si>
  <si>
    <t>33.497.660/0009-36</t>
  </si>
  <si>
    <t xml:space="preserve">KINOPLEX UBERABA </t>
  </si>
  <si>
    <t>33.497.660/0016-65</t>
  </si>
  <si>
    <t xml:space="preserve">KINOPLEX PRAIA DA COSTA  </t>
  </si>
  <si>
    <t>33.497.660/0014-01</t>
  </si>
  <si>
    <t>SHOPPING COSTA DOURADA</t>
  </si>
  <si>
    <t>03.326.640/0004-27</t>
  </si>
  <si>
    <t>3 FERRY BOATS PLAZA - (FERRY)</t>
  </si>
  <si>
    <t>07.159.860/0001-11</t>
  </si>
  <si>
    <t>TOP CINE HIPERSHOPPING ABC - (TOPPETROPO)</t>
  </si>
  <si>
    <t>00.673.706/0002-03</t>
  </si>
  <si>
    <t>UCI BELEM</t>
  </si>
  <si>
    <t>01.289.530/0015-60</t>
  </si>
  <si>
    <t>UCI BOSQUE</t>
  </si>
  <si>
    <t>01.289.530/0013-06</t>
  </si>
  <si>
    <t>UCI PALLADIUM</t>
  </si>
  <si>
    <t>01.289.530/0009-11</t>
  </si>
  <si>
    <t>UCI PLAZA SHOW</t>
  </si>
  <si>
    <t>01.289.530/0002-45</t>
  </si>
  <si>
    <t>UCI PARANGABA</t>
  </si>
  <si>
    <t>01.289.530/0012-17</t>
  </si>
  <si>
    <t>UCI SUMAUMA PARK SHOP</t>
  </si>
  <si>
    <t>01.289.530/0014-89</t>
  </si>
  <si>
    <t>UCI RIBEIRAO SHOPPING</t>
  </si>
  <si>
    <t>01.289.530/0003-26</t>
  </si>
  <si>
    <t>UCI NEW YORK CITY CENTER</t>
  </si>
  <si>
    <t>01.289.530/0005-98</t>
  </si>
  <si>
    <t>UCI PARK SHOP CAMPO GRANDE</t>
  </si>
  <si>
    <t>01.289.530/0011-36</t>
  </si>
  <si>
    <t>UCI ANALIA FRANCO</t>
  </si>
  <si>
    <t>01.289.530/0007-50</t>
  </si>
  <si>
    <t>UCI JARDIM SUL</t>
  </si>
  <si>
    <t>01.289.530/0006-79</t>
  </si>
  <si>
    <t>UCI SANTANA PARQUE SHOPPING</t>
  </si>
  <si>
    <t>01.289.530/0008-30</t>
  </si>
  <si>
    <t>UCI ORIENT IGUATEMI</t>
  </si>
  <si>
    <t>01.562.356/0001-81</t>
  </si>
  <si>
    <t>UCI ORIENT PARALELA</t>
  </si>
  <si>
    <t>01.562.356/0002-62</t>
  </si>
  <si>
    <t>UCI ORIENT SHOP BARRA</t>
  </si>
  <si>
    <t>01.562.356/0003-43</t>
  </si>
  <si>
    <t>SHOPPING IGUATEMI</t>
  </si>
  <si>
    <t>02.117.937/0004-10</t>
  </si>
  <si>
    <t>KINOPLEX SHOP.INDEPENDENCIA - (KIOPLEXIN)</t>
  </si>
  <si>
    <t>02.117.937/0006-81</t>
  </si>
  <si>
    <t>KINOPLEX CASA FORTE - (KINOPLEXCF)</t>
  </si>
  <si>
    <t>02.117.937/0007-62</t>
  </si>
  <si>
    <t>SHOPPING RECIFE</t>
  </si>
  <si>
    <t>02.117.937/0003-39</t>
  </si>
  <si>
    <t>TACARUNA - (TACARUNA)</t>
  </si>
  <si>
    <t>02.117.937/0002-58</t>
  </si>
  <si>
    <t>UCI RIBEIRO DE LUX</t>
  </si>
  <si>
    <t>02.117.937/0010-68</t>
  </si>
  <si>
    <t>KINOPLEX NORTE SHOPPING - (KINORTES)</t>
  </si>
  <si>
    <t>02.117.937/0005-09</t>
  </si>
  <si>
    <t>UCI SHOP ILHA</t>
  </si>
  <si>
    <t>02.117.937/0009-24</t>
  </si>
  <si>
    <t>10.214.969/0001-19</t>
  </si>
  <si>
    <t>RITZ GUARAPARI - (RITZGUA)</t>
  </si>
  <si>
    <t>05.077.549/0001-06</t>
  </si>
  <si>
    <t xml:space="preserve">CIRCUITO CINEMAS PENAPOLIS </t>
  </si>
  <si>
    <t>08.068.712/0007-40</t>
  </si>
  <si>
    <t>CIRCUITO CMAS PORTO FELIZ</t>
  </si>
  <si>
    <t>08.068.712/0005-88</t>
  </si>
  <si>
    <t>MOBI CINE PARAGOMINAS</t>
  </si>
  <si>
    <t>20.334.881/0001-94</t>
  </si>
  <si>
    <t xml:space="preserve">MOBI CINE TUCURUI </t>
  </si>
  <si>
    <t>20.334.881/0002-75</t>
  </si>
  <si>
    <t>CINE A BRAGANCA</t>
  </si>
  <si>
    <t>41.861.923/0001-15</t>
  </si>
  <si>
    <t>CINE A MARABA</t>
  </si>
  <si>
    <t>21.160.773/0001-05</t>
  </si>
  <si>
    <t xml:space="preserve">CINE MENDES </t>
  </si>
  <si>
    <t>10.717.497/0001-17</t>
  </si>
  <si>
    <t>CINE SHOW RESENDE</t>
  </si>
  <si>
    <t>05.297.810/0001-75</t>
  </si>
  <si>
    <t>GRUPOCINE VITORIA DE STO ANTAO</t>
  </si>
  <si>
    <t>05.762.295/0009-04</t>
  </si>
  <si>
    <t>CINEMAS BELAS ARTES LTDA - EPP</t>
  </si>
  <si>
    <t>08.599.959/0001-05</t>
  </si>
  <si>
    <t xml:space="preserve">PONTO CINE PRODUCOES </t>
  </si>
  <si>
    <t>00.793.584/0001-08</t>
  </si>
  <si>
    <t>FRANCISCO LUCENA</t>
  </si>
  <si>
    <t>06.114.134/0002-09</t>
  </si>
  <si>
    <t>J B PINHEIRO ALVES (QUIXADA)</t>
  </si>
  <si>
    <t>06.114.134/0001-10</t>
  </si>
  <si>
    <t>J B PINHEIRO ALVES JUNIOR - ME</t>
  </si>
  <si>
    <t>06.114.134/0003-81</t>
  </si>
  <si>
    <t>BENFICA</t>
  </si>
  <si>
    <t>07.509.597/0001-43</t>
  </si>
  <si>
    <t>CINE TOPAZIO JARAGUA</t>
  </si>
  <si>
    <t>71.912.711/0001-80</t>
  </si>
  <si>
    <t>VILA RICA</t>
  </si>
  <si>
    <t>05.724.035/0001-97</t>
  </si>
  <si>
    <t>BAUHAUS</t>
  </si>
  <si>
    <t>28.450.641/0001-67</t>
  </si>
  <si>
    <t>PATIO IPORANGA ROXY</t>
  </si>
  <si>
    <t>11.413.383/0001-46</t>
  </si>
  <si>
    <t>PRIME - UNIVERSAL ANAPOLIS</t>
  </si>
  <si>
    <t>07.293.523/0001-12</t>
  </si>
  <si>
    <t>MULTIPLEX SHOPPING CAMPO LIMPO - (MSCLIMPO)</t>
  </si>
  <si>
    <t>03.608.600/0021-79</t>
  </si>
  <si>
    <t>BOITUVA CINE PARK</t>
  </si>
  <si>
    <t>21.528.711/0001-03</t>
  </si>
  <si>
    <t>CINE TORRES LTDA - ME</t>
  </si>
  <si>
    <t>20.342.946/0001-43</t>
  </si>
  <si>
    <t>CENTERPLEX NORTH SHOP BARRETOS</t>
  </si>
  <si>
    <t>10.785.710/0004-70</t>
  </si>
  <si>
    <t>CENTERPLEX MINAS SUL - (CENTERPC)</t>
  </si>
  <si>
    <t>17.066.754/0001-47</t>
  </si>
  <si>
    <t>CINE THEATRO GLORIA</t>
  </si>
  <si>
    <t>10.536.186/0001-51</t>
  </si>
  <si>
    <t>CINE HOS</t>
  </si>
  <si>
    <t>15.705.606/0001-08</t>
  </si>
  <si>
    <t>CINE VICTORIA</t>
  </si>
  <si>
    <t>14.354.015/0001-62</t>
  </si>
  <si>
    <t>SERTAOZINHO</t>
  </si>
  <si>
    <t>71.322.150/0004-02</t>
  </si>
  <si>
    <t>ULTRAVISAO</t>
  </si>
  <si>
    <t>08.234.750/0001-30</t>
  </si>
  <si>
    <t>CENTER CINE</t>
  </si>
  <si>
    <t>10.311.428/0001-09</t>
  </si>
  <si>
    <t>CINEMATOGRAFICA ARACRUZ LTDA ME</t>
  </si>
  <si>
    <t>21.033.878/0001-01</t>
  </si>
  <si>
    <t>PLAZA - (PLAZAITUM)</t>
  </si>
  <si>
    <t>03.202.826/0001-21</t>
  </si>
  <si>
    <t>CINE LASER ARIQUEMES</t>
  </si>
  <si>
    <t>03.569.447/0008-40</t>
  </si>
  <si>
    <t>TEATRO MATAO - (CINEMATA)</t>
  </si>
  <si>
    <t>07.892.500/0001-24</t>
  </si>
  <si>
    <t>TEATRO XIN</t>
  </si>
  <si>
    <t>05.044.278/0001-84</t>
  </si>
  <si>
    <t>VOTUPORANGA - (VOTU)</t>
  </si>
  <si>
    <t>74.450.511/0001-41</t>
  </si>
  <si>
    <t>LAGUNA - (LAGUNA)</t>
  </si>
  <si>
    <t>05.607.525/0001-03</t>
  </si>
  <si>
    <t>CENTERCINE</t>
  </si>
  <si>
    <t>02.427.115/0006-05</t>
  </si>
  <si>
    <t>MASTER - (MASTE)</t>
  </si>
  <si>
    <t>05.053.389/0001-57</t>
  </si>
  <si>
    <t>MOCOCA - (504)</t>
  </si>
  <si>
    <t>52.503.844/0001-59</t>
  </si>
  <si>
    <t>01.172.224/0014-68</t>
  </si>
  <si>
    <t>CLUBE ATLETICO PAULISTANO - (891305)</t>
  </si>
  <si>
    <t>60.927.472/0001-16</t>
  </si>
  <si>
    <r>
      <rPr>
        <rFont val="Arial"/>
        <b val="0"/>
        <i/>
        <color rgb="FF000099"/>
        <sz val="10.0"/>
      </rPr>
      <t>(j)</t>
    </r>
    <r>
      <rPr>
        <rFont val="Arial"/>
        <b/>
        <color rgb="FF000099"/>
        <sz val="10.0"/>
      </rPr>
      <t xml:space="preserve"> TOTAL</t>
    </r>
  </si>
  <si>
    <t xml:space="preserve">Local e Data: </t>
  </si>
  <si>
    <t>Assinatura do responsável pelas informações:</t>
  </si>
  <si>
    <t>_______________________________________________________________</t>
  </si>
  <si>
    <t>RELAÇÃO DE RECEITAS</t>
  </si>
  <si>
    <t>Segmento</t>
  </si>
  <si>
    <t>Sacado</t>
  </si>
  <si>
    <t>CNPJ/CPF do sacado</t>
  </si>
  <si>
    <t>N° do documento fiscal (Nota Fiscal ou similar)</t>
  </si>
  <si>
    <t>Data documento fiscal</t>
  </si>
  <si>
    <t>Valor
faturado (R$)</t>
  </si>
  <si>
    <t>%</t>
  </si>
  <si>
    <t>3.2.1</t>
  </si>
  <si>
    <t>Cinemas / Salas de exibição</t>
  </si>
  <si>
    <t>Total</t>
  </si>
  <si>
    <t>3.2.2</t>
  </si>
  <si>
    <t>Cinemas / Pacotes Fechados /  mínimo garantido</t>
  </si>
  <si>
    <t>3.2.3</t>
  </si>
  <si>
    <t>DVD Rental</t>
  </si>
  <si>
    <t>3.2.4</t>
  </si>
  <si>
    <t>DVD Sell Thru</t>
  </si>
  <si>
    <t>3.2.5</t>
  </si>
  <si>
    <t>Video on demand</t>
  </si>
  <si>
    <t>3.2.6</t>
  </si>
  <si>
    <t>TV Fechada</t>
  </si>
  <si>
    <t>3.2.7</t>
  </si>
  <si>
    <t>TV Aberta</t>
  </si>
  <si>
    <t>3.2.8</t>
  </si>
  <si>
    <t>Licenciamento de marcas</t>
  </si>
  <si>
    <t>3.3</t>
  </si>
  <si>
    <t>Outras Licenças</t>
  </si>
  <si>
    <t>3.4</t>
  </si>
  <si>
    <t>Internacional</t>
  </si>
  <si>
    <t>TOTAL GERAL</t>
  </si>
  <si>
    <t>Pagina 03/05</t>
  </si>
  <si>
    <t>DESPESAS DE P&amp;A</t>
  </si>
  <si>
    <r>
      <rPr>
        <rFont val="Arial"/>
        <b val="0"/>
        <i/>
        <color rgb="FF000099"/>
        <sz val="10.0"/>
      </rPr>
      <t>(a)</t>
    </r>
    <r>
      <rPr>
        <rFont val="Arial"/>
        <b/>
        <color rgb="FF000099"/>
        <sz val="10.0"/>
      </rPr>
      <t xml:space="preserve">
Natureza</t>
    </r>
  </si>
  <si>
    <r>
      <rPr>
        <rFont val="Arial"/>
        <b val="0"/>
        <i/>
        <color rgb="FF000099"/>
        <sz val="10.0"/>
      </rPr>
      <t xml:space="preserve">(b) 
</t>
    </r>
    <r>
      <rPr>
        <rFont val="Arial"/>
        <b/>
        <color rgb="FF000099"/>
        <sz val="10.0"/>
      </rPr>
      <t>Descrição</t>
    </r>
  </si>
  <si>
    <r>
      <rPr>
        <rFont val="Arial"/>
        <b val="0"/>
        <i/>
        <color rgb="FF000099"/>
        <sz val="10.0"/>
      </rPr>
      <t>(c)</t>
    </r>
    <r>
      <rPr>
        <rFont val="Arial"/>
        <b/>
        <color rgb="FF000099"/>
        <sz val="10.0"/>
      </rPr>
      <t xml:space="preserve">
Fornecedor</t>
    </r>
  </si>
  <si>
    <r>
      <rPr>
        <rFont val="Arial"/>
        <b val="0"/>
        <i/>
        <color rgb="FF000099"/>
        <sz val="10.0"/>
      </rPr>
      <t xml:space="preserve">(d) </t>
    </r>
    <r>
      <rPr>
        <rFont val="Arial"/>
        <b/>
        <color rgb="FF000099"/>
        <sz val="10.0"/>
      </rPr>
      <t xml:space="preserve">
CNPJ / CPF</t>
    </r>
  </si>
  <si>
    <r>
      <rPr>
        <rFont val="Arial"/>
        <b val="0"/>
        <i/>
        <color rgb="FF000099"/>
        <sz val="10.0"/>
      </rPr>
      <t xml:space="preserve">(e) </t>
    </r>
    <r>
      <rPr>
        <rFont val="Arial"/>
        <b/>
        <color rgb="FF000099"/>
        <sz val="10.0"/>
      </rPr>
      <t xml:space="preserve">
N° do Documento Fiscal</t>
    </r>
  </si>
  <si>
    <r>
      <rPr>
        <rFont val="Arial"/>
        <b val="0"/>
        <i/>
        <color rgb="FF000099"/>
        <sz val="10.0"/>
      </rPr>
      <t>(f)</t>
    </r>
    <r>
      <rPr>
        <rFont val="Arial"/>
        <b/>
        <color rgb="FF000099"/>
        <sz val="10.0"/>
      </rPr>
      <t xml:space="preserve"> Data 
Documento Fiscal</t>
    </r>
  </si>
  <si>
    <r>
      <rPr>
        <rFont val="Arial"/>
        <b val="0"/>
        <i/>
        <color rgb="FF000099"/>
        <sz val="10.0"/>
      </rPr>
      <t>(g)</t>
    </r>
    <r>
      <rPr>
        <rFont val="Arial"/>
        <b/>
        <color rgb="FF000099"/>
        <sz val="10.0"/>
      </rPr>
      <t xml:space="preserve"> 
Valor
Faturado (R$)</t>
    </r>
  </si>
  <si>
    <t>Equipe</t>
  </si>
  <si>
    <t>BARSOTTI VIAGEN Em Nome da Lei - Passag Aerea - Ba</t>
  </si>
  <si>
    <t>BARSOTTI VIAGENS E TURISMO LTD</t>
  </si>
  <si>
    <t>74538836000180</t>
  </si>
  <si>
    <t>28.01.2016</t>
  </si>
  <si>
    <t>Cópias</t>
  </si>
  <si>
    <t>Duplicação HD EM NOME DA LEI</t>
  </si>
  <si>
    <t>CINECOLOR DO BRASIL LTDA</t>
  </si>
  <si>
    <t>05332959000148</t>
  </si>
  <si>
    <t>27.04.2016</t>
  </si>
  <si>
    <t>VPF GDC - Em Nome da Lei</t>
  </si>
  <si>
    <t>GDC DIGITAL CINEMA NETWORK BRASIL L</t>
  </si>
  <si>
    <t>18671555000120</t>
  </si>
  <si>
    <t>07.06.2016</t>
  </si>
  <si>
    <t>CINECOLOR DO BR Emissão KDM- EM NOME DA LEI- CINEC</t>
  </si>
  <si>
    <t>05.332.959/0001-48</t>
  </si>
  <si>
    <t>10.05.2016</t>
  </si>
  <si>
    <t>*</t>
  </si>
  <si>
    <t>CINECOLOR DO BR</t>
  </si>
  <si>
    <t>29.07.2016</t>
  </si>
  <si>
    <t>Em Nome da Lei - VPF - AAM</t>
  </si>
  <si>
    <t>DGT SERVIÇOS DE MONITORAMENTO LTDA</t>
  </si>
  <si>
    <t>15.691.691/0001-94</t>
  </si>
  <si>
    <t>06.09.2016</t>
  </si>
  <si>
    <t>VPF CNP - Em Nome da Lei</t>
  </si>
  <si>
    <t>CINEPOLIS OPERADORA DE CINEMAS DOS BRASIL LTDA</t>
  </si>
  <si>
    <t>09.652.820/0001-32</t>
  </si>
  <si>
    <t>05.07.2016</t>
  </si>
  <si>
    <t>VPF CMK - Em Nome da Lei</t>
  </si>
  <si>
    <t>CINEMARK BRASIL S A</t>
  </si>
  <si>
    <t>00.779.721/0001-41</t>
  </si>
  <si>
    <t>4501237630/2016</t>
  </si>
  <si>
    <t>24.06.2016</t>
  </si>
  <si>
    <t>010870</t>
  </si>
  <si>
    <t>15.06.2016</t>
  </si>
  <si>
    <t>CINECOLOR DO BR missão KDM- EM NOME DA LEI- CINECO</t>
  </si>
  <si>
    <t>011947</t>
  </si>
  <si>
    <t>25.11.2016</t>
  </si>
  <si>
    <t>Produção Audiovisual</t>
  </si>
  <si>
    <t>Em Nome da Lei - Teaser - DSP</t>
  </si>
  <si>
    <t>DSP GRAVACOES SC LTDA ME</t>
  </si>
  <si>
    <t>01708127000122</t>
  </si>
  <si>
    <t>22.12.2015</t>
  </si>
  <si>
    <t>Em Nome da Lei - Ed Som Teaser - WX PROD</t>
  </si>
  <si>
    <t>WX PRODUCOES ARTISTICAS LTDA ME</t>
  </si>
  <si>
    <t>07762237000159</t>
  </si>
  <si>
    <t>08.01.2016</t>
  </si>
  <si>
    <t>Em Nome da Lei - Trailer + Teaser - O2</t>
  </si>
  <si>
    <t>O2 POS PRODUCOES LTDA</t>
  </si>
  <si>
    <t>00165794000143</t>
  </si>
  <si>
    <t>02.02.2016</t>
  </si>
  <si>
    <t>Em Nome Da Lei - Ed de Som - WX PROD</t>
  </si>
  <si>
    <t>Em Nome da Lei - Assistente Mont - 1PRA1</t>
  </si>
  <si>
    <t>UMPRAUM PRODUCOES ARTISTICAS LTDA E</t>
  </si>
  <si>
    <t>18830060000105</t>
  </si>
  <si>
    <t>18.02.2016</t>
  </si>
  <si>
    <t>Em Nome Da Lei - Mixagem - DSP</t>
  </si>
  <si>
    <t>03.02.2016</t>
  </si>
  <si>
    <t>Em Nome da Lei - Teaser - Movie Trailer</t>
  </si>
  <si>
    <t>MOVIETRAILER PRODUCOES CINEMATOGRAF</t>
  </si>
  <si>
    <t>11726459000193</t>
  </si>
  <si>
    <t>10.11.2015</t>
  </si>
  <si>
    <t>LE SOUND SONO M BPO - Lesound</t>
  </si>
  <si>
    <t>LE SOUND SONO MEX BRAZIL PROD</t>
  </si>
  <si>
    <t>01376004000131</t>
  </si>
  <si>
    <t>02.03.2016</t>
  </si>
  <si>
    <t>15.02.2016</t>
  </si>
  <si>
    <t>LE SOUND SONO M LE SOUND SONO MEX BRAZIL PROD ART</t>
  </si>
  <si>
    <t>11.04.2016</t>
  </si>
  <si>
    <t>LE SOUND SONO M Diversos - Lesound</t>
  </si>
  <si>
    <t>01.04.2016</t>
  </si>
  <si>
    <t>ESPACO Z MARK D Em Nome Lei - Faturamento Arte - E</t>
  </si>
  <si>
    <t>ESPACO Z MARK DE ENTRETENIMENTO LTDA</t>
  </si>
  <si>
    <t>06097426000272</t>
  </si>
  <si>
    <t>11.05.2016</t>
  </si>
  <si>
    <t>Em Nome LeI - Ed e Final Greeting - LUIZ</t>
  </si>
  <si>
    <t>LUIZ FERNANDO AMOASEI DOS REIS ME</t>
  </si>
  <si>
    <t>18469632000164</t>
  </si>
  <si>
    <t>20.05.2016</t>
  </si>
  <si>
    <t>Em Nome da Lei - EPK - Movie Trailer</t>
  </si>
  <si>
    <t>Em Nome Lei - Duplicação Arq - Conteudo</t>
  </si>
  <si>
    <t>CONTEUDO DIGITAL FILMES LTDA EPP</t>
  </si>
  <si>
    <t>06214424000135</t>
  </si>
  <si>
    <t>20.04.2016</t>
  </si>
  <si>
    <t>M V LEVANTAMENT Diversos - Fee FEV - Midia View</t>
  </si>
  <si>
    <t>M V LEVANTAMENTO DE DADOS E SE</t>
  </si>
  <si>
    <t>08975428000161</t>
  </si>
  <si>
    <t>04.03.2016</t>
  </si>
  <si>
    <t>M V LEVANTAMENT Diversos - Fee Dezembro - Midia Vi</t>
  </si>
  <si>
    <t>11.01.2016</t>
  </si>
  <si>
    <t>M V LEVANTAMENT M V LEVANTAMENTO DE DADOS E SERV F</t>
  </si>
  <si>
    <t>13.04.2016</t>
  </si>
  <si>
    <t>M V LEVANTAMENT Diversos - Fee Janeiro - Midia Vie</t>
  </si>
  <si>
    <t>17.02.2016</t>
  </si>
  <si>
    <t>Em Nome Lei - Serv Asses Impren-Palavra</t>
  </si>
  <si>
    <t>PALAVRA 1 ASSESSORIA EM COMUNICACAO</t>
  </si>
  <si>
    <t>03275009000101</t>
  </si>
  <si>
    <t>28.03.2016</t>
  </si>
  <si>
    <t>Em Nome Lei - Capt e Media- Movietrailer</t>
  </si>
  <si>
    <t>10.03.2016</t>
  </si>
  <si>
    <t>Em Nome da Lei - Mídias Sociais - Collet</t>
  </si>
  <si>
    <t>ESTUDIO COLLETIVO DE DESIGN LTDA</t>
  </si>
  <si>
    <t>07494656000157</t>
  </si>
  <si>
    <t>Em Nome Lei - DCP 2 min - LINK DIGITAL</t>
  </si>
  <si>
    <t>LINK PRODUCOES LTDA</t>
  </si>
  <si>
    <t>32174955000151</t>
  </si>
  <si>
    <t>26.04.2016</t>
  </si>
  <si>
    <t>Em Nome Lei - Clipping - Clipping Servic</t>
  </si>
  <si>
    <t>CLIPPING SERVICE RECORTES LTDA EPP</t>
  </si>
  <si>
    <t>01254920000107</t>
  </si>
  <si>
    <t>07.03.2016</t>
  </si>
  <si>
    <t>Em Nome da Lei - Serviços - Clipping</t>
  </si>
  <si>
    <t>09.04.2016</t>
  </si>
  <si>
    <t>CINECOLOR AUDIV CINECOLOR AUDIVISUAL LTDA</t>
  </si>
  <si>
    <t>CINECOLOR AUDIVISUAL LTDA</t>
  </si>
  <si>
    <t>07169927000107</t>
  </si>
  <si>
    <t>Em Nome Lei - Mont Disp 60SP e 28RJ- E/Z</t>
  </si>
  <si>
    <t>04.04.2016</t>
  </si>
  <si>
    <t>04.05.2016</t>
  </si>
  <si>
    <t>M V LEVANTAMENT Diversos - Check de Trailer - Medi</t>
  </si>
  <si>
    <t>Produção Gráfica</t>
  </si>
  <si>
    <t>Em Nome da Lei-Criação Poster Fin-MOVIEE</t>
  </si>
  <si>
    <t>MOOVIE COMUNIC E CRIACAO LTDA</t>
  </si>
  <si>
    <t>08584887000114</t>
  </si>
  <si>
    <t>19.01.2016</t>
  </si>
  <si>
    <t>Em Nome da Lei - Cartaz Horiz - Movieeds</t>
  </si>
  <si>
    <t>19.02.2016</t>
  </si>
  <si>
    <t>LDC PUBLICIDADE Em Nome Lei - Prod Sobrecapa - LOD</t>
  </si>
  <si>
    <t>LDC PUBLICIDADE LTDA</t>
  </si>
  <si>
    <t>00716832000109</t>
  </si>
  <si>
    <t>03.05.2016</t>
  </si>
  <si>
    <t>Em Nome Lei - 2 Unid Prova Cor - AR FERN</t>
  </si>
  <si>
    <t>AR FERNANDEZ GRAFICA LTDA</t>
  </si>
  <si>
    <t>52997491000190</t>
  </si>
  <si>
    <t>Em Nome da Lei - Prod Poster - AR FERNAN</t>
  </si>
  <si>
    <t>Em Nome Lei - Maquiador - ROBSON</t>
  </si>
  <si>
    <t>ROBSON DE ALMEIDA 04882850974</t>
  </si>
  <si>
    <t>12111619000152</t>
  </si>
  <si>
    <t>06.05.2016</t>
  </si>
  <si>
    <t>Em Nome Lei - Prod + Inst de PDV - DVI</t>
  </si>
  <si>
    <t>DVI PRODUCOES E EVENTOS COMERCIO</t>
  </si>
  <si>
    <t>18285404000134</t>
  </si>
  <si>
    <t>05.04.2016</t>
  </si>
  <si>
    <t>Mídia</t>
  </si>
  <si>
    <t>Em Nome Lei - Prod MUB no RJ - E/Z</t>
  </si>
  <si>
    <t>MOOVIE COMUNIC</t>
  </si>
  <si>
    <t>23.11.2015</t>
  </si>
  <si>
    <t>LDC PUBLICIDADE Em Nome Lei - Revista (VEJA) - LOD</t>
  </si>
  <si>
    <t>19.04.2016</t>
  </si>
  <si>
    <t>LDC PUBLICIDADE Em Nome Lei - OOH - Loducca</t>
  </si>
  <si>
    <t>18.05.2016</t>
  </si>
  <si>
    <t>LDC PUBLICIDADE Em Nome Lei - TV Praças Não SP - L</t>
  </si>
  <si>
    <t>02.05.2016</t>
  </si>
  <si>
    <t>LDC PUBLICIDADE LDC PUBLICIDADE LTDA</t>
  </si>
  <si>
    <t>LDC PUBLICIDADE Em Nome Lei - Radio - Loducca</t>
  </si>
  <si>
    <t>16.05.2016</t>
  </si>
  <si>
    <t>LDC PUBLICIDADE Em Nome Lei - Fee Fixo - Loducca</t>
  </si>
  <si>
    <t>14.04.2016</t>
  </si>
  <si>
    <t>LDC PUBLICIDADE Em Nome da Lei - Fee Fixo - Loducc</t>
  </si>
  <si>
    <t>LDC PUBLICIDADE Em, Nome da Lei - Fee Fixo - Loduc</t>
  </si>
  <si>
    <t>18.03.2016</t>
  </si>
  <si>
    <t>LDC PUBLICIDADE Em Nome da Lei - Digital Early - L</t>
  </si>
  <si>
    <t>EDITORA FILME B EDITORA FILME B LTDA</t>
  </si>
  <si>
    <t>EDITORA FILME B LTDA</t>
  </si>
  <si>
    <t>02847917000151</t>
  </si>
  <si>
    <t>LDC PUBLICIDADE Em Nome Lei - Online - Loducca</t>
  </si>
  <si>
    <t>Em Nome Lei-Tematização Site Exib -TONKS</t>
  </si>
  <si>
    <t>TONKS CONSULTORIA E EDITORA</t>
  </si>
  <si>
    <t>08683176000105</t>
  </si>
  <si>
    <t>14.03.2016</t>
  </si>
  <si>
    <t>LDC PUBLICIDADE</t>
  </si>
  <si>
    <t>19.07.2016</t>
  </si>
  <si>
    <t>14.06.2016</t>
  </si>
  <si>
    <t>23.06.2016</t>
  </si>
  <si>
    <t>ENL - Cross Media - GLOBO</t>
  </si>
  <si>
    <t>GLOBO COMUNICAÇÃO E PARTICIPAÇÕES S/A</t>
  </si>
  <si>
    <t>27865757000102</t>
  </si>
  <si>
    <t>30.08.2016</t>
  </si>
  <si>
    <t>Promoção e Imprensa</t>
  </si>
  <si>
    <t>Em Nome Lei - Prod Junket - GMR Midia</t>
  </si>
  <si>
    <t>GMR MIDIA LTDA</t>
  </si>
  <si>
    <t>10396262000170</t>
  </si>
  <si>
    <t>18.04.2016</t>
  </si>
  <si>
    <t>Em Nome da Lei-Assesoria Imp-Palavra1</t>
  </si>
  <si>
    <t>27.01.2016</t>
  </si>
  <si>
    <t>12.05.2016</t>
  </si>
  <si>
    <t>Em Nome da Lei-Assessoria-Agência Febre</t>
  </si>
  <si>
    <t>AGENCIA FEBRE ASSESSORIA EM</t>
  </si>
  <si>
    <t>07554013000151</t>
  </si>
  <si>
    <t>08.04.2016</t>
  </si>
  <si>
    <t>Em Nome da Lei - Passagem - Barsotti</t>
  </si>
  <si>
    <t>BARSOTTI VIAGENS E TURISMO LTDA</t>
  </si>
  <si>
    <t>08.05.2016</t>
  </si>
  <si>
    <t>Em Nome Lei - Maquiador Mateus Sol- E/Z</t>
  </si>
  <si>
    <t>22.03.2016</t>
  </si>
  <si>
    <t>Transbritto EM NOME DA LEI</t>
  </si>
  <si>
    <t>TRANSBRITTO EXPRESS LTDA ME</t>
  </si>
  <si>
    <t>11441387000138</t>
  </si>
  <si>
    <t>04.02.2016</t>
  </si>
  <si>
    <t>GRAFTEC GRAFICA Diversos - Calendário exibidores -</t>
  </si>
  <si>
    <t>GRAFTEC GRAFICA E EDITORA LTDA</t>
  </si>
  <si>
    <t>04059685000100</t>
  </si>
  <si>
    <t>15.03.2016</t>
  </si>
  <si>
    <t>Em Nome Lei - Almoço c/ Exib- Lentrecote</t>
  </si>
  <si>
    <t>LA NOTRE COUSINE LTDA</t>
  </si>
  <si>
    <t>21675847000146</t>
  </si>
  <si>
    <t>15.04.2015</t>
  </si>
  <si>
    <t>Bonafe VER/ PREMIERE EM NOME DA LEI</t>
  </si>
  <si>
    <t>042.067.368-71</t>
  </si>
  <si>
    <t>1E006088</t>
  </si>
  <si>
    <t>23.05.2016</t>
  </si>
  <si>
    <t>Vinicius AND/ EM NOME DA LEI SCREENNING</t>
  </si>
  <si>
    <t>ANDRE VINICIUS SOUZA DAS VIRGENS SOARES</t>
  </si>
  <si>
    <t>303.967.208-89</t>
  </si>
  <si>
    <t>CINECOLOR DO BR Diversos - Evento Fox + Exibid -Ci</t>
  </si>
  <si>
    <t>BARSOTTI VIAGEN Em Nome Lei - Passag Elenco Pres -</t>
  </si>
  <si>
    <t>25.04.2016</t>
  </si>
  <si>
    <t>BARSOTTI VIAGEN BARSOTTI VIAGENS E TURISMO LTDA</t>
  </si>
  <si>
    <t>12.04.2016</t>
  </si>
  <si>
    <t>28.04.2016</t>
  </si>
  <si>
    <t>29.04.2016</t>
  </si>
  <si>
    <t>BARSOTTI VIAGEN BARSOTTI VIAGENS E TURISMO LT</t>
  </si>
  <si>
    <t>22.04.2016</t>
  </si>
  <si>
    <t>Em Nome Lei - Hosp Elenco Pres - Staybri</t>
  </si>
  <si>
    <t>HOTELINVEST SIX HOTELARIA LTDA</t>
  </si>
  <si>
    <t>19434926000113</t>
  </si>
  <si>
    <t>PO# 4501234649</t>
  </si>
  <si>
    <t>15.04.2016</t>
  </si>
  <si>
    <t>Em Nome Lei - Evento Pré SP - CINEMARK</t>
  </si>
  <si>
    <t>00779721000141</t>
  </si>
  <si>
    <t>Em Nome Lei - Assessoria Impr - Luciana</t>
  </si>
  <si>
    <t>LUCIANA GIMENES BRANCO EPP</t>
  </si>
  <si>
    <t>05784091000117</t>
  </si>
  <si>
    <t>Em Nome Lei - Transfer Elenco - MMarques</t>
  </si>
  <si>
    <t>MANOEL MARQUES PIRES - ME</t>
  </si>
  <si>
    <t>14210134000141</t>
  </si>
  <si>
    <t>Em Nome Lei - Entrega Convites - E/Z</t>
  </si>
  <si>
    <t>Em Nome Lei - Ag Prod Pré SP - DVI</t>
  </si>
  <si>
    <t>Em Nome Lei - Prod Convites Odeon - ARTE</t>
  </si>
  <si>
    <t>ARTES GRAFICAS VIA 7 LTDA ME</t>
  </si>
  <si>
    <t>02174741000114</t>
  </si>
  <si>
    <t>SC Comp 4501233929 - Luciana Branco</t>
  </si>
  <si>
    <t>Em Nome Lei - Ag Prod Pré RJ - DVI</t>
  </si>
  <si>
    <t>Em Nome Lei - Sonorização RJ - R1 Soluti</t>
  </si>
  <si>
    <t>R1 SOLUTIONS INFORMÁTICA LTDA</t>
  </si>
  <si>
    <t>07088807000177</t>
  </si>
  <si>
    <t>13.05.2016</t>
  </si>
  <si>
    <t>Em Nome Lei - Orçamento Praças - E/Z</t>
  </si>
  <si>
    <t>17.05.2016</t>
  </si>
  <si>
    <t>Em Nome Lei-Combos Pré Dourados-Cine Ara</t>
  </si>
  <si>
    <t>EMPRESA CINEMATOGRAFICA ARACATUBA L</t>
  </si>
  <si>
    <t>03519995001757</t>
  </si>
  <si>
    <t>Em Nome Lei - 153 combos Pré BA - UCI OR</t>
  </si>
  <si>
    <t>UCI ORIENT LTDA</t>
  </si>
  <si>
    <t>01562356000343</t>
  </si>
  <si>
    <t>01.06.2016</t>
  </si>
  <si>
    <t>Em Nome da Lei - Prod 350 Displays</t>
  </si>
  <si>
    <t>VITTAGRAPH GRAFICA E EDITORA LTDA E</t>
  </si>
  <si>
    <t>20444430000100</t>
  </si>
  <si>
    <t>08.03.2016</t>
  </si>
  <si>
    <t>COPIADORA EXACT Diversos-Convites de Sustentação-E</t>
  </si>
  <si>
    <t>COPIADORA EXACTA LTDA EPP</t>
  </si>
  <si>
    <t>62261896000110</t>
  </si>
  <si>
    <t>SC Comp 4501234639 - EXACTA</t>
  </si>
  <si>
    <t>Em Nome Lei- Convites Extras Pré- EXACTA</t>
  </si>
  <si>
    <t>EDITORA FILME B Diversos - Full Banner - Filme B</t>
  </si>
  <si>
    <t>02.847.917/0001-51</t>
  </si>
  <si>
    <t>Matsumoto LIV/ JULHO16</t>
  </si>
  <si>
    <t xml:space="preserve">LIVIA MATSUMOTO </t>
  </si>
  <si>
    <t>031.622.998-96</t>
  </si>
  <si>
    <t>Carnicelli ERI/ MARCH TO JULY 2016</t>
  </si>
  <si>
    <t>ERICA CARNICELLI</t>
  </si>
  <si>
    <t>166.686.108-11</t>
  </si>
  <si>
    <t>ENL - Pgto 204 Combos Pré em BH - DELTA</t>
  </si>
  <si>
    <t>DELTA FFILMES LTDA</t>
  </si>
  <si>
    <t>2016/274</t>
  </si>
  <si>
    <t>21.06.2016</t>
  </si>
  <si>
    <t>ENL - Prod Convites Pre SP - GRAFTEC</t>
  </si>
  <si>
    <t>04.059.685/0001-00</t>
  </si>
  <si>
    <t>000.002.059</t>
  </si>
  <si>
    <t>Em Nome Lei-Combos Pré Brasilia-Cinemark</t>
  </si>
  <si>
    <t>10.06.2016</t>
  </si>
  <si>
    <t>Pacheco CAM/ EM NOME DA LEI</t>
  </si>
  <si>
    <t>CAMILA CAPRINI DE CAMPOS PACHE</t>
  </si>
  <si>
    <t>CPF: 21400973864</t>
  </si>
  <si>
    <t>ENL - Pgto Combos Pre - CINEMARK</t>
  </si>
  <si>
    <t>22.06.2016</t>
  </si>
  <si>
    <t>MC PRODUCOES S Diversos - Ag Promoci Campinas - D</t>
  </si>
  <si>
    <t>MC PRODUÇÕES LTDA - EPP</t>
  </si>
  <si>
    <t>05.347.553/0001-39</t>
  </si>
  <si>
    <t>30.06.2016</t>
  </si>
  <si>
    <t>Transporte e Frete</t>
  </si>
  <si>
    <t>NF 306 WB TO FOX FEVEREIRO/16 FRETE MATERIAIS</t>
  </si>
  <si>
    <t>WARNER BROS SOUTH INC</t>
  </si>
  <si>
    <t>33015827000128</t>
  </si>
  <si>
    <t>29.02.2016</t>
  </si>
  <si>
    <t>NF 323 WB TO FOX MAIO/16 FRETE MATERIAIS</t>
  </si>
  <si>
    <t>25.05.2016</t>
  </si>
  <si>
    <t>NF 311 WB TO FOX MARCO/16 FRETE MATERIAIS</t>
  </si>
  <si>
    <t>30.03.2016</t>
  </si>
  <si>
    <t>AJUSTE ID FOX - EM NOME DA LEI</t>
  </si>
  <si>
    <t>RECLASS ENTRY POSTED BY TATIANA CRISTINA</t>
  </si>
  <si>
    <t>AIRTIME SERVICO AIRTIME FRETE 2 Q MAR/2016 FOX</t>
  </si>
  <si>
    <t>AIRTIME SERVICOS E TRANSPORTES</t>
  </si>
  <si>
    <t>39546254000145</t>
  </si>
  <si>
    <t>GESANI POGGIANE GP FRETE 2 Q ABR/2016</t>
  </si>
  <si>
    <t>GESANI POGGIANELLA TRANSPORTE</t>
  </si>
  <si>
    <t>07577114000148</t>
  </si>
  <si>
    <t>30.05.2016</t>
  </si>
  <si>
    <t>NTC NEVES TRANS NTC FRETE 07 A 11/03/2016 FOX</t>
  </si>
  <si>
    <t>NTC NEVES TRANSPORTE DE CARGAS</t>
  </si>
  <si>
    <t>02752125000101</t>
  </si>
  <si>
    <t>NTC NEVES TRANS NTC NEVES TRANSPORTE DE CARGAS LTD</t>
  </si>
  <si>
    <t>05.05.2016</t>
  </si>
  <si>
    <t>AIRTIME SERVICO AIRTIME FRETE 2 Q FEV/2016</t>
  </si>
  <si>
    <t>GESANI POGGIANE GP FRETE 1 Q MAR/2016 FOX</t>
  </si>
  <si>
    <t>06.04.2016</t>
  </si>
  <si>
    <t>NTC NEVES TRANS NTC FRETE 08 A 12/02/2016</t>
  </si>
  <si>
    <t>NTC NEVES TRANS NTC FRETE 09 A 13/05/2016 FOX</t>
  </si>
  <si>
    <t>NTC NEVES TRANS NTC NEVES TRANSPOR</t>
  </si>
  <si>
    <t>RESCOM REPRES S Diversos - Frete de materiais - RE</t>
  </si>
  <si>
    <t>RESCOM REPRES SERV E COM LTDA</t>
  </si>
  <si>
    <t>58815226000120</t>
  </si>
  <si>
    <t>AIRTIME SERVICO AIRTIME SERVICOS E TRANSPORTES LTD</t>
  </si>
  <si>
    <t>16.03.2016</t>
  </si>
  <si>
    <t>AIRTIME SERVICO AIRTIME FRETE 1 Q FEV/2016</t>
  </si>
  <si>
    <t>16.02.2016</t>
  </si>
  <si>
    <t>NTC NEVES TRANS NTC FRETE 15 A 19/02/2016</t>
  </si>
  <si>
    <t>09.03.2016</t>
  </si>
  <si>
    <t>NTC NEVES TRANS NTC FRETE 01 A 05/02/2016</t>
  </si>
  <si>
    <t>GESANI POGGIANE GP FRETE 1 Q ABR/2016 FOX</t>
  </si>
  <si>
    <t>16.04.2016</t>
  </si>
  <si>
    <t>GESANI POGGIANE GP FRETE 2 Q FEV/2016</t>
  </si>
  <si>
    <t>GESANI POGGIANE GP FRETE 1 Q FEV/2016</t>
  </si>
  <si>
    <t>NTC NEVES TRANS NTC FRETE 02 A 06/05/2016 FOX</t>
  </si>
  <si>
    <t>AIRTIME SERVICO AIRTIME FRETE 1 Q ABR/2016</t>
  </si>
  <si>
    <t>GESANI POGGIANE GP FRETE 2 Q MAR/2016 FOX</t>
  </si>
  <si>
    <t>NF 323 WB TO FOX MAIO/16 BACKROOM</t>
  </si>
  <si>
    <t>NF 311 WB TO FOX MARCO/16 BACKROOM</t>
  </si>
  <si>
    <t>NF 316 WB TO FOX ABRIL/16 BACKROOM</t>
  </si>
  <si>
    <t>NTC NEVES TRANS NTC FRETE 18 A 22/04/2016 FOX</t>
  </si>
  <si>
    <t>AIRTIME SERVICO AIRTIME FRETE 2 Q ABR/2016 FOX</t>
  </si>
  <si>
    <t>TRANSPORTES D'A TRANSDARC FRETE ABR/2016</t>
  </si>
  <si>
    <t>TRANSPORTES D'ARC LTDA ME</t>
  </si>
  <si>
    <t>04725541000138</t>
  </si>
  <si>
    <t>NTC NEVES TRANS NTC FRETE 23 A 27/05/2016 FOX</t>
  </si>
  <si>
    <t>02.752.125/0001-01</t>
  </si>
  <si>
    <t>GESANI POGGIANE</t>
  </si>
  <si>
    <t>06.06.2016</t>
  </si>
  <si>
    <t>RESCOM REPRES S Diversos-Frete de Material MKT-RES</t>
  </si>
  <si>
    <t>NF 347 WB TO FOX SETEMBRO/16 BACKROOM</t>
  </si>
  <si>
    <t>28.09.2016</t>
  </si>
  <si>
    <t>NF 329 WB TO FOX JUNHO/16 BACKROOM</t>
  </si>
  <si>
    <t>33.015.827/0001-28</t>
  </si>
  <si>
    <t>28.06.2016</t>
  </si>
  <si>
    <t>Outros</t>
  </si>
  <si>
    <t>NF 299 WB TO FOX JANEIRO/16 SERVIÇO PROJECAO</t>
  </si>
  <si>
    <t>NF 323 WB TO FOX MAIO/16 SERVIÇO PROJECAO</t>
  </si>
  <si>
    <t>NF 311 WB TO FOX MARCO/16 SERVIÇO PROJECAO</t>
  </si>
  <si>
    <t>NF 316 WB TO FOX ABRIL/16 SERVIÇO PROJECAO</t>
  </si>
  <si>
    <t>CENTAURO EQUIP Diversos - Bene/Cabine - Centauro</t>
  </si>
  <si>
    <t>CENTAURO EQUIP DE CINEMA E ELE</t>
  </si>
  <si>
    <t>48322127000153</t>
  </si>
  <si>
    <t>CENTAURO EQUIP BPO Contrato Manutenção - Centauro</t>
  </si>
  <si>
    <t>04.01.2015</t>
  </si>
  <si>
    <t>ASSOC BRASILEIR</t>
  </si>
  <si>
    <t>ASSOC BRASILEIRA CINEMATOGRAFI</t>
  </si>
  <si>
    <t>27055953000103</t>
  </si>
  <si>
    <t>FOX216</t>
  </si>
  <si>
    <t>MOTION PICTURE</t>
  </si>
  <si>
    <t>MOTION PICTURE ASSOC AMERICA L</t>
  </si>
  <si>
    <t>01769253000197</t>
  </si>
  <si>
    <t>0016Q2</t>
  </si>
  <si>
    <t>05.03.2016</t>
  </si>
  <si>
    <t>FOX316</t>
  </si>
  <si>
    <t>AGENCIA NACIONA REGISTRATION ON ANCINE FILME EM NO</t>
  </si>
  <si>
    <t>ANCINE AGENCIA NACIONAL DO CINEMA</t>
  </si>
  <si>
    <t>04.884.574/0001-20</t>
  </si>
  <si>
    <t>003845</t>
  </si>
  <si>
    <t>01.03.2016</t>
  </si>
  <si>
    <t>FOX_Performance Fiscal.. EM NOME DA LEI</t>
  </si>
  <si>
    <t>PERFORMANCE CONSULTORIA EMPRESARIAL LTDA</t>
  </si>
  <si>
    <t>60.541.307/0001-21</t>
  </si>
  <si>
    <t>TRENCH ROSSI E</t>
  </si>
  <si>
    <t>TRENCH ROSSI E WATANABE ADVOGADOS</t>
  </si>
  <si>
    <t>61.576.369/0001-31</t>
  </si>
  <si>
    <t>31.05.2016</t>
  </si>
  <si>
    <t>14.07.2015</t>
  </si>
  <si>
    <t>10.08.2015</t>
  </si>
  <si>
    <t>23.03.2016</t>
  </si>
  <si>
    <t>01.12.2015</t>
  </si>
  <si>
    <t>28.09.2015</t>
  </si>
  <si>
    <t>26.10.2015</t>
  </si>
  <si>
    <t>29.06.2016</t>
  </si>
  <si>
    <t>19.05.2016</t>
  </si>
  <si>
    <t>NF 357 WB TO FOX NOVEMBRO/16 SERVIÇO PROJECAO</t>
  </si>
  <si>
    <t>30.11.2016</t>
  </si>
  <si>
    <t>NF 352 WB TO FOX OUTUBRO/16 SERVIÇO PROJECAO</t>
  </si>
  <si>
    <t>31.10.2016</t>
  </si>
  <si>
    <t>NF 362 WB TO FOX DEZEMBRO/16 SERVIÇO PROJECAO</t>
  </si>
  <si>
    <t>30.12.2016</t>
  </si>
  <si>
    <t>28.02.2015</t>
  </si>
  <si>
    <t>Em Nome Lei - Press Day Junket - Piselli</t>
  </si>
  <si>
    <t>SUD BAR E RESTAURANTE LTDA</t>
  </si>
  <si>
    <t>22.384.067/0002-90</t>
  </si>
  <si>
    <t>039-1</t>
  </si>
  <si>
    <r>
      <rPr>
        <rFont val="Arial"/>
        <b val="0"/>
        <i/>
        <color rgb="FF000099"/>
        <sz val="10.0"/>
      </rPr>
      <t>(h)</t>
    </r>
    <r>
      <rPr>
        <rFont val="Arial"/>
        <b/>
        <color rgb="FF000099"/>
        <sz val="10.0"/>
      </rPr>
      <t xml:space="preserve"> TOTAL GERAL DESPESAS RECUPERÁVEIS</t>
    </r>
  </si>
  <si>
    <t>Proponente:</t>
  </si>
  <si>
    <r>
      <rPr>
        <rFont val="Arial"/>
        <b/>
        <color rgb="FFFFFFFF"/>
        <sz val="10.0"/>
      </rPr>
      <t xml:space="preserve">Distribuidora </t>
    </r>
    <r>
      <rPr>
        <rFont val="Arial"/>
        <b val="0"/>
        <color rgb="FFFFFFFF"/>
        <sz val="10.0"/>
      </rPr>
      <t>(Linha A, C e D)</t>
    </r>
    <r>
      <rPr>
        <rFont val="Arial"/>
        <b/>
        <color rgb="FFFFFFFF"/>
        <sz val="10.0"/>
      </rPr>
      <t>:</t>
    </r>
  </si>
  <si>
    <t>P&amp;A total</t>
  </si>
  <si>
    <t>P&amp;A recuperável aprovado</t>
  </si>
  <si>
    <t>Descrição</t>
  </si>
  <si>
    <t>Credor</t>
  </si>
  <si>
    <t>CNPJ/CPF</t>
  </si>
  <si>
    <t>Título de Crédito (tipo documento)</t>
  </si>
  <si>
    <t>N° do Título de Crédito</t>
  </si>
  <si>
    <t>4.1</t>
  </si>
  <si>
    <t>4.1.1</t>
  </si>
  <si>
    <t>4.1.2</t>
  </si>
  <si>
    <t>4.2</t>
  </si>
  <si>
    <t>4.2.1</t>
  </si>
  <si>
    <t>4.2.2</t>
  </si>
  <si>
    <t>4.3</t>
  </si>
  <si>
    <t>Produção audiovisual</t>
  </si>
  <si>
    <t>4.3.1</t>
  </si>
  <si>
    <t>4.3.2</t>
  </si>
  <si>
    <t>4.4</t>
  </si>
  <si>
    <t>Produção gráfica</t>
  </si>
  <si>
    <t>4.4.1</t>
  </si>
  <si>
    <t>4.4.2</t>
  </si>
  <si>
    <t>4.5</t>
  </si>
  <si>
    <t>4.5.1</t>
  </si>
  <si>
    <t>4.5.2</t>
  </si>
  <si>
    <t>4.6</t>
  </si>
  <si>
    <t>4.6.1</t>
  </si>
  <si>
    <t>4.6.2</t>
  </si>
  <si>
    <t>4.7</t>
  </si>
  <si>
    <t>Transporte e frete</t>
  </si>
  <si>
    <t>4.7.1</t>
  </si>
  <si>
    <t>4.7.2</t>
  </si>
  <si>
    <t>4.8</t>
  </si>
  <si>
    <t>4.8.1</t>
  </si>
  <si>
    <t>4.8.2</t>
  </si>
  <si>
    <t>Pagina 04/05</t>
  </si>
  <si>
    <t>1. ACOMPANHAMENTO DO DESEMPENHO</t>
  </si>
  <si>
    <t>1.1 RESULTADO SALAS DE EXIBIÇÃO</t>
  </si>
  <si>
    <t xml:space="preserve">Receita Bruta </t>
  </si>
  <si>
    <t>ISS - Imposto sobre exibição</t>
  </si>
  <si>
    <t>Fee de Exibição</t>
  </si>
  <si>
    <t>Receita Pacote Fechado (Mínimo garantido)</t>
  </si>
  <si>
    <t xml:space="preserve">Receita Bruta de Distribuição </t>
  </si>
  <si>
    <t>Tributos e encargos sobre a distribuição</t>
  </si>
  <si>
    <t>PIS (1,65%)</t>
  </si>
  <si>
    <t>COFINS (7,60)</t>
  </si>
  <si>
    <t>Simples nacional (se for o caso)</t>
  </si>
  <si>
    <t>Receita Líquida de Distribuição</t>
  </si>
  <si>
    <t>Comissão Distribuição</t>
  </si>
  <si>
    <t>Receita Líquida de Distribuição após dedução de comissão</t>
  </si>
  <si>
    <t>P&amp;A Distribuidora gasto no período</t>
  </si>
  <si>
    <t xml:space="preserve"> </t>
  </si>
  <si>
    <t>1.2 RESULTADO OUTRAS JANELAS</t>
  </si>
  <si>
    <t>VOD</t>
  </si>
  <si>
    <t xml:space="preserve">TV Fechada </t>
  </si>
  <si>
    <t xml:space="preserve">Outras licenças </t>
  </si>
  <si>
    <t>Receita Bruta</t>
  </si>
  <si>
    <t>Tributos e encargos na distribuição</t>
  </si>
  <si>
    <t>COFINS (7,60%)</t>
  </si>
  <si>
    <t>Simples nacional</t>
  </si>
  <si>
    <t>Receita Líquida</t>
  </si>
  <si>
    <t>Royalties produtor</t>
  </si>
  <si>
    <t>Comissao Distribuidora</t>
  </si>
  <si>
    <t xml:space="preserve">Comissão FSA  </t>
  </si>
  <si>
    <t>Local e data: _________________________________________________</t>
  </si>
  <si>
    <t>Pagina 05/05</t>
  </si>
  <si>
    <t>ANEXOS</t>
  </si>
  <si>
    <t xml:space="preserve">2. RELAÇÃO DE DOCUMENTOS ENCAMINHADOS </t>
  </si>
  <si>
    <t>(NOME DO PROJETO)</t>
  </si>
  <si>
    <t>RESULTADO</t>
  </si>
  <si>
    <t>VALORES PAGOS</t>
  </si>
  <si>
    <t>VALORES A PAGAR</t>
  </si>
  <si>
    <t>CINEMA ( THEATRICAL)</t>
  </si>
  <si>
    <t xml:space="preserve">                   PERÍODO (       /       )                </t>
  </si>
  <si>
    <t>Público</t>
  </si>
  <si>
    <t>PMI - Preço Médio do Ingresso</t>
  </si>
  <si>
    <t>Renda Bruta de Exibição</t>
  </si>
  <si>
    <t>(-) ISS Retido Pelo Exibidor</t>
  </si>
  <si>
    <t>(-) Fee de Participação dos Exibidores</t>
  </si>
  <si>
    <t>Faturamento Bruto</t>
  </si>
  <si>
    <t>(+) Fixo/ Mínimo Garantido</t>
  </si>
  <si>
    <t>(-) A Vencer / Atraso / Inadimplência / (+) Juros Recebidos</t>
  </si>
  <si>
    <t>Valores Totais Recebidos</t>
  </si>
  <si>
    <t>(-) Impostos Cofins, Pis e ISS</t>
  </si>
  <si>
    <t>Receita Bruta Após Impostos</t>
  </si>
  <si>
    <t xml:space="preserve">(-) Comissão da Distribuidora - </t>
  </si>
  <si>
    <t xml:space="preserve">(-) Comissão de Distribuição - </t>
  </si>
  <si>
    <t>Total das Comissões</t>
  </si>
  <si>
    <t>Sub - Total</t>
  </si>
  <si>
    <t>(-) Comissão de Agenciamento</t>
  </si>
  <si>
    <t>(-) P&amp;A - Despesas de Lançamento / Distribuição / Comercialização</t>
  </si>
  <si>
    <t>RECEITA LIQUIDA - CINEMA (THEATRICAL)</t>
  </si>
  <si>
    <t>HOME VÍDEO - RENTAL / SELL THRU - (BRD/DVD)</t>
  </si>
  <si>
    <t>Qtde</t>
  </si>
  <si>
    <t>Alíquota</t>
  </si>
  <si>
    <t>Comissão</t>
  </si>
  <si>
    <t>Rental</t>
  </si>
  <si>
    <t>Sell Thru</t>
  </si>
  <si>
    <t>Totais</t>
  </si>
  <si>
    <t>(-) Comissão de Distribuição</t>
  </si>
  <si>
    <t>(-) Despesas de Lançamento / Distribuição / Comercialização</t>
  </si>
  <si>
    <t>RECEITA LIQUIDA - HOME VIDEO - RENTAL / SELL THRU (BRD/DVD)</t>
  </si>
  <si>
    <t>EST TV</t>
  </si>
  <si>
    <t>Receita Após Retenção de Impostos</t>
  </si>
  <si>
    <t>(-) Comissão de Distribuição -</t>
  </si>
  <si>
    <t>RECEITA LIQUIDA - EST TV</t>
  </si>
  <si>
    <t>FREE TV</t>
  </si>
  <si>
    <t>RECEITA LIQUIDA - FREE TV</t>
  </si>
  <si>
    <t>PAY TV</t>
  </si>
  <si>
    <t>RECEITA LIQUIDA - PAY TV</t>
  </si>
  <si>
    <t>INTERNATIONAL</t>
  </si>
  <si>
    <t>VOD TV</t>
  </si>
  <si>
    <t>RECEITA LIQUIDA - VOD TV</t>
  </si>
  <si>
    <t>RESULTADO EM TELEVISÃO</t>
  </si>
  <si>
    <t>RECEITA LIQUIDA ACUMULADA DO FILME</t>
  </si>
  <si>
    <t>(NOME DA EMPRESA INVESTIDORA)</t>
  </si>
  <si>
    <t>Retorno Até a 1ª Recuperação Prioritária</t>
  </si>
  <si>
    <t xml:space="preserve">Até o Limite de </t>
  </si>
  <si>
    <t xml:space="preserve">Total do Investimento </t>
  </si>
  <si>
    <t>Sub - Total - Base de Cálculo Para 2ª Alíquota</t>
  </si>
  <si>
    <r>
      <rPr>
        <rFont val="Calibri"/>
        <b/>
        <color theme="1"/>
        <sz val="10.0"/>
      </rPr>
      <t xml:space="preserve">Retorno </t>
    </r>
    <r>
      <rPr>
        <rFont val="Calibri"/>
        <b/>
        <color theme="1"/>
        <sz val="10.0"/>
      </rPr>
      <t>Após a 2ª Recuperação Prioritária</t>
    </r>
  </si>
  <si>
    <t>Saldo do Investimento a Recuperar</t>
  </si>
  <si>
    <t>Sub - Total - Base de Cálculo Para 3ª Alíquota</t>
  </si>
  <si>
    <r>
      <rPr>
        <rFont val="Calibri"/>
        <b/>
        <color theme="1"/>
        <sz val="10.0"/>
      </rPr>
      <t xml:space="preserve">Retorno </t>
    </r>
    <r>
      <rPr>
        <rFont val="Calibri"/>
        <b/>
        <color theme="1"/>
        <sz val="10.0"/>
      </rPr>
      <t>Após a Recuperação do Investimento</t>
    </r>
  </si>
  <si>
    <t>Total do Investimento</t>
  </si>
  <si>
    <r>
      <rPr>
        <rFont val="Calibri"/>
        <b/>
        <color theme="1"/>
        <sz val="10.0"/>
      </rPr>
      <t xml:space="preserve">Retorno </t>
    </r>
    <r>
      <rPr>
        <rFont val="Calibri"/>
        <b/>
        <color theme="1"/>
        <sz val="10.0"/>
      </rPr>
      <t>Após a 2ª Recuperação Prioritária</t>
    </r>
  </si>
  <si>
    <r>
      <rPr>
        <rFont val="Calibri"/>
        <b/>
        <color theme="1"/>
        <sz val="10.0"/>
      </rPr>
      <t xml:space="preserve">Retorno </t>
    </r>
    <r>
      <rPr>
        <rFont val="Calibri"/>
        <b/>
        <color theme="1"/>
        <sz val="10.0"/>
      </rPr>
      <t>Após a Recuperação do Investimento</t>
    </r>
  </si>
  <si>
    <r>
      <rPr>
        <rFont val="Calibri"/>
        <b/>
        <color theme="1"/>
        <sz val="10.0"/>
      </rPr>
      <t xml:space="preserve">Retorno </t>
    </r>
    <r>
      <rPr>
        <rFont val="Calibri"/>
        <b/>
        <color theme="1"/>
        <sz val="10.0"/>
      </rPr>
      <t>Após a 2ª Recuperação Prioritária</t>
    </r>
  </si>
  <si>
    <r>
      <rPr>
        <rFont val="Calibri"/>
        <b/>
        <color theme="1"/>
        <sz val="10.0"/>
      </rPr>
      <t xml:space="preserve">Retorno </t>
    </r>
    <r>
      <rPr>
        <rFont val="Calibri"/>
        <b/>
        <color theme="1"/>
        <sz val="10.0"/>
      </rPr>
      <t>Após a Recuperação do Investimento</t>
    </r>
  </si>
  <si>
    <t>PARTICIPAÇÃO DOS INVESTIDORES</t>
  </si>
  <si>
    <t>R$</t>
  </si>
  <si>
    <t>RLP</t>
  </si>
  <si>
    <t>TOTAL DA PARTICIPAÇÃO DOS INVESTIDORES</t>
  </si>
  <si>
    <t>Despesas Video</t>
  </si>
  <si>
    <t>Lead column</t>
  </si>
  <si>
    <t>Actual</t>
  </si>
  <si>
    <t xml:space="preserve">  1401000  FG on hand-Warner-HE</t>
  </si>
  <si>
    <t xml:space="preserve">  4100040  HE RevAtListAuto</t>
  </si>
  <si>
    <t xml:space="preserve">  4100050  HE RevInvDisPerAuto</t>
  </si>
  <si>
    <t xml:space="preserve">  4100060  Home Ent. revenue contra - Street date</t>
  </si>
  <si>
    <t xml:space="preserve">  4402005  Provision for returns  - Provision</t>
  </si>
  <si>
    <t xml:space="preserve">  4404010  Prv Sls Allw/Rbt-Act</t>
  </si>
  <si>
    <t xml:space="preserve">  4404015  Prv Sls Allw/Rbt-Prv</t>
  </si>
  <si>
    <t xml:space="preserve">  5002435  Consumer Promotions</t>
  </si>
  <si>
    <t xml:space="preserve">  5237085  COS - Registration fees</t>
  </si>
  <si>
    <t xml:space="preserve">  5237090  COS-Mnfctrs RbtAdj</t>
  </si>
  <si>
    <t xml:space="preserve">  5237104  COS - finished goods - autopost</t>
  </si>
  <si>
    <t xml:space="preserve">  5250165  Distribution - Other</t>
  </si>
  <si>
    <t xml:space="preserve">  5299010  COS - Other</t>
  </si>
  <si>
    <t>* Total by GL Account:</t>
  </si>
  <si>
    <t>CLIENTE</t>
  </si>
  <si>
    <t>NOME_CLIENTE</t>
  </si>
  <si>
    <t>REDE</t>
  </si>
  <si>
    <t>DATA</t>
  </si>
  <si>
    <t>NOTA</t>
  </si>
  <si>
    <t>VENDEDOR</t>
  </si>
  <si>
    <t>PRODUTO</t>
  </si>
  <si>
    <t>DESCRICAO</t>
  </si>
  <si>
    <t>PACOTE</t>
  </si>
  <si>
    <t>QUANTIDADE</t>
  </si>
  <si>
    <t>VALOR</t>
  </si>
  <si>
    <t>CODIGO_EAN_13</t>
  </si>
  <si>
    <t>PEDIDO</t>
  </si>
  <si>
    <t>NOMEPACOTE</t>
  </si>
  <si>
    <t>ICMS LIQUIDO</t>
  </si>
  <si>
    <t>ICMS_SUBS</t>
  </si>
  <si>
    <t>ICMS DESC</t>
  </si>
  <si>
    <t>CUSTO</t>
  </si>
  <si>
    <t>ICMS DIFAL</t>
  </si>
  <si>
    <t>FECP</t>
  </si>
  <si>
    <t>DISTR</t>
  </si>
  <si>
    <t>DATASAIDA</t>
  </si>
  <si>
    <t>DATAENTREGA</t>
  </si>
  <si>
    <t>STATUSENTREGA</t>
  </si>
  <si>
    <t>ÚLTIMAOCORRÊNCIA</t>
  </si>
  <si>
    <t>DATAÚLTIMAOCORRÊNCIA</t>
  </si>
  <si>
    <t>DATAENTREGAPREVWB</t>
  </si>
  <si>
    <t>DATAENTREGAPREVVID</t>
  </si>
  <si>
    <t>DISTRIBUIDOR</t>
  </si>
  <si>
    <t>NFORIGEM</t>
  </si>
  <si>
    <t>EMISSAONFORIGEM</t>
  </si>
  <si>
    <t>SAIDANFORIGEM</t>
  </si>
  <si>
    <t>PROCESSODEVOLUCAO</t>
  </si>
  <si>
    <t>TIPOPROCESSO</t>
  </si>
  <si>
    <t>ICMS BRUTO</t>
  </si>
  <si>
    <t>GRLR</t>
  </si>
  <si>
    <t>TIPOTES</t>
  </si>
  <si>
    <t>CODIGOTES</t>
  </si>
  <si>
    <t>DESCRICAOCODIGOTES</t>
  </si>
  <si>
    <t>SERIENOTA</t>
  </si>
  <si>
    <t>NUMERONOTA</t>
  </si>
  <si>
    <t>PIS TERCEIRO</t>
  </si>
  <si>
    <t>COFINS TERCEIRO</t>
  </si>
  <si>
    <t>ISS TERCEIRO</t>
  </si>
  <si>
    <t>IPI</t>
  </si>
  <si>
    <t>DESPACHO</t>
  </si>
  <si>
    <t>REDESPACHO</t>
  </si>
  <si>
    <t>CUSTOEXTRA</t>
  </si>
  <si>
    <t>PICKPACK</t>
  </si>
  <si>
    <t>VALOR_COM_IPI</t>
  </si>
  <si>
    <t>IDCAMPANHA</t>
  </si>
  <si>
    <t>MPM</t>
  </si>
  <si>
    <t>GROUPMPM</t>
  </si>
  <si>
    <t>SAPMATERIALNUMBER</t>
  </si>
  <si>
    <t>GERENTE</t>
  </si>
  <si>
    <t>COMISSAOVENDEDOR</t>
  </si>
  <si>
    <t>VALOR COMISSÃO</t>
  </si>
  <si>
    <t>TIPOTANSPORTE</t>
  </si>
  <si>
    <t>TRANSPORTADORADESPACHO</t>
  </si>
  <si>
    <t>NOMETRANSPORTADORADESPACHO</t>
  </si>
  <si>
    <t>TRANSPORTADORAREDESPACHO</t>
  </si>
  <si>
    <t>NOMETRANSPORTADORAREDESPACHO</t>
  </si>
  <si>
    <t>SRP</t>
  </si>
  <si>
    <t>FORMATOPRODUTO</t>
  </si>
  <si>
    <t>UF</t>
  </si>
  <si>
    <t>NUMEROENCOMENDANOTA</t>
  </si>
  <si>
    <t>COSTCENTER</t>
  </si>
  <si>
    <t>PROFITCENTER</t>
  </si>
  <si>
    <t>FRETE NORMAL LIBERADO</t>
  </si>
  <si>
    <t>ID FRETE NORMAL</t>
  </si>
  <si>
    <t>FRETE CUSTO EXTRA LIBERADO</t>
  </si>
  <si>
    <t>IDS CUSTO EXTRA</t>
  </si>
  <si>
    <t>IMPOSTOS</t>
  </si>
  <si>
    <t>MERCADO</t>
  </si>
  <si>
    <t>CNPJ</t>
  </si>
  <si>
    <t>Sum of QUANTIDADE</t>
  </si>
  <si>
    <t>Sum of VALOR</t>
  </si>
  <si>
    <t>Sum of IMPOSTOS</t>
  </si>
  <si>
    <t>B H VIDEO LOCADORA LTDA</t>
  </si>
  <si>
    <t xml:space="preserve">13679 </t>
  </si>
  <si>
    <t>45\002744</t>
  </si>
  <si>
    <t>177</t>
  </si>
  <si>
    <t>FXD200716</t>
  </si>
  <si>
    <t>EM NOME DA LEI</t>
  </si>
  <si>
    <t>1607D</t>
  </si>
  <si>
    <t>7892110209298</t>
  </si>
  <si>
    <t>B14195</t>
  </si>
  <si>
    <t>SONY - STREET DATE 21/07/2016</t>
  </si>
  <si>
    <t>ENTREGUE</t>
  </si>
  <si>
    <t>S01 - ENTREGA REALIZADA NORMALMENTE</t>
  </si>
  <si>
    <t>FOX</t>
  </si>
  <si>
    <t>Venda</t>
  </si>
  <si>
    <t xml:space="preserve">81 </t>
  </si>
  <si>
    <t>VENDA</t>
  </si>
  <si>
    <t>45</t>
  </si>
  <si>
    <t>002744</t>
  </si>
  <si>
    <t xml:space="preserve">2071955   </t>
  </si>
  <si>
    <t>1000614347</t>
  </si>
  <si>
    <t>LEONARDO BRANCACCIO</t>
  </si>
  <si>
    <t>S</t>
  </si>
  <si>
    <t>AÉREO</t>
  </si>
  <si>
    <t xml:space="preserve">SO9  </t>
  </si>
  <si>
    <t>ACTUAL CARGO LTDA ME</t>
  </si>
  <si>
    <t xml:space="preserve">SO6  </t>
  </si>
  <si>
    <t>EMPRESA BRASILEIRA DE CORREIOS E TELEGRA</t>
  </si>
  <si>
    <t>DVD</t>
  </si>
  <si>
    <t>MG</t>
  </si>
  <si>
    <t>DW002145025BR</t>
  </si>
  <si>
    <t>C5000018</t>
  </si>
  <si>
    <t>P087001</t>
  </si>
  <si>
    <t>N</t>
  </si>
  <si>
    <t>RENTAL</t>
  </si>
  <si>
    <t>22.442.107/0001-22</t>
  </si>
  <si>
    <t>45\002749</t>
  </si>
  <si>
    <t>B13116</t>
  </si>
  <si>
    <t>002749</t>
  </si>
  <si>
    <t>DW002145073BR</t>
  </si>
  <si>
    <t>SELLTHRU</t>
  </si>
  <si>
    <t>CASABLANCA LOC VIDEO LTDA</t>
  </si>
  <si>
    <t xml:space="preserve">13799 </t>
  </si>
  <si>
    <t>45\002699</t>
  </si>
  <si>
    <t>603</t>
  </si>
  <si>
    <t>FXB200716</t>
  </si>
  <si>
    <t>7892110209304</t>
  </si>
  <si>
    <t>B13119</t>
  </si>
  <si>
    <t>002699</t>
  </si>
  <si>
    <t>1000614348</t>
  </si>
  <si>
    <t xml:space="preserve">SO7  </t>
  </si>
  <si>
    <t>PRONTO CARGO DO BRASIL LTDA</t>
  </si>
  <si>
    <t>BLU-RAY</t>
  </si>
  <si>
    <t>MT</t>
  </si>
  <si>
    <t>C5000020</t>
  </si>
  <si>
    <t>P087003</t>
  </si>
  <si>
    <t>03.195.492/0001-06</t>
  </si>
  <si>
    <t>Total geral</t>
  </si>
  <si>
    <t>DVD SHOP TIKONDERONDA LTDA ME</t>
  </si>
  <si>
    <t xml:space="preserve">13892 </t>
  </si>
  <si>
    <t>45\002664</t>
  </si>
  <si>
    <t>450</t>
  </si>
  <si>
    <t>B14051</t>
  </si>
  <si>
    <t>002664</t>
  </si>
  <si>
    <t>SP</t>
  </si>
  <si>
    <t>DW002142925BR</t>
  </si>
  <si>
    <t>52.152.790/0001-24</t>
  </si>
  <si>
    <t>VIDEO LOCADORA PARANA DO BRASIL</t>
  </si>
  <si>
    <t xml:space="preserve">13901 </t>
  </si>
  <si>
    <t>45\002823</t>
  </si>
  <si>
    <t>304</t>
  </si>
  <si>
    <t>B14810</t>
  </si>
  <si>
    <t>002823</t>
  </si>
  <si>
    <t>DW002146533BR</t>
  </si>
  <si>
    <t>54.783.337/0001-41</t>
  </si>
  <si>
    <t>CANOA VIDEO S/C LTDA - ME</t>
  </si>
  <si>
    <t xml:space="preserve">14293 </t>
  </si>
  <si>
    <t>45\002645</t>
  </si>
  <si>
    <t>410</t>
  </si>
  <si>
    <t>B13657</t>
  </si>
  <si>
    <t>002645</t>
  </si>
  <si>
    <t>DW002142735BR</t>
  </si>
  <si>
    <t>53.217.089/0001-09</t>
  </si>
  <si>
    <t>VIDEO PEGASOS LOC COMERCIO LTD</t>
  </si>
  <si>
    <t xml:space="preserve">14353 </t>
  </si>
  <si>
    <t>45\002668</t>
  </si>
  <si>
    <t>B14134</t>
  </si>
  <si>
    <t>002668</t>
  </si>
  <si>
    <t>DW002142960BR</t>
  </si>
  <si>
    <t>55.582.787/0001-39</t>
  </si>
  <si>
    <t>COMERCIAL TREVISANI LTDA.</t>
  </si>
  <si>
    <t xml:space="preserve">14420 </t>
  </si>
  <si>
    <t>45\002616</t>
  </si>
  <si>
    <t>B14078</t>
  </si>
  <si>
    <t>002616</t>
  </si>
  <si>
    <t>DW002142443BR</t>
  </si>
  <si>
    <t>54.511.134/0001-04</t>
  </si>
  <si>
    <t>NEW CENTER DISC VIDEOS LTDA ME</t>
  </si>
  <si>
    <t xml:space="preserve">14995 </t>
  </si>
  <si>
    <t>45\002683</t>
  </si>
  <si>
    <t>B14111</t>
  </si>
  <si>
    <t>002683</t>
  </si>
  <si>
    <t>DW002143112BR</t>
  </si>
  <si>
    <t>58.061.847/0001-66</t>
  </si>
  <si>
    <t>VIP'S VIDEO E INFORMATICA LTDA ME</t>
  </si>
  <si>
    <t xml:space="preserve">15490 </t>
  </si>
  <si>
    <t>45\002916</t>
  </si>
  <si>
    <t>105</t>
  </si>
  <si>
    <t>B14972</t>
  </si>
  <si>
    <t>002916</t>
  </si>
  <si>
    <t>RS</t>
  </si>
  <si>
    <t>DW002147644BR</t>
  </si>
  <si>
    <t>91.395.194/0001-27</t>
  </si>
  <si>
    <t>ALAIZ ZUGULARO COSTA - ME</t>
  </si>
  <si>
    <t xml:space="preserve">17343 </t>
  </si>
  <si>
    <t>45\002630</t>
  </si>
  <si>
    <t>B13630</t>
  </si>
  <si>
    <t>002630</t>
  </si>
  <si>
    <t>DW002142580BR</t>
  </si>
  <si>
    <t>61.286.514/0001-40</t>
  </si>
  <si>
    <t>VIDEO MARKET COMERCIAL E LOCADORA LT</t>
  </si>
  <si>
    <t xml:space="preserve">20360 </t>
  </si>
  <si>
    <t>45\002684</t>
  </si>
  <si>
    <t>B13593</t>
  </si>
  <si>
    <t>002684</t>
  </si>
  <si>
    <t>DW002143126BR</t>
  </si>
  <si>
    <t>71.772.685/0001-32</t>
  </si>
  <si>
    <t>DIRCEU HAINI SCHENCKEL ME</t>
  </si>
  <si>
    <t xml:space="preserve">20385 </t>
  </si>
  <si>
    <t>45\002755</t>
  </si>
  <si>
    <t>B15069</t>
  </si>
  <si>
    <t>002755</t>
  </si>
  <si>
    <t>DW002145135BR</t>
  </si>
  <si>
    <t>94.975.364/0001-30</t>
  </si>
  <si>
    <t>BUENO &amp; PAIVA LOC DE FTS DE VIDEO LTDO L</t>
  </si>
  <si>
    <t xml:space="preserve">9218  </t>
  </si>
  <si>
    <t>45\002536</t>
  </si>
  <si>
    <t>B13113</t>
  </si>
  <si>
    <t>002536</t>
  </si>
  <si>
    <t>DW002141624BR</t>
  </si>
  <si>
    <t>41.757.923/0001-70</t>
  </si>
  <si>
    <t>CENA VIDEO LOCADORA E COMERCIO LTDA</t>
  </si>
  <si>
    <t xml:space="preserve">20643 </t>
  </si>
  <si>
    <t>45\002808</t>
  </si>
  <si>
    <t>610</t>
  </si>
  <si>
    <t>B14828</t>
  </si>
  <si>
    <t>EXTRAVIADO/SINISTRADO</t>
  </si>
  <si>
    <t>S13 - EXTRAVIO TOTAL IDENTIFICADO (PROC BUSCA NO TRANSPORTADOR)</t>
  </si>
  <si>
    <t>002808</t>
  </si>
  <si>
    <t>DW002146290BR</t>
  </si>
  <si>
    <t>26.795.443/0001-00</t>
  </si>
  <si>
    <t>ART'S EVENTOS ARTISTICOS E LOC LTDA ME</t>
  </si>
  <si>
    <t xml:space="preserve">20921 </t>
  </si>
  <si>
    <t>45\002677</t>
  </si>
  <si>
    <t>B14054</t>
  </si>
  <si>
    <t>002677</t>
  </si>
  <si>
    <t>DW002143055BR</t>
  </si>
  <si>
    <t>67.890.632/0001-49</t>
  </si>
  <si>
    <t>EROS VIDEO LOCADORA LTDA</t>
  </si>
  <si>
    <t xml:space="preserve">21294 </t>
  </si>
  <si>
    <t>45\002776</t>
  </si>
  <si>
    <t>781</t>
  </si>
  <si>
    <t>B15161</t>
  </si>
  <si>
    <t>002776</t>
  </si>
  <si>
    <t>BA</t>
  </si>
  <si>
    <t>DW002145590BR</t>
  </si>
  <si>
    <t>41.973.678/0001-38</t>
  </si>
  <si>
    <t>PAZ COM E LOC DE FITAS PARA VIDEO LTDA</t>
  </si>
  <si>
    <t xml:space="preserve">21404 </t>
  </si>
  <si>
    <t>45\002672</t>
  </si>
  <si>
    <t>772</t>
  </si>
  <si>
    <t>B14333</t>
  </si>
  <si>
    <t>002672</t>
  </si>
  <si>
    <t>PR</t>
  </si>
  <si>
    <t>DW002143007BR</t>
  </si>
  <si>
    <t>00.135.778/0001-08</t>
  </si>
  <si>
    <t>ITAVIDEO CLUB LOCACAO E COM.LTDA - ME</t>
  </si>
  <si>
    <t xml:space="preserve">2165  </t>
  </si>
  <si>
    <t>45\002658</t>
  </si>
  <si>
    <t>480</t>
  </si>
  <si>
    <t>B13533</t>
  </si>
  <si>
    <t>002658</t>
  </si>
  <si>
    <t>DW002142868BR</t>
  </si>
  <si>
    <t>56.171.929/0001-38</t>
  </si>
  <si>
    <t>LUCIO FLAVIO DE SOUZA ME</t>
  </si>
  <si>
    <t xml:space="preserve">21749 </t>
  </si>
  <si>
    <t>45\002521</t>
  </si>
  <si>
    <t>160</t>
  </si>
  <si>
    <t>B12790</t>
  </si>
  <si>
    <t>002521</t>
  </si>
  <si>
    <t>SC</t>
  </si>
  <si>
    <t>DW002141465BR</t>
  </si>
  <si>
    <t>82.966.706/0001-77</t>
  </si>
  <si>
    <t>SERGIO ROBERTO CONDE &amp; CIA LTDA - EPP</t>
  </si>
  <si>
    <t xml:space="preserve">21786 </t>
  </si>
  <si>
    <t>45\002682</t>
  </si>
  <si>
    <t>B13492</t>
  </si>
  <si>
    <t>002682</t>
  </si>
  <si>
    <t>DW002143109BR</t>
  </si>
  <si>
    <t>65.546.517/0001-26</t>
  </si>
  <si>
    <t>K C DAL PAI SANDRI ME</t>
  </si>
  <si>
    <t xml:space="preserve">22284 </t>
  </si>
  <si>
    <t>45\002559</t>
  </si>
  <si>
    <t>B13640</t>
  </si>
  <si>
    <t>002559</t>
  </si>
  <si>
    <t>DW002141859BR</t>
  </si>
  <si>
    <t>00.337.130/0001-14</t>
  </si>
  <si>
    <t>EDAIR FRANCISCO KLOSINSKI ME</t>
  </si>
  <si>
    <t xml:space="preserve">22554 </t>
  </si>
  <si>
    <t>45\002545</t>
  </si>
  <si>
    <t>B14304</t>
  </si>
  <si>
    <t>002545</t>
  </si>
  <si>
    <t>DW002141712BR</t>
  </si>
  <si>
    <t>00.231.983/0001-77</t>
  </si>
  <si>
    <t>ADRIANA CARARETO BRAMBILLA ME</t>
  </si>
  <si>
    <t xml:space="preserve">22610 </t>
  </si>
  <si>
    <t>45\002621</t>
  </si>
  <si>
    <t>B13614</t>
  </si>
  <si>
    <t>002621</t>
  </si>
  <si>
    <t>DW002142491BR</t>
  </si>
  <si>
    <t>00.522.687/0001-25</t>
  </si>
  <si>
    <t>VIDEO SISTER LOCADORA DE FILMES LTDA ME</t>
  </si>
  <si>
    <t xml:space="preserve">22801 </t>
  </si>
  <si>
    <t>45\002598</t>
  </si>
  <si>
    <t>141</t>
  </si>
  <si>
    <t>B13643</t>
  </si>
  <si>
    <t>002598</t>
  </si>
  <si>
    <t>DW002142267BR</t>
  </si>
  <si>
    <t>93.647.527/0001-93</t>
  </si>
  <si>
    <t>VIDEO SHOPPING LOC REPRES LT</t>
  </si>
  <si>
    <t xml:space="preserve">23089 </t>
  </si>
  <si>
    <t>45\002600</t>
  </si>
  <si>
    <t>B13580</t>
  </si>
  <si>
    <t>002600</t>
  </si>
  <si>
    <t>DW002142284BR</t>
  </si>
  <si>
    <t>94.378.866/0001-84</t>
  </si>
  <si>
    <t>GAMA LOCACAO E COMERCIO LTDA.</t>
  </si>
  <si>
    <t xml:space="preserve">2413  </t>
  </si>
  <si>
    <t>45\002548</t>
  </si>
  <si>
    <t>B13718</t>
  </si>
  <si>
    <t>002548</t>
  </si>
  <si>
    <t>DW002141743BR</t>
  </si>
  <si>
    <t>25.914.599/0001-08</t>
  </si>
  <si>
    <t>BARUCKE VIDEO LOCADORA LTDA ME</t>
  </si>
  <si>
    <t xml:space="preserve">24354 </t>
  </si>
  <si>
    <t>45\002901</t>
  </si>
  <si>
    <t>506</t>
  </si>
  <si>
    <t>B14802</t>
  </si>
  <si>
    <t>002901</t>
  </si>
  <si>
    <t>RJ</t>
  </si>
  <si>
    <t>DW002147471BR</t>
  </si>
  <si>
    <t>00.926.488/0001-82</t>
  </si>
  <si>
    <t>JAISON MARTIM - ME</t>
  </si>
  <si>
    <t xml:space="preserve">24478 </t>
  </si>
  <si>
    <t>45\002563</t>
  </si>
  <si>
    <t>B12761</t>
  </si>
  <si>
    <t>002563</t>
  </si>
  <si>
    <t>DW002141893BR</t>
  </si>
  <si>
    <t>72.523.160/0001-26</t>
  </si>
  <si>
    <t>SUZI MITIE MIAZAQUE HANGAI ME</t>
  </si>
  <si>
    <t xml:space="preserve">24631 </t>
  </si>
  <si>
    <t>45\002676</t>
  </si>
  <si>
    <t>B13475</t>
  </si>
  <si>
    <t>002676</t>
  </si>
  <si>
    <t>DW002143041BR</t>
  </si>
  <si>
    <t>01.077.384/0001-03</t>
  </si>
  <si>
    <t>SOUZA &amp; ERMEL LTDA</t>
  </si>
  <si>
    <t xml:space="preserve">25329 </t>
  </si>
  <si>
    <t>45\002814</t>
  </si>
  <si>
    <t>B14473</t>
  </si>
  <si>
    <t>002814</t>
  </si>
  <si>
    <t>DW002146431BR</t>
  </si>
  <si>
    <t>93.228.351/0001-35</t>
  </si>
  <si>
    <t>LEONTINA DE ALMEIDA</t>
  </si>
  <si>
    <t xml:space="preserve">26496 </t>
  </si>
  <si>
    <t>45\003176</t>
  </si>
  <si>
    <t>1608A</t>
  </si>
  <si>
    <t>B15879</t>
  </si>
  <si>
    <t>SONY - STREET DATE - 04/08/16</t>
  </si>
  <si>
    <t>003176</t>
  </si>
  <si>
    <t>DW002152057BR</t>
  </si>
  <si>
    <t>71.360.531/0001-33</t>
  </si>
  <si>
    <t>CELIO VILHENA DE CAMARGO ATIBAIA ME</t>
  </si>
  <si>
    <t xml:space="preserve">26744 </t>
  </si>
  <si>
    <t>45\002639</t>
  </si>
  <si>
    <t>B13551</t>
  </si>
  <si>
    <t>002639</t>
  </si>
  <si>
    <t>DW002142678BR</t>
  </si>
  <si>
    <t>00.130.399/0001-25</t>
  </si>
  <si>
    <t>ERINALDA ALEXANDRE DE LIMA</t>
  </si>
  <si>
    <t xml:space="preserve">26784 </t>
  </si>
  <si>
    <t>45\002775</t>
  </si>
  <si>
    <t>B15159</t>
  </si>
  <si>
    <t>002775</t>
  </si>
  <si>
    <t>PB</t>
  </si>
  <si>
    <t>DW002145586BR</t>
  </si>
  <si>
    <t>01.664.543/0001-76</t>
  </si>
  <si>
    <t>TEXAS VIDEO LOCADORA LTDA ME</t>
  </si>
  <si>
    <t xml:space="preserve">39374 </t>
  </si>
  <si>
    <t>45\002589</t>
  </si>
  <si>
    <t>B13575</t>
  </si>
  <si>
    <t>002589</t>
  </si>
  <si>
    <t>DW002142179BR</t>
  </si>
  <si>
    <t>94.232.626/0001-77</t>
  </si>
  <si>
    <t>ALEXANDRE MORI RODRIGUES ME</t>
  </si>
  <si>
    <t xml:space="preserve">26971 </t>
  </si>
  <si>
    <t>45\002702</t>
  </si>
  <si>
    <t>B13596</t>
  </si>
  <si>
    <t>002702</t>
  </si>
  <si>
    <t xml:space="preserve">SO14 </t>
  </si>
  <si>
    <t>SOMERLOG LOGÍSTICA E TRANSPORTES EIRELI</t>
  </si>
  <si>
    <t>01.306.665/0001-90</t>
  </si>
  <si>
    <t>ATUAL VIDEO E GAMES LTDA ME</t>
  </si>
  <si>
    <t xml:space="preserve">27239 </t>
  </si>
  <si>
    <t>45\002578</t>
  </si>
  <si>
    <t>B12806</t>
  </si>
  <si>
    <t>002578</t>
  </si>
  <si>
    <t>DW002142063BR</t>
  </si>
  <si>
    <t>01.353.058/0001-81</t>
  </si>
  <si>
    <t>CINEBOX VIDEOLOCADORA LTDA</t>
  </si>
  <si>
    <t xml:space="preserve">27370 </t>
  </si>
  <si>
    <t>45\002647</t>
  </si>
  <si>
    <t>B13513</t>
  </si>
  <si>
    <t>002647</t>
  </si>
  <si>
    <t>DW002142752BR</t>
  </si>
  <si>
    <t>91.038.992/0001-00</t>
  </si>
  <si>
    <t>CLARICE MARIA MOURA</t>
  </si>
  <si>
    <t xml:space="preserve">27402 </t>
  </si>
  <si>
    <t>45\002543</t>
  </si>
  <si>
    <t>B13348</t>
  </si>
  <si>
    <t>002543</t>
  </si>
  <si>
    <t>DW002141690BR</t>
  </si>
  <si>
    <t>01.079.001/0001-36</t>
  </si>
  <si>
    <t>HAWAII VIDEO COMERCIO E LOCADORA LTDA</t>
  </si>
  <si>
    <t xml:space="preserve">27543 </t>
  </si>
  <si>
    <t>45\002822</t>
  </si>
  <si>
    <t>B14814</t>
  </si>
  <si>
    <t>002822</t>
  </si>
  <si>
    <t>DW002146502BR</t>
  </si>
  <si>
    <t>68.088.533/0001-00</t>
  </si>
  <si>
    <t>MARETH MODAS E PRESENTES LTDA ME</t>
  </si>
  <si>
    <t xml:space="preserve">27580 </t>
  </si>
  <si>
    <t>45\002577</t>
  </si>
  <si>
    <t>B14038</t>
  </si>
  <si>
    <t>002577</t>
  </si>
  <si>
    <t>DW002142050BR</t>
  </si>
  <si>
    <t>74.121.625/0001-48</t>
  </si>
  <si>
    <t>CLICK VIDEO BEBEDOURO COM E SERV LTDA</t>
  </si>
  <si>
    <t xml:space="preserve">32271 </t>
  </si>
  <si>
    <t>45\002623</t>
  </si>
  <si>
    <t>B13629</t>
  </si>
  <si>
    <t>002623</t>
  </si>
  <si>
    <t>DW002142514BR</t>
  </si>
  <si>
    <t>64.730.146/0001-75</t>
  </si>
  <si>
    <t>LYNDON JOHNSON S SANTOS ME</t>
  </si>
  <si>
    <t xml:space="preserve">28048 </t>
  </si>
  <si>
    <t>45\002787</t>
  </si>
  <si>
    <t>720</t>
  </si>
  <si>
    <t>B14204</t>
  </si>
  <si>
    <t>002787</t>
  </si>
  <si>
    <t xml:space="preserve">SO2  </t>
  </si>
  <si>
    <t>EXATA CARGO LTDA</t>
  </si>
  <si>
    <t>PA</t>
  </si>
  <si>
    <t>01.112.980/0001-87</t>
  </si>
  <si>
    <t>ANTONIO JOSE SILVA ME</t>
  </si>
  <si>
    <t xml:space="preserve">28175 </t>
  </si>
  <si>
    <t>45\002905</t>
  </si>
  <si>
    <t>B12902</t>
  </si>
  <si>
    <t>002905</t>
  </si>
  <si>
    <t>DW002147511BR</t>
  </si>
  <si>
    <t>01.340.161/0001-97</t>
  </si>
  <si>
    <t>EDUARDO SIMOES HERNANDEZ &amp; CIA LTDA ME</t>
  </si>
  <si>
    <t xml:space="preserve">28261 </t>
  </si>
  <si>
    <t>45\002546</t>
  </si>
  <si>
    <t>B13870</t>
  </si>
  <si>
    <t>002546</t>
  </si>
  <si>
    <t>DW002141726BR</t>
  </si>
  <si>
    <t>01.910.715/0001-44</t>
  </si>
  <si>
    <t>SHOP EAT LTDA</t>
  </si>
  <si>
    <t xml:space="preserve">29094 </t>
  </si>
  <si>
    <t>45\002673</t>
  </si>
  <si>
    <t>B12833</t>
  </si>
  <si>
    <t>002673</t>
  </si>
  <si>
    <t>DW002143024BR</t>
  </si>
  <si>
    <t>01.541.995/0001-60</t>
  </si>
  <si>
    <t>MARIA SALETE DUARTE DE MEDEIROS ME</t>
  </si>
  <si>
    <t xml:space="preserve">29107 </t>
  </si>
  <si>
    <t>45\002674</t>
  </si>
  <si>
    <t>B14105</t>
  </si>
  <si>
    <t>002674</t>
  </si>
  <si>
    <t>DW002143015BR</t>
  </si>
  <si>
    <t>01.012.928/0001-59</t>
  </si>
  <si>
    <t>ROSEMARI THEISEN ME</t>
  </si>
  <si>
    <t xml:space="preserve">29146 </t>
  </si>
  <si>
    <t>45\002607</t>
  </si>
  <si>
    <t>B12771</t>
  </si>
  <si>
    <t>002607</t>
  </si>
  <si>
    <t>DW002142355BR</t>
  </si>
  <si>
    <t>01.015.442/0001-74</t>
  </si>
  <si>
    <t>FERNANDA SOARES FRANCA LOPES ME</t>
  </si>
  <si>
    <t xml:space="preserve">29529 </t>
  </si>
  <si>
    <t>45\002852</t>
  </si>
  <si>
    <t>B14475</t>
  </si>
  <si>
    <t>002852</t>
  </si>
  <si>
    <t>RR</t>
  </si>
  <si>
    <t>01.320.215/0001-52</t>
  </si>
  <si>
    <t>JAMILE APARECIDA DUARTE</t>
  </si>
  <si>
    <t xml:space="preserve">30434 </t>
  </si>
  <si>
    <t>45\002555</t>
  </si>
  <si>
    <t>B13773</t>
  </si>
  <si>
    <t>002555</t>
  </si>
  <si>
    <t>DW002141814BR</t>
  </si>
  <si>
    <t>00.079.126/0001-01</t>
  </si>
  <si>
    <t>EMERSON BINOTTO</t>
  </si>
  <si>
    <t xml:space="preserve">30438 </t>
  </si>
  <si>
    <t>45\002532</t>
  </si>
  <si>
    <t>B13087</t>
  </si>
  <si>
    <t>002532</t>
  </si>
  <si>
    <t>DW002141575BR</t>
  </si>
  <si>
    <t>80.727.290/0001-09</t>
  </si>
  <si>
    <t>IVETE FRANCISCO RAINHO DEL RE ME</t>
  </si>
  <si>
    <t xml:space="preserve">30789 </t>
  </si>
  <si>
    <t>45\002624</t>
  </si>
  <si>
    <t>B13659</t>
  </si>
  <si>
    <t>002624</t>
  </si>
  <si>
    <t>DW002142528BR</t>
  </si>
  <si>
    <t>01.461.964/0001-08</t>
  </si>
  <si>
    <t>IVETE JUREMA SOARES LEITAO DELSIN LOCAC</t>
  </si>
  <si>
    <t xml:space="preserve">30997 </t>
  </si>
  <si>
    <t>45\002679</t>
  </si>
  <si>
    <t>B14091</t>
  </si>
  <si>
    <t>002679</t>
  </si>
  <si>
    <t>DW002143072BR</t>
  </si>
  <si>
    <t>02.609.166/0001-35</t>
  </si>
  <si>
    <t>JAIME WARMELING</t>
  </si>
  <si>
    <t xml:space="preserve">31019 </t>
  </si>
  <si>
    <t>45\002552</t>
  </si>
  <si>
    <t>B12759</t>
  </si>
  <si>
    <t>002552</t>
  </si>
  <si>
    <t>DW002141788BR</t>
  </si>
  <si>
    <t>02.240.764/0001-80</t>
  </si>
  <si>
    <t>VIDEO OPCAO LTDA</t>
  </si>
  <si>
    <t xml:space="preserve">31742 </t>
  </si>
  <si>
    <t>45\002520</t>
  </si>
  <si>
    <t>B13064</t>
  </si>
  <si>
    <t>002520</t>
  </si>
  <si>
    <t>DW002141451BR</t>
  </si>
  <si>
    <t>80.486.822/0001-63</t>
  </si>
  <si>
    <t>GAME AMPARO COM E LOCACAO LTDA ME</t>
  </si>
  <si>
    <t xml:space="preserve">17930 </t>
  </si>
  <si>
    <t>45\002777</t>
  </si>
  <si>
    <t>B14087</t>
  </si>
  <si>
    <t>002777</t>
  </si>
  <si>
    <t>DW002145609BR</t>
  </si>
  <si>
    <t>00.760.174/0001-52</t>
  </si>
  <si>
    <t>BEBBER VIDEO LOCADORA LTDA - ME</t>
  </si>
  <si>
    <t xml:space="preserve">31859 </t>
  </si>
  <si>
    <t>45\002573</t>
  </si>
  <si>
    <t>B13090</t>
  </si>
  <si>
    <t>002573</t>
  </si>
  <si>
    <t>DW002142015BR</t>
  </si>
  <si>
    <t>85.268.316/0001-11</t>
  </si>
  <si>
    <t>HERRERA &amp; OLIVEIRA LTDA</t>
  </si>
  <si>
    <t xml:space="preserve">31871 </t>
  </si>
  <si>
    <t>45\002565</t>
  </si>
  <si>
    <t>B13392</t>
  </si>
  <si>
    <t>002565</t>
  </si>
  <si>
    <t>DW002141916BR</t>
  </si>
  <si>
    <t>68.755.685/0001-10</t>
  </si>
  <si>
    <t>LOJAS AMERICANAS S/A</t>
  </si>
  <si>
    <t xml:space="preserve">26387 </t>
  </si>
  <si>
    <t>45\002708</t>
  </si>
  <si>
    <t>779</t>
  </si>
  <si>
    <t>306506</t>
  </si>
  <si>
    <t>002708</t>
  </si>
  <si>
    <t>ADRIANA MUTTON</t>
  </si>
  <si>
    <t>PE</t>
  </si>
  <si>
    <t>33.014.556/0179-19</t>
  </si>
  <si>
    <t>B &amp; B VIDEO LOCADORA LTDA</t>
  </si>
  <si>
    <t xml:space="preserve">31938 </t>
  </si>
  <si>
    <t>45\002743</t>
  </si>
  <si>
    <t>B14329</t>
  </si>
  <si>
    <t>002743</t>
  </si>
  <si>
    <t>DW002145011BR</t>
  </si>
  <si>
    <t>01.075.830/0001-40</t>
  </si>
  <si>
    <t>CONDOR VIDEO LOCACAO E COMERCIO LTDA</t>
  </si>
  <si>
    <t xml:space="preserve">32089 </t>
  </si>
  <si>
    <t>45\002544</t>
  </si>
  <si>
    <t>B13706</t>
  </si>
  <si>
    <t>002544</t>
  </si>
  <si>
    <t>DW002141709BR</t>
  </si>
  <si>
    <t>91.217.075/0001-84</t>
  </si>
  <si>
    <t>R J C VIDEO LOCADORA LTDA</t>
  </si>
  <si>
    <t xml:space="preserve">32216 </t>
  </si>
  <si>
    <t>45\002593</t>
  </si>
  <si>
    <t>B13217</t>
  </si>
  <si>
    <t>002593</t>
  </si>
  <si>
    <t>DW002142219BR</t>
  </si>
  <si>
    <t>02.642.779/0001-74</t>
  </si>
  <si>
    <t>VIDEO LOCADORA DO CABO LTDA ME</t>
  </si>
  <si>
    <t xml:space="preserve">27719 </t>
  </si>
  <si>
    <t>45\002828</t>
  </si>
  <si>
    <t>B14862</t>
  </si>
  <si>
    <t>002828</t>
  </si>
  <si>
    <t>DW002146578BR</t>
  </si>
  <si>
    <t>00.587.044/0001-60</t>
  </si>
  <si>
    <t>ROGERIO ROSSETE ME</t>
  </si>
  <si>
    <t xml:space="preserve">24873 </t>
  </si>
  <si>
    <t>45\002851</t>
  </si>
  <si>
    <t>303</t>
  </si>
  <si>
    <t>B14424</t>
  </si>
  <si>
    <t>002851</t>
  </si>
  <si>
    <t>74.628.561/0001-76</t>
  </si>
  <si>
    <t>AGDA DE CARVALHO LIMA ME</t>
  </si>
  <si>
    <t xml:space="preserve">32699 </t>
  </si>
  <si>
    <t>45\002842</t>
  </si>
  <si>
    <t>B15197</t>
  </si>
  <si>
    <t>002842</t>
  </si>
  <si>
    <t>DW002146745BR</t>
  </si>
  <si>
    <t>72.912.058/0001-12</t>
  </si>
  <si>
    <t>VIDEOTELA LOCADORA LTDA ME</t>
  </si>
  <si>
    <t xml:space="preserve">33007 </t>
  </si>
  <si>
    <t>45\002614</t>
  </si>
  <si>
    <t>B13461</t>
  </si>
  <si>
    <t>002614</t>
  </si>
  <si>
    <t>DW002142426BR</t>
  </si>
  <si>
    <t>03.199.507/0001-04</t>
  </si>
  <si>
    <t>SILVANIA COSTA DA FONSECA</t>
  </si>
  <si>
    <t xml:space="preserve">33024 </t>
  </si>
  <si>
    <t>45\002906</t>
  </si>
  <si>
    <t>B12850</t>
  </si>
  <si>
    <t>002906</t>
  </si>
  <si>
    <t>DW002147525BR</t>
  </si>
  <si>
    <t>03.188.705/0001-72</t>
  </si>
  <si>
    <t>45\002703</t>
  </si>
  <si>
    <t>306508</t>
  </si>
  <si>
    <t>002703</t>
  </si>
  <si>
    <t>33.014.556/0181-33</t>
  </si>
  <si>
    <t>EROAN JANDREY DA SILVEIRA</t>
  </si>
  <si>
    <t xml:space="preserve">33506 </t>
  </si>
  <si>
    <t>45\002810</t>
  </si>
  <si>
    <t>B14655</t>
  </si>
  <si>
    <t>002810</t>
  </si>
  <si>
    <t>DW002146312BR</t>
  </si>
  <si>
    <t>03.343.358/0001-05</t>
  </si>
  <si>
    <t>HARD TECH INFORMATICA LTDA ME</t>
  </si>
  <si>
    <t xml:space="preserve">33533 </t>
  </si>
  <si>
    <t>45\002750</t>
  </si>
  <si>
    <t>B12748</t>
  </si>
  <si>
    <t>002750</t>
  </si>
  <si>
    <t>DW002145087BR</t>
  </si>
  <si>
    <t>00.522.022/0001-11</t>
  </si>
  <si>
    <t>ATLANTIDA VIDEO COMERCIO E LOCACAO FITAS</t>
  </si>
  <si>
    <t xml:space="preserve">33596 </t>
  </si>
  <si>
    <t>45\002941</t>
  </si>
  <si>
    <t>B15304</t>
  </si>
  <si>
    <t>002941</t>
  </si>
  <si>
    <t>DW002148295BR</t>
  </si>
  <si>
    <t>01.932.427/0001-90</t>
  </si>
  <si>
    <t>PAULUCCI BAPTISTA COM E LOCACOES LTDA ME</t>
  </si>
  <si>
    <t xml:space="preserve">33923 </t>
  </si>
  <si>
    <t>45\002669</t>
  </si>
  <si>
    <t>B14123</t>
  </si>
  <si>
    <t>002669</t>
  </si>
  <si>
    <t>DW002142973BR</t>
  </si>
  <si>
    <t>03.093.278/0001-49</t>
  </si>
  <si>
    <t>PIRA VIDEO COMERCIO DE FITAS LTDA ME</t>
  </si>
  <si>
    <t>45\002615</t>
  </si>
  <si>
    <t>B13514</t>
  </si>
  <si>
    <t>002615</t>
  </si>
  <si>
    <t>DW002142430BR</t>
  </si>
  <si>
    <t>00.611.792/0001-30</t>
  </si>
  <si>
    <t>L G GUERREIRO ME</t>
  </si>
  <si>
    <t xml:space="preserve">34880 </t>
  </si>
  <si>
    <t>45\002562</t>
  </si>
  <si>
    <t>B13096</t>
  </si>
  <si>
    <t>002562</t>
  </si>
  <si>
    <t>DW002141880BR</t>
  </si>
  <si>
    <t>37.484.284/0001-49</t>
  </si>
  <si>
    <t>WMIX DISTRIBUIDORA LTDA</t>
  </si>
  <si>
    <t xml:space="preserve">7536  </t>
  </si>
  <si>
    <t>45\002690</t>
  </si>
  <si>
    <t>795</t>
  </si>
  <si>
    <t>308455</t>
  </si>
  <si>
    <t>002690</t>
  </si>
  <si>
    <t>03.918.609/0001-32</t>
  </si>
  <si>
    <t>VIVATI LOCADORA LTDA</t>
  </si>
  <si>
    <t xml:space="preserve">35119 </t>
  </si>
  <si>
    <t>45\002622</t>
  </si>
  <si>
    <t>B13405</t>
  </si>
  <si>
    <t>002622</t>
  </si>
  <si>
    <t>DW002142505BR</t>
  </si>
  <si>
    <t>03.994.767/0001-71</t>
  </si>
  <si>
    <t>ALBERTINA GHIZZO NANDI ME</t>
  </si>
  <si>
    <t xml:space="preserve">35377 </t>
  </si>
  <si>
    <t>45\002518</t>
  </si>
  <si>
    <t>B12780</t>
  </si>
  <si>
    <t>002518</t>
  </si>
  <si>
    <t>DW002141434BR</t>
  </si>
  <si>
    <t>03.916.666/0001-82</t>
  </si>
  <si>
    <t>VIDEO LOCADORA SILVA ROSSI LTDA EPP</t>
  </si>
  <si>
    <t>45\002604</t>
  </si>
  <si>
    <t>B13652</t>
  </si>
  <si>
    <t>002604</t>
  </si>
  <si>
    <t>DW002142324BR</t>
  </si>
  <si>
    <t>04.124.410/0001-03</t>
  </si>
  <si>
    <t>45\002626</t>
  </si>
  <si>
    <t>B13654</t>
  </si>
  <si>
    <t>002626</t>
  </si>
  <si>
    <t>DW002142545BR</t>
  </si>
  <si>
    <t>ANA CAROLINA DE OLIVEIRA E CIA LTDA</t>
  </si>
  <si>
    <t xml:space="preserve">35413 </t>
  </si>
  <si>
    <t>45\002914</t>
  </si>
  <si>
    <t>B13721</t>
  </si>
  <si>
    <t>002914</t>
  </si>
  <si>
    <t>DW002147600BR</t>
  </si>
  <si>
    <t>03.078.336/0001-65</t>
  </si>
  <si>
    <t>BRAGA VIDEO LOCADORA ART PRES ELET LTDA</t>
  </si>
  <si>
    <t xml:space="preserve">35600 </t>
  </si>
  <si>
    <t>45\002632</t>
  </si>
  <si>
    <t>787</t>
  </si>
  <si>
    <t>B13898</t>
  </si>
  <si>
    <t>002632</t>
  </si>
  <si>
    <t>DW002142602BR</t>
  </si>
  <si>
    <t>01.507.666/0001-01</t>
  </si>
  <si>
    <t>MIRON VIDEO LOCADORA LTDA ME</t>
  </si>
  <si>
    <t xml:space="preserve">36088 </t>
  </si>
  <si>
    <t>45\002832</t>
  </si>
  <si>
    <t>B14845</t>
  </si>
  <si>
    <t>RECUSADO</t>
  </si>
  <si>
    <t>S25 - DEVOLUÇÃO CONCLUÍDA</t>
  </si>
  <si>
    <t>002832</t>
  </si>
  <si>
    <t>DW002146618BR</t>
  </si>
  <si>
    <t>00.691.213/0001-07</t>
  </si>
  <si>
    <t>F1\002362</t>
  </si>
  <si>
    <t>PENDENTE</t>
  </si>
  <si>
    <t>RECUSA</t>
  </si>
  <si>
    <t>Recusa Venda</t>
  </si>
  <si>
    <t xml:space="preserve">38 </t>
  </si>
  <si>
    <t>RECUSAS DE VENDA</t>
  </si>
  <si>
    <t>F1</t>
  </si>
  <si>
    <t>002362</t>
  </si>
  <si>
    <t>RODOFLUVIAL</t>
  </si>
  <si>
    <t>BRESSANELLI &amp; CIA LTDA</t>
  </si>
  <si>
    <t xml:space="preserve">36261 </t>
  </si>
  <si>
    <t>45\002541</t>
  </si>
  <si>
    <t>B13344</t>
  </si>
  <si>
    <t>002541</t>
  </si>
  <si>
    <t>DW002141672BR</t>
  </si>
  <si>
    <t>03.857.263/0001-00</t>
  </si>
  <si>
    <t>VITORINO VIDEO LOCADORA LTDA ME</t>
  </si>
  <si>
    <t xml:space="preserve">36351 </t>
  </si>
  <si>
    <t>45\002603</t>
  </si>
  <si>
    <t>B13030</t>
  </si>
  <si>
    <t>002603</t>
  </si>
  <si>
    <t>DW002142315BR</t>
  </si>
  <si>
    <t>04.656.068/0001-84</t>
  </si>
  <si>
    <t>J B FROZONI ANTUN ME</t>
  </si>
  <si>
    <t xml:space="preserve">14554 </t>
  </si>
  <si>
    <t>45\002629</t>
  </si>
  <si>
    <t>B14093</t>
  </si>
  <si>
    <t>002629</t>
  </si>
  <si>
    <t>DW002142576BR</t>
  </si>
  <si>
    <t>96.588.322/0001-72</t>
  </si>
  <si>
    <t>SIMONE SILVA SPESSOTO ME</t>
  </si>
  <si>
    <t xml:space="preserve">36508 </t>
  </si>
  <si>
    <t>45\002586</t>
  </si>
  <si>
    <t>B13020</t>
  </si>
  <si>
    <t>002586</t>
  </si>
  <si>
    <t>DW002142148BR</t>
  </si>
  <si>
    <t>04.447.799/0001-10</t>
  </si>
  <si>
    <t>FERRINI &amp; CIA LTDA ME</t>
  </si>
  <si>
    <t xml:space="preserve">36646 </t>
  </si>
  <si>
    <t>45\002756</t>
  </si>
  <si>
    <t>B14935</t>
  </si>
  <si>
    <t>002756</t>
  </si>
  <si>
    <t>DW002145144BR</t>
  </si>
  <si>
    <t>04.767.599/0001-44</t>
  </si>
  <si>
    <t>L P VIDEO LOCADORA E GAMES LTDA ME</t>
  </si>
  <si>
    <t xml:space="preserve">36670 </t>
  </si>
  <si>
    <t>45\002909</t>
  </si>
  <si>
    <t>B14173</t>
  </si>
  <si>
    <t>002909</t>
  </si>
  <si>
    <t>DW002147556BR</t>
  </si>
  <si>
    <t>04.235.202/0001-73</t>
  </si>
  <si>
    <t>M. JACINTO VIDEO LOCADORA</t>
  </si>
  <si>
    <t xml:space="preserve">36733 </t>
  </si>
  <si>
    <t>45\002847</t>
  </si>
  <si>
    <t>B14698</t>
  </si>
  <si>
    <t>002847</t>
  </si>
  <si>
    <t>DW002146811BR</t>
  </si>
  <si>
    <t>04.722.521/0001-03</t>
  </si>
  <si>
    <t>LOJA LUVIZOTTI LTDA ME</t>
  </si>
  <si>
    <t xml:space="preserve">37217 </t>
  </si>
  <si>
    <t>45\002638</t>
  </si>
  <si>
    <t>B14100</t>
  </si>
  <si>
    <t>002638</t>
  </si>
  <si>
    <t>DW002142664BR</t>
  </si>
  <si>
    <t>57.174.351/0001-36</t>
  </si>
  <si>
    <t>KLEN &amp; CARVALHO LTDA - ME</t>
  </si>
  <si>
    <t xml:space="preserve">37676 </t>
  </si>
  <si>
    <t>45\002560</t>
  </si>
  <si>
    <t>B14097</t>
  </si>
  <si>
    <t>002560</t>
  </si>
  <si>
    <t>DW002141862BR</t>
  </si>
  <si>
    <t>05.070.900/0001-29</t>
  </si>
  <si>
    <t>YUKIKAZU RICARDO OSHIRO - FIMES ME</t>
  </si>
  <si>
    <t xml:space="preserve">24997 </t>
  </si>
  <si>
    <t>45\002820</t>
  </si>
  <si>
    <t>B14812</t>
  </si>
  <si>
    <t>002820</t>
  </si>
  <si>
    <t>DW002146480BR</t>
  </si>
  <si>
    <t>02.266.019/0001-00</t>
  </si>
  <si>
    <t>JOSE EUSTAQUIO ALVES</t>
  </si>
  <si>
    <t xml:space="preserve">37797 </t>
  </si>
  <si>
    <t>45\002557</t>
  </si>
  <si>
    <t>B13720</t>
  </si>
  <si>
    <t>002557</t>
  </si>
  <si>
    <t>DW002141831BR</t>
  </si>
  <si>
    <t>25.884.594/0001-71</t>
  </si>
  <si>
    <t>KRAUSPENHAR &amp; KRAUSPENHAR LTDA - ME</t>
  </si>
  <si>
    <t xml:space="preserve">38194 </t>
  </si>
  <si>
    <t>45\002597</t>
  </si>
  <si>
    <t>B13360</t>
  </si>
  <si>
    <t>002597</t>
  </si>
  <si>
    <t>DW002142253BR</t>
  </si>
  <si>
    <t>01.448.805/0001-65</t>
  </si>
  <si>
    <t>MONTE VIDEO LOCADORA LTDA ME</t>
  </si>
  <si>
    <t xml:space="preserve">38992 </t>
  </si>
  <si>
    <t>45\002824</t>
  </si>
  <si>
    <t>B14859</t>
  </si>
  <si>
    <t>002824</t>
  </si>
  <si>
    <t>DW002146547BR</t>
  </si>
  <si>
    <t>00.266.545/0001-44</t>
  </si>
  <si>
    <t>VM VIDEO LTDA</t>
  </si>
  <si>
    <t xml:space="preserve">39205 </t>
  </si>
  <si>
    <t>45\002517</t>
  </si>
  <si>
    <t>B12852</t>
  </si>
  <si>
    <t>002517</t>
  </si>
  <si>
    <t>DW002141425BR</t>
  </si>
  <si>
    <t>05.323.862/0001-79</t>
  </si>
  <si>
    <t>JANAINA GORGES MICHALSKI ME</t>
  </si>
  <si>
    <t xml:space="preserve">42378 </t>
  </si>
  <si>
    <t>45\003182</t>
  </si>
  <si>
    <t>B15234</t>
  </si>
  <si>
    <t>003182</t>
  </si>
  <si>
    <t>DW002152202BR</t>
  </si>
  <si>
    <t>04.645.403/0001-49</t>
  </si>
  <si>
    <t>ANDRE LUIS DUARTE &amp; CIA LTDA ME</t>
  </si>
  <si>
    <t xml:space="preserve">39472 </t>
  </si>
  <si>
    <t>45\002625</t>
  </si>
  <si>
    <t>B13067</t>
  </si>
  <si>
    <t>002625</t>
  </si>
  <si>
    <t>DW002142531BR</t>
  </si>
  <si>
    <t>05.221.744/0001-50</t>
  </si>
  <si>
    <t>CARMO &amp; CARMO VIDEO LOCADORA LTDA ME</t>
  </si>
  <si>
    <t xml:space="preserve">39661 </t>
  </si>
  <si>
    <t>45\002678</t>
  </si>
  <si>
    <t>B13617</t>
  </si>
  <si>
    <t>002678</t>
  </si>
  <si>
    <t>DW002143069BR</t>
  </si>
  <si>
    <t>04.939.397/0001-32</t>
  </si>
  <si>
    <t>MAURICIO MAZZONI EPP</t>
  </si>
  <si>
    <t>45\002912</t>
  </si>
  <si>
    <t>330</t>
  </si>
  <si>
    <t>B13286</t>
  </si>
  <si>
    <t>002912</t>
  </si>
  <si>
    <t>DW002147587BR</t>
  </si>
  <si>
    <t>05.954.013/0001-13</t>
  </si>
  <si>
    <t>VALERIA LEITE DE OLIVEIRA</t>
  </si>
  <si>
    <t xml:space="preserve">39810 </t>
  </si>
  <si>
    <t>45\002605</t>
  </si>
  <si>
    <t>B12874</t>
  </si>
  <si>
    <t>002605</t>
  </si>
  <si>
    <t>DW002142338BR</t>
  </si>
  <si>
    <t>05.045.699/0001-20</t>
  </si>
  <si>
    <t>ODONE LUIS PIGOZZI ME</t>
  </si>
  <si>
    <t xml:space="preserve">39973 </t>
  </si>
  <si>
    <t>45\002637</t>
  </si>
  <si>
    <t>B13637</t>
  </si>
  <si>
    <t>002637</t>
  </si>
  <si>
    <t>DW002142655BR</t>
  </si>
  <si>
    <t>05.591.216/0001-92</t>
  </si>
  <si>
    <t>JULE CRISTINA BUSSOLINI ME</t>
  </si>
  <si>
    <t xml:space="preserve">20271 </t>
  </si>
  <si>
    <t>45\002655</t>
  </si>
  <si>
    <t>B13866</t>
  </si>
  <si>
    <t>002655</t>
  </si>
  <si>
    <t>DW002142837BR</t>
  </si>
  <si>
    <t>05.929.639/0001-70</t>
  </si>
  <si>
    <t>45\002681</t>
  </si>
  <si>
    <t>B13616</t>
  </si>
  <si>
    <t>002681</t>
  </si>
  <si>
    <t>DW002143090BR</t>
  </si>
  <si>
    <t>GERSON SUPRINYAK</t>
  </si>
  <si>
    <t xml:space="preserve">40287 </t>
  </si>
  <si>
    <t>45\002757</t>
  </si>
  <si>
    <t>B14936</t>
  </si>
  <si>
    <t>002757</t>
  </si>
  <si>
    <t>DW002145158BR</t>
  </si>
  <si>
    <t>06.176.773/0001-00</t>
  </si>
  <si>
    <t>MIRANDA E FAGUNDES LTDA ME</t>
  </si>
  <si>
    <t>45\002662</t>
  </si>
  <si>
    <t>B13530</t>
  </si>
  <si>
    <t>002662</t>
  </si>
  <si>
    <t>DW002142908BR</t>
  </si>
  <si>
    <t>05.803.843/0001-40</t>
  </si>
  <si>
    <t>45\002704</t>
  </si>
  <si>
    <t>306519</t>
  </si>
  <si>
    <t>002704</t>
  </si>
  <si>
    <t>33.014.556/0199-62</t>
  </si>
  <si>
    <t>JORGE MACHADO DE SOUZA &amp; CIA LTDA</t>
  </si>
  <si>
    <t xml:space="preserve">40442 </t>
  </si>
  <si>
    <t>45\002751</t>
  </si>
  <si>
    <t>B14242</t>
  </si>
  <si>
    <t>002751</t>
  </si>
  <si>
    <t>DW002145095BR</t>
  </si>
  <si>
    <t>05.193.494/0001-91</t>
  </si>
  <si>
    <t>ADRIANA CORTAT LIMA ME</t>
  </si>
  <si>
    <t xml:space="preserve">40468 </t>
  </si>
  <si>
    <t>45\002818</t>
  </si>
  <si>
    <t>B14792</t>
  </si>
  <si>
    <t>002818</t>
  </si>
  <si>
    <t>DW002146462BR</t>
  </si>
  <si>
    <t>06.268.435/0001-06</t>
  </si>
  <si>
    <t>JOCELAINE SOARES SOLNER</t>
  </si>
  <si>
    <t xml:space="preserve">40492 </t>
  </si>
  <si>
    <t>45\002897</t>
  </si>
  <si>
    <t>B14660</t>
  </si>
  <si>
    <t>002897</t>
  </si>
  <si>
    <t>DW002147437BR</t>
  </si>
  <si>
    <t>02.099.814/0001-50</t>
  </si>
  <si>
    <t>S. O. BRITO LOCADORA - ME</t>
  </si>
  <si>
    <t xml:space="preserve">40504 </t>
  </si>
  <si>
    <t>45\002781</t>
  </si>
  <si>
    <t>B13600</t>
  </si>
  <si>
    <t>002781</t>
  </si>
  <si>
    <t>DW002145643BR</t>
  </si>
  <si>
    <t>06.236.758/0001-00</t>
  </si>
  <si>
    <t>ELAINE CRISTINA SANTOS COSTA ME</t>
  </si>
  <si>
    <t xml:space="preserve">40535 </t>
  </si>
  <si>
    <t>45\002761</t>
  </si>
  <si>
    <t>B15040</t>
  </si>
  <si>
    <t>002761</t>
  </si>
  <si>
    <t>DW002145192BR</t>
  </si>
  <si>
    <t>06.319.322/0001-84</t>
  </si>
  <si>
    <t>CARVALHO &amp; PIZARRO COM FILM LOC FTS LTDA</t>
  </si>
  <si>
    <t>45\002911</t>
  </si>
  <si>
    <t>B14029</t>
  </si>
  <si>
    <t>002911</t>
  </si>
  <si>
    <t>DW002147573BR</t>
  </si>
  <si>
    <t>06.333.014/0001-03</t>
  </si>
  <si>
    <t>S F STERZO JR ME</t>
  </si>
  <si>
    <t>45\002902</t>
  </si>
  <si>
    <t>B14129</t>
  </si>
  <si>
    <t>002902</t>
  </si>
  <si>
    <t>DW002147485BR</t>
  </si>
  <si>
    <t>06.928.939/0001-05</t>
  </si>
  <si>
    <t>A S ALMEIDA VIDEO E LOCADORA</t>
  </si>
  <si>
    <t xml:space="preserve">41186 </t>
  </si>
  <si>
    <t>45\002821</t>
  </si>
  <si>
    <t>B14854</t>
  </si>
  <si>
    <t>002821</t>
  </si>
  <si>
    <t>DW002146493BR</t>
  </si>
  <si>
    <t>06.266.330/0001-00</t>
  </si>
  <si>
    <t>ROBERTO SANDRO OLIVEIRA</t>
  </si>
  <si>
    <t xml:space="preserve">41251 </t>
  </si>
  <si>
    <t>45\002584</t>
  </si>
  <si>
    <t>B12815</t>
  </si>
  <si>
    <t>002584</t>
  </si>
  <si>
    <t>DW002142125BR</t>
  </si>
  <si>
    <t>00.429.905/0001-81</t>
  </si>
  <si>
    <t>DVD HOME VIDEO LOCADORA LTDA ME</t>
  </si>
  <si>
    <t xml:space="preserve">41549 </t>
  </si>
  <si>
    <t>45\002907</t>
  </si>
  <si>
    <t>B14411</t>
  </si>
  <si>
    <t>002907</t>
  </si>
  <si>
    <t>DW002147539BR</t>
  </si>
  <si>
    <t>07.286.710/0001-79</t>
  </si>
  <si>
    <t>VIVA VIDEO COMERCIO DE VIDEO LTDA</t>
  </si>
  <si>
    <t xml:space="preserve">29972 </t>
  </si>
  <si>
    <t>45\002640</t>
  </si>
  <si>
    <t>B14136</t>
  </si>
  <si>
    <t>002640</t>
  </si>
  <si>
    <t>DW002142681BR</t>
  </si>
  <si>
    <t>06.976.704/0001-80</t>
  </si>
  <si>
    <t>REGINALDO FABIANO DE FARIAS &amp; CIA LTDA</t>
  </si>
  <si>
    <t xml:space="preserve">41797 </t>
  </si>
  <si>
    <t>45\002899</t>
  </si>
  <si>
    <t>B14829</t>
  </si>
  <si>
    <t>002899</t>
  </si>
  <si>
    <t>MS</t>
  </si>
  <si>
    <t>DW002147454BR</t>
  </si>
  <si>
    <t>07.266.411/0001-72</t>
  </si>
  <si>
    <t>TANOS VIDEO LTDA</t>
  </si>
  <si>
    <t xml:space="preserve">4186  </t>
  </si>
  <si>
    <t>45\002671</t>
  </si>
  <si>
    <t>B14159</t>
  </si>
  <si>
    <t>002671</t>
  </si>
  <si>
    <t>DW002142995BR</t>
  </si>
  <si>
    <t>39.107.073/0001-12</t>
  </si>
  <si>
    <t>MARCELO ALVARES PIMENTA</t>
  </si>
  <si>
    <t xml:space="preserve">42452 </t>
  </si>
  <si>
    <t>45\002746</t>
  </si>
  <si>
    <t>B12888</t>
  </si>
  <si>
    <t>002746</t>
  </si>
  <si>
    <t>DW002145042BR</t>
  </si>
  <si>
    <t>07.601.234/0001-33</t>
  </si>
  <si>
    <t>VANESSA PAULA DAS CHAGAS SOARES ME</t>
  </si>
  <si>
    <t xml:space="preserve">42518 </t>
  </si>
  <si>
    <t>45\002898</t>
  </si>
  <si>
    <t>B14740</t>
  </si>
  <si>
    <t>002898</t>
  </si>
  <si>
    <t>DW002147445BR</t>
  </si>
  <si>
    <t>06.372.121/0001-40</t>
  </si>
  <si>
    <t>IRMAOS VIDEO LOCADORA TRIRRIENSE LTDA</t>
  </si>
  <si>
    <t xml:space="preserve">33019 </t>
  </si>
  <si>
    <t>45\002816</t>
  </si>
  <si>
    <t>B14796</t>
  </si>
  <si>
    <t>002816</t>
  </si>
  <si>
    <t>DW002146445BR</t>
  </si>
  <si>
    <t>03.464.817/0001-09</t>
  </si>
  <si>
    <t>LB VIDEO LOCADORA LTDA ME</t>
  </si>
  <si>
    <t xml:space="preserve">42823 </t>
  </si>
  <si>
    <t>45\002568</t>
  </si>
  <si>
    <t>B12765</t>
  </si>
  <si>
    <t>002568</t>
  </si>
  <si>
    <t>DW002141964BR</t>
  </si>
  <si>
    <t>07.310.259/0001-88</t>
  </si>
  <si>
    <t>WILSON APARECIDO DE OLIVEIRA LOCADORA ME</t>
  </si>
  <si>
    <t xml:space="preserve">42905 </t>
  </si>
  <si>
    <t>45\002656</t>
  </si>
  <si>
    <t>B13497</t>
  </si>
  <si>
    <t>002656</t>
  </si>
  <si>
    <t>DW002142845BR</t>
  </si>
  <si>
    <t>07.158.820/0001-55</t>
  </si>
  <si>
    <t>CLEVERSON HERNANI DA CRUZ</t>
  </si>
  <si>
    <t xml:space="preserve">42976 </t>
  </si>
  <si>
    <t>45\002542</t>
  </si>
  <si>
    <t>B12846</t>
  </si>
  <si>
    <t>002542</t>
  </si>
  <si>
    <t>DW002141686BR</t>
  </si>
  <si>
    <t>07.303.000/0001-00</t>
  </si>
  <si>
    <t>VALDIRENE ALVES NEVES DA SILVA - ME</t>
  </si>
  <si>
    <t xml:space="preserve">43157 </t>
  </si>
  <si>
    <t>45\002561</t>
  </si>
  <si>
    <t>B14383</t>
  </si>
  <si>
    <t>002561</t>
  </si>
  <si>
    <t>GO</t>
  </si>
  <si>
    <t>DW002141876BR</t>
  </si>
  <si>
    <t>07.577.259/0001-49</t>
  </si>
  <si>
    <t>ASSIS SO FILMAO LOCADORA DE VIDEOS LTDA</t>
  </si>
  <si>
    <t xml:space="preserve">43199 </t>
  </si>
  <si>
    <t>45\002753</t>
  </si>
  <si>
    <t>B14338</t>
  </si>
  <si>
    <t>002753</t>
  </si>
  <si>
    <t>DW002145113BR</t>
  </si>
  <si>
    <t>07.621.229/0001-92</t>
  </si>
  <si>
    <t>MARCOS ANTONIO LOGUETTA &amp; CIA LTDA</t>
  </si>
  <si>
    <t xml:space="preserve">20283 </t>
  </si>
  <si>
    <t>45\002613</t>
  </si>
  <si>
    <t>B13959</t>
  </si>
  <si>
    <t>002613</t>
  </si>
  <si>
    <t>DW002142412BR</t>
  </si>
  <si>
    <t>07.572.478/0001-35</t>
  </si>
  <si>
    <t>FENE VIDEO LOCADORA LTDA EPP</t>
  </si>
  <si>
    <t>45\002619</t>
  </si>
  <si>
    <t>B13603</t>
  </si>
  <si>
    <t>002619</t>
  </si>
  <si>
    <t>DW002142474BR</t>
  </si>
  <si>
    <t>08.105.139/0001-01</t>
  </si>
  <si>
    <t>JOAO PEDRO PATIAS</t>
  </si>
  <si>
    <t xml:space="preserve">43394 </t>
  </si>
  <si>
    <t>45\002556</t>
  </si>
  <si>
    <t>B13448</t>
  </si>
  <si>
    <t>002556</t>
  </si>
  <si>
    <t>DW002141828BR</t>
  </si>
  <si>
    <t>07.128.579/0001-11</t>
  </si>
  <si>
    <t>IMPERIO MAGIA VIDEO LOCADORA LTDA</t>
  </si>
  <si>
    <t xml:space="preserve">43495 </t>
  </si>
  <si>
    <t>45\002778</t>
  </si>
  <si>
    <t>B15166</t>
  </si>
  <si>
    <t>002778</t>
  </si>
  <si>
    <t>DW002145612BR</t>
  </si>
  <si>
    <t>07.399.248/0001-16</t>
  </si>
  <si>
    <t>SBARDELOTTO &amp; VASCONCELLOS LTDA</t>
  </si>
  <si>
    <t xml:space="preserve">43522 </t>
  </si>
  <si>
    <t>45\002585</t>
  </si>
  <si>
    <t>B13928</t>
  </si>
  <si>
    <t>002585</t>
  </si>
  <si>
    <t>DW002142134BR</t>
  </si>
  <si>
    <t>07.703.114/0001-47</t>
  </si>
  <si>
    <t>NAVEGUE VIDEOLOCADORA LTDA ME</t>
  </si>
  <si>
    <t xml:space="preserve">43560 </t>
  </si>
  <si>
    <t>45\002895</t>
  </si>
  <si>
    <t>B12821</t>
  </si>
  <si>
    <t>002895</t>
  </si>
  <si>
    <t>DW002147410BR</t>
  </si>
  <si>
    <t>08.266.896/0001-67</t>
  </si>
  <si>
    <t>C &amp; E COMERCIO E LOCACOES DE DVD LTDA ME</t>
  </si>
  <si>
    <t xml:space="preserve">43562 </t>
  </si>
  <si>
    <t>45\002809</t>
  </si>
  <si>
    <t>B13073</t>
  </si>
  <si>
    <t>002809</t>
  </si>
  <si>
    <t>DW002146309BR</t>
  </si>
  <si>
    <t>08.194.138/0001-80</t>
  </si>
  <si>
    <t>ALDAFRAN FERREIRA DA CRUZ ABRANTES ME</t>
  </si>
  <si>
    <t xml:space="preserve">43713 </t>
  </si>
  <si>
    <t>45\002805</t>
  </si>
  <si>
    <t>B15158</t>
  </si>
  <si>
    <t>002805</t>
  </si>
  <si>
    <t>RN</t>
  </si>
  <si>
    <t>DW002146096BR</t>
  </si>
  <si>
    <t>08.484.232/0001-74</t>
  </si>
  <si>
    <t>G W VIDEOLOCADORA LIMITADA</t>
  </si>
  <si>
    <t xml:space="preserve">32050 </t>
  </si>
  <si>
    <t>45\002596</t>
  </si>
  <si>
    <t>B12871</t>
  </si>
  <si>
    <t>002596</t>
  </si>
  <si>
    <t>DW002142240BR</t>
  </si>
  <si>
    <t>08.428.325/0001-81</t>
  </si>
  <si>
    <t>DESUO &amp; DESUO LTDA ME</t>
  </si>
  <si>
    <t xml:space="preserve">43930 </t>
  </si>
  <si>
    <t>45\002634</t>
  </si>
  <si>
    <t>B14081</t>
  </si>
  <si>
    <t>002634</t>
  </si>
  <si>
    <t>DW002142620BR</t>
  </si>
  <si>
    <t>07.232.148/0001-09</t>
  </si>
  <si>
    <t>MARIA DAS DORES COSTA FREITAS BUENO</t>
  </si>
  <si>
    <t xml:space="preserve">43959 </t>
  </si>
  <si>
    <t>45\002663</t>
  </si>
  <si>
    <t>B13465</t>
  </si>
  <si>
    <t>002663</t>
  </si>
  <si>
    <t>DW002142911BR</t>
  </si>
  <si>
    <t>05.786.478/0001-02</t>
  </si>
  <si>
    <t>JULIO CESAR DE MORAES SOARES</t>
  </si>
  <si>
    <t xml:space="preserve">44201 </t>
  </si>
  <si>
    <t>45\002558</t>
  </si>
  <si>
    <t>B13944</t>
  </si>
  <si>
    <t>002558</t>
  </si>
  <si>
    <t>DW002141845BR</t>
  </si>
  <si>
    <t>08.334.551/0001-01</t>
  </si>
  <si>
    <t>VIDEOLOCADORA MACIEL LTDA ME</t>
  </si>
  <si>
    <t xml:space="preserve">44229 </t>
  </si>
  <si>
    <t>45\002900</t>
  </si>
  <si>
    <t>B13726</t>
  </si>
  <si>
    <t>002900</t>
  </si>
  <si>
    <t>DW002147468BR</t>
  </si>
  <si>
    <t>08.399.557/0001-59</t>
  </si>
  <si>
    <t>SILVER FOX VIDEO LOCADORA LTDA</t>
  </si>
  <si>
    <t xml:space="preserve">44299 </t>
  </si>
  <si>
    <t>45\002758</t>
  </si>
  <si>
    <t>B13167</t>
  </si>
  <si>
    <t>002758</t>
  </si>
  <si>
    <t>DW002145161BR</t>
  </si>
  <si>
    <t>09.013.378/0001-02</t>
  </si>
  <si>
    <t>VIDEO.COM LOCADORA LTDA</t>
  </si>
  <si>
    <t xml:space="preserve">44311 </t>
  </si>
  <si>
    <t>45\002819</t>
  </si>
  <si>
    <t>B14799</t>
  </si>
  <si>
    <t>002819</t>
  </si>
  <si>
    <t>DW002146476BR</t>
  </si>
  <si>
    <t>08.601.083/0001-86</t>
  </si>
  <si>
    <t>QUEOPS LOCADORA DE VIDEO LTDA</t>
  </si>
  <si>
    <t xml:space="preserve">13753 </t>
  </si>
  <si>
    <t>45\002686</t>
  </si>
  <si>
    <t>B14378</t>
  </si>
  <si>
    <t>002686</t>
  </si>
  <si>
    <t>DW002143143BR</t>
  </si>
  <si>
    <t>08.787.938/0001-05</t>
  </si>
  <si>
    <t>ANTONIO JOSE PAVARIN ME</t>
  </si>
  <si>
    <t xml:space="preserve">23597 </t>
  </si>
  <si>
    <t>45\002687</t>
  </si>
  <si>
    <t>B13469</t>
  </si>
  <si>
    <t>002687</t>
  </si>
  <si>
    <t>DW002143157BR</t>
  </si>
  <si>
    <t>01.366.473/0001-70</t>
  </si>
  <si>
    <t>OLAVO BARBOZA VIDEO E SUPLEMENTOS - ME</t>
  </si>
  <si>
    <t xml:space="preserve">44521 </t>
  </si>
  <si>
    <t>45\002826</t>
  </si>
  <si>
    <t>B14817</t>
  </si>
  <si>
    <t>002826</t>
  </si>
  <si>
    <t>DW002146564BR</t>
  </si>
  <si>
    <t>07.373.861/0001-64</t>
  </si>
  <si>
    <t>RENATA PORTELLINHA MARINO ME</t>
  </si>
  <si>
    <t xml:space="preserve">44966 </t>
  </si>
  <si>
    <t>45\002657</t>
  </si>
  <si>
    <t>B13649</t>
  </si>
  <si>
    <t>002657</t>
  </si>
  <si>
    <t>DW002142854BR</t>
  </si>
  <si>
    <t>07.458.883/0001-27</t>
  </si>
  <si>
    <t>VERA LUCIA PENA VILA ME</t>
  </si>
  <si>
    <t xml:space="preserve">44982 </t>
  </si>
  <si>
    <t>45\002913</t>
  </si>
  <si>
    <t>B14806</t>
  </si>
  <si>
    <t>002913</t>
  </si>
  <si>
    <t>DW002147595BR</t>
  </si>
  <si>
    <t>08.870.091/0001-28</t>
  </si>
  <si>
    <t>JOUTI VIDEO LOCADORA</t>
  </si>
  <si>
    <t>45\002804</t>
  </si>
  <si>
    <t>B14789</t>
  </si>
  <si>
    <t>002804</t>
  </si>
  <si>
    <t>DW002146048BR</t>
  </si>
  <si>
    <t>08.852.332/0001-06</t>
  </si>
  <si>
    <t>MAXWELL VIDEO LOCADORA LTDA</t>
  </si>
  <si>
    <t xml:space="preserve">20358 </t>
  </si>
  <si>
    <t>45\002583</t>
  </si>
  <si>
    <t>B12796</t>
  </si>
  <si>
    <t>002583</t>
  </si>
  <si>
    <t>DW002142117BR</t>
  </si>
  <si>
    <t>07.709.951/0001-83</t>
  </si>
  <si>
    <t>CAFE DVD  E VIDEO LTDA</t>
  </si>
  <si>
    <t xml:space="preserve">22206 </t>
  </si>
  <si>
    <t>45\002910</t>
  </si>
  <si>
    <t>B14177</t>
  </si>
  <si>
    <t>002910</t>
  </si>
  <si>
    <t>DW002147560BR</t>
  </si>
  <si>
    <t>08.112.350/0001-51</t>
  </si>
  <si>
    <t>GENIVAL DE ALMEIDA VIDEO LOCADORA ME</t>
  </si>
  <si>
    <t xml:space="preserve">45031 </t>
  </si>
  <si>
    <t>45\002666</t>
  </si>
  <si>
    <t>B14089</t>
  </si>
  <si>
    <t>002666</t>
  </si>
  <si>
    <t>DW002142942BR</t>
  </si>
  <si>
    <t>09.508.012/0001-04</t>
  </si>
  <si>
    <t>ROSILENE DA SILVA ME</t>
  </si>
  <si>
    <t xml:space="preserve">45040 </t>
  </si>
  <si>
    <t>45\002608</t>
  </si>
  <si>
    <t>B13083</t>
  </si>
  <si>
    <t>002608</t>
  </si>
  <si>
    <t>DW002142369BR</t>
  </si>
  <si>
    <t>09.269.687/0001-30</t>
  </si>
  <si>
    <t>HELENICE LUZIA GARBAZZA</t>
  </si>
  <si>
    <t xml:space="preserve">45085 </t>
  </si>
  <si>
    <t>45\002549</t>
  </si>
  <si>
    <t>B12863</t>
  </si>
  <si>
    <t>002549</t>
  </si>
  <si>
    <t>DW002141757BR</t>
  </si>
  <si>
    <t>07.848.634/0001-48</t>
  </si>
  <si>
    <t>ANGELO BENTO SCATENA PEREZ ME</t>
  </si>
  <si>
    <t xml:space="preserve">45146 </t>
  </si>
  <si>
    <t>45\002840</t>
  </si>
  <si>
    <t>B14779</t>
  </si>
  <si>
    <t>002840</t>
  </si>
  <si>
    <t>DW002146706BR</t>
  </si>
  <si>
    <t>08.944.177/0001-58</t>
  </si>
  <si>
    <t>BIZZARIO E SANTURBANO LTDA ME</t>
  </si>
  <si>
    <t xml:space="preserve">25277 </t>
  </si>
  <si>
    <t>45\002627</t>
  </si>
  <si>
    <t>B14069</t>
  </si>
  <si>
    <t>002627</t>
  </si>
  <si>
    <t>DW002142559BR</t>
  </si>
  <si>
    <t>10.176.870/0001-70</t>
  </si>
  <si>
    <t>VIDEO LOCADORA VIEIRA REIS LTDA ME</t>
  </si>
  <si>
    <t xml:space="preserve">39175 </t>
  </si>
  <si>
    <t>45\002628</t>
  </si>
  <si>
    <t>B13485</t>
  </si>
  <si>
    <t>002628</t>
  </si>
  <si>
    <t>DW002142562BR</t>
  </si>
  <si>
    <t>01.175.391/0002-29</t>
  </si>
  <si>
    <t>MARTINHA APARECIDA DE CAMARGO ME</t>
  </si>
  <si>
    <t xml:space="preserve">27188 </t>
  </si>
  <si>
    <t>45\002765</t>
  </si>
  <si>
    <t>B15055</t>
  </si>
  <si>
    <t>002765</t>
  </si>
  <si>
    <t>DW002145232BR</t>
  </si>
  <si>
    <t>10.238.520/0001-90</t>
  </si>
  <si>
    <t>CINEMAO VIDEO LOCADORA LTDA ME</t>
  </si>
  <si>
    <t xml:space="preserve">29336 </t>
  </si>
  <si>
    <t>45\002764</t>
  </si>
  <si>
    <t>B13824</t>
  </si>
  <si>
    <t>002764</t>
  </si>
  <si>
    <t>DW002145229BR</t>
  </si>
  <si>
    <t>07.312.282/0001-01</t>
  </si>
  <si>
    <t>M A M VIDEO LOCADORA E TABACARIA LTDA</t>
  </si>
  <si>
    <t xml:space="preserve">27327 </t>
  </si>
  <si>
    <t>45\002575</t>
  </si>
  <si>
    <t>B13941</t>
  </si>
  <si>
    <t>002575</t>
  </si>
  <si>
    <t>DW002142032BR</t>
  </si>
  <si>
    <t>05.460.457/0001-00</t>
  </si>
  <si>
    <t>LOCAR VIDEOS E COMUNICACAO LTDA</t>
  </si>
  <si>
    <t xml:space="preserve">45410 </t>
  </si>
  <si>
    <t>45\002594</t>
  </si>
  <si>
    <t>B14114</t>
  </si>
  <si>
    <t>002594</t>
  </si>
  <si>
    <t>DW002142222BR</t>
  </si>
  <si>
    <t>04.306.570/0001-65</t>
  </si>
  <si>
    <t>DESTRO &amp; MENEZES LTDA ME</t>
  </si>
  <si>
    <t xml:space="preserve">9822  </t>
  </si>
  <si>
    <t>45\002527</t>
  </si>
  <si>
    <t>B13137</t>
  </si>
  <si>
    <t>002527</t>
  </si>
  <si>
    <t>DF</t>
  </si>
  <si>
    <t>DW002141522BR</t>
  </si>
  <si>
    <t>06.942.624/0001-04</t>
  </si>
  <si>
    <t>REINALDO GERMANO DA SILVA</t>
  </si>
  <si>
    <t xml:space="preserve">45452 </t>
  </si>
  <si>
    <t>45\002519</t>
  </si>
  <si>
    <t>B12841</t>
  </si>
  <si>
    <t>002519</t>
  </si>
  <si>
    <t>DW002141448BR</t>
  </si>
  <si>
    <t>08.761.572/0001-03</t>
  </si>
  <si>
    <t>BLUE E WHITE DVDS E BLU RAY LTDA ME</t>
  </si>
  <si>
    <t xml:space="preserve">8671  </t>
  </si>
  <si>
    <t>45\002631</t>
  </si>
  <si>
    <t>B14183</t>
  </si>
  <si>
    <t>002631</t>
  </si>
  <si>
    <t>DW002142593BR</t>
  </si>
  <si>
    <t>10.573.211/0001-77</t>
  </si>
  <si>
    <t>FABIOLA AGAPITO ME</t>
  </si>
  <si>
    <t xml:space="preserve">24912 </t>
  </si>
  <si>
    <t>45\002754</t>
  </si>
  <si>
    <t>B15121</t>
  </si>
  <si>
    <t>002754</t>
  </si>
  <si>
    <t>DW002145127BR</t>
  </si>
  <si>
    <t>07.043.174/0001-80</t>
  </si>
  <si>
    <t>BRAVA VIDEO E TELEFONIA LTDA</t>
  </si>
  <si>
    <t xml:space="preserve">45733 </t>
  </si>
  <si>
    <t>45\002534</t>
  </si>
  <si>
    <t>B13942</t>
  </si>
  <si>
    <t>002534</t>
  </si>
  <si>
    <t>DW002141607BR</t>
  </si>
  <si>
    <t>06.161.419/0001-01</t>
  </si>
  <si>
    <t>D SOUZA &amp; CORREA VIDEOLOCADORA LTDA</t>
  </si>
  <si>
    <t>45\002644</t>
  </si>
  <si>
    <t>B13625</t>
  </si>
  <si>
    <t>002644</t>
  </si>
  <si>
    <t>DW002142721BR</t>
  </si>
  <si>
    <t>10.859.498/0001-04</t>
  </si>
  <si>
    <t>CARLENE GONCALVES TRINDEADE</t>
  </si>
  <si>
    <t xml:space="preserve">45832 </t>
  </si>
  <si>
    <t>45\002807</t>
  </si>
  <si>
    <t>B14827</t>
  </si>
  <si>
    <t>002807</t>
  </si>
  <si>
    <t>DW002146286BR</t>
  </si>
  <si>
    <t>10.840.385/0001-59</t>
  </si>
  <si>
    <t>V K GERHARD VIDEO LOCADORA</t>
  </si>
  <si>
    <t xml:space="preserve">45848 </t>
  </si>
  <si>
    <t>45\002617</t>
  </si>
  <si>
    <t>B13981</t>
  </si>
  <si>
    <t>002617</t>
  </si>
  <si>
    <t>DW002142457BR</t>
  </si>
  <si>
    <t>09.020.050/0001-05</t>
  </si>
  <si>
    <t>SCORPIUS RIO 2006 DVD VIDEO LOCADORA LTD</t>
  </si>
  <si>
    <t xml:space="preserve">35423 </t>
  </si>
  <si>
    <t>45\002694</t>
  </si>
  <si>
    <t>B14120</t>
  </si>
  <si>
    <t>002694</t>
  </si>
  <si>
    <t>08.039.263/0001-16</t>
  </si>
  <si>
    <t>ROBSON LUIZ PEREIRA</t>
  </si>
  <si>
    <t xml:space="preserve">35216 </t>
  </si>
  <si>
    <t>45\002997</t>
  </si>
  <si>
    <t>B15147</t>
  </si>
  <si>
    <t>002997</t>
  </si>
  <si>
    <t>DW002149251BR</t>
  </si>
  <si>
    <t>07.199.271/0001-67</t>
  </si>
  <si>
    <t>D R TOLEDO &amp; CIA LTDA</t>
  </si>
  <si>
    <t xml:space="preserve">45936 </t>
  </si>
  <si>
    <t>45\002803</t>
  </si>
  <si>
    <t>B14784</t>
  </si>
  <si>
    <t>002803</t>
  </si>
  <si>
    <t>DW002146025BR</t>
  </si>
  <si>
    <t>09.664.056/0001-15</t>
  </si>
  <si>
    <t>LEANDRO GUILHERME NASCIMENTO ME</t>
  </si>
  <si>
    <t xml:space="preserve">44976 </t>
  </si>
  <si>
    <t>45\002659</t>
  </si>
  <si>
    <t>B12750</t>
  </si>
  <si>
    <t>002659</t>
  </si>
  <si>
    <t>DW002142871BR</t>
  </si>
  <si>
    <t>11.166.236/0001-19</t>
  </si>
  <si>
    <t>FILME MANIA DE BUZIOS LOCADOR VIDEO LTDA</t>
  </si>
  <si>
    <t xml:space="preserve">45983 </t>
  </si>
  <si>
    <t>45\002654</t>
  </si>
  <si>
    <t>B14167</t>
  </si>
  <si>
    <t>002654</t>
  </si>
  <si>
    <t>DW002142823BR</t>
  </si>
  <si>
    <t>10.540.640/0001-48</t>
  </si>
  <si>
    <t>ADRIANA CRISTINA GOMES DE OLIVEIRA ME</t>
  </si>
  <si>
    <t xml:space="preserve">45990 </t>
  </si>
  <si>
    <t>45\002748</t>
  </si>
  <si>
    <t>B14210</t>
  </si>
  <si>
    <t>002748</t>
  </si>
  <si>
    <t>DW002145060BR</t>
  </si>
  <si>
    <t>11.115.667/0001-56</t>
  </si>
  <si>
    <t>EVELISE BOTTEGA PERGHER LOCADORA</t>
  </si>
  <si>
    <t xml:space="preserve">45997 </t>
  </si>
  <si>
    <t>45\002903</t>
  </si>
  <si>
    <t>B12769</t>
  </si>
  <si>
    <t>002903</t>
  </si>
  <si>
    <t>DW002147499BR</t>
  </si>
  <si>
    <t>07.660.781/0001-90</t>
  </si>
  <si>
    <t>EDMEIA CEZAR GOMES</t>
  </si>
  <si>
    <t xml:space="preserve">46045 </t>
  </si>
  <si>
    <t>45\002524</t>
  </si>
  <si>
    <t>B12883</t>
  </si>
  <si>
    <t>002524</t>
  </si>
  <si>
    <t>DW002141496BR</t>
  </si>
  <si>
    <t>10.416.572/0001-00</t>
  </si>
  <si>
    <t>EMOTION LOCACAO LTDA - ME</t>
  </si>
  <si>
    <t xml:space="preserve">21040 </t>
  </si>
  <si>
    <t>45\002652</t>
  </si>
  <si>
    <t>B13608</t>
  </si>
  <si>
    <t>002652</t>
  </si>
  <si>
    <t>DW002142806BR</t>
  </si>
  <si>
    <t>57.155.608/0001-02</t>
  </si>
  <si>
    <t>ARRAIS &amp; MAIA DISTR. DVDS E EDITORA LTDA</t>
  </si>
  <si>
    <t xml:space="preserve">17253 </t>
  </si>
  <si>
    <t>45\002854</t>
  </si>
  <si>
    <t>670</t>
  </si>
  <si>
    <t>B14836</t>
  </si>
  <si>
    <t>002854</t>
  </si>
  <si>
    <t>CE</t>
  </si>
  <si>
    <t>11.086.653/0001-51</t>
  </si>
  <si>
    <t>LOCADORA LASER SHOP LTDA</t>
  </si>
  <si>
    <t xml:space="preserve">46377 </t>
  </si>
  <si>
    <t>45\002595</t>
  </si>
  <si>
    <t>B12868</t>
  </si>
  <si>
    <t>002595</t>
  </si>
  <si>
    <t>DW002142236BR</t>
  </si>
  <si>
    <t>12.346.646/0001-04</t>
  </si>
  <si>
    <t>ALGI VIDEO LOCADORA E ENTREINAMENTO LTDA</t>
  </si>
  <si>
    <t xml:space="preserve">43701 </t>
  </si>
  <si>
    <t>45\002908</t>
  </si>
  <si>
    <t>B14158</t>
  </si>
  <si>
    <t>002908</t>
  </si>
  <si>
    <t>DW002147542BR</t>
  </si>
  <si>
    <t>12.376.548/0001-10</t>
  </si>
  <si>
    <t>JOAO CANTARELLI POUEY</t>
  </si>
  <si>
    <t xml:space="preserve">46562 </t>
  </si>
  <si>
    <t>45\002567</t>
  </si>
  <si>
    <t>B13396</t>
  </si>
  <si>
    <t>002567</t>
  </si>
  <si>
    <t>DW002141933BR</t>
  </si>
  <si>
    <t>08.401.568/0001-26</t>
  </si>
  <si>
    <t>J.G. ALFAIA - ME</t>
  </si>
  <si>
    <t xml:space="preserve">46588 </t>
  </si>
  <si>
    <t>45\002707</t>
  </si>
  <si>
    <t>B14272</t>
  </si>
  <si>
    <t>002707</t>
  </si>
  <si>
    <t>AP</t>
  </si>
  <si>
    <t>12.069.321/0001-21</t>
  </si>
  <si>
    <t>BACK FIVE DISTRIBUIDORA DE FITAS LTDA ME</t>
  </si>
  <si>
    <t>45\002692</t>
  </si>
  <si>
    <t>B14121</t>
  </si>
  <si>
    <t>002692</t>
  </si>
  <si>
    <t>02.556.233/0001-09</t>
  </si>
  <si>
    <t>LUCIA DE FATIMA DIOGO COUTINHO - ME</t>
  </si>
  <si>
    <t xml:space="preserve">23728 </t>
  </si>
  <si>
    <t>45\002893</t>
  </si>
  <si>
    <t>B14246</t>
  </si>
  <si>
    <t>002893</t>
  </si>
  <si>
    <t>DW002147397BR</t>
  </si>
  <si>
    <t>10.931.946/0001-25</t>
  </si>
  <si>
    <t>MARCELO VARGAS GALLE</t>
  </si>
  <si>
    <t xml:space="preserve">46807 </t>
  </si>
  <si>
    <t>45\002880</t>
  </si>
  <si>
    <t>B13453</t>
  </si>
  <si>
    <t>002880</t>
  </si>
  <si>
    <t>DW002147091BR</t>
  </si>
  <si>
    <t>09.269.236/0001-00</t>
  </si>
  <si>
    <t>JOICE CORDEIRO MIRANDA VIDEO</t>
  </si>
  <si>
    <t xml:space="preserve">46809 </t>
  </si>
  <si>
    <t>45\002526</t>
  </si>
  <si>
    <t>B13483</t>
  </si>
  <si>
    <t>002526</t>
  </si>
  <si>
    <t>DW002141519BR</t>
  </si>
  <si>
    <t>10.541.390/0001-60</t>
  </si>
  <si>
    <t>CELENIR TREVISIOL MORINEL</t>
  </si>
  <si>
    <t xml:space="preserve">46944 </t>
  </si>
  <si>
    <t>45\002539</t>
  </si>
  <si>
    <t>B13795</t>
  </si>
  <si>
    <t>002539</t>
  </si>
  <si>
    <t>DW002141655BR</t>
  </si>
  <si>
    <t>13.476.415/0001-88</t>
  </si>
  <si>
    <t>BERTOLUCCI LOCACOES LTDA - ME</t>
  </si>
  <si>
    <t xml:space="preserve">24336 </t>
  </si>
  <si>
    <t>45\002762</t>
  </si>
  <si>
    <t>B13605</t>
  </si>
  <si>
    <t>002762</t>
  </si>
  <si>
    <t>DW002145201BR</t>
  </si>
  <si>
    <t>14.677.281/0001-26</t>
  </si>
  <si>
    <t>DITAMA COMERCIO E LOCAÇOES DE FITAS LTDA</t>
  </si>
  <si>
    <t xml:space="preserve">47040 </t>
  </si>
  <si>
    <t>45\002587</t>
  </si>
  <si>
    <t>B13367</t>
  </si>
  <si>
    <t>002587</t>
  </si>
  <si>
    <t>DW002142151BR</t>
  </si>
  <si>
    <t>94.673.795/0001-42</t>
  </si>
  <si>
    <t>L N MARTINS MORAES VIDEO ME</t>
  </si>
  <si>
    <t xml:space="preserve">47052 </t>
  </si>
  <si>
    <t>45\002564</t>
  </si>
  <si>
    <t>B13455</t>
  </si>
  <si>
    <t>002564</t>
  </si>
  <si>
    <t>DW002141902BR</t>
  </si>
  <si>
    <t>09.338.259/0001-11</t>
  </si>
  <si>
    <t>RICARDO ISSAMU NOTOYA</t>
  </si>
  <si>
    <t xml:space="preserve">47108 </t>
  </si>
  <si>
    <t>45\002612</t>
  </si>
  <si>
    <t>B13908</t>
  </si>
  <si>
    <t>002612</t>
  </si>
  <si>
    <t>DW002142409BR</t>
  </si>
  <si>
    <t>10.784.466/0001-89</t>
  </si>
  <si>
    <t>SABOR &amp; IMAGEM COMERCIO E LOCADORA LTDA</t>
  </si>
  <si>
    <t xml:space="preserve">47110 </t>
  </si>
  <si>
    <t>45\002531</t>
  </si>
  <si>
    <t>B13363</t>
  </si>
  <si>
    <t>002531</t>
  </si>
  <si>
    <t>DW002141567BR</t>
  </si>
  <si>
    <t>12.964.140/0001-69</t>
  </si>
  <si>
    <t>IMAGEM VIDEO SHOW LTDA</t>
  </si>
  <si>
    <t xml:space="preserve">20080 </t>
  </si>
  <si>
    <t>45\002894</t>
  </si>
  <si>
    <t>B12802</t>
  </si>
  <si>
    <t>002894</t>
  </si>
  <si>
    <t>DW002147406BR</t>
  </si>
  <si>
    <t>13.387.443/0001-29</t>
  </si>
  <si>
    <t>MARCOS ANDRE JACINTO FONTES LOCADORA ME</t>
  </si>
  <si>
    <t xml:space="preserve">25209 </t>
  </si>
  <si>
    <t>45\002904</t>
  </si>
  <si>
    <t>B14180</t>
  </si>
  <si>
    <t>002904</t>
  </si>
  <si>
    <t>DW002147508BR</t>
  </si>
  <si>
    <t>39.235.825/0003-92</t>
  </si>
  <si>
    <t>CLODOALDO APARECIDA MENEGAÇO</t>
  </si>
  <si>
    <t xml:space="preserve">41964 </t>
  </si>
  <si>
    <t>45\002670</t>
  </si>
  <si>
    <t>B14076</t>
  </si>
  <si>
    <t>002670</t>
  </si>
  <si>
    <t>DW002142987BR</t>
  </si>
  <si>
    <t>15.493.907/0001-07</t>
  </si>
  <si>
    <t>SHIRLEY APARECIDA RIBEIRO</t>
  </si>
  <si>
    <t xml:space="preserve">47452 </t>
  </si>
  <si>
    <t>45\002747</t>
  </si>
  <si>
    <t>B12880</t>
  </si>
  <si>
    <t>002747</t>
  </si>
  <si>
    <t>DW002145056BR</t>
  </si>
  <si>
    <t>08.422.575/0001-04</t>
  </si>
  <si>
    <t>PEDRO GATTAS BARA FILHO ME</t>
  </si>
  <si>
    <t xml:space="preserve">37515 </t>
  </si>
  <si>
    <t>45\002745</t>
  </si>
  <si>
    <t>B12818</t>
  </si>
  <si>
    <t>002745</t>
  </si>
  <si>
    <t>DW002145039BR</t>
  </si>
  <si>
    <t>14.422.122/0002-61</t>
  </si>
  <si>
    <t>ALL GAMES COMERCIO IMP. EXP. EQUIPAMENTO</t>
  </si>
  <si>
    <t xml:space="preserve">42726 </t>
  </si>
  <si>
    <t>45\002537</t>
  </si>
  <si>
    <t>B14373</t>
  </si>
  <si>
    <t>002537</t>
  </si>
  <si>
    <t>DW002141638BR</t>
  </si>
  <si>
    <t>06.074.535/0001-93</t>
  </si>
  <si>
    <t>ALEXANDRE DA ROCHA MARIMON</t>
  </si>
  <si>
    <t xml:space="preserve">47847 </t>
  </si>
  <si>
    <t>45\002533</t>
  </si>
  <si>
    <t>B13778</t>
  </si>
  <si>
    <t>002533</t>
  </si>
  <si>
    <t>DW002141598BR</t>
  </si>
  <si>
    <t>17.806.338/0001-38</t>
  </si>
  <si>
    <t>SUELI APARECIDA VELHO ALANO ME</t>
  </si>
  <si>
    <t xml:space="preserve">47855 </t>
  </si>
  <si>
    <t>45\002599</t>
  </si>
  <si>
    <t>B14028</t>
  </si>
  <si>
    <t>002599</t>
  </si>
  <si>
    <t>DW002142275BR</t>
  </si>
  <si>
    <t>13.653.929/0001-61</t>
  </si>
  <si>
    <t>ANONI CARRARO VIDEO LTDA ME</t>
  </si>
  <si>
    <t xml:space="preserve">37763 </t>
  </si>
  <si>
    <t>45\002742</t>
  </si>
  <si>
    <t>B13613</t>
  </si>
  <si>
    <t>002742</t>
  </si>
  <si>
    <t>DW002145008BR</t>
  </si>
  <si>
    <t>00.954.738/0002-79</t>
  </si>
  <si>
    <t>LOJAS AMERICANAS S.A.</t>
  </si>
  <si>
    <t>45\002850</t>
  </si>
  <si>
    <t>310051</t>
  </si>
  <si>
    <t>002850</t>
  </si>
  <si>
    <t>33.014.556/0884-25</t>
  </si>
  <si>
    <t>HOBBY EVENTOS LOCACAO E GAMES LTDA</t>
  </si>
  <si>
    <t xml:space="preserve">48271 </t>
  </si>
  <si>
    <t>45\002675</t>
  </si>
  <si>
    <t>B13287</t>
  </si>
  <si>
    <t>002675</t>
  </si>
  <si>
    <t>DW002143038BR</t>
  </si>
  <si>
    <t>17.617.115/0001-22</t>
  </si>
  <si>
    <t>LUIZ HENRIQUE DORNELAS RIBEIRO</t>
  </si>
  <si>
    <t xml:space="preserve">47664 </t>
  </si>
  <si>
    <t>45\002574</t>
  </si>
  <si>
    <t>B12800</t>
  </si>
  <si>
    <t>002574</t>
  </si>
  <si>
    <t>DW002142029BR</t>
  </si>
  <si>
    <t>20.016.652/0001-21</t>
  </si>
  <si>
    <t>FRANCISCO ROSSO DIELLO</t>
  </si>
  <si>
    <t xml:space="preserve">48465 </t>
  </si>
  <si>
    <t>45\002547</t>
  </si>
  <si>
    <t>B13664</t>
  </si>
  <si>
    <t>002547</t>
  </si>
  <si>
    <t>DW002141730BR</t>
  </si>
  <si>
    <t>16.812.077/0001-04</t>
  </si>
  <si>
    <t>AC COMERCIO E SERVICOS LTDA - EPP</t>
  </si>
  <si>
    <t xml:space="preserve">13375 </t>
  </si>
  <si>
    <t>45\002896</t>
  </si>
  <si>
    <t>B13967</t>
  </si>
  <si>
    <t>002896</t>
  </si>
  <si>
    <t>DW002147423BR</t>
  </si>
  <si>
    <t>21.129.422/0001-31</t>
  </si>
  <si>
    <t>ANA PAULA DE MOURA</t>
  </si>
  <si>
    <t xml:space="preserve">32110 </t>
  </si>
  <si>
    <t>45\002576</t>
  </si>
  <si>
    <t>B12809</t>
  </si>
  <si>
    <t>002576</t>
  </si>
  <si>
    <t>DW002142046BR</t>
  </si>
  <si>
    <t>16.920.300/0001-29</t>
  </si>
  <si>
    <t>TOPP FILMES VIDEOLOCADORA LTDA</t>
  </si>
  <si>
    <t xml:space="preserve">48937 </t>
  </si>
  <si>
    <t>45\002650</t>
  </si>
  <si>
    <t>B13399</t>
  </si>
  <si>
    <t>002650</t>
  </si>
  <si>
    <t>DW002142783BR</t>
  </si>
  <si>
    <t>10.940.637/0001-11</t>
  </si>
  <si>
    <t>DATA VIDEO E GAME LOCADORA EIRELI ME</t>
  </si>
  <si>
    <t xml:space="preserve">48979 </t>
  </si>
  <si>
    <t>45\002525</t>
  </si>
  <si>
    <t>B12755</t>
  </si>
  <si>
    <t>002525</t>
  </si>
  <si>
    <t>DW002141505BR</t>
  </si>
  <si>
    <t>23.004.760/0001-72</t>
  </si>
  <si>
    <t>MAISA CELACI ORTIZ ROMANO</t>
  </si>
  <si>
    <t xml:space="preserve">43581 </t>
  </si>
  <si>
    <t>45\002538</t>
  </si>
  <si>
    <t>B14447</t>
  </si>
  <si>
    <t>002538</t>
  </si>
  <si>
    <t>DW002141641BR</t>
  </si>
  <si>
    <t>19.747.343/0001-42</t>
  </si>
  <si>
    <t>LAERCIO JOSE MULLER</t>
  </si>
  <si>
    <t xml:space="preserve">49050 </t>
  </si>
  <si>
    <t>45\002635</t>
  </si>
  <si>
    <t>B13951</t>
  </si>
  <si>
    <t>002635</t>
  </si>
  <si>
    <t>DW002142633BR</t>
  </si>
  <si>
    <t>13.459.303/0001-19</t>
  </si>
  <si>
    <t>IRENE JACOBI LAZZAROTTO ME</t>
  </si>
  <si>
    <t xml:space="preserve">28545 </t>
  </si>
  <si>
    <t>45\002588</t>
  </si>
  <si>
    <t>B13943</t>
  </si>
  <si>
    <t>002588</t>
  </si>
  <si>
    <t>DW002142165BR</t>
  </si>
  <si>
    <t>13.293.997/0001-67</t>
  </si>
  <si>
    <t>LUIZMAR FELICIANO RIBEIRO</t>
  </si>
  <si>
    <t xml:space="preserve">45421 </t>
  </si>
  <si>
    <t>45\002806</t>
  </si>
  <si>
    <t>B14459</t>
  </si>
  <si>
    <t>002806</t>
  </si>
  <si>
    <t>DW002146140BR</t>
  </si>
  <si>
    <t>23.956.166/0001-81</t>
  </si>
  <si>
    <t>ELENICE BERTOLINI</t>
  </si>
  <si>
    <t xml:space="preserve">49210 </t>
  </si>
  <si>
    <t>45\002872</t>
  </si>
  <si>
    <t>B13075</t>
  </si>
  <si>
    <t>002872</t>
  </si>
  <si>
    <t>DW002147026BR</t>
  </si>
  <si>
    <t>15.192.127/0001-27</t>
  </si>
  <si>
    <t>RHAYLLER RHANIER ROSA DA SILVA - ME</t>
  </si>
  <si>
    <t xml:space="preserve">49218 </t>
  </si>
  <si>
    <t>45\002554</t>
  </si>
  <si>
    <t>B12991</t>
  </si>
  <si>
    <t>002554</t>
  </si>
  <si>
    <t>DW002141805BR</t>
  </si>
  <si>
    <t>11.168.247/0001-38</t>
  </si>
  <si>
    <t>PLANETA FILMES LOCADORA LTDA - ME</t>
  </si>
  <si>
    <t xml:space="preserve">49232 </t>
  </si>
  <si>
    <t>45\002590</t>
  </si>
  <si>
    <t>B13589</t>
  </si>
  <si>
    <t>002590</t>
  </si>
  <si>
    <t>DW002142182BR</t>
  </si>
  <si>
    <t>08.038.500/0001-24</t>
  </si>
  <si>
    <t>RODRIGO MACHADO</t>
  </si>
  <si>
    <t xml:space="preserve">49237 </t>
  </si>
  <si>
    <t>45\002571</t>
  </si>
  <si>
    <t>B13807</t>
  </si>
  <si>
    <t>002571</t>
  </si>
  <si>
    <t>DW002141995BR</t>
  </si>
  <si>
    <t>20.845.410/0001-40</t>
  </si>
  <si>
    <t>CLODOALDO DE SOUZA - ME</t>
  </si>
  <si>
    <t xml:space="preserve">49240 </t>
  </si>
  <si>
    <t>45\002591</t>
  </si>
  <si>
    <t>B14025</t>
  </si>
  <si>
    <t>002591</t>
  </si>
  <si>
    <t>DW002142196BR</t>
  </si>
  <si>
    <t>23.483.599/0001-67</t>
  </si>
  <si>
    <t>REGIS REGINATO RUSSKOWISKI - ME</t>
  </si>
  <si>
    <t xml:space="preserve">49242 </t>
  </si>
  <si>
    <t>45\002606</t>
  </si>
  <si>
    <t>B13689</t>
  </si>
  <si>
    <t>002606</t>
  </si>
  <si>
    <t>DW002142341BR</t>
  </si>
  <si>
    <t>03.422.006/0001-45</t>
  </si>
  <si>
    <t>LUIZ FILIPE DOS SANTOS</t>
  </si>
  <si>
    <t xml:space="preserve">49245 </t>
  </si>
  <si>
    <t>45\002569</t>
  </si>
  <si>
    <t>B12757</t>
  </si>
  <si>
    <t>002569</t>
  </si>
  <si>
    <t>DW002141981BR</t>
  </si>
  <si>
    <t>14.206.560/0001-01</t>
  </si>
  <si>
    <t>ELCIO RODRIGUES DA SILVA</t>
  </si>
  <si>
    <t xml:space="preserve">49253 </t>
  </si>
  <si>
    <t>45\002915</t>
  </si>
  <si>
    <t>B14370</t>
  </si>
  <si>
    <t>002915</t>
  </si>
  <si>
    <t>DW002147613BR</t>
  </si>
  <si>
    <t>22.478.484/0001-11</t>
  </si>
  <si>
    <t>VANDERLEY SILVA</t>
  </si>
  <si>
    <t xml:space="preserve">49258 </t>
  </si>
  <si>
    <t>45\002592</t>
  </si>
  <si>
    <t>B13044</t>
  </si>
  <si>
    <t>002592</t>
  </si>
  <si>
    <t>DW002142205BR</t>
  </si>
  <si>
    <t>14.744.620/0001-40</t>
  </si>
  <si>
    <t>CECILIA DA SILVA</t>
  </si>
  <si>
    <t xml:space="preserve">49259 </t>
  </si>
  <si>
    <t>45\002523</t>
  </si>
  <si>
    <t>B12746</t>
  </si>
  <si>
    <t>002523</t>
  </si>
  <si>
    <t>DW002141482BR</t>
  </si>
  <si>
    <t>18.281.256/0001-80</t>
  </si>
  <si>
    <t>JULIANA APARECIDA BALTAZAR ANDO - ME</t>
  </si>
  <si>
    <t xml:space="preserve">30638 </t>
  </si>
  <si>
    <t>45\002602</t>
  </si>
  <si>
    <t>B13523</t>
  </si>
  <si>
    <t>002602</t>
  </si>
  <si>
    <t>DW002142307BR</t>
  </si>
  <si>
    <t>23.838.615/0001-97</t>
  </si>
  <si>
    <t>CINEMARO VIDEO LOCADORA LTDA - ME</t>
  </si>
  <si>
    <t xml:space="preserve">49268 </t>
  </si>
  <si>
    <t>45\002530</t>
  </si>
  <si>
    <t>B12767</t>
  </si>
  <si>
    <t>002530</t>
  </si>
  <si>
    <t>DW002141553BR</t>
  </si>
  <si>
    <t>08.930.215/0001-13</t>
  </si>
  <si>
    <t>MARIA APOLONIA DAS GRACAS PAGLIARINI</t>
  </si>
  <si>
    <t xml:space="preserve">49279 </t>
  </si>
  <si>
    <t>45\002516</t>
  </si>
  <si>
    <t>B12891</t>
  </si>
  <si>
    <t>002516</t>
  </si>
  <si>
    <t>DW002141417BR</t>
  </si>
  <si>
    <t>23.204.536/0001-24</t>
  </si>
  <si>
    <t>ROSELI TERESINHA DE SOUZA MEYER - ME</t>
  </si>
  <si>
    <t xml:space="preserve">49289 </t>
  </si>
  <si>
    <t>45\002760</t>
  </si>
  <si>
    <t>B14960</t>
  </si>
  <si>
    <t>002760</t>
  </si>
  <si>
    <t>DW002145189BR</t>
  </si>
  <si>
    <t>03.245.589/0001-86</t>
  </si>
  <si>
    <t>RENATO JOEL VASSELAI ME</t>
  </si>
  <si>
    <t xml:space="preserve">8124  </t>
  </si>
  <si>
    <t>45\002582</t>
  </si>
  <si>
    <t>B12774</t>
  </si>
  <si>
    <t>002582</t>
  </si>
  <si>
    <t>DW002142103BR</t>
  </si>
  <si>
    <t>82.727.306/0001-09</t>
  </si>
  <si>
    <t>VIDEO LOCADORA VOYAGER LTDA</t>
  </si>
  <si>
    <t>45\002535</t>
  </si>
  <si>
    <t>B13403</t>
  </si>
  <si>
    <t>002535</t>
  </si>
  <si>
    <t>DW002141615BR</t>
  </si>
  <si>
    <t>65.106.346/0001-14</t>
  </si>
  <si>
    <t>FENAN VIDEO CLUBE E LOCADORA LTDA-ME</t>
  </si>
  <si>
    <t xml:space="preserve">9528  </t>
  </si>
  <si>
    <t>45\002649</t>
  </si>
  <si>
    <t>B14086</t>
  </si>
  <si>
    <t>002649</t>
  </si>
  <si>
    <t>DW002142770BR</t>
  </si>
  <si>
    <t>54.922.554/0001-75</t>
  </si>
  <si>
    <t>VIDEO LOCADORA CHAPLIN LTDA ME</t>
  </si>
  <si>
    <t xml:space="preserve">9787  </t>
  </si>
  <si>
    <t>45\002528</t>
  </si>
  <si>
    <t>B13085</t>
  </si>
  <si>
    <t>002528</t>
  </si>
  <si>
    <t>DW002141536BR</t>
  </si>
  <si>
    <t>81.802.985/0001-70</t>
  </si>
  <si>
    <t>NUNES E NUNES LOCADORA DE DVD LTDA ME</t>
  </si>
  <si>
    <t xml:space="preserve">9929  </t>
  </si>
  <si>
    <t>45\002618</t>
  </si>
  <si>
    <t>B13905</t>
  </si>
  <si>
    <t>002618</t>
  </si>
  <si>
    <t>DW002142465BR</t>
  </si>
  <si>
    <t>96.278.254/0001-45</t>
  </si>
  <si>
    <t>PAULO EDUARDO AMARAL LOPES ME</t>
  </si>
  <si>
    <t xml:space="preserve">9959  </t>
  </si>
  <si>
    <t>45\002581</t>
  </si>
  <si>
    <t>B13209</t>
  </si>
  <si>
    <t>002581</t>
  </si>
  <si>
    <t>DW002142094BR</t>
  </si>
  <si>
    <t>26.389.890/0001-69</t>
  </si>
  <si>
    <t>ESPACO LOCACAO COML EQUIP VIDEO LTDA</t>
  </si>
  <si>
    <t xml:space="preserve">13718 </t>
  </si>
  <si>
    <t>45\002665</t>
  </si>
  <si>
    <t>910</t>
  </si>
  <si>
    <t>B14448</t>
  </si>
  <si>
    <t>002665</t>
  </si>
  <si>
    <t>DW002142939BR</t>
  </si>
  <si>
    <t>C5000019</t>
  </si>
  <si>
    <t>P087002</t>
  </si>
  <si>
    <t>90.469.875/0001-20</t>
  </si>
  <si>
    <t>45\003074</t>
  </si>
  <si>
    <t>310690</t>
  </si>
  <si>
    <t>003074</t>
  </si>
  <si>
    <t>DW002150904BR</t>
  </si>
  <si>
    <t>FOX VIDEO LTDA</t>
  </si>
  <si>
    <t xml:space="preserve">14130 </t>
  </si>
  <si>
    <t>45\002786</t>
  </si>
  <si>
    <t>985</t>
  </si>
  <si>
    <t>B14680</t>
  </si>
  <si>
    <t>002786</t>
  </si>
  <si>
    <t>15.301.856/0001-74</t>
  </si>
  <si>
    <t>VIDEO LASER VIDEO LOCADORA LTDA ME</t>
  </si>
  <si>
    <t xml:space="preserve">16282 </t>
  </si>
  <si>
    <t>45\003146</t>
  </si>
  <si>
    <t>B12763</t>
  </si>
  <si>
    <t>003146</t>
  </si>
  <si>
    <t>DW002151697BR</t>
  </si>
  <si>
    <t>79.852.455/0001-95</t>
  </si>
  <si>
    <t>45\003172</t>
  </si>
  <si>
    <t>B15923</t>
  </si>
  <si>
    <t>003172</t>
  </si>
  <si>
    <t>DW002151958BR</t>
  </si>
  <si>
    <t>LIVRARIA DA VILA LTDA</t>
  </si>
  <si>
    <t xml:space="preserve">25431 </t>
  </si>
  <si>
    <t>45\003344</t>
  </si>
  <si>
    <t>908</t>
  </si>
  <si>
    <t>B16856</t>
  </si>
  <si>
    <t>003344</t>
  </si>
  <si>
    <t>DW002158647BR</t>
  </si>
  <si>
    <t>54.430.962/0001-00</t>
  </si>
  <si>
    <t>N1\048.16</t>
  </si>
  <si>
    <t xml:space="preserve">10 </t>
  </si>
  <si>
    <t xml:space="preserve">922   </t>
  </si>
  <si>
    <t>SON</t>
  </si>
  <si>
    <t>VPC</t>
  </si>
  <si>
    <t xml:space="preserve">12 </t>
  </si>
  <si>
    <t>N1</t>
  </si>
  <si>
    <t>048.16</t>
  </si>
  <si>
    <t>C0814676</t>
  </si>
  <si>
    <t>P070015</t>
  </si>
  <si>
    <t>33.014.556/0001-96</t>
  </si>
  <si>
    <t>N1\047.16</t>
  </si>
  <si>
    <t>047.16</t>
  </si>
  <si>
    <t>N1\053.16</t>
  </si>
  <si>
    <t xml:space="preserve">974   </t>
  </si>
  <si>
    <t>053.16</t>
  </si>
  <si>
    <t>N1\034.17</t>
  </si>
  <si>
    <t xml:space="preserve">1274  </t>
  </si>
  <si>
    <t>Price Protection</t>
  </si>
  <si>
    <t>PRICE PROTECTION</t>
  </si>
  <si>
    <t>034.17</t>
  </si>
  <si>
    <t>N1\044.17</t>
  </si>
  <si>
    <t xml:space="preserve">1309  </t>
  </si>
  <si>
    <t>044.17</t>
  </si>
  <si>
    <t>N1\021.17</t>
  </si>
  <si>
    <t xml:space="preserve">1344  </t>
  </si>
  <si>
    <t>021.17</t>
  </si>
  <si>
    <t>N1\027.17</t>
  </si>
  <si>
    <t xml:space="preserve">1337  </t>
  </si>
  <si>
    <t>027.17</t>
  </si>
  <si>
    <t>N1\035.17</t>
  </si>
  <si>
    <t xml:space="preserve">1333  </t>
  </si>
  <si>
    <t>035.17</t>
  </si>
  <si>
    <t>N1\052.17</t>
  </si>
  <si>
    <t>052.17</t>
  </si>
  <si>
    <t>N1\053.17</t>
  </si>
  <si>
    <t>053.17</t>
  </si>
  <si>
    <t>N1\054.17</t>
  </si>
  <si>
    <t>054.17</t>
  </si>
  <si>
    <t>N1\060.17</t>
  </si>
  <si>
    <t>060.17</t>
  </si>
  <si>
    <t>N1\002.17</t>
  </si>
  <si>
    <t xml:space="preserve">1260  </t>
  </si>
  <si>
    <t xml:space="preserve">14 </t>
  </si>
  <si>
    <t>AÇÃO DE GIRO</t>
  </si>
  <si>
    <t>002.17</t>
  </si>
  <si>
    <t>N1\086.16</t>
  </si>
  <si>
    <t>086.16</t>
  </si>
  <si>
    <t>N1\072.17</t>
  </si>
  <si>
    <t xml:space="preserve">1356  </t>
  </si>
  <si>
    <t>072.17</t>
  </si>
  <si>
    <t>SARAIVA E SICILIANO S/A</t>
  </si>
  <si>
    <t xml:space="preserve">30927 </t>
  </si>
  <si>
    <t>N1\026.737</t>
  </si>
  <si>
    <t xml:space="preserve">1166  </t>
  </si>
  <si>
    <t>026.737</t>
  </si>
  <si>
    <t>CLAUDIA CERRI</t>
  </si>
  <si>
    <t>61.365.284/0001-04</t>
  </si>
  <si>
    <t>N1\26.429</t>
  </si>
  <si>
    <t xml:space="preserve">1194  </t>
  </si>
  <si>
    <t>26.429</t>
  </si>
  <si>
    <t>N1\26.437</t>
  </si>
  <si>
    <t xml:space="preserve">1272  </t>
  </si>
  <si>
    <t>26.437</t>
  </si>
  <si>
    <t>N1\27.065</t>
  </si>
  <si>
    <t>27.065</t>
  </si>
  <si>
    <t>N1\27.862</t>
  </si>
  <si>
    <t xml:space="preserve">1399  </t>
  </si>
  <si>
    <t>27.862</t>
  </si>
  <si>
    <t>N1\27.873</t>
  </si>
  <si>
    <t>27.873</t>
  </si>
  <si>
    <t>N1\28.245</t>
  </si>
  <si>
    <t xml:space="preserve">1314  </t>
  </si>
  <si>
    <t>28.245</t>
  </si>
  <si>
    <t>N1\28.422</t>
  </si>
  <si>
    <t xml:space="preserve">1449  </t>
  </si>
  <si>
    <t>28.422</t>
  </si>
  <si>
    <t>N1\28.612</t>
  </si>
  <si>
    <t xml:space="preserve">1413  </t>
  </si>
  <si>
    <t>28.612</t>
  </si>
  <si>
    <t>LEITURA BH SHOPPING LTDA ME</t>
  </si>
  <si>
    <t xml:space="preserve">31097 </t>
  </si>
  <si>
    <t>45\002700</t>
  </si>
  <si>
    <t>807</t>
  </si>
  <si>
    <t>B12907</t>
  </si>
  <si>
    <t>002700</t>
  </si>
  <si>
    <t>00.300.662/0001-87</t>
  </si>
  <si>
    <t>45\003307</t>
  </si>
  <si>
    <t>B16340</t>
  </si>
  <si>
    <t>003307</t>
  </si>
  <si>
    <t>45\003033</t>
  </si>
  <si>
    <t>813</t>
  </si>
  <si>
    <t>309889</t>
  </si>
  <si>
    <t>003033</t>
  </si>
  <si>
    <t>45\006150</t>
  </si>
  <si>
    <t>1611A</t>
  </si>
  <si>
    <t>327850</t>
  </si>
  <si>
    <t>SONY - VIDEO</t>
  </si>
  <si>
    <t>006150</t>
  </si>
  <si>
    <t>F1\021188</t>
  </si>
  <si>
    <t>DEVOLUCAO</t>
  </si>
  <si>
    <t>Devoluçao Venda</t>
  </si>
  <si>
    <t xml:space="preserve">39 </t>
  </si>
  <si>
    <t>DEVOLUÇÃO DE VENDA</t>
  </si>
  <si>
    <t>021188</t>
  </si>
  <si>
    <t>F1\090360</t>
  </si>
  <si>
    <t>090360</t>
  </si>
  <si>
    <t>45\011730</t>
  </si>
  <si>
    <t>1709A</t>
  </si>
  <si>
    <t>378350</t>
  </si>
  <si>
    <t>011730</t>
  </si>
  <si>
    <t xml:space="preserve">SO58 </t>
  </si>
  <si>
    <t>KUEHNE NAGEL SERVICOS LOGISTICOS LTDA</t>
  </si>
  <si>
    <t>242</t>
  </si>
  <si>
    <t>F1\254750</t>
  </si>
  <si>
    <t>254750</t>
  </si>
  <si>
    <t>LEITURA SHOPPING CIDADE LTDA</t>
  </si>
  <si>
    <t>45\002706</t>
  </si>
  <si>
    <t>B13107</t>
  </si>
  <si>
    <t>002706</t>
  </si>
  <si>
    <t>03.245.897/0001-01</t>
  </si>
  <si>
    <t>45\003032</t>
  </si>
  <si>
    <t>309890</t>
  </si>
  <si>
    <t>003032</t>
  </si>
  <si>
    <t>45\006221</t>
  </si>
  <si>
    <t>327646</t>
  </si>
  <si>
    <t>006221</t>
  </si>
  <si>
    <t>F1\264669</t>
  </si>
  <si>
    <t>264669</t>
  </si>
  <si>
    <t>F1\264715</t>
  </si>
  <si>
    <t>264715</t>
  </si>
  <si>
    <t>F1\264716</t>
  </si>
  <si>
    <t>264716</t>
  </si>
  <si>
    <t>B2W COMPANHIA GLOBAL DO VAREJO</t>
  </si>
  <si>
    <t xml:space="preserve">34103 </t>
  </si>
  <si>
    <t>N1\154895</t>
  </si>
  <si>
    <t xml:space="preserve">926   </t>
  </si>
  <si>
    <t>154895</t>
  </si>
  <si>
    <t>C5000021</t>
  </si>
  <si>
    <t>P087004</t>
  </si>
  <si>
    <t>02.866.535/0002-56</t>
  </si>
  <si>
    <t>N1\161662</t>
  </si>
  <si>
    <t xml:space="preserve">1214  </t>
  </si>
  <si>
    <t>161662</t>
  </si>
  <si>
    <t>N1\161664</t>
  </si>
  <si>
    <t>161664</t>
  </si>
  <si>
    <t>N1\162109</t>
  </si>
  <si>
    <t>162109</t>
  </si>
  <si>
    <t>N1\163216/17</t>
  </si>
  <si>
    <t xml:space="preserve">1410  </t>
  </si>
  <si>
    <t>163216/17</t>
  </si>
  <si>
    <t>F. BRASIL LTDA</t>
  </si>
  <si>
    <t xml:space="preserve">35022 </t>
  </si>
  <si>
    <t>45\002698</t>
  </si>
  <si>
    <t>899</t>
  </si>
  <si>
    <t>309158</t>
  </si>
  <si>
    <t>002698</t>
  </si>
  <si>
    <t>02.634.926/0004-07</t>
  </si>
  <si>
    <t>N1\035183</t>
  </si>
  <si>
    <t xml:space="preserve">1185  </t>
  </si>
  <si>
    <t>035183</t>
  </si>
  <si>
    <t>N1\035380</t>
  </si>
  <si>
    <t xml:space="preserve">1198  </t>
  </si>
  <si>
    <t>035380</t>
  </si>
  <si>
    <t>VISUAL COMERCIO E REPRES LTDA ME</t>
  </si>
  <si>
    <t xml:space="preserve">35305 </t>
  </si>
  <si>
    <t>45\002609</t>
  </si>
  <si>
    <t>978</t>
  </si>
  <si>
    <t>B13672</t>
  </si>
  <si>
    <t>002609</t>
  </si>
  <si>
    <t>DW002142372BR</t>
  </si>
  <si>
    <t>03.978.884/0001-41</t>
  </si>
  <si>
    <t>LIVRARIA LEITURA GOIANIA LTDA ME</t>
  </si>
  <si>
    <t>45\002696</t>
  </si>
  <si>
    <t>801</t>
  </si>
  <si>
    <t>B13260</t>
  </si>
  <si>
    <t>002696</t>
  </si>
  <si>
    <t>04.743.072/0001-80</t>
  </si>
  <si>
    <t>LIVRARIA DA TRAVESSA LTDA</t>
  </si>
  <si>
    <t xml:space="preserve">37356 </t>
  </si>
  <si>
    <t>45\002788</t>
  </si>
  <si>
    <t>808</t>
  </si>
  <si>
    <t>B14966</t>
  </si>
  <si>
    <t>002788</t>
  </si>
  <si>
    <t>31.004.013/0005-96</t>
  </si>
  <si>
    <t>45\003147</t>
  </si>
  <si>
    <t>B15790</t>
  </si>
  <si>
    <t>003147</t>
  </si>
  <si>
    <t>DW002151706BR</t>
  </si>
  <si>
    <t>LIVRARIA CULTURA S/A</t>
  </si>
  <si>
    <t xml:space="preserve">34210 </t>
  </si>
  <si>
    <t>45\004280</t>
  </si>
  <si>
    <t>1610A</t>
  </si>
  <si>
    <t>322842</t>
  </si>
  <si>
    <t>SONY</t>
  </si>
  <si>
    <t>004280</t>
  </si>
  <si>
    <t>62.410.352/0002-53</t>
  </si>
  <si>
    <t>45\006724</t>
  </si>
  <si>
    <t>1612A</t>
  </si>
  <si>
    <t>334161</t>
  </si>
  <si>
    <t>006724</t>
  </si>
  <si>
    <t>45\007362</t>
  </si>
  <si>
    <t>1702A</t>
  </si>
  <si>
    <t>337695</t>
  </si>
  <si>
    <t>007362</t>
  </si>
  <si>
    <t>MARIA ANITA RODRIGUES ALMEIDA ME</t>
  </si>
  <si>
    <t xml:space="preserve">39570 </t>
  </si>
  <si>
    <t>45\002813</t>
  </si>
  <si>
    <t>B15180</t>
  </si>
  <si>
    <t>002813</t>
  </si>
  <si>
    <t>DW002146428BR</t>
  </si>
  <si>
    <t>05.124.510/0001-94</t>
  </si>
  <si>
    <t>45\003220</t>
  </si>
  <si>
    <t>B15985</t>
  </si>
  <si>
    <t>003220</t>
  </si>
  <si>
    <t>DW002153335BR</t>
  </si>
  <si>
    <t>45\003339</t>
  </si>
  <si>
    <t>B16328</t>
  </si>
  <si>
    <t>003339</t>
  </si>
  <si>
    <t>DW002158580BR</t>
  </si>
  <si>
    <t>AGENCIA LEITURA SAVASSI LTDA</t>
  </si>
  <si>
    <t>45\002693</t>
  </si>
  <si>
    <t>B12910</t>
  </si>
  <si>
    <t>002693</t>
  </si>
  <si>
    <t>66.329.269/0002-05</t>
  </si>
  <si>
    <t>45\003294</t>
  </si>
  <si>
    <t>B16353</t>
  </si>
  <si>
    <t>003294</t>
  </si>
  <si>
    <t>F1\026366</t>
  </si>
  <si>
    <t>026366</t>
  </si>
  <si>
    <t>45\003034</t>
  </si>
  <si>
    <t>309891</t>
  </si>
  <si>
    <t>003034</t>
  </si>
  <si>
    <t>45\006205</t>
  </si>
  <si>
    <t>327722</t>
  </si>
  <si>
    <t>006205</t>
  </si>
  <si>
    <t>F1\380090</t>
  </si>
  <si>
    <t>380090</t>
  </si>
  <si>
    <t>F1\380092</t>
  </si>
  <si>
    <t>380092</t>
  </si>
  <si>
    <t>ABASTECEDORA JABORANDI LTDA</t>
  </si>
  <si>
    <t xml:space="preserve">40549 </t>
  </si>
  <si>
    <t>45\002705</t>
  </si>
  <si>
    <t>940</t>
  </si>
  <si>
    <t>B13196</t>
  </si>
  <si>
    <t>002705</t>
  </si>
  <si>
    <t>02.093.497/0001-65</t>
  </si>
  <si>
    <t>45\003260</t>
  </si>
  <si>
    <t>B16337</t>
  </si>
  <si>
    <t>003260</t>
  </si>
  <si>
    <t>ANTONIO JORGE SOUZA DE AQUINO FILHO</t>
  </si>
  <si>
    <t xml:space="preserve">40773 </t>
  </si>
  <si>
    <t>45\003234</t>
  </si>
  <si>
    <t>B15996</t>
  </si>
  <si>
    <t>003234</t>
  </si>
  <si>
    <t>AM</t>
  </si>
  <si>
    <t>03.019.539/0001-80</t>
  </si>
  <si>
    <t>45\008516</t>
  </si>
  <si>
    <t>1703A</t>
  </si>
  <si>
    <t>343547</t>
  </si>
  <si>
    <t>008516</t>
  </si>
  <si>
    <t>62.410.352/0005-04</t>
  </si>
  <si>
    <t>45\008767</t>
  </si>
  <si>
    <t>1704A</t>
  </si>
  <si>
    <t>348753</t>
  </si>
  <si>
    <t>008767</t>
  </si>
  <si>
    <t>MARCOS DORING FAUSTINO RODRIGUES ME</t>
  </si>
  <si>
    <t xml:space="preserve">42780 </t>
  </si>
  <si>
    <t>45\003249</t>
  </si>
  <si>
    <t>B16024</t>
  </si>
  <si>
    <t>003249</t>
  </si>
  <si>
    <t>DW002153715BR</t>
  </si>
  <si>
    <t>04.140.664/0001-07</t>
  </si>
  <si>
    <t>LEITURA CAMPO GRANDE COM DE LIVROS LTDA</t>
  </si>
  <si>
    <t>45\002697</t>
  </si>
  <si>
    <t>B13257</t>
  </si>
  <si>
    <t>002697</t>
  </si>
  <si>
    <t>07.692.302/0001-17</t>
  </si>
  <si>
    <t>45\006314</t>
  </si>
  <si>
    <t>B28781</t>
  </si>
  <si>
    <t>006314</t>
  </si>
  <si>
    <t>SOUZA VIDEO LTDA</t>
  </si>
  <si>
    <t xml:space="preserve">43501 </t>
  </si>
  <si>
    <t>45\003110</t>
  </si>
  <si>
    <t>B13441</t>
  </si>
  <si>
    <t>003110</t>
  </si>
  <si>
    <t>DW002151374BR</t>
  </si>
  <si>
    <t>07.224.097/0001-65</t>
  </si>
  <si>
    <t>45\003345</t>
  </si>
  <si>
    <t>B16857</t>
  </si>
  <si>
    <t>003345</t>
  </si>
  <si>
    <t>DW002158655BR</t>
  </si>
  <si>
    <t>54.430.962/0003-71</t>
  </si>
  <si>
    <t>WALMIRIAN DA SILVA IWAMOTO MORIBAYASHI</t>
  </si>
  <si>
    <t xml:space="preserve">43846 </t>
  </si>
  <si>
    <t>45\002752</t>
  </si>
  <si>
    <t>973</t>
  </si>
  <si>
    <t>B14830</t>
  </si>
  <si>
    <t>002752</t>
  </si>
  <si>
    <t>DW002145100BR</t>
  </si>
  <si>
    <t>08.223.078/0001-87</t>
  </si>
  <si>
    <t>45\003282</t>
  </si>
  <si>
    <t>B16234</t>
  </si>
  <si>
    <t>003282</t>
  </si>
  <si>
    <t>DW002155685BR</t>
  </si>
  <si>
    <t>WEB 2001 VIDEO COMERCIO LTDA - EPP</t>
  </si>
  <si>
    <t xml:space="preserve">13519 </t>
  </si>
  <si>
    <t>45\002741</t>
  </si>
  <si>
    <t>812</t>
  </si>
  <si>
    <t>B15105</t>
  </si>
  <si>
    <t>002741</t>
  </si>
  <si>
    <t>DW002144991BR</t>
  </si>
  <si>
    <t>08.717.776/0001-39</t>
  </si>
  <si>
    <t>45\011296</t>
  </si>
  <si>
    <t>1708F</t>
  </si>
  <si>
    <t>B47039</t>
  </si>
  <si>
    <t>011296</t>
  </si>
  <si>
    <t xml:space="preserve">SO59 </t>
  </si>
  <si>
    <t>WEBCARGO LOGÍSTICA E TRANSPORTES LTDA</t>
  </si>
  <si>
    <t>45\004304</t>
  </si>
  <si>
    <t>322844</t>
  </si>
  <si>
    <t>004304</t>
  </si>
  <si>
    <t>62.410.352/0006-87</t>
  </si>
  <si>
    <t>45\006493</t>
  </si>
  <si>
    <t>331459</t>
  </si>
  <si>
    <t>006493</t>
  </si>
  <si>
    <t>B2W - COMPANHIA GLOBAL DO VAREJO</t>
  </si>
  <si>
    <t>45\002890</t>
  </si>
  <si>
    <t>893</t>
  </si>
  <si>
    <t>1607A</t>
  </si>
  <si>
    <t>903473</t>
  </si>
  <si>
    <t>SONY - STREET DATE - 07/07/16</t>
  </si>
  <si>
    <t>002890</t>
  </si>
  <si>
    <t>00.776.574/0007-41</t>
  </si>
  <si>
    <t>45\003011</t>
  </si>
  <si>
    <t>1607C</t>
  </si>
  <si>
    <t>310687</t>
  </si>
  <si>
    <t>SONY - STREET DATE - 19/07/16</t>
  </si>
  <si>
    <t>003011</t>
  </si>
  <si>
    <t>45\003061</t>
  </si>
  <si>
    <t>310702</t>
  </si>
  <si>
    <t>003061</t>
  </si>
  <si>
    <t>45\003336</t>
  </si>
  <si>
    <t>707033</t>
  </si>
  <si>
    <t>003336</t>
  </si>
  <si>
    <t>A R ARAUJO DVD ME</t>
  </si>
  <si>
    <t xml:space="preserve">44094 </t>
  </si>
  <si>
    <t>45\002688</t>
  </si>
  <si>
    <t>B13666</t>
  </si>
  <si>
    <t>002688</t>
  </si>
  <si>
    <t>DW002143165BR</t>
  </si>
  <si>
    <t>08.517.121/0001-17</t>
  </si>
  <si>
    <t>LEITURA ALVORADA COMERCIO DE LIVROS LTDA</t>
  </si>
  <si>
    <t>45\002709</t>
  </si>
  <si>
    <t>B14018</t>
  </si>
  <si>
    <t>002709</t>
  </si>
  <si>
    <t>08.314.507/0002-02</t>
  </si>
  <si>
    <t>45\003346</t>
  </si>
  <si>
    <t>B16860</t>
  </si>
  <si>
    <t>003346</t>
  </si>
  <si>
    <t>DW002158664BR</t>
  </si>
  <si>
    <t>54.430.962/0004-52</t>
  </si>
  <si>
    <t>ALEXANDRE MARCUSSO FILHO ME</t>
  </si>
  <si>
    <t xml:space="preserve">45163 </t>
  </si>
  <si>
    <t>45\003070</t>
  </si>
  <si>
    <t>B13647</t>
  </si>
  <si>
    <t>003070</t>
  </si>
  <si>
    <t>DW002150820BR</t>
  </si>
  <si>
    <t>02.241.277/0001-31</t>
  </si>
  <si>
    <t>45\002944</t>
  </si>
  <si>
    <t>310406</t>
  </si>
  <si>
    <t>002944</t>
  </si>
  <si>
    <t>62.410.352/0012-25</t>
  </si>
  <si>
    <t>45\003451</t>
  </si>
  <si>
    <t>1609A</t>
  </si>
  <si>
    <t>B17722</t>
  </si>
  <si>
    <t>SONY - STREET DATE - 15/09/2016</t>
  </si>
  <si>
    <t>003451</t>
  </si>
  <si>
    <t>DW002163854BR</t>
  </si>
  <si>
    <t>VMTL VIDEO LOCADORA LTDA ME</t>
  </si>
  <si>
    <t xml:space="preserve">45889 </t>
  </si>
  <si>
    <t>45\003071</t>
  </si>
  <si>
    <t>B13723</t>
  </si>
  <si>
    <t>003071</t>
  </si>
  <si>
    <t>DW002150833BR</t>
  </si>
  <si>
    <t>10.664.406/0001-22</t>
  </si>
  <si>
    <t>45\008771</t>
  </si>
  <si>
    <t>348755</t>
  </si>
  <si>
    <t>008771</t>
  </si>
  <si>
    <t>62.410.352/0017-30</t>
  </si>
  <si>
    <t>LIVRARIA DA FOLHA LTDA</t>
  </si>
  <si>
    <t xml:space="preserve">00007 </t>
  </si>
  <si>
    <t>45\003064</t>
  </si>
  <si>
    <t>B15568</t>
  </si>
  <si>
    <t>003064</t>
  </si>
  <si>
    <t>DW002150555BR</t>
  </si>
  <si>
    <t>09.291.297/0001-66</t>
  </si>
  <si>
    <t>45\007614</t>
  </si>
  <si>
    <t>B33352</t>
  </si>
  <si>
    <t>007614</t>
  </si>
  <si>
    <t>45\009780</t>
  </si>
  <si>
    <t>1706A</t>
  </si>
  <si>
    <t>B42506</t>
  </si>
  <si>
    <t>009780</t>
  </si>
  <si>
    <t>45\010690</t>
  </si>
  <si>
    <t>1707A</t>
  </si>
  <si>
    <t>B44411</t>
  </si>
  <si>
    <t>SONY - VÍDEO</t>
  </si>
  <si>
    <t>010690</t>
  </si>
  <si>
    <t>45\011087</t>
  </si>
  <si>
    <t>1707F</t>
  </si>
  <si>
    <t>B44875</t>
  </si>
  <si>
    <t>011087</t>
  </si>
  <si>
    <t>45\011354</t>
  </si>
  <si>
    <t>B47246</t>
  </si>
  <si>
    <t>011354</t>
  </si>
  <si>
    <t>254</t>
  </si>
  <si>
    <t>45\003340</t>
  </si>
  <si>
    <t>B16330</t>
  </si>
  <si>
    <t>003340</t>
  </si>
  <si>
    <t>DW002158593BR</t>
  </si>
  <si>
    <t>45\004281</t>
  </si>
  <si>
    <t>322849</t>
  </si>
  <si>
    <t>004281</t>
  </si>
  <si>
    <t>62.410.352/0018-10</t>
  </si>
  <si>
    <t>DOUGLAS RODRIGUES DA SILVA</t>
  </si>
  <si>
    <t xml:space="preserve">46697 </t>
  </si>
  <si>
    <t>45\003271</t>
  </si>
  <si>
    <t>B16462</t>
  </si>
  <si>
    <t>003271</t>
  </si>
  <si>
    <t>DW002154469BR</t>
  </si>
  <si>
    <t>12.289.495/0001-08</t>
  </si>
  <si>
    <t>45\003347</t>
  </si>
  <si>
    <t>B16859</t>
  </si>
  <si>
    <t>003347</t>
  </si>
  <si>
    <t>DW002158678BR</t>
  </si>
  <si>
    <t>54.430.962/0009-67</t>
  </si>
  <si>
    <t>FILM'S VIDEO LOCADORA LTDA</t>
  </si>
  <si>
    <t xml:space="preserve">46766 </t>
  </si>
  <si>
    <t>45\003279</t>
  </si>
  <si>
    <t>B16384</t>
  </si>
  <si>
    <t>003279</t>
  </si>
  <si>
    <t>DW002154574BR</t>
  </si>
  <si>
    <t>08.139.543/0001-04</t>
  </si>
  <si>
    <t>LEONARDO ALVES FILMES</t>
  </si>
  <si>
    <t xml:space="preserve">46885 </t>
  </si>
  <si>
    <t>45\002601</t>
  </si>
  <si>
    <t>B13756</t>
  </si>
  <si>
    <t>002601</t>
  </si>
  <si>
    <t>DW002142298BR</t>
  </si>
  <si>
    <t>08.896.360/0001-25</t>
  </si>
  <si>
    <t>45\003351</t>
  </si>
  <si>
    <t>B16858</t>
  </si>
  <si>
    <t>003351</t>
  </si>
  <si>
    <t>54.430.962/0008-86</t>
  </si>
  <si>
    <t>45\003338</t>
  </si>
  <si>
    <t>B16861</t>
  </si>
  <si>
    <t>003338</t>
  </si>
  <si>
    <t>DW002158576BR</t>
  </si>
  <si>
    <t>54.430.962/0010-09</t>
  </si>
  <si>
    <t>LIVRARIA CULTURA S.A</t>
  </si>
  <si>
    <t>45\002837</t>
  </si>
  <si>
    <t>309882</t>
  </si>
  <si>
    <t>002837</t>
  </si>
  <si>
    <t>62.410.352/0023-88</t>
  </si>
  <si>
    <t>45\002889</t>
  </si>
  <si>
    <t>310107</t>
  </si>
  <si>
    <t>002889</t>
  </si>
  <si>
    <t>45\002922</t>
  </si>
  <si>
    <t>310419</t>
  </si>
  <si>
    <t>002922</t>
  </si>
  <si>
    <t>45\003240</t>
  </si>
  <si>
    <t>312602</t>
  </si>
  <si>
    <t>003240</t>
  </si>
  <si>
    <t>45\004292</t>
  </si>
  <si>
    <t>322845</t>
  </si>
  <si>
    <t>004292</t>
  </si>
  <si>
    <t>45\006491</t>
  </si>
  <si>
    <t>331475</t>
  </si>
  <si>
    <t>006491</t>
  </si>
  <si>
    <t>45\007379</t>
  </si>
  <si>
    <t>336875</t>
  </si>
  <si>
    <t>007379</t>
  </si>
  <si>
    <t>45\008487</t>
  </si>
  <si>
    <t>343415</t>
  </si>
  <si>
    <t>008487</t>
  </si>
  <si>
    <t>45\008524</t>
  </si>
  <si>
    <t>343546</t>
  </si>
  <si>
    <t>008524</t>
  </si>
  <si>
    <t>45\008646</t>
  </si>
  <si>
    <t>347272</t>
  </si>
  <si>
    <t>008646</t>
  </si>
  <si>
    <t>45\008768</t>
  </si>
  <si>
    <t>348721</t>
  </si>
  <si>
    <t>008768</t>
  </si>
  <si>
    <t>45\009613</t>
  </si>
  <si>
    <t>1705A</t>
  </si>
  <si>
    <t>355113</t>
  </si>
  <si>
    <t>009613</t>
  </si>
  <si>
    <t>45\004078</t>
  </si>
  <si>
    <t>319576</t>
  </si>
  <si>
    <t>004078</t>
  </si>
  <si>
    <t>62.410.352/0020-35</t>
  </si>
  <si>
    <t>45\008792</t>
  </si>
  <si>
    <t>348707</t>
  </si>
  <si>
    <t>008792</t>
  </si>
  <si>
    <t>187</t>
  </si>
  <si>
    <t>45\003215</t>
  </si>
  <si>
    <t>B15974</t>
  </si>
  <si>
    <t>003215</t>
  </si>
  <si>
    <t>DW002152998BR</t>
  </si>
  <si>
    <t>45\003355</t>
  </si>
  <si>
    <t>B16869</t>
  </si>
  <si>
    <t>003355</t>
  </si>
  <si>
    <t>DW002159090BR</t>
  </si>
  <si>
    <t>54.430.962/0011-81</t>
  </si>
  <si>
    <t>45\003036</t>
  </si>
  <si>
    <t>309892</t>
  </si>
  <si>
    <t>003036</t>
  </si>
  <si>
    <t>45\006118</t>
  </si>
  <si>
    <t>327572</t>
  </si>
  <si>
    <t>006118</t>
  </si>
  <si>
    <t>SARAIVA E SICILIANO S.A</t>
  </si>
  <si>
    <t>45\002827</t>
  </si>
  <si>
    <t>309962</t>
  </si>
  <si>
    <t>002827</t>
  </si>
  <si>
    <t>61.365.284/0181-51</t>
  </si>
  <si>
    <t>45\003216</t>
  </si>
  <si>
    <t>312473</t>
  </si>
  <si>
    <t>003216</t>
  </si>
  <si>
    <t>45\003328</t>
  </si>
  <si>
    <t>313770</t>
  </si>
  <si>
    <t>003328</t>
  </si>
  <si>
    <t>45\003375</t>
  </si>
  <si>
    <t>315179</t>
  </si>
  <si>
    <t>003375</t>
  </si>
  <si>
    <t>45\003436</t>
  </si>
  <si>
    <t>316955</t>
  </si>
  <si>
    <t>003436</t>
  </si>
  <si>
    <t>45\003866</t>
  </si>
  <si>
    <t>318897</t>
  </si>
  <si>
    <t>003866</t>
  </si>
  <si>
    <t>45\011242</t>
  </si>
  <si>
    <t>1708A</t>
  </si>
  <si>
    <t>723003</t>
  </si>
  <si>
    <t>011242</t>
  </si>
  <si>
    <t>253</t>
  </si>
  <si>
    <t>45\011782</t>
  </si>
  <si>
    <t>723182</t>
  </si>
  <si>
    <t>011782</t>
  </si>
  <si>
    <t>45\004289</t>
  </si>
  <si>
    <t>322846</t>
  </si>
  <si>
    <t>004289</t>
  </si>
  <si>
    <t>62.410.352/0016-59</t>
  </si>
  <si>
    <t>1364 COMERCIO E CULTURA LTDA ME</t>
  </si>
  <si>
    <t xml:space="preserve">45703 </t>
  </si>
  <si>
    <t>45\002763</t>
  </si>
  <si>
    <t>B14736</t>
  </si>
  <si>
    <t>002763</t>
  </si>
  <si>
    <t>DW002145215BR</t>
  </si>
  <si>
    <t>10.736.710/0003-08</t>
  </si>
  <si>
    <t>45\003311</t>
  </si>
  <si>
    <t>B16503</t>
  </si>
  <si>
    <t>003311</t>
  </si>
  <si>
    <t>DW002157125BR</t>
  </si>
  <si>
    <t>BRASIL FRANCHISING PARTICIPACOES S.A.</t>
  </si>
  <si>
    <t xml:space="preserve">36280 </t>
  </si>
  <si>
    <t>45\003191</t>
  </si>
  <si>
    <t>B15926</t>
  </si>
  <si>
    <t>003191</t>
  </si>
  <si>
    <t>DW002152803BR</t>
  </si>
  <si>
    <t>07.923.034/0002-88</t>
  </si>
  <si>
    <t>45\002759</t>
  </si>
  <si>
    <t>B14970</t>
  </si>
  <si>
    <t>002759</t>
  </si>
  <si>
    <t>DW002145175BR</t>
  </si>
  <si>
    <t>31.004.013/0011-34</t>
  </si>
  <si>
    <t>LEITURA BELEM LIVRARIA E PAPELARIA LTDA</t>
  </si>
  <si>
    <t>45\002691</t>
  </si>
  <si>
    <t>B13264</t>
  </si>
  <si>
    <t>002691</t>
  </si>
  <si>
    <t>20.983.131/0001-43</t>
  </si>
  <si>
    <t>45\003370</t>
  </si>
  <si>
    <t>B16875</t>
  </si>
  <si>
    <t>003370</t>
  </si>
  <si>
    <t>54.430.962/0012-62</t>
  </si>
  <si>
    <t>45\006670</t>
  </si>
  <si>
    <t>B29459</t>
  </si>
  <si>
    <t>006670</t>
  </si>
  <si>
    <t>PEROLA FILMES LTDA ME</t>
  </si>
  <si>
    <t xml:space="preserve">32189 </t>
  </si>
  <si>
    <t>45\002856</t>
  </si>
  <si>
    <t>B15098</t>
  </si>
  <si>
    <t>002856</t>
  </si>
  <si>
    <t>18.093.502/0001-70</t>
  </si>
  <si>
    <t>45\011736</t>
  </si>
  <si>
    <t>1709F</t>
  </si>
  <si>
    <t>B48070</t>
  </si>
  <si>
    <t>011736</t>
  </si>
  <si>
    <t>45\003354</t>
  </si>
  <si>
    <t>B16874</t>
  </si>
  <si>
    <t>003354</t>
  </si>
  <si>
    <t>DW002159072BR</t>
  </si>
  <si>
    <t>54.430.962/0013-43</t>
  </si>
  <si>
    <t>MORENA FILMES EIRELI - ME</t>
  </si>
  <si>
    <t xml:space="preserve">49317 </t>
  </si>
  <si>
    <t>45\003068</t>
  </si>
  <si>
    <t>311154</t>
  </si>
  <si>
    <t>003068</t>
  </si>
  <si>
    <t>OUTROS - INSTITUCIONAL</t>
  </si>
  <si>
    <t>42.473.256/0001-66</t>
  </si>
  <si>
    <t>45\003232</t>
  </si>
  <si>
    <t>311616</t>
  </si>
  <si>
    <t>S96 - DEVOLUÇÃO AUTORIZADA</t>
  </si>
  <si>
    <t>003232</t>
  </si>
  <si>
    <t>THIAGO HENRIQUE JUSTINO</t>
  </si>
  <si>
    <t xml:space="preserve">28460 </t>
  </si>
  <si>
    <t>45\003449</t>
  </si>
  <si>
    <t>B17744</t>
  </si>
  <si>
    <t>003449</t>
  </si>
  <si>
    <t>DW002163770BR</t>
  </si>
  <si>
    <t>21.415.007/0001-44</t>
  </si>
  <si>
    <t>LEITURA ALAGOAS LIVRARIA E PAPELARIA LTD</t>
  </si>
  <si>
    <t>45\011850</t>
  </si>
  <si>
    <t>B51602</t>
  </si>
  <si>
    <t>011850</t>
  </si>
  <si>
    <t>AL</t>
  </si>
  <si>
    <t>OA456926175BR</t>
  </si>
  <si>
    <t>27.220.090/0001-82</t>
  </si>
  <si>
    <t>VARIADO COMERCIO ELETRONICOS LTDA EPP</t>
  </si>
  <si>
    <t xml:space="preserve">49735 </t>
  </si>
  <si>
    <t>45\011878</t>
  </si>
  <si>
    <t>976</t>
  </si>
  <si>
    <t>1710F</t>
  </si>
  <si>
    <t>B51845</t>
  </si>
  <si>
    <t>011878</t>
  </si>
  <si>
    <t>27.242.831/0001-26</t>
  </si>
  <si>
    <t>SCHERER E SCHERER DISTRIBUIDORA LTDA</t>
  </si>
  <si>
    <t>N1\034080</t>
  </si>
  <si>
    <t xml:space="preserve">1210  </t>
  </si>
  <si>
    <t>Invoice Discount</t>
  </si>
  <si>
    <t xml:space="preserve">09 </t>
  </si>
  <si>
    <t>INVOICE DISCOUNT</t>
  </si>
  <si>
    <t>034080</t>
  </si>
  <si>
    <t>83.017.152/0001-24</t>
  </si>
  <si>
    <t>MIAMI HOME VIDEO LTDA ME</t>
  </si>
  <si>
    <t xml:space="preserve">8878  </t>
  </si>
  <si>
    <t>45\003309</t>
  </si>
  <si>
    <t>B16156</t>
  </si>
  <si>
    <t>003309</t>
  </si>
  <si>
    <t>DW002157108BR</t>
  </si>
  <si>
    <t>37.263.340/0001-15</t>
  </si>
  <si>
    <t>PAULO TOSHIMITSI CHIBA ME</t>
  </si>
  <si>
    <t xml:space="preserve">9029  </t>
  </si>
  <si>
    <t>45\003086</t>
  </si>
  <si>
    <t>B14049</t>
  </si>
  <si>
    <t>003086</t>
  </si>
  <si>
    <t>DW002151312BR</t>
  </si>
  <si>
    <t>67.016.998/0001-93</t>
  </si>
  <si>
    <t>Pagamentos</t>
  </si>
  <si>
    <t>Comissão Distribuição Globo</t>
  </si>
  <si>
    <t>Comissão Distribuição Riofilmes</t>
  </si>
  <si>
    <t>Comissão de Agenciamento Globo</t>
  </si>
  <si>
    <t>TV Summary</t>
  </si>
  <si>
    <t>SUMMARY TV</t>
  </si>
  <si>
    <t>BRL</t>
  </si>
  <si>
    <t xml:space="preserve">Free TV </t>
  </si>
  <si>
    <t>Brazil</t>
  </si>
  <si>
    <t>Excluding Brazil</t>
  </si>
  <si>
    <t>Pay TV</t>
  </si>
  <si>
    <t>Open TV</t>
  </si>
  <si>
    <t>Video on Demand</t>
  </si>
  <si>
    <t>International</t>
  </si>
  <si>
    <t>CONSOLIDATED</t>
  </si>
  <si>
    <t>Impostos</t>
  </si>
  <si>
    <t>Receita após Impostos</t>
  </si>
  <si>
    <t>Comissão de Distribuição</t>
  </si>
  <si>
    <t>Despesas de Lançamento / Distribuição / Comercialização</t>
  </si>
  <si>
    <t>Check</t>
  </si>
  <si>
    <t>TV Report 1</t>
  </si>
  <si>
    <t>Em Nome da Lei</t>
  </si>
  <si>
    <t xml:space="preserve">Pay TV </t>
  </si>
  <si>
    <t>Report # 1</t>
  </si>
  <si>
    <t>FX Rate:</t>
  </si>
  <si>
    <t>USD</t>
  </si>
  <si>
    <t>P&amp;A</t>
  </si>
  <si>
    <t>Distribution Expenses</t>
  </si>
  <si>
    <t>TV Report 2</t>
  </si>
  <si>
    <t>Report # 2</t>
  </si>
  <si>
    <t>TV Report 3</t>
  </si>
  <si>
    <t>Report # 3</t>
  </si>
  <si>
    <t>TV Report 4</t>
  </si>
  <si>
    <t>Report # 4</t>
  </si>
  <si>
    <t>Adm &amp;BO</t>
  </si>
  <si>
    <t>10. Tunover Report</t>
  </si>
  <si>
    <t>BO BRUTO</t>
  </si>
  <si>
    <t>BO LIQUIDO</t>
  </si>
  <si>
    <t>PART.EXIBIDOR</t>
  </si>
  <si>
    <t>FILM RENTAL</t>
  </si>
</sst>
</file>

<file path=xl/styles.xml><?xml version="1.0" encoding="utf-8"?>
<styleSheet xmlns="http://schemas.openxmlformats.org/spreadsheetml/2006/main" xmlns:x14ac="http://schemas.microsoft.com/office/spreadsheetml/2009/9/ac" xmlns:mc="http://schemas.openxmlformats.org/markup-compatibility/2006">
  <numFmts count="14">
    <numFmt numFmtId="164" formatCode="dd/mm/yy"/>
    <numFmt numFmtId="165" formatCode="d\ \ mmmm\,\ yyyy"/>
    <numFmt numFmtId="166" formatCode="_(* #,##0_);_(* \(#,##0\);_(* &quot;-&quot;_);_(@_)"/>
    <numFmt numFmtId="167" formatCode="_(* #,##0.00_);_(* \(#,##0.00\);_(* &quot;-&quot;??_);_(@_)"/>
    <numFmt numFmtId="168" formatCode="_(* #,##0_);_(* \(#,##0\);_(* &quot;-&quot;??_);_(@_)"/>
    <numFmt numFmtId="169" formatCode="_-* #,##0.00_-;\-* #,##0.00_-;_-* &quot;-&quot;??_-;_-@"/>
    <numFmt numFmtId="170" formatCode="0.0%"/>
    <numFmt numFmtId="171" formatCode="#,##0.00_ ;[Red]\-#,##0.00\ "/>
    <numFmt numFmtId="172" formatCode="[$-416]mmmm\-yy"/>
    <numFmt numFmtId="173" formatCode="0.0000%"/>
    <numFmt numFmtId="174" formatCode="_-* #,##0_-;\-* #,##0_-;_-* &quot;-&quot;??_-;_-@"/>
    <numFmt numFmtId="175" formatCode="#0.00"/>
    <numFmt numFmtId="176" formatCode="#0"/>
    <numFmt numFmtId="177" formatCode="#,##0.00_ ;\-#,##0.00\ "/>
  </numFmts>
  <fonts count="42">
    <font>
      <sz val="10.0"/>
      <color rgb="FF000000"/>
      <name val="Arial"/>
      <scheme val="minor"/>
    </font>
    <font>
      <sz val="10.0"/>
      <color theme="1"/>
      <name val="Arial"/>
    </font>
    <font>
      <b/>
      <sz val="10.0"/>
      <color theme="0"/>
      <name val="Verdana"/>
    </font>
    <font/>
    <font>
      <b/>
      <sz val="10.0"/>
      <color theme="1"/>
      <name val="Arial"/>
    </font>
    <font>
      <u/>
      <sz val="10.0"/>
      <color rgb="FF0000FF"/>
      <name val="Arial"/>
    </font>
    <font>
      <b/>
      <sz val="10.0"/>
      <color rgb="FF000099"/>
      <name val="Arial"/>
    </font>
    <font>
      <sz val="10.0"/>
      <color rgb="FF000099"/>
      <name val="Arial"/>
    </font>
    <font>
      <u/>
      <sz val="10.0"/>
      <color rgb="FF0000FF"/>
      <name val="Arial"/>
    </font>
    <font>
      <i/>
      <sz val="10.0"/>
      <color rgb="FF000099"/>
      <name val="Arial"/>
    </font>
    <font>
      <sz val="10.0"/>
      <color theme="1"/>
      <name val="Verdana"/>
    </font>
    <font>
      <b/>
      <sz val="12.0"/>
      <color rgb="FF000099"/>
      <name val="Arial"/>
    </font>
    <font>
      <u/>
      <sz val="10.0"/>
      <color rgb="FF0000FF"/>
      <name val="Arial"/>
    </font>
    <font>
      <u/>
      <sz val="10.0"/>
      <color rgb="FF0000FF"/>
      <name val="Arial"/>
    </font>
    <font>
      <b/>
      <u/>
      <sz val="10.0"/>
      <color rgb="FF0000FF"/>
      <name val="Arial"/>
    </font>
    <font>
      <u/>
      <sz val="10.0"/>
      <color rgb="FF0000FF"/>
      <name val="Arial"/>
    </font>
    <font>
      <b/>
      <sz val="12.0"/>
      <color theme="1"/>
      <name val="Arial"/>
    </font>
    <font>
      <color theme="1"/>
      <name val="Arial"/>
      <scheme val="minor"/>
    </font>
    <font>
      <b/>
      <sz val="10.0"/>
      <color rgb="FFFFFFFF"/>
      <name val="Arial"/>
    </font>
    <font>
      <sz val="10.0"/>
      <color rgb="FFFFFFFF"/>
      <name val="Arial"/>
    </font>
    <font>
      <b/>
      <sz val="10.0"/>
      <color rgb="FF000000"/>
      <name val="Arial"/>
    </font>
    <font>
      <sz val="10.0"/>
      <color rgb="FF000000"/>
      <name val="Arial"/>
    </font>
    <font>
      <sz val="10.0"/>
      <color theme="0"/>
      <name val="Arial"/>
    </font>
    <font>
      <sz val="8.0"/>
      <color theme="1"/>
      <name val="Arial"/>
    </font>
    <font>
      <b/>
      <sz val="10.0"/>
      <color rgb="FFFF0000"/>
      <name val="Arial"/>
    </font>
    <font>
      <sz val="12.0"/>
      <color theme="1"/>
      <name val="Arial"/>
    </font>
    <font>
      <b/>
      <sz val="10.0"/>
      <color rgb="FF0000FF"/>
      <name val="Arial"/>
    </font>
    <font>
      <sz val="10.0"/>
      <color rgb="FFFF0000"/>
      <name val="Arial"/>
    </font>
    <font>
      <sz val="10.0"/>
      <color rgb="FF000099"/>
      <name val="Verdana"/>
    </font>
    <font>
      <b/>
      <sz val="8.0"/>
      <color theme="1"/>
      <name val="Arial"/>
    </font>
    <font>
      <sz val="10.0"/>
      <color rgb="FF0000FF"/>
      <name val="Arial"/>
    </font>
    <font>
      <sz val="10.0"/>
      <color theme="1"/>
      <name val="Calibri"/>
    </font>
    <font>
      <b/>
      <sz val="10.0"/>
      <color theme="1"/>
      <name val="Calibri"/>
    </font>
    <font>
      <b/>
      <sz val="10.0"/>
      <color rgb="FFFF0000"/>
      <name val="Calibri"/>
    </font>
    <font>
      <b/>
      <sz val="10.0"/>
      <color rgb="FF0000FF"/>
      <name val="Calibri"/>
    </font>
    <font>
      <b/>
      <sz val="10.0"/>
      <color rgb="FFFFFFFF"/>
      <name val="Calibri"/>
    </font>
    <font>
      <b/>
      <sz val="10.0"/>
      <color rgb="FF000000"/>
      <name val="Calibri"/>
    </font>
    <font>
      <b/>
      <sz val="11.0"/>
      <color theme="1"/>
      <name val="Arial"/>
    </font>
    <font>
      <b/>
      <sz val="11.0"/>
      <color theme="1"/>
      <name val="Calibri"/>
    </font>
    <font>
      <b/>
      <i/>
      <sz val="10.0"/>
      <color theme="1"/>
      <name val="Arial"/>
    </font>
    <font>
      <b/>
      <sz val="10.0"/>
      <color theme="0"/>
      <name val="Calibri"/>
    </font>
    <font>
      <sz val="8.0"/>
      <color theme="1"/>
      <name val="Calibri"/>
    </font>
  </fonts>
  <fills count="21">
    <fill>
      <patternFill patternType="none"/>
    </fill>
    <fill>
      <patternFill patternType="lightGray"/>
    </fill>
    <fill>
      <patternFill patternType="solid">
        <fgColor rgb="FFBFBFBF"/>
        <bgColor rgb="FFBFBFBF"/>
      </patternFill>
    </fill>
    <fill>
      <patternFill patternType="solid">
        <fgColor rgb="FF262626"/>
        <bgColor rgb="FF262626"/>
      </patternFill>
    </fill>
    <fill>
      <patternFill patternType="solid">
        <fgColor rgb="FFC6D9F0"/>
        <bgColor rgb="FFC6D9F0"/>
      </patternFill>
    </fill>
    <fill>
      <patternFill patternType="solid">
        <fgColor rgb="FFFFFFCC"/>
        <bgColor rgb="FFFFFFCC"/>
      </patternFill>
    </fill>
    <fill>
      <patternFill patternType="solid">
        <fgColor theme="0"/>
        <bgColor theme="0"/>
      </patternFill>
    </fill>
    <fill>
      <patternFill patternType="solid">
        <fgColor rgb="FFC2D69B"/>
        <bgColor rgb="FFC2D69B"/>
      </patternFill>
    </fill>
    <fill>
      <patternFill patternType="solid">
        <fgColor rgb="FF76923C"/>
        <bgColor rgb="FF76923C"/>
      </patternFill>
    </fill>
    <fill>
      <patternFill patternType="solid">
        <fgColor rgb="FFFFFFFF"/>
        <bgColor rgb="FFFFFFFF"/>
      </patternFill>
    </fill>
    <fill>
      <patternFill patternType="solid">
        <fgColor rgb="FFCCFFFF"/>
        <bgColor rgb="FFCCFFFF"/>
      </patternFill>
    </fill>
    <fill>
      <patternFill patternType="solid">
        <fgColor rgb="FF003366"/>
        <bgColor rgb="FF003366"/>
      </patternFill>
    </fill>
    <fill>
      <patternFill patternType="solid">
        <fgColor theme="1"/>
        <bgColor theme="1"/>
      </patternFill>
    </fill>
    <fill>
      <patternFill patternType="solid">
        <fgColor rgb="FFD6E3BC"/>
        <bgColor rgb="FFD6E3BC"/>
      </patternFill>
    </fill>
    <fill>
      <patternFill patternType="solid">
        <fgColor rgb="FFD8D8D8"/>
        <bgColor rgb="FFD8D8D8"/>
      </patternFill>
    </fill>
    <fill>
      <patternFill patternType="solid">
        <fgColor rgb="FFFFCC99"/>
        <bgColor rgb="FFFFCC99"/>
      </patternFill>
    </fill>
    <fill>
      <patternFill patternType="solid">
        <fgColor rgb="FFA5A5A5"/>
        <bgColor rgb="FFA5A5A5"/>
      </patternFill>
    </fill>
    <fill>
      <patternFill patternType="solid">
        <fgColor rgb="FFFFFF99"/>
        <bgColor rgb="FFFFFF99"/>
      </patternFill>
    </fill>
    <fill>
      <patternFill patternType="solid">
        <fgColor rgb="FFFFFF00"/>
        <bgColor rgb="FFFFFF00"/>
      </patternFill>
    </fill>
    <fill>
      <patternFill patternType="solid">
        <fgColor rgb="FF92D050"/>
        <bgColor rgb="FF92D050"/>
      </patternFill>
    </fill>
    <fill>
      <patternFill patternType="solid">
        <fgColor rgb="FF000099"/>
        <bgColor rgb="FF000099"/>
      </patternFill>
    </fill>
  </fills>
  <borders count="248">
    <border/>
    <border>
      <left/>
      <right/>
      <top/>
      <bottom/>
    </border>
    <border>
      <left/>
      <top/>
      <bottom/>
    </border>
    <border>
      <top/>
      <bottom/>
    </border>
    <border>
      <right/>
      <top/>
      <bottom/>
    </border>
    <border>
      <left style="medium">
        <color rgb="FF000099"/>
      </left>
      <top style="medium">
        <color rgb="FF000099"/>
      </top>
      <bottom style="medium">
        <color rgb="FF000099"/>
      </bottom>
    </border>
    <border>
      <right style="medium">
        <color rgb="FF000099"/>
      </right>
      <top style="medium">
        <color rgb="FF000099"/>
      </top>
      <bottom style="medium">
        <color rgb="FF000099"/>
      </bottom>
    </border>
    <border>
      <top style="medium">
        <color rgb="FF000099"/>
      </top>
      <bottom style="medium">
        <color rgb="FF000099"/>
      </bottom>
    </border>
    <border>
      <left style="medium">
        <color rgb="FF000099"/>
      </left>
      <top style="medium">
        <color rgb="FF000099"/>
      </top>
    </border>
    <border>
      <right style="medium">
        <color rgb="FF000099"/>
      </right>
      <top style="medium">
        <color rgb="FF000099"/>
      </top>
    </border>
    <border>
      <left style="medium">
        <color rgb="FF000099"/>
      </left>
      <bottom style="medium">
        <color rgb="FF000099"/>
      </bottom>
    </border>
    <border>
      <right style="medium">
        <color rgb="FF000099"/>
      </right>
      <bottom style="medium">
        <color rgb="FF000099"/>
      </bottom>
    </border>
    <border>
      <left style="medium">
        <color rgb="FF000099"/>
      </left>
      <top style="medium">
        <color rgb="FF000099"/>
      </top>
      <bottom style="thin">
        <color rgb="FF000099"/>
      </bottom>
    </border>
    <border>
      <right style="medium">
        <color rgb="FF000099"/>
      </right>
      <top style="medium">
        <color rgb="FF000099"/>
      </top>
      <bottom style="thin">
        <color rgb="FF000099"/>
      </bottom>
    </border>
    <border>
      <top style="medium">
        <color rgb="FF000099"/>
      </top>
      <bottom style="thin">
        <color rgb="FF000099"/>
      </bottom>
    </border>
    <border>
      <left style="medium">
        <color rgb="FF000099"/>
      </left>
      <top style="thin">
        <color rgb="FF000099"/>
      </top>
      <bottom style="thin">
        <color rgb="FF000099"/>
      </bottom>
    </border>
    <border>
      <right style="medium">
        <color rgb="FF000099"/>
      </right>
      <top style="thin">
        <color rgb="FF000099"/>
      </top>
      <bottom style="thin">
        <color rgb="FF000099"/>
      </bottom>
    </border>
    <border>
      <top style="thin">
        <color rgb="FF000099"/>
      </top>
      <bottom style="thin">
        <color rgb="FF000099"/>
      </bottom>
    </border>
    <border>
      <left style="medium">
        <color rgb="FF000099"/>
      </left>
      <top style="thin">
        <color rgb="FF000099"/>
      </top>
      <bottom style="medium">
        <color rgb="FF000099"/>
      </bottom>
    </border>
    <border>
      <right style="medium">
        <color rgb="FF000099"/>
      </right>
      <top style="thin">
        <color rgb="FF000099"/>
      </top>
      <bottom style="medium">
        <color rgb="FF000099"/>
      </bottom>
    </border>
    <border>
      <top style="thin">
        <color rgb="FF000099"/>
      </top>
      <bottom style="medium">
        <color rgb="FF000099"/>
      </bottom>
    </border>
    <border>
      <left style="medium">
        <color rgb="FF000099"/>
      </left>
      <right style="medium">
        <color rgb="FF000099"/>
      </right>
      <top style="medium">
        <color rgb="FF000099"/>
      </top>
      <bottom style="medium">
        <color rgb="FF000099"/>
      </bottom>
    </border>
    <border>
      <left style="medium">
        <color rgb="FF000099"/>
      </left>
    </border>
    <border>
      <left style="medium">
        <color rgb="FF000099"/>
      </left>
      <right style="thin">
        <color rgb="FF000099"/>
      </right>
      <top style="medium">
        <color rgb="FF000099"/>
      </top>
    </border>
    <border>
      <left style="thin">
        <color rgb="FF000099"/>
      </left>
      <top style="medium">
        <color rgb="FF000099"/>
      </top>
      <bottom style="thin">
        <color rgb="FF000099"/>
      </bottom>
    </border>
    <border>
      <right style="thin">
        <color rgb="FF000099"/>
      </right>
      <top style="medium">
        <color rgb="FF000099"/>
      </top>
      <bottom style="thin">
        <color rgb="FF000099"/>
      </bottom>
    </border>
    <border>
      <left style="thin">
        <color rgb="FF000099"/>
      </left>
      <right style="thick">
        <color rgb="FF000099"/>
      </right>
      <top style="medium">
        <color rgb="FF000099"/>
      </top>
    </border>
    <border>
      <left style="thick">
        <color rgb="FF000099"/>
      </left>
      <right style="thin">
        <color rgb="FF000099"/>
      </right>
      <top style="medium">
        <color rgb="FF000099"/>
      </top>
    </border>
    <border>
      <left style="thin">
        <color rgb="FF000099"/>
      </left>
      <right style="medium">
        <color rgb="FF000099"/>
      </right>
      <top style="medium">
        <color rgb="FF000099"/>
      </top>
    </border>
    <border>
      <left style="medium">
        <color rgb="FF000099"/>
      </left>
      <right style="thin">
        <color rgb="FF000099"/>
      </right>
      <bottom style="medium">
        <color rgb="FF000099"/>
      </bottom>
    </border>
    <border>
      <left style="thin">
        <color rgb="FF000099"/>
      </left>
      <right style="thin">
        <color rgb="FF000099"/>
      </right>
      <top style="thin">
        <color rgb="FF000099"/>
      </top>
      <bottom style="medium">
        <color rgb="FF000099"/>
      </bottom>
    </border>
    <border>
      <left style="thin">
        <color rgb="FF000099"/>
      </left>
      <right style="thick">
        <color rgb="FF000099"/>
      </right>
      <bottom style="medium">
        <color rgb="FF000099"/>
      </bottom>
    </border>
    <border>
      <left style="thick">
        <color rgb="FF000099"/>
      </left>
      <right style="thin">
        <color rgb="FF000099"/>
      </right>
      <bottom style="medium">
        <color rgb="FF000099"/>
      </bottom>
    </border>
    <border>
      <left style="thin">
        <color rgb="FF000099"/>
      </left>
      <right style="medium">
        <color rgb="FF000099"/>
      </right>
      <bottom style="medium">
        <color rgb="FF000099"/>
      </bottom>
    </border>
    <border>
      <left style="medium">
        <color rgb="FF000099"/>
      </left>
      <right style="thin">
        <color rgb="FF000099"/>
      </right>
      <top style="medium">
        <color rgb="FF000099"/>
      </top>
      <bottom style="thin">
        <color rgb="FF000099"/>
      </bottom>
    </border>
    <border>
      <left style="thin">
        <color rgb="FF000099"/>
      </left>
      <right style="thin">
        <color rgb="FF000099"/>
      </right>
      <top style="medium">
        <color rgb="FF000099"/>
      </top>
      <bottom style="thin">
        <color rgb="FF000099"/>
      </bottom>
    </border>
    <border>
      <left style="thin">
        <color rgb="FF000099"/>
      </left>
      <right style="thick">
        <color rgb="FF000099"/>
      </right>
      <top style="medium">
        <color rgb="FF000099"/>
      </top>
      <bottom style="thin">
        <color rgb="FF000099"/>
      </bottom>
    </border>
    <border>
      <left style="thick">
        <color rgb="FF000099"/>
      </left>
      <right style="thin">
        <color rgb="FF000099"/>
      </right>
      <top style="medium">
        <color rgb="FF000099"/>
      </top>
      <bottom style="thin">
        <color rgb="FF000099"/>
      </bottom>
    </border>
    <border>
      <left style="thin">
        <color rgb="FF000099"/>
      </left>
      <right style="thin">
        <color rgb="FF000099"/>
      </right>
      <top style="thin">
        <color rgb="FF000099"/>
      </top>
      <bottom style="thin">
        <color rgb="FF000099"/>
      </bottom>
    </border>
    <border>
      <left style="medium">
        <color rgb="FF000099"/>
      </left>
      <right style="thin">
        <color rgb="FF000099"/>
      </right>
      <top style="thin">
        <color rgb="FF000099"/>
      </top>
      <bottom style="thin">
        <color rgb="FF000099"/>
      </bottom>
    </border>
    <border>
      <left style="thin">
        <color rgb="FF000099"/>
      </left>
      <right style="thick">
        <color rgb="FF000099"/>
      </right>
      <top style="thin">
        <color rgb="FF000099"/>
      </top>
      <bottom style="thin">
        <color rgb="FF000099"/>
      </bottom>
    </border>
    <border>
      <left style="thick">
        <color rgb="FF000099"/>
      </left>
      <right style="thin">
        <color rgb="FF000099"/>
      </right>
      <top style="thin">
        <color rgb="FF000099"/>
      </top>
      <bottom style="thin">
        <color rgb="FF000099"/>
      </bottom>
    </border>
    <border>
      <left style="medium">
        <color rgb="FF000099"/>
      </left>
      <right style="thin">
        <color rgb="FF000099"/>
      </right>
      <top style="thin">
        <color rgb="FF000099"/>
      </top>
      <bottom style="medium">
        <color rgb="FF000099"/>
      </bottom>
    </border>
    <border>
      <left style="thin">
        <color rgb="FF000099"/>
      </left>
      <right style="thick">
        <color rgb="FF000099"/>
      </right>
      <top style="thin">
        <color rgb="FF000099"/>
      </top>
      <bottom style="medium">
        <color rgb="FF000099"/>
      </bottom>
    </border>
    <border>
      <left style="thick">
        <color rgb="FF000099"/>
      </left>
      <right style="thin">
        <color rgb="FF000099"/>
      </right>
      <top style="thin">
        <color rgb="FF000099"/>
      </top>
      <bottom style="medium">
        <color rgb="FF000099"/>
      </bottom>
    </border>
    <border>
      <top style="medium">
        <color rgb="FF000099"/>
      </top>
    </border>
    <border>
      <right style="thin">
        <color rgb="FF000099"/>
      </right>
      <top style="thin">
        <color rgb="FF000099"/>
      </top>
      <bottom style="thin">
        <color rgb="FF000099"/>
      </bottom>
    </border>
    <border>
      <left style="thin">
        <color rgb="FF000099"/>
      </left>
      <top style="thin">
        <color rgb="FF000099"/>
      </top>
      <bottom style="thin">
        <color rgb="FF000099"/>
      </bottom>
    </border>
    <border>
      <right style="thin">
        <color rgb="FF000099"/>
      </right>
      <top style="thin">
        <color rgb="FF000099"/>
      </top>
      <bottom style="medium">
        <color rgb="FF000099"/>
      </bottom>
    </border>
    <border>
      <left style="thin">
        <color rgb="FF000099"/>
      </left>
      <top style="thin">
        <color rgb="FF000099"/>
      </top>
      <bottom style="medium">
        <color rgb="FF000099"/>
      </bottom>
    </border>
    <border>
      <left style="medium">
        <color rgb="FF003366"/>
      </left>
      <right style="thin">
        <color rgb="FF003366"/>
      </right>
      <top style="medium">
        <color rgb="FF003366"/>
      </top>
      <bottom style="thin">
        <color rgb="FF003366"/>
      </bottom>
    </border>
    <border>
      <left style="thin">
        <color rgb="FF003366"/>
      </left>
      <right style="medium">
        <color rgb="FF003366"/>
      </right>
      <top style="medium">
        <color rgb="FF003366"/>
      </top>
      <bottom style="thin">
        <color rgb="FF003366"/>
      </bottom>
    </border>
    <border>
      <left style="medium">
        <color rgb="FF003366"/>
      </left>
      <right style="thin">
        <color rgb="FF003366"/>
      </right>
      <top style="thin">
        <color rgb="FF003366"/>
      </top>
      <bottom style="medium">
        <color rgb="FF003366"/>
      </bottom>
    </border>
    <border>
      <left style="thin">
        <color rgb="FF003366"/>
      </left>
      <right style="medium">
        <color rgb="FF003366"/>
      </right>
      <top style="thin">
        <color rgb="FF003366"/>
      </top>
      <bottom style="medium">
        <color rgb="FF003366"/>
      </bottom>
    </border>
    <border>
      <bottom style="thin">
        <color rgb="FF000000"/>
      </bottom>
    </border>
    <border>
      <left style="medium">
        <color rgb="FFFFFFFF"/>
      </left>
      <right/>
      <top style="medium">
        <color rgb="FFFFFFFF"/>
      </top>
      <bottom style="medium">
        <color rgb="FFFFFFFF"/>
      </bottom>
    </border>
    <border>
      <left style="medium">
        <color rgb="FF003366"/>
      </left>
      <right style="medium">
        <color rgb="FF003366"/>
      </right>
      <top style="medium">
        <color rgb="FF003366"/>
      </top>
      <bottom style="thin">
        <color rgb="FF003366"/>
      </bottom>
    </border>
    <border>
      <left style="medium">
        <color rgb="FF003366"/>
      </left>
      <right style="medium">
        <color rgb="FF003366"/>
      </right>
      <top style="thin">
        <color rgb="FF003366"/>
      </top>
      <bottom style="thin">
        <color rgb="FF003366"/>
      </bottom>
    </border>
    <border>
      <left style="medium">
        <color rgb="FF003366"/>
      </left>
      <right style="medium">
        <color rgb="FF003366"/>
      </right>
      <top style="thin">
        <color rgb="FF003366"/>
      </top>
      <bottom style="medium">
        <color rgb="FF003366"/>
      </bottom>
    </border>
    <border>
      <left style="medium">
        <color rgb="FFFFFFFF"/>
      </left>
      <right style="medium">
        <color rgb="FF003366"/>
      </right>
      <top style="medium">
        <color rgb="FFFFFFFF"/>
      </top>
    </border>
    <border>
      <left style="medium">
        <color rgb="FF003366"/>
      </left>
      <right style="medium">
        <color rgb="FF003366"/>
      </right>
      <top style="thin">
        <color rgb="FF003366"/>
      </top>
    </border>
    <border>
      <left style="medium">
        <color rgb="FFFFFFFF"/>
      </left>
      <right style="medium">
        <color rgb="FF003366"/>
      </right>
      <bottom style="medium">
        <color rgb="FFFFFFFF"/>
      </bottom>
    </border>
    <border>
      <left style="medium">
        <color rgb="FF003366"/>
      </left>
      <right style="medium">
        <color rgb="FF003366"/>
      </right>
      <bottom style="thin">
        <color rgb="FF003366"/>
      </bottom>
    </border>
    <border>
      <left style="medium">
        <color rgb="FFFFFFFF"/>
      </left>
      <top style="medium">
        <color rgb="FFFFFFFF"/>
      </top>
      <bottom/>
    </border>
    <border>
      <right style="medium">
        <color rgb="FFFFFFFF"/>
      </right>
      <top style="medium">
        <color rgb="FFFFFFFF"/>
      </top>
      <bottom/>
    </border>
    <border>
      <left style="medium">
        <color rgb="FFFFFFFF"/>
      </left>
      <right/>
      <top style="medium">
        <color rgb="FFFFFFFF"/>
      </top>
      <bottom/>
    </border>
    <border>
      <left style="thin">
        <color rgb="FF003366"/>
      </left>
      <top style="medium">
        <color rgb="FF003366"/>
      </top>
      <bottom style="thin">
        <color rgb="FF003366"/>
      </bottom>
    </border>
    <border>
      <right style="medium">
        <color rgb="FF003366"/>
      </right>
      <top style="medium">
        <color rgb="FF003366"/>
      </top>
      <bottom style="thin">
        <color rgb="FF003366"/>
      </bottom>
    </border>
    <border>
      <left style="thin">
        <color rgb="FF003366"/>
      </left>
      <right style="thin">
        <color rgb="FF003366"/>
      </right>
      <top style="thin">
        <color rgb="FF003366"/>
      </top>
      <bottom style="medium">
        <color rgb="FF003366"/>
      </bottom>
    </border>
    <border>
      <left style="medium">
        <color rgb="FFFFFFFF"/>
      </left>
      <right style="medium">
        <color rgb="FFFFFFFF"/>
      </right>
      <top style="medium">
        <color rgb="FFFFFFFF"/>
      </top>
      <bottom style="medium">
        <color rgb="FFFFFFFF"/>
      </bottom>
    </border>
    <border>
      <top style="medium">
        <color rgb="FF003366"/>
      </top>
      <bottom style="thin">
        <color rgb="FF003366"/>
      </bottom>
    </border>
    <border>
      <top style="thin">
        <color rgb="FF003366"/>
      </top>
      <bottom style="thin">
        <color rgb="FF003366"/>
      </bottom>
    </border>
    <border>
      <right style="medium">
        <color rgb="FF003366"/>
      </right>
      <top style="thin">
        <color rgb="FF003366"/>
      </top>
      <bottom style="thin">
        <color rgb="FF003366"/>
      </bottom>
    </border>
    <border>
      <top style="thin">
        <color rgb="FF003366"/>
      </top>
      <bottom style="medium">
        <color rgb="FF003366"/>
      </bottom>
    </border>
    <border>
      <right style="medium">
        <color rgb="FF003366"/>
      </right>
      <top style="thin">
        <color rgb="FF003366"/>
      </top>
      <bottom style="medium">
        <color rgb="FF003366"/>
      </bottom>
    </border>
    <border>
      <left style="thin">
        <color rgb="FF003366"/>
      </left>
      <right style="thin">
        <color rgb="FF003366"/>
      </right>
      <top style="medium">
        <color rgb="FF003366"/>
      </top>
      <bottom style="thin">
        <color rgb="FF003366"/>
      </bottom>
    </border>
    <border>
      <left style="thin">
        <color rgb="FF003366"/>
      </left>
      <top style="thin">
        <color rgb="FF003366"/>
      </top>
      <bottom style="medium">
        <color rgb="FF003366"/>
      </bottom>
    </border>
    <border>
      <left style="medium">
        <color rgb="FF003366"/>
      </left>
      <top style="medium">
        <color rgb="FF003366"/>
      </top>
      <bottom style="thin">
        <color rgb="FF003366"/>
      </bottom>
    </border>
    <border>
      <left style="medium">
        <color rgb="FF003366"/>
      </left>
      <top style="thin">
        <color rgb="FF003366"/>
      </top>
      <bottom style="medium">
        <color rgb="FF003366"/>
      </bottom>
    </border>
    <border>
      <bottom style="medium">
        <color rgb="FF000000"/>
      </bottom>
    </border>
    <border>
      <left style="medium">
        <color rgb="FF003366"/>
      </left>
      <top style="thin">
        <color rgb="FF003366"/>
      </top>
    </border>
    <border>
      <top style="thin">
        <color rgb="FF003366"/>
      </top>
    </border>
    <border>
      <right style="medium">
        <color rgb="FF003366"/>
      </right>
      <top style="thin">
        <color rgb="FF003366"/>
      </top>
    </border>
    <border>
      <left style="medium">
        <color rgb="FF003366"/>
      </left>
      <bottom style="medium">
        <color rgb="FF003366"/>
      </bottom>
    </border>
    <border>
      <bottom style="medium">
        <color rgb="FF003366"/>
      </bottom>
    </border>
    <border>
      <right style="medium">
        <color rgb="FF003366"/>
      </right>
      <bottom style="medium">
        <color rgb="FF003366"/>
      </bottom>
    </border>
    <border>
      <left style="medium">
        <color rgb="FF003366"/>
      </left>
      <top style="medium">
        <color rgb="FF003366"/>
      </top>
    </border>
    <border>
      <top style="medium">
        <color rgb="FF003366"/>
      </top>
    </border>
    <border>
      <right style="medium">
        <color rgb="FF003366"/>
      </right>
      <top style="medium">
        <color rgb="FF003366"/>
      </top>
    </border>
    <border>
      <left style="medium">
        <color rgb="FF003366"/>
      </left>
    </border>
    <border>
      <right style="medium">
        <color rgb="FF003366"/>
      </right>
    </border>
    <border>
      <left style="medium">
        <color rgb="FF003366"/>
      </left>
      <right/>
      <top style="medium">
        <color rgb="FF003366"/>
      </top>
      <bottom style="medium">
        <color rgb="FFFFFFFF"/>
      </bottom>
    </border>
    <border>
      <left style="medium">
        <color rgb="FF003366"/>
      </left>
      <right/>
      <top style="medium">
        <color rgb="FFFFFFFF"/>
      </top>
      <bottom style="medium">
        <color rgb="FFFFFFFF"/>
      </bottom>
    </border>
    <border>
      <left style="medium">
        <color rgb="FF003366"/>
      </left>
      <top style="thin">
        <color rgb="FF003366"/>
      </top>
      <bottom style="thin">
        <color rgb="FF003366"/>
      </bottom>
    </border>
    <border>
      <left style="medium">
        <color rgb="FF003366"/>
      </left>
      <right/>
      <top style="medium">
        <color rgb="FFFFFFFF"/>
      </top>
      <bottom style="medium">
        <color rgb="FF003366"/>
      </bottom>
    </border>
    <border>
      <left style="medium">
        <color rgb="FF003366"/>
      </left>
      <right style="medium">
        <color rgb="FFFFFFFF"/>
      </right>
      <top style="medium">
        <color rgb="FF003366"/>
      </top>
      <bottom style="medium">
        <color rgb="FFFFFFFF"/>
      </bottom>
    </border>
    <border>
      <left style="medium">
        <color rgb="FFFFFFFF"/>
      </left>
      <right style="medium">
        <color rgb="FF003366"/>
      </right>
      <top style="medium">
        <color rgb="FF003366"/>
      </top>
      <bottom/>
    </border>
    <border>
      <left style="medium">
        <color rgb="FF003366"/>
      </left>
      <top style="medium">
        <color rgb="FF003366"/>
      </top>
      <bottom style="medium">
        <color rgb="FFFFFFFF"/>
      </bottom>
    </border>
    <border>
      <top style="medium">
        <color rgb="FF003366"/>
      </top>
      <bottom style="medium">
        <color rgb="FFFFFFFF"/>
      </bottom>
    </border>
    <border>
      <right style="medium">
        <color rgb="FF003366"/>
      </right>
      <top style="medium">
        <color rgb="FF003366"/>
      </top>
      <bottom style="medium">
        <color rgb="FFFFFFFF"/>
      </bottom>
    </border>
    <border>
      <left style="medium">
        <color rgb="FF003366"/>
      </left>
      <right style="medium">
        <color rgb="FFFFFFFF"/>
      </right>
      <top style="medium">
        <color rgb="FFFFFFFF"/>
      </top>
      <bottom/>
    </border>
    <border>
      <left style="medium">
        <color rgb="FFFFFFFF"/>
      </left>
      <right style="medium">
        <color rgb="FFFFFFFF"/>
      </right>
      <top style="medium">
        <color rgb="FFFFFFFF"/>
      </top>
      <bottom/>
    </border>
    <border>
      <left style="medium">
        <color rgb="FFFFFFFF"/>
      </left>
      <right style="medium">
        <color rgb="FF003366"/>
      </right>
      <top style="medium">
        <color rgb="FFFFFFFF"/>
      </top>
      <bottom/>
    </border>
    <border>
      <left style="medium">
        <color rgb="FF003366"/>
      </left>
      <right style="thin">
        <color rgb="FF003366"/>
      </right>
      <top style="thin">
        <color rgb="FF003366"/>
      </top>
      <bottom style="thin">
        <color rgb="FF003366"/>
      </bottom>
    </border>
    <border>
      <left style="thin">
        <color rgb="FF003366"/>
      </left>
      <right style="thin">
        <color rgb="FF003366"/>
      </right>
      <top style="thin">
        <color rgb="FF003366"/>
      </top>
      <bottom style="thin">
        <color rgb="FF003366"/>
      </bottom>
    </border>
    <border>
      <left style="thin">
        <color rgb="FF003366"/>
      </left>
      <right style="medium">
        <color rgb="FF003366"/>
      </right>
      <top style="thin">
        <color rgb="FF003366"/>
      </top>
      <bottom style="thin">
        <color rgb="FF003366"/>
      </bottom>
    </border>
    <border>
      <left style="medium">
        <color rgb="FF003366"/>
      </left>
      <right style="thin">
        <color rgb="FF003366"/>
      </right>
      <top style="thin">
        <color rgb="FF003366"/>
      </top>
    </border>
    <border>
      <left style="medium">
        <color rgb="FF003366"/>
      </left>
      <right style="medium">
        <color rgb="FFFFFFFF"/>
      </right>
      <top style="medium">
        <color rgb="FFFFFFFF"/>
      </top>
      <bottom style="medium">
        <color rgb="FF003366"/>
      </bottom>
    </border>
    <border>
      <left style="medium">
        <color rgb="FFFFFFFF"/>
      </left>
      <right style="thin">
        <color rgb="FF003366"/>
      </right>
      <top style="medium">
        <color rgb="FF003366"/>
      </top>
      <bottom style="medium">
        <color rgb="FF003366"/>
      </bottom>
    </border>
    <border>
      <left style="thin">
        <color rgb="FF003366"/>
      </left>
      <right style="thin">
        <color rgb="FF003366"/>
      </right>
      <top style="medium">
        <color rgb="FF003366"/>
      </top>
      <bottom style="medium">
        <color rgb="FF003366"/>
      </bottom>
    </border>
    <border>
      <left style="thin">
        <color rgb="FF003366"/>
      </left>
      <right style="medium">
        <color rgb="FF003366"/>
      </right>
      <top style="medium">
        <color rgb="FF003366"/>
      </top>
      <bottom style="medium">
        <color rgb="FF003366"/>
      </bottom>
    </border>
    <border>
      <left style="medium">
        <color rgb="FF000099"/>
      </left>
      <right style="medium">
        <color rgb="FF000099"/>
      </right>
      <top style="medium">
        <color rgb="FF000099"/>
      </top>
      <bottom style="thin">
        <color rgb="FF000099"/>
      </bottom>
    </border>
    <border>
      <left style="medium">
        <color rgb="FF000099"/>
      </left>
      <right style="medium">
        <color rgb="FF000099"/>
      </right>
      <top style="thin">
        <color rgb="FF000099"/>
      </top>
      <bottom style="medium">
        <color rgb="FF000099"/>
      </bottom>
    </border>
    <border>
      <left/>
      <right style="medium">
        <color rgb="FF000099"/>
      </right>
      <top style="medium">
        <color rgb="FF000099"/>
      </top>
      <bottom style="thin">
        <color rgb="FF000099"/>
      </bottom>
    </border>
    <border>
      <left style="medium">
        <color rgb="FF000099"/>
      </left>
      <right/>
      <top style="thin">
        <color rgb="FF000099"/>
      </top>
      <bottom style="thin">
        <color rgb="FF000099"/>
      </bottom>
    </border>
    <border>
      <left/>
      <top style="thin">
        <color rgb="FF000099"/>
      </top>
      <bottom style="thin">
        <color rgb="FF000099"/>
      </bottom>
    </border>
    <border>
      <left/>
      <right style="medium">
        <color rgb="FF000099"/>
      </right>
      <top style="thin">
        <color rgb="FF000099"/>
      </top>
      <bottom style="thin">
        <color rgb="FF000099"/>
      </bottom>
    </border>
    <border>
      <left style="medium">
        <color rgb="FF000099"/>
      </left>
      <right/>
      <top style="thin">
        <color rgb="FF000099"/>
      </top>
      <bottom style="medium">
        <color rgb="FF000099"/>
      </bottom>
    </border>
    <border>
      <left/>
      <top style="thin">
        <color rgb="FF000099"/>
      </top>
      <bottom style="medium">
        <color rgb="FF000099"/>
      </bottom>
    </border>
    <border>
      <left/>
      <right style="medium">
        <color rgb="FF000099"/>
      </right>
      <top style="thin">
        <color rgb="FF000099"/>
      </top>
      <bottom style="medium">
        <color rgb="FF000099"/>
      </bottom>
    </border>
    <border>
      <left style="medium">
        <color rgb="FF000099"/>
      </left>
      <right/>
      <top style="medium">
        <color rgb="FF000099"/>
      </top>
      <bottom style="medium">
        <color rgb="FF000099"/>
      </bottom>
    </border>
    <border>
      <left style="thin">
        <color rgb="FF000099"/>
      </left>
      <right/>
      <top style="medium">
        <color rgb="FF000099"/>
      </top>
      <bottom style="thin">
        <color rgb="FF000099"/>
      </bottom>
    </border>
    <border>
      <left style="thin">
        <color rgb="FF000099"/>
      </left>
      <right style="medium">
        <color rgb="FF000099"/>
      </right>
      <top style="medium">
        <color rgb="FF000099"/>
      </top>
      <bottom style="thin">
        <color rgb="FF000099"/>
      </bottom>
    </border>
    <border>
      <left/>
      <right style="thin">
        <color rgb="FF000099"/>
      </right>
      <top style="thin">
        <color rgb="FF000099"/>
      </top>
      <bottom style="thin">
        <color rgb="FF000099"/>
      </bottom>
    </border>
    <border>
      <left style="thin">
        <color rgb="FF000099"/>
      </left>
      <right style="medium">
        <color rgb="FF000099"/>
      </right>
      <top style="thin">
        <color rgb="FF000099"/>
      </top>
      <bottom style="thin">
        <color rgb="FF000099"/>
      </bottom>
    </border>
    <border>
      <left style="thin">
        <color rgb="FF000099"/>
      </left>
      <right style="medium">
        <color rgb="FF000099"/>
      </right>
      <top style="thin">
        <color rgb="FF000099"/>
      </top>
      <bottom style="medium">
        <color rgb="FF000099"/>
      </bottom>
    </border>
    <border>
      <left style="thin">
        <color rgb="FF000099"/>
      </left>
      <right/>
      <top style="thin">
        <color rgb="FF000099"/>
      </top>
      <bottom style="thin">
        <color rgb="FF000099"/>
      </bottom>
    </border>
    <border>
      <left/>
      <right/>
      <top style="thin">
        <color rgb="FF000099"/>
      </top>
      <bottom style="medium">
        <color rgb="FF000099"/>
      </bottom>
    </border>
    <border>
      <left style="thin">
        <color rgb="FF000099"/>
      </left>
      <right/>
      <top style="thin">
        <color rgb="FF000099"/>
      </top>
      <bottom style="medium">
        <color rgb="FF000099"/>
      </bottom>
    </border>
    <border>
      <left/>
      <right style="thin">
        <color rgb="FF000099"/>
      </right>
      <top style="thin">
        <color rgb="FF000099"/>
      </top>
      <bottom style="medium">
        <color rgb="FF000099"/>
      </bottom>
    </border>
    <border>
      <top style="hair">
        <color rgb="FF8DB3E2"/>
      </top>
      <bottom style="medium">
        <color rgb="FF000099"/>
      </bottom>
    </border>
    <border>
      <left/>
      <right/>
      <top style="hair">
        <color rgb="FF8DB3E2"/>
      </top>
      <bottom style="medium">
        <color rgb="FF000099"/>
      </bottom>
    </border>
    <border>
      <left style="medium">
        <color rgb="FF000099"/>
      </left>
      <right/>
      <top/>
      <bottom/>
    </border>
    <border>
      <left/>
      <right style="medium">
        <color rgb="FF000099"/>
      </right>
      <top/>
      <bottom/>
    </border>
    <border>
      <left style="medium">
        <color rgb="FF000099"/>
      </left>
      <right/>
      <top/>
      <bottom style="medium">
        <color rgb="FF000099"/>
      </bottom>
    </border>
    <border>
      <left/>
      <right/>
      <top/>
      <bottom style="medium">
        <color rgb="FF000099"/>
      </bottom>
    </border>
    <border>
      <left/>
      <right style="medium">
        <color rgb="FF000099"/>
      </right>
      <top/>
      <bottom style="medium">
        <color rgb="FF000099"/>
      </bottom>
    </border>
    <border>
      <left/>
      <top style="medium">
        <color rgb="FF003366"/>
      </top>
      <bottom style="thin">
        <color rgb="FF000000"/>
      </bottom>
    </border>
    <border>
      <right style="medium">
        <color rgb="FF003366"/>
      </right>
      <top style="medium">
        <color rgb="FF003366"/>
      </top>
      <bottom style="thin">
        <color rgb="FF000000"/>
      </bottom>
    </border>
    <border>
      <left style="medium">
        <color rgb="FF003366"/>
      </left>
      <right style="medium">
        <color rgb="FFFFFFFF"/>
      </right>
      <top style="medium">
        <color rgb="FFFFFFFF"/>
      </top>
      <bottom style="medium">
        <color rgb="FFFFFFFF"/>
      </bottom>
    </border>
    <border>
      <left/>
      <top style="thin">
        <color rgb="FF000000"/>
      </top>
      <bottom style="thin">
        <color rgb="FF000000"/>
      </bottom>
    </border>
    <border>
      <right style="medium">
        <color rgb="FF003366"/>
      </right>
      <top style="thin">
        <color rgb="FF000000"/>
      </top>
      <bottom style="thin">
        <color rgb="FF000000"/>
      </bottom>
    </border>
    <border>
      <left/>
      <top style="thin">
        <color rgb="FF000000"/>
      </top>
      <bottom style="medium">
        <color rgb="FF003366"/>
      </bottom>
    </border>
    <border>
      <right style="medium">
        <color rgb="FF003366"/>
      </right>
      <top style="thin">
        <color rgb="FF000000"/>
      </top>
      <bottom style="medium">
        <color rgb="FF003366"/>
      </bottom>
    </border>
    <border>
      <left style="medium">
        <color rgb="FFFFFFFF"/>
      </left>
      <right style="medium">
        <color rgb="FFFFFFFF"/>
      </right>
      <top style="medium">
        <color rgb="FF003366"/>
      </top>
      <bottom style="medium">
        <color rgb="FFFFFFFF"/>
      </bottom>
    </border>
    <border>
      <left style="medium">
        <color rgb="FFFFFFFF"/>
      </left>
      <right style="medium">
        <color rgb="FF003366"/>
      </right>
      <top style="medium">
        <color rgb="FF003366"/>
      </top>
      <bottom style="medium">
        <color rgb="FFFFFFFF"/>
      </bottom>
    </border>
    <border>
      <left style="medium">
        <color rgb="FF003366"/>
      </left>
      <right style="thin">
        <color rgb="FF003366"/>
      </right>
      <top/>
    </border>
    <border>
      <left style="thin">
        <color rgb="FF003366"/>
      </left>
      <right style="thin">
        <color rgb="FF003366"/>
      </right>
      <bottom style="thin">
        <color rgb="FF003366"/>
      </bottom>
    </border>
    <border>
      <left style="thin">
        <color rgb="FF003366"/>
      </left>
      <right style="medium">
        <color rgb="FF003366"/>
      </right>
      <top/>
      <bottom style="thin">
        <color rgb="FF003366"/>
      </bottom>
    </border>
    <border>
      <left style="medium">
        <color rgb="FF003366"/>
      </left>
      <right style="thin">
        <color rgb="FF003366"/>
      </right>
    </border>
    <border>
      <left style="medium">
        <color rgb="FF003366"/>
      </left>
      <right style="thin">
        <color rgb="FF003366"/>
      </right>
      <bottom style="thin">
        <color rgb="FF003366"/>
      </bottom>
    </border>
    <border>
      <left style="thin">
        <color rgb="FF003366"/>
      </left>
      <right style="thin">
        <color rgb="FF003366"/>
      </right>
      <top style="thin">
        <color rgb="FF003366"/>
      </top>
    </border>
    <border>
      <left style="thin">
        <color rgb="FF003366"/>
      </left>
      <right style="medium">
        <color rgb="FF003366"/>
      </right>
      <top style="thin">
        <color rgb="FF003366"/>
      </top>
      <bottom/>
    </border>
    <border>
      <left style="medium">
        <color rgb="FF003366"/>
      </left>
      <top style="medium">
        <color rgb="FFFFFFFF"/>
      </top>
      <bottom style="medium">
        <color rgb="FFFFFFFF"/>
      </bottom>
    </border>
    <border>
      <top style="medium">
        <color rgb="FFFFFFFF"/>
      </top>
      <bottom style="medium">
        <color rgb="FFFFFFFF"/>
      </bottom>
    </border>
    <border>
      <right/>
      <top style="medium">
        <color rgb="FFFFFFFF"/>
      </top>
      <bottom style="medium">
        <color rgb="FFFFFFFF"/>
      </bottom>
    </border>
    <border>
      <left style="medium">
        <color rgb="FF003366"/>
      </left>
      <right style="thin">
        <color rgb="FF003366"/>
      </right>
      <top style="medium">
        <color rgb="FFFFFFFF"/>
      </top>
    </border>
    <border>
      <left style="medium">
        <color rgb="FF003366"/>
      </left>
      <right style="thin">
        <color rgb="FF003366"/>
      </right>
      <bottom style="medium">
        <color rgb="FFFFFFFF"/>
      </bottom>
    </border>
    <border>
      <left style="medium">
        <color rgb="FF003366"/>
      </left>
      <top style="thin">
        <color rgb="FF003366"/>
      </top>
      <bottom style="medium">
        <color rgb="FFFFFFFF"/>
      </bottom>
    </border>
    <border>
      <top style="thin">
        <color rgb="FF003366"/>
      </top>
      <bottom style="medium">
        <color rgb="FFFFFFFF"/>
      </bottom>
    </border>
    <border>
      <right style="thin">
        <color rgb="FF003366"/>
      </right>
      <top style="thin">
        <color rgb="FF003366"/>
      </top>
      <bottom style="medium">
        <color rgb="FFFFFFFF"/>
      </bottom>
    </border>
    <border>
      <left style="medium">
        <color rgb="FF003366"/>
      </left>
      <top style="medium">
        <color rgb="FFFFFFFF"/>
      </top>
      <bottom style="medium">
        <color rgb="FF003366"/>
      </bottom>
    </border>
    <border>
      <top style="medium">
        <color rgb="FFFFFFFF"/>
      </top>
      <bottom style="medium">
        <color rgb="FF003366"/>
      </bottom>
    </border>
    <border>
      <right/>
      <top style="medium">
        <color rgb="FFFFFFFF"/>
      </top>
      <bottom style="medium">
        <color rgb="FF003366"/>
      </bottom>
    </border>
    <border>
      <left/>
      <right style="thin">
        <color rgb="FF000099"/>
      </right>
      <top style="medium">
        <color rgb="FF000099"/>
      </top>
      <bottom style="thin">
        <color rgb="FF000099"/>
      </bottom>
    </border>
    <border>
      <left style="thin">
        <color rgb="FF000099"/>
      </left>
      <right style="medium">
        <color rgb="FF000099"/>
      </right>
      <top/>
      <bottom style="thin">
        <color rgb="FF000099"/>
      </bottom>
    </border>
    <border>
      <left style="medium">
        <color rgb="FF000099"/>
      </left>
      <right style="thin">
        <color rgb="FF000099"/>
      </right>
      <top style="medium">
        <color rgb="FF000099"/>
      </top>
      <bottom/>
    </border>
    <border>
      <left style="medium">
        <color rgb="FF000099"/>
      </left>
      <right style="thin">
        <color rgb="FF000099"/>
      </right>
      <top/>
      <bottom/>
    </border>
    <border>
      <left style="thin">
        <color rgb="FF000099"/>
      </left>
      <right style="thin">
        <color rgb="FF000099"/>
      </right>
      <top/>
      <bottom style="thin">
        <color rgb="FF000099"/>
      </bottom>
    </border>
    <border>
      <left style="thin">
        <color rgb="FF000099"/>
      </left>
      <right/>
      <top/>
      <bottom style="thin">
        <color rgb="FF000099"/>
      </bottom>
    </border>
    <border>
      <left/>
      <right style="thin">
        <color rgb="FF000099"/>
      </right>
      <top/>
      <bottom style="thin">
        <color rgb="FF000099"/>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medium">
        <color rgb="FF000099"/>
      </left>
      <right style="thin">
        <color rgb="FF000099"/>
      </right>
      <top/>
      <bottom style="thin">
        <color rgb="FF000099"/>
      </bottom>
    </border>
    <border>
      <left style="medium">
        <color rgb="FF000099"/>
      </left>
      <right style="thin">
        <color rgb="FF000099"/>
      </right>
      <bottom style="thin">
        <color rgb="FF000099"/>
      </bottom>
    </border>
    <border>
      <left style="medium">
        <color rgb="FF000099"/>
      </left>
      <right style="thin">
        <color rgb="FF000099"/>
      </right>
    </border>
    <border>
      <left style="thin">
        <color rgb="FF000099"/>
      </left>
      <right style="thin">
        <color rgb="FF000099"/>
      </right>
      <top/>
      <bottom/>
    </border>
    <border>
      <left style="thin">
        <color rgb="FF000099"/>
      </left>
      <right/>
      <top/>
      <bottom/>
    </border>
    <border>
      <left/>
      <right style="thin">
        <color rgb="FF000099"/>
      </right>
      <top/>
      <bottom/>
    </border>
    <border>
      <left style="thin">
        <color rgb="FF000099"/>
      </left>
      <right style="medium">
        <color rgb="FF000099"/>
      </right>
      <top/>
      <bottom/>
    </border>
    <border>
      <left style="medium">
        <color rgb="FF000099"/>
      </left>
      <top/>
      <bottom style="medium">
        <color rgb="FF000099"/>
      </bottom>
    </border>
    <border>
      <top/>
      <bottom style="medium">
        <color rgb="FF000099"/>
      </bottom>
    </border>
    <border>
      <right style="thin">
        <color rgb="FF000099"/>
      </right>
      <top/>
      <bottom style="medium">
        <color rgb="FF000099"/>
      </bottom>
    </border>
    <border>
      <left style="thin">
        <color rgb="FF000099"/>
      </left>
      <right style="medium">
        <color rgb="FF000099"/>
      </right>
      <top/>
      <bottom style="medium">
        <color rgb="FF000099"/>
      </bottom>
    </border>
    <border>
      <left/>
      <top style="hair">
        <color rgb="FF8DB3E2"/>
      </top>
      <bottom style="medium">
        <color rgb="FF000099"/>
      </bottom>
    </border>
    <border>
      <right/>
      <top style="hair">
        <color rgb="FF8DB3E2"/>
      </top>
      <bottom style="medium">
        <color rgb="FF000099"/>
      </bottom>
    </border>
    <border>
      <left style="medium">
        <color rgb="FF000099"/>
      </left>
      <top/>
      <bottom/>
    </border>
    <border>
      <right style="medium">
        <color rgb="FF000099"/>
      </right>
      <top/>
      <bottom/>
    </border>
    <border>
      <right style="medium">
        <color rgb="FF000099"/>
      </right>
      <top/>
      <bottom style="medium">
        <color rgb="FF000099"/>
      </bottom>
    </border>
    <border>
      <left/>
      <top style="medium">
        <color rgb="FF003366"/>
      </top>
      <bottom style="thin">
        <color rgb="FF003366"/>
      </bottom>
    </border>
    <border>
      <left/>
      <top style="thin">
        <color rgb="FF003366"/>
      </top>
      <bottom style="thin">
        <color rgb="FF003366"/>
      </bottom>
    </border>
    <border>
      <left style="medium">
        <color rgb="FF003366"/>
      </left>
      <right style="medium">
        <color rgb="FFFFFFFF"/>
      </right>
      <top style="medium">
        <color rgb="FFFFFFFF"/>
      </top>
      <bottom style="medium">
        <color theme="0"/>
      </bottom>
    </border>
    <border>
      <left style="medium">
        <color rgb="FF003366"/>
      </left>
      <right style="medium">
        <color rgb="FFFFFFFF"/>
      </right>
      <top/>
      <bottom style="medium">
        <color rgb="FFFFFFFF"/>
      </bottom>
    </border>
    <border>
      <left/>
      <right style="thin">
        <color rgb="FF003366"/>
      </right>
      <top style="thin">
        <color rgb="FF003366"/>
      </top>
      <bottom/>
    </border>
    <border>
      <left/>
      <top style="thin">
        <color rgb="FF003366"/>
      </top>
      <bottom style="medium">
        <color rgb="FF003366"/>
      </bottom>
    </border>
    <border>
      <left style="thin">
        <color rgb="FF003366"/>
      </left>
      <right style="medium">
        <color rgb="FF003366"/>
      </right>
      <bottom style="thin">
        <color rgb="FF003366"/>
      </bottom>
    </border>
    <border>
      <left style="thin">
        <color rgb="FF003366"/>
      </left>
      <right style="medium">
        <color rgb="FF003366"/>
      </right>
      <top style="thin">
        <color rgb="FF003366"/>
      </top>
    </border>
    <border>
      <right style="medium">
        <color rgb="FFFFFFFF"/>
      </right>
      <top style="medium">
        <color rgb="FFFFFFFF"/>
      </top>
      <bottom style="medium">
        <color rgb="FF003366"/>
      </bottom>
    </border>
    <border>
      <left style="medium">
        <color rgb="FFFFFFFF"/>
      </left>
      <right style="medium">
        <color rgb="FF003366"/>
      </right>
      <top style="medium">
        <color rgb="FF003366"/>
      </top>
      <bottom style="medium">
        <color rgb="FF003366"/>
      </bottom>
    </border>
    <border>
      <left style="medium">
        <color rgb="FF003366"/>
      </left>
      <right style="thin">
        <color rgb="FFFFFFFF"/>
      </right>
      <top style="medium">
        <color rgb="FF003366"/>
      </top>
      <bottom/>
    </border>
    <border>
      <left style="thin">
        <color rgb="FFFFFFFF"/>
      </left>
      <right style="medium">
        <color rgb="FF003366"/>
      </right>
      <top style="medium">
        <color rgb="FF003366"/>
      </top>
      <bottom/>
    </border>
    <border>
      <left style="medium">
        <color rgb="FF003366"/>
      </left>
      <right style="thin">
        <color rgb="FFFFFFFF"/>
      </right>
      <top style="medium">
        <color rgb="FF003366"/>
      </top>
      <bottom style="medium">
        <color rgb="FF003366"/>
      </bottom>
    </border>
    <border>
      <left style="thin">
        <color rgb="FFFFFFFF"/>
      </left>
      <right style="thin">
        <color rgb="FFFFFFFF"/>
      </right>
      <top style="medium">
        <color rgb="FF003366"/>
      </top>
      <bottom/>
    </border>
    <border>
      <left style="thin">
        <color rgb="FFFFFFFF"/>
      </left>
      <right style="medium">
        <color rgb="FF000000"/>
      </right>
      <top style="medium">
        <color rgb="FF000000"/>
      </top>
      <bottom/>
    </border>
    <border>
      <left style="thin">
        <color rgb="FFFFFFFF"/>
      </left>
      <right style="thin">
        <color rgb="FFFFFFFF"/>
      </right>
      <top style="medium">
        <color rgb="FF003366"/>
      </top>
      <bottom style="medium">
        <color rgb="FF003366"/>
      </bottom>
    </border>
    <border>
      <left style="thin">
        <color rgb="FFFFFFFF"/>
      </left>
      <right style="medium">
        <color rgb="FF003366"/>
      </right>
      <top style="medium">
        <color rgb="FF003366"/>
      </top>
      <bottom style="medium">
        <color rgb="FF003366"/>
      </bottom>
    </border>
    <border>
      <left/>
      <right/>
      <top style="thin">
        <color rgb="FF000099"/>
      </top>
      <bottom style="thin">
        <color rgb="FF000099"/>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right style="thin">
        <color rgb="FF000000"/>
      </right>
      <top style="medium">
        <color rgb="FF000000"/>
      </top>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top style="medium">
        <color rgb="FF000000"/>
      </top>
    </border>
    <border>
      <left style="thin">
        <color rgb="FF000000"/>
      </left>
      <right style="medium">
        <color rgb="FF000000"/>
      </right>
      <top style="medium">
        <color rgb="FF000000"/>
      </top>
      <bottom style="thin">
        <color rgb="FF000000"/>
      </bottom>
    </border>
    <border>
      <left style="medium">
        <color rgb="FF000000"/>
      </left>
      <right style="thin">
        <color rgb="FF000000"/>
      </right>
    </border>
    <border>
      <left style="thin">
        <color rgb="FF000000"/>
      </left>
      <right style="medium">
        <color rgb="FF000000"/>
      </right>
      <top style="thin">
        <color rgb="FF000000"/>
      </top>
      <bottom style="thin">
        <color rgb="FF000000"/>
      </bottom>
    </border>
    <border>
      <right style="medium">
        <color rgb="FF000000"/>
      </right>
    </border>
    <border>
      <left style="medium">
        <color rgb="FF000000"/>
      </left>
      <right style="thin">
        <color rgb="FF000000"/>
      </right>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right style="thin">
        <color rgb="FF000000"/>
      </right>
      <top/>
      <bottom/>
    </border>
    <border>
      <left style="thin">
        <color rgb="FF000000"/>
      </left>
      <right style="thin">
        <color rgb="FF000000"/>
      </right>
      <bottom style="thin">
        <color rgb="FF000000"/>
      </bottom>
    </border>
    <border>
      <left style="thin">
        <color rgb="FF000000"/>
      </left>
      <right style="thin">
        <color rgb="FF000000"/>
      </right>
    </border>
    <border>
      <left style="thin">
        <color rgb="FF000000"/>
      </left>
      <right style="thin">
        <color rgb="FF000000"/>
      </right>
      <top/>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right style="thin">
        <color rgb="FF000000"/>
      </right>
      <bottom style="thin">
        <color rgb="FF000000"/>
      </bottom>
    </border>
    <border>
      <left style="thin">
        <color rgb="FF000000"/>
      </left>
    </border>
    <border>
      <right style="thin">
        <color rgb="FF000000"/>
      </right>
    </border>
    <border>
      <left style="thin">
        <color rgb="FF000000"/>
      </left>
      <right style="thin">
        <color rgb="FF000000"/>
      </right>
      <top style="thin">
        <color rgb="FF000000"/>
      </top>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bottom/>
    </border>
    <border>
      <left/>
      <right style="thin">
        <color rgb="FF000000"/>
      </right>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right/>
      <top style="thin">
        <color rgb="FF000000"/>
      </top>
      <bottom style="thin">
        <color rgb="FF000000"/>
      </bottom>
    </border>
  </borders>
  <cellStyleXfs count="1">
    <xf borderId="0" fillId="0" fontId="0" numFmtId="0" applyAlignment="1" applyFont="1"/>
  </cellStyleXfs>
  <cellXfs count="646">
    <xf borderId="0" fillId="0" fontId="0" numFmtId="0" xfId="0" applyAlignment="1" applyFont="1">
      <alignment readingOrder="0" shrinkToFit="0" vertical="bottom" wrapText="0"/>
    </xf>
    <xf borderId="1" fillId="2" fontId="1" numFmtId="0" xfId="0" applyBorder="1" applyFill="1" applyFont="1"/>
    <xf borderId="2" fillId="3" fontId="2" numFmtId="0" xfId="0" applyAlignment="1" applyBorder="1" applyFill="1" applyFont="1">
      <alignment horizontal="center" vertical="center"/>
    </xf>
    <xf borderId="3" fillId="0" fontId="3" numFmtId="0" xfId="0" applyBorder="1" applyFont="1"/>
    <xf borderId="4" fillId="0" fontId="3" numFmtId="0" xfId="0" applyBorder="1" applyFont="1"/>
    <xf borderId="1" fillId="2" fontId="2" numFmtId="0" xfId="0" applyAlignment="1" applyBorder="1" applyFont="1">
      <alignment vertical="center"/>
    </xf>
    <xf borderId="0" fillId="0" fontId="1" numFmtId="0" xfId="0" applyFont="1"/>
    <xf borderId="0" fillId="0" fontId="4" numFmtId="0" xfId="0" applyFont="1"/>
    <xf borderId="1" fillId="2" fontId="1" numFmtId="0" xfId="0" applyAlignment="1" applyBorder="1" applyFont="1">
      <alignment vertical="center"/>
    </xf>
    <xf borderId="0" fillId="0" fontId="4" numFmtId="0" xfId="0" applyAlignment="1" applyFont="1">
      <alignment horizontal="left" vertical="center"/>
    </xf>
    <xf borderId="0" fillId="0" fontId="5" numFmtId="0" xfId="0" applyAlignment="1" applyFont="1">
      <alignment horizontal="left" vertical="top"/>
    </xf>
    <xf borderId="0" fillId="0" fontId="1" numFmtId="0" xfId="0" applyAlignment="1" applyFont="1">
      <alignment vertical="center"/>
    </xf>
    <xf borderId="0" fillId="0" fontId="4" numFmtId="0" xfId="0" applyAlignment="1" applyFont="1">
      <alignment vertical="center"/>
    </xf>
    <xf borderId="5" fillId="4" fontId="6" numFmtId="0" xfId="0" applyAlignment="1" applyBorder="1" applyFill="1" applyFont="1">
      <alignment horizontal="center" vertical="top"/>
    </xf>
    <xf borderId="6" fillId="0" fontId="3" numFmtId="0" xfId="0" applyBorder="1" applyFont="1"/>
    <xf borderId="7" fillId="0" fontId="3" numFmtId="0" xfId="0" applyBorder="1" applyFont="1"/>
    <xf borderId="8" fillId="4" fontId="6" numFmtId="0" xfId="0" applyAlignment="1" applyBorder="1" applyFont="1">
      <alignment horizontal="center" vertical="center"/>
    </xf>
    <xf borderId="9" fillId="0" fontId="3" numFmtId="0" xfId="0" applyBorder="1" applyFont="1"/>
    <xf borderId="5" fillId="0" fontId="1" numFmtId="0" xfId="0" applyAlignment="1" applyBorder="1" applyFont="1">
      <alignment horizontal="left" shrinkToFit="0" vertical="top" wrapText="1"/>
    </xf>
    <xf borderId="10" fillId="0" fontId="3" numFmtId="0" xfId="0" applyBorder="1" applyFont="1"/>
    <xf borderId="11" fillId="0" fontId="3" numFmtId="0" xfId="0" applyBorder="1" applyFont="1"/>
    <xf borderId="0" fillId="0" fontId="4" numFmtId="0" xfId="0" applyAlignment="1" applyFont="1">
      <alignment horizontal="left" shrinkToFit="0" vertical="top" wrapText="1"/>
    </xf>
    <xf borderId="0" fillId="0" fontId="1" numFmtId="0" xfId="0" applyAlignment="1" applyFont="1">
      <alignment horizontal="left" shrinkToFit="0" vertical="top" wrapText="1"/>
    </xf>
    <xf borderId="0" fillId="0" fontId="7" numFmtId="0" xfId="0" applyAlignment="1" applyFont="1">
      <alignment horizontal="left" shrinkToFit="0" vertical="top" wrapText="1"/>
    </xf>
    <xf borderId="0" fillId="0" fontId="8" numFmtId="0" xfId="0" applyAlignment="1" applyFont="1">
      <alignment horizontal="center" vertical="top"/>
    </xf>
    <xf borderId="0" fillId="0" fontId="1" numFmtId="0" xfId="0" applyAlignment="1" applyFont="1">
      <alignment horizontal="left" vertical="top"/>
    </xf>
    <xf borderId="0" fillId="0" fontId="4" numFmtId="0" xfId="0" applyAlignment="1" applyFont="1">
      <alignment horizontal="left" shrinkToFit="0" vertical="center" wrapText="1"/>
    </xf>
    <xf borderId="0" fillId="0" fontId="1" numFmtId="0" xfId="0" applyAlignment="1" applyFont="1">
      <alignment horizontal="left" vertical="center"/>
    </xf>
    <xf borderId="12" fillId="4" fontId="6" numFmtId="0" xfId="0" applyAlignment="1" applyBorder="1" applyFont="1">
      <alignment horizontal="center" vertical="center"/>
    </xf>
    <xf borderId="13" fillId="0" fontId="3" numFmtId="0" xfId="0" applyBorder="1" applyFont="1"/>
    <xf borderId="14" fillId="0" fontId="3" numFmtId="0" xfId="0" applyBorder="1" applyFont="1"/>
    <xf borderId="15" fillId="5" fontId="1" numFmtId="0" xfId="0" applyAlignment="1" applyBorder="1" applyFill="1" applyFont="1">
      <alignment horizontal="center" vertical="center"/>
    </xf>
    <xf borderId="16" fillId="0" fontId="3" numFmtId="0" xfId="0" applyBorder="1" applyFont="1"/>
    <xf borderId="15" fillId="0" fontId="1" numFmtId="0" xfId="0" applyAlignment="1" applyBorder="1" applyFont="1">
      <alignment horizontal="left" shrinkToFit="0" vertical="top" wrapText="1"/>
    </xf>
    <xf borderId="17" fillId="0" fontId="3" numFmtId="0" xfId="0" applyBorder="1" applyFont="1"/>
    <xf borderId="15" fillId="4" fontId="1" numFmtId="0" xfId="0" applyAlignment="1" applyBorder="1" applyFont="1">
      <alignment horizontal="center" vertical="center"/>
    </xf>
    <xf borderId="15" fillId="6" fontId="1" numFmtId="0" xfId="0" applyAlignment="1" applyBorder="1" applyFill="1" applyFont="1">
      <alignment horizontal="center" vertical="center"/>
    </xf>
    <xf borderId="18" fillId="7" fontId="1" numFmtId="0" xfId="0" applyAlignment="1" applyBorder="1" applyFill="1" applyFont="1">
      <alignment horizontal="center" vertical="center"/>
    </xf>
    <xf borderId="19" fillId="0" fontId="3" numFmtId="0" xfId="0" applyBorder="1" applyFont="1"/>
    <xf borderId="18" fillId="0" fontId="1" numFmtId="0" xfId="0" applyAlignment="1" applyBorder="1" applyFont="1">
      <alignment horizontal="left" shrinkToFit="0" vertical="top" wrapText="1"/>
    </xf>
    <xf borderId="20" fillId="0" fontId="3" numFmtId="0" xfId="0" applyBorder="1" applyFont="1"/>
    <xf borderId="0" fillId="0" fontId="1" numFmtId="0" xfId="0" applyAlignment="1" applyFont="1">
      <alignment horizontal="center" vertical="center"/>
    </xf>
    <xf borderId="0" fillId="0" fontId="4" numFmtId="0" xfId="0" applyAlignment="1" applyFont="1">
      <alignment horizontal="left" vertical="top"/>
    </xf>
    <xf borderId="0" fillId="0" fontId="9" numFmtId="0" xfId="0" applyAlignment="1" applyFont="1">
      <alignment horizontal="right" shrinkToFit="0" vertical="center" wrapText="1"/>
    </xf>
    <xf borderId="21" fillId="5" fontId="10" numFmtId="14" xfId="0" applyAlignment="1" applyBorder="1" applyFont="1" applyNumberFormat="1">
      <alignment horizontal="center" shrinkToFit="0" vertical="center" wrapText="1"/>
    </xf>
    <xf borderId="22" fillId="0" fontId="7" numFmtId="0" xfId="0" applyAlignment="1" applyBorder="1" applyFont="1">
      <alignment horizontal="left" shrinkToFit="0" vertical="center" wrapText="1"/>
    </xf>
    <xf borderId="0" fillId="0" fontId="7" numFmtId="0" xfId="0" applyAlignment="1" applyFont="1">
      <alignment horizontal="right" shrinkToFit="0" vertical="center" wrapText="1"/>
    </xf>
    <xf borderId="23" fillId="4" fontId="6" numFmtId="0" xfId="0" applyAlignment="1" applyBorder="1" applyFont="1">
      <alignment horizontal="center" shrinkToFit="0" vertical="center" wrapText="1"/>
    </xf>
    <xf borderId="24" fillId="4" fontId="6" numFmtId="0" xfId="0" applyAlignment="1" applyBorder="1" applyFont="1">
      <alignment horizontal="center" shrinkToFit="0" vertical="center" wrapText="1"/>
    </xf>
    <xf borderId="25" fillId="0" fontId="3" numFmtId="0" xfId="0" applyBorder="1" applyFont="1"/>
    <xf borderId="26" fillId="4" fontId="6" numFmtId="0" xfId="0" applyAlignment="1" applyBorder="1" applyFont="1">
      <alignment horizontal="center" shrinkToFit="0" vertical="center" wrapText="1"/>
    </xf>
    <xf borderId="27" fillId="4" fontId="6" numFmtId="0" xfId="0" applyAlignment="1" applyBorder="1" applyFont="1">
      <alignment horizontal="center" shrinkToFit="0" vertical="center" wrapText="1"/>
    </xf>
    <xf borderId="28" fillId="4" fontId="6" numFmtId="0" xfId="0" applyAlignment="1" applyBorder="1" applyFont="1">
      <alignment horizontal="center" shrinkToFit="0" vertical="center" wrapText="1"/>
    </xf>
    <xf borderId="29" fillId="0" fontId="3" numFmtId="0" xfId="0" applyBorder="1" applyFont="1"/>
    <xf borderId="30" fillId="4" fontId="6" numFmtId="0" xfId="0" applyAlignment="1" applyBorder="1" applyFont="1">
      <alignment horizontal="center" shrinkToFit="0" vertical="center" wrapText="1"/>
    </xf>
    <xf borderId="31" fillId="0" fontId="3" numFmtId="0" xfId="0" applyBorder="1" applyFont="1"/>
    <xf borderId="32" fillId="0" fontId="3" numFmtId="0" xfId="0" applyBorder="1" applyFont="1"/>
    <xf borderId="33" fillId="0" fontId="3" numFmtId="0" xfId="0" applyBorder="1" applyFont="1"/>
    <xf borderId="34" fillId="4" fontId="11" numFmtId="0" xfId="0" applyAlignment="1" applyBorder="1" applyFont="1">
      <alignment horizontal="center" shrinkToFit="0" vertical="center" wrapText="1"/>
    </xf>
    <xf borderId="35" fillId="7" fontId="1" numFmtId="14" xfId="0" applyAlignment="1" applyBorder="1" applyFont="1" applyNumberFormat="1">
      <alignment horizontal="center" shrinkToFit="0" vertical="center" wrapText="1"/>
    </xf>
    <xf borderId="36" fillId="7" fontId="4" numFmtId="14" xfId="0" applyAlignment="1" applyBorder="1" applyFont="1" applyNumberFormat="1">
      <alignment horizontal="center" shrinkToFit="0" vertical="center" wrapText="1"/>
    </xf>
    <xf borderId="37" fillId="4" fontId="11" numFmtId="0" xfId="0" applyAlignment="1" applyBorder="1" applyFont="1">
      <alignment horizontal="center" shrinkToFit="0" vertical="center" wrapText="1"/>
    </xf>
    <xf borderId="38" fillId="7" fontId="1" numFmtId="14" xfId="0" applyAlignment="1" applyBorder="1" applyFont="1" applyNumberFormat="1">
      <alignment horizontal="center" shrinkToFit="0" vertical="center" wrapText="1"/>
    </xf>
    <xf borderId="39" fillId="4" fontId="11" numFmtId="0" xfId="0" applyAlignment="1" applyBorder="1" applyFont="1">
      <alignment horizontal="center" shrinkToFit="0" vertical="center" wrapText="1"/>
    </xf>
    <xf borderId="40" fillId="7" fontId="4" numFmtId="14" xfId="0" applyAlignment="1" applyBorder="1" applyFont="1" applyNumberFormat="1">
      <alignment horizontal="center" shrinkToFit="0" vertical="center" wrapText="1"/>
    </xf>
    <xf borderId="41" fillId="4" fontId="11" numFmtId="0" xfId="0" applyAlignment="1" applyBorder="1" applyFont="1">
      <alignment horizontal="center" shrinkToFit="0" vertical="center" wrapText="1"/>
    </xf>
    <xf borderId="42" fillId="4" fontId="11" numFmtId="0" xfId="0" applyAlignment="1" applyBorder="1" applyFont="1">
      <alignment horizontal="center" shrinkToFit="0" vertical="center" wrapText="1"/>
    </xf>
    <xf borderId="30" fillId="7" fontId="1" numFmtId="14" xfId="0" applyAlignment="1" applyBorder="1" applyFont="1" applyNumberFormat="1">
      <alignment horizontal="center" shrinkToFit="0" vertical="center" wrapText="1"/>
    </xf>
    <xf borderId="43" fillId="7" fontId="4" numFmtId="14" xfId="0" applyAlignment="1" applyBorder="1" applyFont="1" applyNumberFormat="1">
      <alignment horizontal="center" shrinkToFit="0" vertical="center" wrapText="1"/>
    </xf>
    <xf borderId="44" fillId="4" fontId="11" numFmtId="0" xfId="0" applyAlignment="1" applyBorder="1" applyFont="1">
      <alignment horizontal="center" shrinkToFit="0" vertical="center" wrapText="1"/>
    </xf>
    <xf borderId="30" fillId="8" fontId="1" numFmtId="14" xfId="0" applyAlignment="1" applyBorder="1" applyFill="1" applyFont="1" applyNumberFormat="1">
      <alignment horizontal="center" shrinkToFit="0" vertical="center" wrapText="1"/>
    </xf>
    <xf borderId="45" fillId="0" fontId="7" numFmtId="0" xfId="0" applyAlignment="1" applyBorder="1" applyFont="1">
      <alignment horizontal="left" shrinkToFit="0" vertical="top" wrapText="1"/>
    </xf>
    <xf borderId="45" fillId="0" fontId="3" numFmtId="0" xfId="0" applyBorder="1" applyFont="1"/>
    <xf borderId="0" fillId="0" fontId="12" numFmtId="0" xfId="0" applyAlignment="1" applyFont="1">
      <alignment vertical="center"/>
    </xf>
    <xf borderId="12" fillId="4" fontId="6" numFmtId="0" xfId="0" applyAlignment="1" applyBorder="1" applyFont="1">
      <alignment horizontal="center" shrinkToFit="0" vertical="center" wrapText="1"/>
    </xf>
    <xf borderId="24" fillId="4" fontId="6" numFmtId="0" xfId="0" applyAlignment="1" applyBorder="1" applyFont="1">
      <alignment horizontal="center" vertical="center"/>
    </xf>
    <xf borderId="15" fillId="4" fontId="7" numFmtId="0" xfId="0" applyAlignment="1" applyBorder="1" applyFont="1">
      <alignment horizontal="left" vertical="top"/>
    </xf>
    <xf borderId="46" fillId="0" fontId="3" numFmtId="0" xfId="0" applyBorder="1" applyFont="1"/>
    <xf borderId="47" fillId="0" fontId="1" numFmtId="0" xfId="0" applyAlignment="1" applyBorder="1" applyFont="1">
      <alignment horizontal="left" shrinkToFit="0" vertical="top" wrapText="1"/>
    </xf>
    <xf borderId="15" fillId="4" fontId="6" numFmtId="0" xfId="0" applyAlignment="1" applyBorder="1" applyFont="1">
      <alignment horizontal="left" vertical="top"/>
    </xf>
    <xf borderId="15" fillId="4" fontId="6" numFmtId="0" xfId="0" applyAlignment="1" applyBorder="1" applyFont="1">
      <alignment horizontal="left" shrinkToFit="0" vertical="top" wrapText="1"/>
    </xf>
    <xf borderId="45" fillId="0" fontId="13" numFmtId="0" xfId="0" applyAlignment="1" applyBorder="1" applyFont="1">
      <alignment horizontal="center" vertical="center"/>
    </xf>
    <xf borderId="0" fillId="0" fontId="14" numFmtId="0" xfId="0" applyAlignment="1" applyFont="1">
      <alignment vertical="center"/>
    </xf>
    <xf borderId="15" fillId="4" fontId="7" numFmtId="0" xfId="0" applyAlignment="1" applyBorder="1" applyFont="1">
      <alignment horizontal="left" shrinkToFit="0" vertical="top" wrapText="1"/>
    </xf>
    <xf borderId="18" fillId="4" fontId="7" numFmtId="0" xfId="0" applyAlignment="1" applyBorder="1" applyFont="1">
      <alignment horizontal="left" vertical="top"/>
    </xf>
    <xf borderId="48" fillId="0" fontId="3" numFmtId="0" xfId="0" applyBorder="1" applyFont="1"/>
    <xf borderId="49" fillId="0" fontId="1" numFmtId="0" xfId="0" applyAlignment="1" applyBorder="1" applyFont="1">
      <alignment horizontal="left" shrinkToFit="0" vertical="top" wrapText="1"/>
    </xf>
    <xf borderId="0" fillId="0" fontId="15" numFmtId="0" xfId="0" applyAlignment="1" applyFont="1">
      <alignment horizontal="center" vertical="center"/>
    </xf>
    <xf borderId="0" fillId="0" fontId="16" numFmtId="0" xfId="0" applyFont="1"/>
    <xf borderId="0" fillId="0" fontId="17" numFmtId="0" xfId="0" applyFont="1"/>
    <xf borderId="0" fillId="0" fontId="1" numFmtId="0" xfId="0" applyAlignment="1" applyFont="1">
      <alignment shrinkToFit="0" vertical="center" wrapText="1"/>
    </xf>
    <xf borderId="50" fillId="0" fontId="1" numFmtId="0" xfId="0" applyAlignment="1" applyBorder="1" applyFont="1">
      <alignment vertical="center"/>
    </xf>
    <xf borderId="51" fillId="0" fontId="1" numFmtId="0" xfId="0" applyAlignment="1" applyBorder="1" applyFont="1">
      <alignment vertical="center"/>
    </xf>
    <xf borderId="52" fillId="0" fontId="1" numFmtId="0" xfId="0" applyAlignment="1" applyBorder="1" applyFont="1">
      <alignment vertical="center"/>
    </xf>
    <xf borderId="53" fillId="0" fontId="1" numFmtId="0" xfId="0" applyAlignment="1" applyBorder="1" applyFont="1">
      <alignment shrinkToFit="0" vertical="center" wrapText="1"/>
    </xf>
    <xf borderId="54" fillId="0" fontId="4" numFmtId="0" xfId="0" applyAlignment="1" applyBorder="1" applyFont="1">
      <alignment vertical="center"/>
    </xf>
    <xf borderId="54" fillId="0" fontId="1" numFmtId="0" xfId="0" applyAlignment="1" applyBorder="1" applyFont="1">
      <alignment vertical="center"/>
    </xf>
    <xf borderId="50" fillId="9" fontId="1" numFmtId="0" xfId="0" applyAlignment="1" applyBorder="1" applyFill="1" applyFont="1">
      <alignment vertical="center"/>
    </xf>
    <xf borderId="51" fillId="0" fontId="1" numFmtId="0" xfId="0" applyAlignment="1" applyBorder="1" applyFont="1">
      <alignment shrinkToFit="0" vertical="center" wrapText="1"/>
    </xf>
    <xf borderId="52" fillId="10" fontId="1" numFmtId="0" xfId="0" applyAlignment="1" applyBorder="1" applyFill="1" applyFont="1">
      <alignment vertical="center"/>
    </xf>
    <xf borderId="53" fillId="0" fontId="1" numFmtId="0" xfId="0" applyAlignment="1" applyBorder="1" applyFont="1">
      <alignment vertical="center"/>
    </xf>
    <xf borderId="55" fillId="11" fontId="18" numFmtId="0" xfId="0" applyAlignment="1" applyBorder="1" applyFill="1" applyFont="1">
      <alignment shrinkToFit="0" vertical="center" wrapText="1"/>
    </xf>
    <xf borderId="56" fillId="0" fontId="4" numFmtId="0" xfId="0" applyAlignment="1" applyBorder="1" applyFont="1">
      <alignment vertical="center"/>
    </xf>
    <xf borderId="55" fillId="11" fontId="19" numFmtId="0" xfId="0" applyAlignment="1" applyBorder="1" applyFont="1">
      <alignment vertical="center"/>
    </xf>
    <xf borderId="57" fillId="0" fontId="1" numFmtId="0" xfId="0" applyAlignment="1" applyBorder="1" applyFont="1">
      <alignment shrinkToFit="0" vertical="center" wrapText="1"/>
    </xf>
    <xf borderId="0" fillId="0" fontId="20" numFmtId="0" xfId="0" applyFont="1"/>
    <xf borderId="55" fillId="11" fontId="19" numFmtId="0" xfId="0" applyAlignment="1" applyBorder="1" applyFont="1">
      <alignment shrinkToFit="0" vertical="center" wrapText="1"/>
    </xf>
    <xf borderId="58" fillId="0" fontId="1" numFmtId="0" xfId="0" applyAlignment="1" applyBorder="1" applyFont="1">
      <alignment shrinkToFit="0" vertical="center" wrapText="1"/>
    </xf>
    <xf borderId="57" fillId="0" fontId="1" numFmtId="0" xfId="0" applyAlignment="1" applyBorder="1" applyFont="1">
      <alignment vertical="center"/>
    </xf>
    <xf borderId="58" fillId="0" fontId="1" numFmtId="0" xfId="0" applyAlignment="1" applyBorder="1" applyFont="1">
      <alignment vertical="center"/>
    </xf>
    <xf borderId="0" fillId="0" fontId="4" numFmtId="0" xfId="0" applyAlignment="1" applyFont="1">
      <alignment shrinkToFit="0" vertical="center" wrapText="1"/>
    </xf>
    <xf borderId="56" fillId="0" fontId="4" numFmtId="0" xfId="0" applyAlignment="1" applyBorder="1" applyFont="1">
      <alignment shrinkToFit="0" vertical="center" wrapText="1"/>
    </xf>
    <xf borderId="59" fillId="11" fontId="19" numFmtId="0" xfId="0" applyAlignment="1" applyBorder="1" applyFont="1">
      <alignment horizontal="left" shrinkToFit="0" vertical="center" wrapText="1"/>
    </xf>
    <xf borderId="60" fillId="0" fontId="1" numFmtId="0" xfId="0" applyAlignment="1" applyBorder="1" applyFont="1">
      <alignment horizontal="left" shrinkToFit="0" vertical="center" wrapText="1"/>
    </xf>
    <xf borderId="61" fillId="0" fontId="3" numFmtId="0" xfId="0" applyBorder="1" applyFont="1"/>
    <xf borderId="62" fillId="0" fontId="3" numFmtId="0" xfId="0" applyBorder="1" applyFont="1"/>
    <xf borderId="63" fillId="11" fontId="18" numFmtId="0" xfId="0" applyAlignment="1" applyBorder="1" applyFont="1">
      <alignment shrinkToFit="0" vertical="center" wrapText="1"/>
    </xf>
    <xf borderId="64" fillId="0" fontId="3" numFmtId="0" xfId="0" applyBorder="1" applyFont="1"/>
    <xf borderId="56" fillId="9" fontId="4" numFmtId="0" xfId="0" applyAlignment="1" applyBorder="1" applyFont="1">
      <alignment vertical="center"/>
    </xf>
    <xf borderId="65" fillId="11" fontId="19" numFmtId="0" xfId="0" applyAlignment="1" applyBorder="1" applyFont="1">
      <alignment shrinkToFit="0" vertical="center" wrapText="1"/>
    </xf>
    <xf borderId="0" fillId="0" fontId="21" numFmtId="0" xfId="0" applyFont="1"/>
    <xf borderId="0" fillId="0" fontId="22" numFmtId="0" xfId="0" applyFont="1"/>
    <xf borderId="0" fillId="0" fontId="23" numFmtId="0" xfId="0" applyFont="1"/>
    <xf borderId="50" fillId="0" fontId="4" numFmtId="0" xfId="0" applyBorder="1" applyFont="1"/>
    <xf borderId="66" fillId="0" fontId="1" numFmtId="0" xfId="0" applyAlignment="1" applyBorder="1" applyFont="1">
      <alignment horizontal="left"/>
    </xf>
    <xf borderId="67" fillId="0" fontId="3" numFmtId="0" xfId="0" applyBorder="1" applyFont="1"/>
    <xf borderId="52" fillId="0" fontId="4" numFmtId="0" xfId="0" applyBorder="1" applyFont="1"/>
    <xf borderId="68" fillId="9" fontId="1" numFmtId="0" xfId="0" applyBorder="1" applyFont="1"/>
    <xf borderId="53" fillId="6" fontId="22" numFmtId="0" xfId="0" applyBorder="1" applyFont="1"/>
    <xf borderId="1" fillId="9" fontId="23" numFmtId="0" xfId="0" applyBorder="1" applyFont="1"/>
    <xf borderId="69" fillId="11" fontId="18" numFmtId="0" xfId="0" applyBorder="1" applyFont="1"/>
    <xf borderId="70" fillId="0" fontId="1" numFmtId="0" xfId="0" applyAlignment="1" applyBorder="1" applyFont="1">
      <alignment horizontal="left"/>
    </xf>
    <xf borderId="71" fillId="0" fontId="1" numFmtId="0" xfId="0" applyAlignment="1" applyBorder="1" applyFont="1">
      <alignment horizontal="left"/>
    </xf>
    <xf borderId="72" fillId="0" fontId="3" numFmtId="0" xfId="0" applyBorder="1" applyFont="1"/>
    <xf borderId="0" fillId="0" fontId="21" numFmtId="0" xfId="0" applyAlignment="1" applyFont="1">
      <alignment horizontal="left"/>
    </xf>
    <xf borderId="73" fillId="0" fontId="1" numFmtId="0" xfId="0" applyAlignment="1" applyBorder="1" applyFont="1">
      <alignment horizontal="left"/>
    </xf>
    <xf borderId="74" fillId="0" fontId="3" numFmtId="0" xfId="0" applyBorder="1" applyFont="1"/>
    <xf borderId="75" fillId="0" fontId="1" numFmtId="164" xfId="0" applyBorder="1" applyFont="1" applyNumberFormat="1"/>
    <xf borderId="51" fillId="0" fontId="1" numFmtId="164" xfId="0" applyBorder="1" applyFont="1" applyNumberFormat="1"/>
    <xf borderId="0" fillId="0" fontId="21" numFmtId="0" xfId="0" applyAlignment="1" applyFont="1">
      <alignment vertical="center"/>
    </xf>
    <xf borderId="76" fillId="0" fontId="1" numFmtId="1" xfId="0" applyAlignment="1" applyBorder="1" applyFont="1" applyNumberFormat="1">
      <alignment horizontal="center"/>
    </xf>
    <xf borderId="77" fillId="0" fontId="21" numFmtId="0" xfId="0" applyAlignment="1" applyBorder="1" applyFont="1">
      <alignment horizontal="left" shrinkToFit="0" vertical="top" wrapText="1"/>
    </xf>
    <xf borderId="70" fillId="0" fontId="3" numFmtId="0" xfId="0" applyBorder="1" applyFont="1"/>
    <xf borderId="78" fillId="0" fontId="21" numFmtId="0" xfId="0" applyAlignment="1" applyBorder="1" applyFont="1">
      <alignment shrinkToFit="0" vertical="top" wrapText="1"/>
    </xf>
    <xf borderId="73" fillId="0" fontId="3" numFmtId="0" xfId="0" applyBorder="1" applyFont="1"/>
    <xf borderId="79" fillId="0" fontId="20" numFmtId="0" xfId="0" applyAlignment="1" applyBorder="1" applyFont="1">
      <alignment horizontal="left"/>
    </xf>
    <xf borderId="79" fillId="0" fontId="3" numFmtId="0" xfId="0" applyBorder="1" applyFont="1"/>
    <xf borderId="77" fillId="0" fontId="1" numFmtId="0" xfId="0" applyAlignment="1" applyBorder="1" applyFont="1">
      <alignment horizontal="left" vertical="center"/>
    </xf>
    <xf borderId="80" fillId="0" fontId="24" numFmtId="0" xfId="0" applyAlignment="1" applyBorder="1" applyFont="1">
      <alignment horizontal="left" shrinkToFit="0" vertical="top" wrapText="1"/>
    </xf>
    <xf borderId="81" fillId="0" fontId="3" numFmtId="0" xfId="0" applyBorder="1" applyFont="1"/>
    <xf borderId="82" fillId="0" fontId="3" numFmtId="0" xfId="0" applyBorder="1" applyFont="1"/>
    <xf borderId="83" fillId="0" fontId="3" numFmtId="0" xfId="0" applyBorder="1" applyFont="1"/>
    <xf borderId="84" fillId="0" fontId="3" numFmtId="0" xfId="0" applyBorder="1" applyFont="1"/>
    <xf borderId="85" fillId="0" fontId="3" numFmtId="0" xfId="0" applyBorder="1" applyFont="1"/>
    <xf borderId="86" fillId="0" fontId="4" numFmtId="0" xfId="0" applyBorder="1" applyFont="1"/>
    <xf borderId="87" fillId="0" fontId="4" numFmtId="0" xfId="0" applyBorder="1" applyFont="1"/>
    <xf borderId="87" fillId="0" fontId="1" numFmtId="0" xfId="0" applyBorder="1" applyFont="1"/>
    <xf borderId="88" fillId="0" fontId="1" numFmtId="0" xfId="0" applyBorder="1" applyFont="1"/>
    <xf borderId="89" fillId="0" fontId="1" numFmtId="0" xfId="0" applyBorder="1" applyFont="1"/>
    <xf borderId="90" fillId="0" fontId="1" numFmtId="0" xfId="0" applyBorder="1" applyFont="1"/>
    <xf borderId="83" fillId="0" fontId="1" numFmtId="0" xfId="0" applyBorder="1" applyFont="1"/>
    <xf borderId="84" fillId="0" fontId="1" numFmtId="0" xfId="0" applyBorder="1" applyFont="1"/>
    <xf borderId="85" fillId="0" fontId="1" numFmtId="0" xfId="0" applyBorder="1" applyFont="1"/>
    <xf borderId="0" fillId="0" fontId="21" numFmtId="0" xfId="0" applyAlignment="1" applyFont="1">
      <alignment horizontal="right"/>
    </xf>
    <xf borderId="0" fillId="0" fontId="25" numFmtId="0" xfId="0" applyFont="1"/>
    <xf borderId="91" fillId="11" fontId="18" numFmtId="0" xfId="0" applyBorder="1" applyFont="1"/>
    <xf borderId="77" fillId="10" fontId="1" numFmtId="0" xfId="0" applyAlignment="1" applyBorder="1" applyFont="1">
      <alignment horizontal="left"/>
    </xf>
    <xf borderId="0" fillId="0" fontId="1" numFmtId="0" xfId="0" applyAlignment="1" applyFont="1">
      <alignment horizontal="left"/>
    </xf>
    <xf borderId="0" fillId="0" fontId="1" numFmtId="0" xfId="0" applyAlignment="1" applyFont="1">
      <alignment horizontal="center"/>
    </xf>
    <xf borderId="92" fillId="11" fontId="18" numFmtId="0" xfId="0" applyBorder="1" applyFont="1"/>
    <xf borderId="93" fillId="10" fontId="1" numFmtId="0" xfId="0" applyAlignment="1" applyBorder="1" applyFont="1">
      <alignment horizontal="left"/>
    </xf>
    <xf borderId="94" fillId="11" fontId="18" numFmtId="0" xfId="0" applyBorder="1" applyFont="1"/>
    <xf borderId="78" fillId="10" fontId="1" numFmtId="0" xfId="0" applyAlignment="1" applyBorder="1" applyFont="1">
      <alignment horizontal="left"/>
    </xf>
    <xf borderId="95" fillId="11" fontId="18" numFmtId="0" xfId="0" applyAlignment="1" applyBorder="1" applyFont="1">
      <alignment horizontal="center"/>
    </xf>
    <xf borderId="96" fillId="11" fontId="18" numFmtId="0" xfId="0" applyAlignment="1" applyBorder="1" applyFont="1">
      <alignment horizontal="center"/>
    </xf>
    <xf borderId="56" fillId="9" fontId="1" numFmtId="165" xfId="0" applyAlignment="1" applyBorder="1" applyFont="1" applyNumberFormat="1">
      <alignment horizontal="right" vertical="center"/>
    </xf>
    <xf borderId="57" fillId="10" fontId="1" numFmtId="166" xfId="0" applyAlignment="1" applyBorder="1" applyFont="1" applyNumberFormat="1">
      <alignment horizontal="center" vertical="center"/>
    </xf>
    <xf borderId="57" fillId="0" fontId="1" numFmtId="37" xfId="0" applyAlignment="1" applyBorder="1" applyFont="1" applyNumberFormat="1">
      <alignment horizontal="right" vertical="center"/>
    </xf>
    <xf borderId="58" fillId="0" fontId="1" numFmtId="37" xfId="0" applyAlignment="1" applyBorder="1" applyFont="1" applyNumberFormat="1">
      <alignment horizontal="right" vertical="center"/>
    </xf>
    <xf borderId="0" fillId="0" fontId="26" numFmtId="0" xfId="0" applyAlignment="1" applyFont="1">
      <alignment shrinkToFit="0" vertical="center" wrapText="1"/>
    </xf>
    <xf borderId="0" fillId="0" fontId="26" numFmtId="167" xfId="0" applyAlignment="1" applyFont="1" applyNumberFormat="1">
      <alignment horizontal="right" shrinkToFit="0" vertical="center" wrapText="1"/>
    </xf>
    <xf borderId="0" fillId="0" fontId="1" numFmtId="167" xfId="0" applyAlignment="1" applyFont="1" applyNumberFormat="1">
      <alignment horizontal="right" shrinkToFit="0" vertical="center" wrapText="1"/>
    </xf>
    <xf borderId="97" fillId="11" fontId="18" numFmtId="49" xfId="0" applyAlignment="1" applyBorder="1" applyFont="1" applyNumberFormat="1">
      <alignment horizontal="left" vertical="center"/>
    </xf>
    <xf borderId="98" fillId="0" fontId="3" numFmtId="0" xfId="0" applyBorder="1" applyFont="1"/>
    <xf borderId="99" fillId="0" fontId="3" numFmtId="0" xfId="0" applyBorder="1" applyFont="1"/>
    <xf borderId="100" fillId="11" fontId="18" numFmtId="0" xfId="0" applyAlignment="1" applyBorder="1" applyFont="1">
      <alignment horizontal="center" shrinkToFit="0" vertical="center" wrapText="1"/>
    </xf>
    <xf borderId="101" fillId="11" fontId="18" numFmtId="0" xfId="0" applyAlignment="1" applyBorder="1" applyFont="1">
      <alignment horizontal="center" shrinkToFit="0" vertical="center" wrapText="1"/>
    </xf>
    <xf borderId="102" fillId="11" fontId="18" numFmtId="0" xfId="0" applyAlignment="1" applyBorder="1" applyFont="1">
      <alignment horizontal="center" shrinkToFit="0" vertical="center" wrapText="1"/>
    </xf>
    <xf borderId="50" fillId="0" fontId="1" numFmtId="49" xfId="0" applyAlignment="1" applyBorder="1" applyFont="1" applyNumberFormat="1">
      <alignment horizontal="left" vertical="center"/>
    </xf>
    <xf borderId="75" fillId="0" fontId="1" numFmtId="1" xfId="0" applyAlignment="1" applyBorder="1" applyFont="1" applyNumberFormat="1">
      <alignment horizontal="center" vertical="center"/>
    </xf>
    <xf borderId="75" fillId="0" fontId="1" numFmtId="167" xfId="0" applyAlignment="1" applyBorder="1" applyFont="1" applyNumberFormat="1">
      <alignment horizontal="center" vertical="center"/>
    </xf>
    <xf borderId="51" fillId="0" fontId="1" numFmtId="167" xfId="0" applyAlignment="1" applyBorder="1" applyFont="1" applyNumberFormat="1">
      <alignment horizontal="center" vertical="center"/>
    </xf>
    <xf borderId="103" fillId="0" fontId="1" numFmtId="49" xfId="0" applyAlignment="1" applyBorder="1" applyFont="1" applyNumberFormat="1">
      <alignment horizontal="left" vertical="center"/>
    </xf>
    <xf borderId="104" fillId="0" fontId="1" numFmtId="1" xfId="0" applyAlignment="1" applyBorder="1" applyFont="1" applyNumberFormat="1">
      <alignment horizontal="center" vertical="center"/>
    </xf>
    <xf borderId="104" fillId="0" fontId="1" numFmtId="167" xfId="0" applyAlignment="1" applyBorder="1" applyFont="1" applyNumberFormat="1">
      <alignment horizontal="center" vertical="center"/>
    </xf>
    <xf borderId="105" fillId="0" fontId="1" numFmtId="167" xfId="0" applyAlignment="1" applyBorder="1" applyFont="1" applyNumberFormat="1">
      <alignment horizontal="center" vertical="center"/>
    </xf>
    <xf borderId="106" fillId="0" fontId="1" numFmtId="49" xfId="0" applyAlignment="1" applyBorder="1" applyFont="1" applyNumberFormat="1">
      <alignment horizontal="left" vertical="center"/>
    </xf>
    <xf borderId="68" fillId="0" fontId="1" numFmtId="1" xfId="0" applyAlignment="1" applyBorder="1" applyFont="1" applyNumberFormat="1">
      <alignment horizontal="center" vertical="center"/>
    </xf>
    <xf borderId="68" fillId="0" fontId="1" numFmtId="167" xfId="0" applyAlignment="1" applyBorder="1" applyFont="1" applyNumberFormat="1">
      <alignment horizontal="center" vertical="center"/>
    </xf>
    <xf borderId="53" fillId="0" fontId="1" numFmtId="167" xfId="0" applyAlignment="1" applyBorder="1" applyFont="1" applyNumberFormat="1">
      <alignment horizontal="center" vertical="center"/>
    </xf>
    <xf borderId="107" fillId="11" fontId="18" numFmtId="0" xfId="0" applyAlignment="1" applyBorder="1" applyFont="1">
      <alignment horizontal="center" shrinkToFit="0" vertical="center" wrapText="1"/>
    </xf>
    <xf borderId="108" fillId="10" fontId="1" numFmtId="1" xfId="0" applyAlignment="1" applyBorder="1" applyFont="1" applyNumberFormat="1">
      <alignment horizontal="center" vertical="center"/>
    </xf>
    <xf borderId="109" fillId="10" fontId="1" numFmtId="1" xfId="0" applyAlignment="1" applyBorder="1" applyFont="1" applyNumberFormat="1">
      <alignment horizontal="center" vertical="center"/>
    </xf>
    <xf borderId="109" fillId="10" fontId="1" numFmtId="167" xfId="0" applyAlignment="1" applyBorder="1" applyFont="1" applyNumberFormat="1">
      <alignment horizontal="center" vertical="center"/>
    </xf>
    <xf borderId="110" fillId="10" fontId="1" numFmtId="167" xfId="0" applyAlignment="1" applyBorder="1" applyFont="1" applyNumberFormat="1">
      <alignment horizontal="center" vertical="center"/>
    </xf>
    <xf borderId="88" fillId="0" fontId="21" numFmtId="0" xfId="0" applyBorder="1" applyFont="1"/>
    <xf borderId="90" fillId="0" fontId="21" numFmtId="0" xfId="0" applyBorder="1" applyFont="1"/>
    <xf borderId="85" fillId="0" fontId="21" numFmtId="0" xfId="0" applyBorder="1" applyFont="1"/>
    <xf borderId="2" fillId="12" fontId="2" numFmtId="0" xfId="0" applyAlignment="1" applyBorder="1" applyFill="1" applyFont="1">
      <alignment horizontal="center" vertical="center"/>
    </xf>
    <xf borderId="0" fillId="0" fontId="4" numFmtId="0" xfId="0" applyAlignment="1" applyFont="1">
      <alignment horizontal="center"/>
    </xf>
    <xf borderId="111" fillId="4" fontId="6" numFmtId="0" xfId="0" applyAlignment="1" applyBorder="1" applyFont="1">
      <alignment shrinkToFit="0" vertical="top" wrapText="1"/>
    </xf>
    <xf borderId="12" fillId="7" fontId="7" numFmtId="0" xfId="0" applyAlignment="1" applyBorder="1" applyFont="1">
      <alignment horizontal="left" vertical="top"/>
    </xf>
    <xf borderId="21" fillId="4" fontId="6" numFmtId="0" xfId="0" applyAlignment="1" applyBorder="1" applyFont="1">
      <alignment shrinkToFit="0" vertical="top" wrapText="1"/>
    </xf>
    <xf borderId="5" fillId="7" fontId="7" numFmtId="0" xfId="0" applyAlignment="1" applyBorder="1" applyFont="1">
      <alignment horizontal="left" vertical="top"/>
    </xf>
    <xf borderId="112" fillId="4" fontId="6" numFmtId="0" xfId="0" applyAlignment="1" applyBorder="1" applyFont="1">
      <alignment shrinkToFit="0" vertical="top" wrapText="1"/>
    </xf>
    <xf borderId="18" fillId="7" fontId="7" numFmtId="0" xfId="0" applyAlignment="1" applyBorder="1" applyFont="1">
      <alignment horizontal="left" vertical="top"/>
    </xf>
    <xf borderId="0" fillId="0" fontId="4" numFmtId="0" xfId="0" applyAlignment="1" applyFont="1">
      <alignment horizontal="center" vertical="center"/>
    </xf>
    <xf borderId="12" fillId="4" fontId="6" numFmtId="0" xfId="0" applyAlignment="1" applyBorder="1" applyFont="1">
      <alignment vertical="top"/>
    </xf>
    <xf borderId="113" fillId="5" fontId="10" numFmtId="14" xfId="0" applyAlignment="1" applyBorder="1" applyFont="1" applyNumberFormat="1">
      <alignment vertical="center"/>
    </xf>
    <xf borderId="0" fillId="0" fontId="27" numFmtId="0" xfId="0" applyFont="1"/>
    <xf borderId="114" fillId="4" fontId="6" numFmtId="0" xfId="0" applyAlignment="1" applyBorder="1" applyFont="1">
      <alignment vertical="top"/>
    </xf>
    <xf borderId="115" fillId="4" fontId="7" numFmtId="0" xfId="0" applyAlignment="1" applyBorder="1" applyFont="1">
      <alignment vertical="top"/>
    </xf>
    <xf borderId="116" fillId="5" fontId="10" numFmtId="168" xfId="0" applyAlignment="1" applyBorder="1" applyFont="1" applyNumberFormat="1">
      <alignment vertical="center"/>
    </xf>
    <xf borderId="117" fillId="4" fontId="6" numFmtId="0" xfId="0" applyAlignment="1" applyBorder="1" applyFont="1">
      <alignment vertical="top"/>
    </xf>
    <xf borderId="118" fillId="4" fontId="7" numFmtId="0" xfId="0" applyAlignment="1" applyBorder="1" applyFont="1">
      <alignment vertical="top"/>
    </xf>
    <xf borderId="119" fillId="5" fontId="10" numFmtId="168" xfId="0" applyAlignment="1" applyBorder="1" applyFont="1" applyNumberFormat="1">
      <alignment vertical="center"/>
    </xf>
    <xf borderId="21" fillId="4" fontId="6" numFmtId="0" xfId="0" applyAlignment="1" applyBorder="1" applyFont="1">
      <alignment horizontal="center" shrinkToFit="0" vertical="center" wrapText="1"/>
    </xf>
    <xf borderId="5" fillId="4" fontId="6" numFmtId="0" xfId="0" applyAlignment="1" applyBorder="1" applyFont="1">
      <alignment horizontal="center" shrinkToFit="0" vertical="center" wrapText="1"/>
    </xf>
    <xf borderId="120" fillId="4" fontId="6" numFmtId="0" xfId="0" applyAlignment="1" applyBorder="1" applyFont="1">
      <alignment horizontal="center" shrinkToFit="0" vertical="center" wrapText="1"/>
    </xf>
    <xf borderId="39" fillId="5" fontId="10" numFmtId="0" xfId="0" applyAlignment="1" applyBorder="1" applyFont="1">
      <alignment horizontal="center" vertical="center"/>
    </xf>
    <xf borderId="24" fillId="5" fontId="10" numFmtId="0" xfId="0" applyAlignment="1" applyBorder="1" applyFont="1">
      <alignment horizontal="center" vertical="center"/>
    </xf>
    <xf borderId="121" fillId="5" fontId="10" numFmtId="0" xfId="0" applyAlignment="1" applyBorder="1" applyFont="1">
      <alignment horizontal="center" vertical="center"/>
    </xf>
    <xf borderId="121" fillId="5" fontId="10" numFmtId="14" xfId="0" applyAlignment="1" applyBorder="1" applyFont="1" applyNumberFormat="1">
      <alignment horizontal="center" vertical="center"/>
    </xf>
    <xf borderId="122" fillId="5" fontId="10" numFmtId="167" xfId="0" applyAlignment="1" applyBorder="1" applyFont="1" applyNumberFormat="1">
      <alignment horizontal="center" vertical="center"/>
    </xf>
    <xf borderId="47" fillId="5" fontId="10" numFmtId="0" xfId="0" applyAlignment="1" applyBorder="1" applyFont="1">
      <alignment horizontal="center" vertical="center"/>
    </xf>
    <xf borderId="123" fillId="5" fontId="10" numFmtId="0" xfId="0" applyAlignment="1" applyBorder="1" applyFont="1">
      <alignment horizontal="center" vertical="center"/>
    </xf>
    <xf borderId="38" fillId="5" fontId="10" numFmtId="14" xfId="0" applyAlignment="1" applyBorder="1" applyFont="1" applyNumberFormat="1">
      <alignment horizontal="center" vertical="center"/>
    </xf>
    <xf borderId="124" fillId="5" fontId="10" numFmtId="167" xfId="0" applyAlignment="1" applyBorder="1" applyFont="1" applyNumberFormat="1">
      <alignment horizontal="center" vertical="center"/>
    </xf>
    <xf borderId="18" fillId="4" fontId="6" numFmtId="0" xfId="0" applyAlignment="1" applyBorder="1" applyFont="1">
      <alignment horizontal="right" shrinkToFit="0" vertical="center" wrapText="1"/>
    </xf>
    <xf borderId="125" fillId="7" fontId="6" numFmtId="167" xfId="0" applyAlignment="1" applyBorder="1" applyFont="1" applyNumberFormat="1">
      <alignment horizontal="center" vertical="center"/>
    </xf>
    <xf borderId="34" fillId="5" fontId="10" numFmtId="0" xfId="0" applyAlignment="1" applyBorder="1" applyFont="1">
      <alignment horizontal="center" vertical="center"/>
    </xf>
    <xf borderId="35" fillId="5" fontId="10" numFmtId="168" xfId="0" applyAlignment="1" applyBorder="1" applyFont="1" applyNumberFormat="1">
      <alignment horizontal="center" vertical="center"/>
    </xf>
    <xf borderId="121" fillId="5" fontId="10" numFmtId="167" xfId="0" applyAlignment="1" applyBorder="1" applyFont="1" applyNumberFormat="1">
      <alignment horizontal="center" vertical="center"/>
    </xf>
    <xf borderId="38" fillId="5" fontId="10" numFmtId="168" xfId="0" applyAlignment="1" applyBorder="1" applyFont="1" applyNumberFormat="1">
      <alignment horizontal="center" vertical="center"/>
    </xf>
    <xf borderId="123" fillId="5" fontId="10" numFmtId="168" xfId="0" applyAlignment="1" applyBorder="1" applyFont="1" applyNumberFormat="1">
      <alignment horizontal="center" vertical="center"/>
    </xf>
    <xf borderId="126" fillId="5" fontId="10" numFmtId="0" xfId="0" applyAlignment="1" applyBorder="1" applyFont="1">
      <alignment horizontal="center" vertical="center"/>
    </xf>
    <xf borderId="126" fillId="5" fontId="10" numFmtId="14" xfId="0" applyAlignment="1" applyBorder="1" applyFont="1" applyNumberFormat="1">
      <alignment horizontal="center" vertical="center"/>
    </xf>
    <xf borderId="126" fillId="5" fontId="10" numFmtId="167" xfId="0" applyAlignment="1" applyBorder="1" applyFont="1" applyNumberFormat="1">
      <alignment horizontal="center" vertical="center"/>
    </xf>
    <xf borderId="117" fillId="4" fontId="6" numFmtId="0" xfId="0" applyAlignment="1" applyBorder="1" applyFont="1">
      <alignment shrinkToFit="0" vertical="center" wrapText="1"/>
    </xf>
    <xf borderId="127" fillId="4" fontId="6" numFmtId="0" xfId="0" applyAlignment="1" applyBorder="1" applyFont="1">
      <alignment shrinkToFit="0" vertical="center" wrapText="1"/>
    </xf>
    <xf borderId="128" fillId="7" fontId="6" numFmtId="168" xfId="0" applyAlignment="1" applyBorder="1" applyFont="1" applyNumberFormat="1">
      <alignment horizontal="center" vertical="center"/>
    </xf>
    <xf borderId="129" fillId="4" fontId="6" numFmtId="0" xfId="0" applyAlignment="1" applyBorder="1" applyFont="1">
      <alignment shrinkToFit="0" vertical="center" wrapText="1"/>
    </xf>
    <xf borderId="128" fillId="7" fontId="6" numFmtId="167" xfId="0" applyAlignment="1" applyBorder="1" applyFont="1" applyNumberFormat="1">
      <alignment horizontal="center" vertical="center"/>
    </xf>
    <xf borderId="130" fillId="0" fontId="6" numFmtId="0" xfId="0" applyAlignment="1" applyBorder="1" applyFont="1">
      <alignment horizontal="right" vertical="center"/>
    </xf>
    <xf borderId="131" fillId="7" fontId="28" numFmtId="0" xfId="0" applyAlignment="1" applyBorder="1" applyFont="1">
      <alignment vertical="center"/>
    </xf>
    <xf borderId="8" fillId="0" fontId="6" numFmtId="0" xfId="0" applyAlignment="1" applyBorder="1" applyFont="1">
      <alignment vertical="top"/>
    </xf>
    <xf borderId="45" fillId="0" fontId="6" numFmtId="0" xfId="0" applyAlignment="1" applyBorder="1" applyFont="1">
      <alignment vertical="top"/>
    </xf>
    <xf borderId="9" fillId="0" fontId="6" numFmtId="0" xfId="0" applyAlignment="1" applyBorder="1" applyFont="1">
      <alignment vertical="top"/>
    </xf>
    <xf borderId="0" fillId="0" fontId="6" numFmtId="0" xfId="0" applyAlignment="1" applyFont="1">
      <alignment horizontal="center" vertical="top"/>
    </xf>
    <xf borderId="132" fillId="5" fontId="1" numFmtId="0" xfId="0" applyBorder="1" applyFont="1"/>
    <xf borderId="1" fillId="5" fontId="1" numFmtId="0" xfId="0" applyBorder="1" applyFont="1"/>
    <xf borderId="133" fillId="5" fontId="1" numFmtId="0" xfId="0" applyBorder="1" applyFont="1"/>
    <xf borderId="134" fillId="5" fontId="1" numFmtId="0" xfId="0" applyBorder="1" applyFont="1"/>
    <xf borderId="135" fillId="5" fontId="1" numFmtId="0" xfId="0" applyBorder="1" applyFont="1"/>
    <xf borderId="136" fillId="5" fontId="1" numFmtId="0" xfId="0" applyBorder="1" applyFont="1"/>
    <xf borderId="1" fillId="2" fontId="1" numFmtId="0" xfId="0" applyAlignment="1" applyBorder="1" applyFont="1">
      <alignment horizontal="center"/>
    </xf>
    <xf borderId="95" fillId="11" fontId="18" numFmtId="0" xfId="0" applyBorder="1" applyFont="1"/>
    <xf borderId="137" fillId="10" fontId="1" numFmtId="0" xfId="0" applyAlignment="1" applyBorder="1" applyFont="1">
      <alignment horizontal="left"/>
    </xf>
    <xf borderId="138" fillId="0" fontId="3" numFmtId="0" xfId="0" applyBorder="1" applyFont="1"/>
    <xf borderId="139" fillId="11" fontId="18" numFmtId="0" xfId="0" applyBorder="1" applyFont="1"/>
    <xf borderId="140" fillId="10" fontId="1" numFmtId="0" xfId="0" applyAlignment="1" applyBorder="1" applyFont="1">
      <alignment horizontal="left"/>
    </xf>
    <xf borderId="141" fillId="0" fontId="3" numFmtId="0" xfId="0" applyBorder="1" applyFont="1"/>
    <xf borderId="107" fillId="11" fontId="18" numFmtId="0" xfId="0" applyBorder="1" applyFont="1"/>
    <xf borderId="142" fillId="10" fontId="1" numFmtId="0" xfId="0" applyAlignment="1" applyBorder="1" applyFont="1">
      <alignment horizontal="left"/>
    </xf>
    <xf borderId="143" fillId="0" fontId="3" numFmtId="0" xfId="0" applyBorder="1" applyFont="1"/>
    <xf borderId="1" fillId="9" fontId="29" numFmtId="0" xfId="0" applyBorder="1" applyFont="1"/>
    <xf borderId="1" fillId="9" fontId="23" numFmtId="0" xfId="0" applyAlignment="1" applyBorder="1" applyFont="1">
      <alignment shrinkToFit="0" wrapText="1"/>
    </xf>
    <xf borderId="95" fillId="11" fontId="18" numFmtId="0" xfId="0" applyAlignment="1" applyBorder="1" applyFont="1">
      <alignment horizontal="center" shrinkToFit="0" vertical="center" wrapText="1"/>
    </xf>
    <xf borderId="144" fillId="11" fontId="18" numFmtId="0" xfId="0" applyAlignment="1" applyBorder="1" applyFont="1">
      <alignment horizontal="center" shrinkToFit="0" vertical="center" wrapText="1"/>
    </xf>
    <xf borderId="145" fillId="11" fontId="18" numFmtId="0" xfId="0" applyAlignment="1" applyBorder="1" applyFont="1">
      <alignment horizontal="center" shrinkToFit="0" vertical="center" wrapText="1"/>
    </xf>
    <xf borderId="0" fillId="0" fontId="1" numFmtId="0" xfId="0" applyAlignment="1" applyFont="1">
      <alignment shrinkToFit="0" wrapText="1"/>
    </xf>
    <xf borderId="146" fillId="9" fontId="1" numFmtId="0" xfId="0" applyAlignment="1" applyBorder="1" applyFont="1">
      <alignment horizontal="center" vertical="center"/>
    </xf>
    <xf borderId="147" fillId="0" fontId="1" numFmtId="2" xfId="0" applyAlignment="1" applyBorder="1" applyFont="1" applyNumberFormat="1">
      <alignment horizontal="left" vertical="center"/>
    </xf>
    <xf borderId="147" fillId="0" fontId="1" numFmtId="2" xfId="0" applyAlignment="1" applyBorder="1" applyFont="1" applyNumberFormat="1">
      <alignment horizontal="center" vertical="center"/>
    </xf>
    <xf borderId="147" fillId="0" fontId="1" numFmtId="167" xfId="0" applyAlignment="1" applyBorder="1" applyFont="1" applyNumberFormat="1">
      <alignment horizontal="center" vertical="center"/>
    </xf>
    <xf borderId="148" fillId="10" fontId="1" numFmtId="10" xfId="0" applyAlignment="1" applyBorder="1" applyFont="1" applyNumberFormat="1">
      <alignment horizontal="center" vertical="center"/>
    </xf>
    <xf borderId="149" fillId="0" fontId="3" numFmtId="0" xfId="0" applyBorder="1" applyFont="1"/>
    <xf borderId="104" fillId="0" fontId="1" numFmtId="2" xfId="0" applyAlignment="1" applyBorder="1" applyFont="1" applyNumberFormat="1">
      <alignment horizontal="left" vertical="center"/>
    </xf>
    <xf borderId="104" fillId="0" fontId="1" numFmtId="2" xfId="0" applyAlignment="1" applyBorder="1" applyFont="1" applyNumberFormat="1">
      <alignment horizontal="center" vertical="center"/>
    </xf>
    <xf borderId="105" fillId="10" fontId="1" numFmtId="10" xfId="0" applyAlignment="1" applyBorder="1" applyFont="1" applyNumberFormat="1">
      <alignment horizontal="center" vertical="center"/>
    </xf>
    <xf borderId="150" fillId="0" fontId="3" numFmtId="0" xfId="0" applyBorder="1" applyFont="1"/>
    <xf borderId="151" fillId="0" fontId="1" numFmtId="2" xfId="0" applyAlignment="1" applyBorder="1" applyFont="1" applyNumberFormat="1">
      <alignment horizontal="left" vertical="center"/>
    </xf>
    <xf borderId="151" fillId="0" fontId="1" numFmtId="2" xfId="0" applyAlignment="1" applyBorder="1" applyFont="1" applyNumberFormat="1">
      <alignment horizontal="center" vertical="center"/>
    </xf>
    <xf borderId="151" fillId="0" fontId="1" numFmtId="167" xfId="0" applyAlignment="1" applyBorder="1" applyFont="1" applyNumberFormat="1">
      <alignment horizontal="center" vertical="center"/>
    </xf>
    <xf borderId="152" fillId="10" fontId="1" numFmtId="10" xfId="0" applyAlignment="1" applyBorder="1" applyFont="1" applyNumberFormat="1">
      <alignment horizontal="center" vertical="center"/>
    </xf>
    <xf borderId="153" fillId="11" fontId="18" numFmtId="0" xfId="0" applyAlignment="1" applyBorder="1" applyFont="1">
      <alignment horizontal="center" shrinkToFit="0" vertical="center" wrapText="1"/>
    </xf>
    <xf borderId="154" fillId="0" fontId="3" numFmtId="0" xfId="0" applyBorder="1" applyFont="1"/>
    <xf borderId="155" fillId="0" fontId="3" numFmtId="0" xfId="0" applyBorder="1" applyFont="1"/>
    <xf borderId="110" fillId="10" fontId="1" numFmtId="10" xfId="0" applyAlignment="1" applyBorder="1" applyFont="1" applyNumberFormat="1">
      <alignment horizontal="center" vertical="center"/>
    </xf>
    <xf borderId="156" fillId="9" fontId="1" numFmtId="0" xfId="0" applyAlignment="1" applyBorder="1" applyFont="1">
      <alignment horizontal="center" shrinkToFit="0" vertical="center" wrapText="1"/>
    </xf>
    <xf borderId="157" fillId="0" fontId="3" numFmtId="0" xfId="0" applyBorder="1" applyFont="1"/>
    <xf borderId="146" fillId="9" fontId="27" numFmtId="0" xfId="0" applyAlignment="1" applyBorder="1" applyFont="1">
      <alignment horizontal="center" vertical="center"/>
    </xf>
    <xf borderId="149" fillId="0" fontId="27" numFmtId="2" xfId="0" applyAlignment="1" applyBorder="1" applyFont="1" applyNumberFormat="1">
      <alignment horizontal="center" vertical="center"/>
    </xf>
    <xf borderId="149" fillId="0" fontId="27" numFmtId="0" xfId="0" applyAlignment="1" applyBorder="1" applyFont="1">
      <alignment horizontal="center" vertical="center"/>
    </xf>
    <xf borderId="158" fillId="11" fontId="18" numFmtId="0" xfId="0" applyAlignment="1" applyBorder="1" applyFont="1">
      <alignment horizontal="center" shrinkToFit="0" vertical="center" wrapText="1"/>
    </xf>
    <xf borderId="159" fillId="0" fontId="3" numFmtId="0" xfId="0" applyBorder="1" applyFont="1"/>
    <xf borderId="160" fillId="0" fontId="3" numFmtId="0" xfId="0" applyBorder="1" applyFont="1"/>
    <xf borderId="161" fillId="11" fontId="18" numFmtId="0" xfId="0" applyAlignment="1" applyBorder="1" applyFont="1">
      <alignment horizontal="center" shrinkToFit="0" vertical="center" wrapText="1"/>
    </xf>
    <xf borderId="162" fillId="0" fontId="3" numFmtId="0" xfId="0" applyBorder="1" applyFont="1"/>
    <xf borderId="163" fillId="0" fontId="3" numFmtId="0" xfId="0" applyBorder="1" applyFont="1"/>
    <xf borderId="0" fillId="0" fontId="21" numFmtId="0" xfId="0" applyAlignment="1" applyFont="1">
      <alignment horizontal="right" shrinkToFit="0" wrapText="1"/>
    </xf>
    <xf borderId="1" fillId="13" fontId="1" numFmtId="0" xfId="0" applyBorder="1" applyFill="1" applyFont="1"/>
    <xf borderId="1" fillId="14" fontId="1" numFmtId="0" xfId="0" applyBorder="1" applyFill="1" applyFont="1"/>
    <xf borderId="0" fillId="0" fontId="18" numFmtId="0" xfId="0" applyAlignment="1" applyFont="1">
      <alignment horizontal="center"/>
    </xf>
    <xf borderId="12" fillId="4" fontId="6" numFmtId="0" xfId="0" applyAlignment="1" applyBorder="1" applyFont="1">
      <alignment horizontal="left" vertical="top"/>
    </xf>
    <xf borderId="12" fillId="5" fontId="10" numFmtId="167" xfId="0" applyAlignment="1" applyBorder="1" applyFont="1" applyNumberFormat="1">
      <alignment vertical="center"/>
    </xf>
    <xf borderId="18" fillId="4" fontId="6" numFmtId="0" xfId="0" applyAlignment="1" applyBorder="1" applyFont="1">
      <alignment horizontal="left" vertical="top"/>
    </xf>
    <xf borderId="18" fillId="5" fontId="10" numFmtId="167" xfId="0" applyAlignment="1" applyBorder="1" applyFont="1" applyNumberFormat="1">
      <alignment vertical="center"/>
    </xf>
    <xf borderId="34" fillId="9" fontId="7" numFmtId="0" xfId="0" applyAlignment="1" applyBorder="1" applyFont="1">
      <alignment horizontal="center" shrinkToFit="0" vertical="center" wrapText="1"/>
    </xf>
    <xf borderId="38" fillId="5" fontId="10" numFmtId="0" xfId="0" applyAlignment="1" applyBorder="1" applyFont="1">
      <alignment horizontal="left" vertical="center"/>
    </xf>
    <xf borderId="121" fillId="5" fontId="10" numFmtId="0" xfId="0" applyAlignment="1" applyBorder="1" applyFont="1">
      <alignment horizontal="left" vertical="center"/>
    </xf>
    <xf borderId="164" fillId="5" fontId="10" numFmtId="0" xfId="0" applyAlignment="1" applyBorder="1" applyFont="1">
      <alignment horizontal="left" vertical="center"/>
    </xf>
    <xf borderId="123" fillId="5" fontId="10" numFmtId="0" xfId="0" applyAlignment="1" applyBorder="1" applyFont="1">
      <alignment horizontal="left" vertical="center"/>
    </xf>
    <xf borderId="38" fillId="5" fontId="10" numFmtId="14" xfId="0" applyAlignment="1" applyBorder="1" applyFont="1" applyNumberFormat="1">
      <alignment horizontal="left" vertical="center"/>
    </xf>
    <xf borderId="165" fillId="5" fontId="10" numFmtId="167" xfId="0" applyAlignment="1" applyBorder="1" applyFont="1" applyNumberFormat="1">
      <alignment horizontal="center" vertical="center"/>
    </xf>
    <xf borderId="39" fillId="0" fontId="7" numFmtId="0" xfId="0" applyAlignment="1" applyBorder="1" applyFont="1">
      <alignment horizontal="center" shrinkToFit="0" vertical="center" wrapText="1"/>
    </xf>
    <xf borderId="47" fillId="5" fontId="10" numFmtId="0" xfId="0" applyAlignment="1" applyBorder="1" applyFont="1">
      <alignment horizontal="left" vertical="center"/>
    </xf>
    <xf borderId="42" fillId="0" fontId="7" numFmtId="0" xfId="0" applyAlignment="1" applyBorder="1" applyFont="1">
      <alignment horizontal="center" shrinkToFit="0" vertical="center" wrapText="1"/>
    </xf>
    <xf borderId="30" fillId="5" fontId="10" numFmtId="0" xfId="0" applyAlignment="1" applyBorder="1" applyFont="1">
      <alignment horizontal="left" vertical="center"/>
    </xf>
    <xf borderId="49" fillId="5" fontId="10" numFmtId="0" xfId="0" applyAlignment="1" applyBorder="1" applyFont="1">
      <alignment horizontal="left" vertical="center"/>
    </xf>
    <xf borderId="30" fillId="5" fontId="10" numFmtId="14" xfId="0" applyAlignment="1" applyBorder="1" applyFont="1" applyNumberFormat="1">
      <alignment horizontal="left" vertical="center"/>
    </xf>
    <xf borderId="125" fillId="5" fontId="10" numFmtId="167" xfId="0" applyAlignment="1" applyBorder="1" applyFont="1" applyNumberFormat="1">
      <alignment horizontal="center" vertical="center"/>
    </xf>
    <xf borderId="166" fillId="9" fontId="7" numFmtId="0" xfId="0" applyAlignment="1" applyBorder="1" applyFont="1">
      <alignment horizontal="center" shrinkToFit="0" vertical="center" wrapText="1"/>
    </xf>
    <xf borderId="35" fillId="5" fontId="10" numFmtId="0" xfId="0" applyAlignment="1" applyBorder="1" applyFont="1">
      <alignment horizontal="left" vertical="center"/>
    </xf>
    <xf borderId="35" fillId="5" fontId="10" numFmtId="14" xfId="0" applyAlignment="1" applyBorder="1" applyFont="1" applyNumberFormat="1">
      <alignment horizontal="left" vertical="center"/>
    </xf>
    <xf borderId="167" fillId="9" fontId="7" numFmtId="0" xfId="0" applyAlignment="1" applyBorder="1" applyFont="1">
      <alignment horizontal="center" shrinkToFit="0" vertical="center" wrapText="1"/>
    </xf>
    <xf borderId="126" fillId="5" fontId="10" numFmtId="0" xfId="0" applyAlignment="1" applyBorder="1" applyFont="1">
      <alignment horizontal="left" vertical="center"/>
    </xf>
    <xf borderId="0" fillId="0" fontId="1" numFmtId="169" xfId="0" applyFont="1" applyNumberFormat="1"/>
    <xf borderId="168" fillId="5" fontId="10" numFmtId="0" xfId="0" applyAlignment="1" applyBorder="1" applyFont="1">
      <alignment horizontal="left" vertical="center"/>
    </xf>
    <xf borderId="169" fillId="5" fontId="10" numFmtId="0" xfId="0" applyAlignment="1" applyBorder="1" applyFont="1">
      <alignment horizontal="left" vertical="center"/>
    </xf>
    <xf borderId="170" fillId="5" fontId="10" numFmtId="0" xfId="0" applyAlignment="1" applyBorder="1" applyFont="1">
      <alignment horizontal="left" vertical="center"/>
    </xf>
    <xf borderId="168" fillId="5" fontId="10" numFmtId="14" xfId="0" applyAlignment="1" applyBorder="1" applyFont="1" applyNumberFormat="1">
      <alignment horizontal="left" vertical="center"/>
    </xf>
    <xf borderId="128" fillId="5" fontId="10" numFmtId="0" xfId="0" applyAlignment="1" applyBorder="1" applyFont="1">
      <alignment horizontal="left" vertical="center"/>
    </xf>
    <xf borderId="129" fillId="5" fontId="10" numFmtId="0" xfId="0" applyAlignment="1" applyBorder="1" applyFont="1">
      <alignment horizontal="left" vertical="center"/>
    </xf>
    <xf borderId="171" fillId="5" fontId="1" numFmtId="0" xfId="0" applyAlignment="1" applyBorder="1" applyFont="1">
      <alignment horizontal="left" vertical="top"/>
    </xf>
    <xf borderId="172" fillId="5" fontId="1" numFmtId="0" xfId="0" applyAlignment="1" applyBorder="1" applyFont="1">
      <alignment horizontal="left" vertical="top"/>
    </xf>
    <xf borderId="1" fillId="5" fontId="1" numFmtId="0" xfId="0" applyAlignment="1" applyBorder="1" applyFont="1">
      <alignment horizontal="left" vertical="top"/>
    </xf>
    <xf borderId="34" fillId="0" fontId="7" numFmtId="2" xfId="0" applyAlignment="1" applyBorder="1" applyFont="1" applyNumberFormat="1">
      <alignment horizontal="center" shrinkToFit="0" vertical="center" wrapText="1"/>
    </xf>
    <xf borderId="39" fillId="0" fontId="7" numFmtId="2" xfId="0" applyAlignment="1" applyBorder="1" applyFont="1" applyNumberFormat="1">
      <alignment horizontal="center" shrinkToFit="0" vertical="center" wrapText="1"/>
    </xf>
    <xf borderId="42" fillId="0" fontId="7" numFmtId="2" xfId="0" applyAlignment="1" applyBorder="1" applyFont="1" applyNumberFormat="1">
      <alignment horizontal="center" shrinkToFit="0" vertical="center" wrapText="1"/>
    </xf>
    <xf borderId="173" fillId="9" fontId="7" numFmtId="0" xfId="0" applyAlignment="1" applyBorder="1" applyFont="1">
      <alignment horizontal="center" shrinkToFit="0" vertical="center" wrapText="1"/>
    </xf>
    <xf borderId="174" fillId="0" fontId="7" numFmtId="2" xfId="0" applyAlignment="1" applyBorder="1" applyFont="1" applyNumberFormat="1">
      <alignment horizontal="center" shrinkToFit="0" vertical="center" wrapText="1"/>
    </xf>
    <xf borderId="170" fillId="5" fontId="10" numFmtId="11" xfId="0" applyAlignment="1" applyBorder="1" applyFont="1" applyNumberFormat="1">
      <alignment horizontal="left" vertical="center"/>
    </xf>
    <xf borderId="175" fillId="0" fontId="7" numFmtId="2" xfId="0" applyAlignment="1" applyBorder="1" applyFont="1" applyNumberFormat="1">
      <alignment horizontal="center" shrinkToFit="0" vertical="center" wrapText="1"/>
    </xf>
    <xf borderId="23" fillId="0" fontId="7" numFmtId="2" xfId="0" applyAlignment="1" applyBorder="1" applyFont="1" applyNumberFormat="1">
      <alignment horizontal="center" shrinkToFit="0" vertical="center" wrapText="1"/>
    </xf>
    <xf borderId="176" fillId="5" fontId="10" numFmtId="0" xfId="0" applyAlignment="1" applyBorder="1" applyFont="1">
      <alignment horizontal="left" vertical="center"/>
    </xf>
    <xf borderId="177" fillId="5" fontId="10" numFmtId="0" xfId="0" applyAlignment="1" applyBorder="1" applyFont="1">
      <alignment horizontal="left" vertical="center"/>
    </xf>
    <xf borderId="178" fillId="5" fontId="10" numFmtId="0" xfId="0" applyAlignment="1" applyBorder="1" applyFont="1">
      <alignment horizontal="left" vertical="center"/>
    </xf>
    <xf borderId="176" fillId="5" fontId="10" numFmtId="14" xfId="0" applyAlignment="1" applyBorder="1" applyFont="1" applyNumberFormat="1">
      <alignment horizontal="left" vertical="center"/>
    </xf>
    <xf borderId="179" fillId="5" fontId="10" numFmtId="167" xfId="0" applyAlignment="1" applyBorder="1" applyFont="1" applyNumberFormat="1">
      <alignment horizontal="center" vertical="center"/>
    </xf>
    <xf borderId="180" fillId="4" fontId="6" numFmtId="0" xfId="0" applyAlignment="1" applyBorder="1" applyFont="1">
      <alignment horizontal="right" shrinkToFit="0" vertical="center" wrapText="1"/>
    </xf>
    <xf borderId="181" fillId="0" fontId="3" numFmtId="0" xfId="0" applyBorder="1" applyFont="1"/>
    <xf borderId="182" fillId="0" fontId="3" numFmtId="0" xfId="0" applyBorder="1" applyFont="1"/>
    <xf borderId="183" fillId="7" fontId="6" numFmtId="167" xfId="0" applyAlignment="1" applyBorder="1" applyFont="1" applyNumberFormat="1">
      <alignment horizontal="center" vertical="center"/>
    </xf>
    <xf borderId="184" fillId="7" fontId="28" numFmtId="0" xfId="0" applyAlignment="1" applyBorder="1" applyFont="1">
      <alignment horizontal="left" vertical="center"/>
    </xf>
    <xf borderId="130" fillId="0" fontId="3" numFmtId="0" xfId="0" applyBorder="1" applyFont="1"/>
    <xf borderId="185" fillId="0" fontId="3" numFmtId="0" xfId="0" applyBorder="1" applyFont="1"/>
    <xf borderId="8" fillId="0" fontId="6" numFmtId="0" xfId="0" applyAlignment="1" applyBorder="1" applyFont="1">
      <alignment horizontal="center" vertical="top"/>
    </xf>
    <xf borderId="186" fillId="5" fontId="1" numFmtId="0" xfId="0" applyAlignment="1" applyBorder="1" applyFont="1">
      <alignment horizontal="center"/>
    </xf>
    <xf borderId="187" fillId="0" fontId="3" numFmtId="0" xfId="0" applyBorder="1" applyFont="1"/>
    <xf borderId="180" fillId="5" fontId="1" numFmtId="0" xfId="0" applyAlignment="1" applyBorder="1" applyFont="1">
      <alignment horizontal="center"/>
    </xf>
    <xf borderId="188" fillId="0" fontId="3" numFmtId="0" xfId="0" applyBorder="1" applyFont="1"/>
    <xf borderId="189" fillId="10" fontId="1" numFmtId="0" xfId="0" applyAlignment="1" applyBorder="1" applyFont="1">
      <alignment horizontal="left"/>
    </xf>
    <xf borderId="190" fillId="10" fontId="1" numFmtId="0" xfId="0" applyAlignment="1" applyBorder="1" applyFont="1">
      <alignment horizontal="left"/>
    </xf>
    <xf borderId="191" fillId="11" fontId="18" numFmtId="0" xfId="0" applyBorder="1" applyFont="1"/>
    <xf borderId="192" fillId="11" fontId="18" numFmtId="0" xfId="0" applyBorder="1" applyFont="1"/>
    <xf borderId="193" fillId="10" fontId="1" numFmtId="0" xfId="0" applyAlignment="1" applyBorder="1" applyFont="1">
      <alignment horizontal="left"/>
    </xf>
    <xf borderId="152" fillId="10" fontId="1" numFmtId="0" xfId="0" applyAlignment="1" applyBorder="1" applyFont="1">
      <alignment horizontal="left"/>
    </xf>
    <xf borderId="194" fillId="10" fontId="1" numFmtId="0" xfId="0" applyAlignment="1" applyBorder="1" applyFont="1">
      <alignment horizontal="left"/>
    </xf>
    <xf borderId="1" fillId="9" fontId="1" numFmtId="0" xfId="0" applyBorder="1" applyFont="1"/>
    <xf borderId="1" fillId="9" fontId="1" numFmtId="0" xfId="0" applyAlignment="1" applyBorder="1" applyFont="1">
      <alignment vertical="center"/>
    </xf>
    <xf borderId="144" fillId="11" fontId="24" numFmtId="0" xfId="0" applyAlignment="1" applyBorder="1" applyFont="1">
      <alignment horizontal="center" shrinkToFit="0" vertical="center" wrapText="1"/>
    </xf>
    <xf borderId="156" fillId="0" fontId="4" numFmtId="0" xfId="0" applyAlignment="1" applyBorder="1" applyFont="1">
      <alignment horizontal="center" vertical="center"/>
    </xf>
    <xf borderId="147" fillId="0" fontId="1" numFmtId="0" xfId="0" applyAlignment="1" applyBorder="1" applyFont="1">
      <alignment horizontal="center" vertical="center"/>
    </xf>
    <xf borderId="147" fillId="0" fontId="1" numFmtId="2" xfId="0" applyAlignment="1" applyBorder="1" applyFont="1" applyNumberFormat="1">
      <alignment horizontal="right" vertical="center"/>
    </xf>
    <xf borderId="195" fillId="0" fontId="1" numFmtId="167" xfId="0" applyAlignment="1" applyBorder="1" applyFont="1" applyNumberFormat="1">
      <alignment horizontal="right" vertical="center"/>
    </xf>
    <xf borderId="104" fillId="0" fontId="1" numFmtId="0" xfId="0" applyAlignment="1" applyBorder="1" applyFont="1">
      <alignment horizontal="center" vertical="center"/>
    </xf>
    <xf borderId="104" fillId="0" fontId="1" numFmtId="2" xfId="0" applyAlignment="1" applyBorder="1" applyFont="1" applyNumberFormat="1">
      <alignment horizontal="right" vertical="center"/>
    </xf>
    <xf borderId="105" fillId="0" fontId="1" numFmtId="167" xfId="0" applyAlignment="1" applyBorder="1" applyFont="1" applyNumberFormat="1">
      <alignment horizontal="right" vertical="center"/>
    </xf>
    <xf borderId="106" fillId="0" fontId="4" numFmtId="0" xfId="0" applyAlignment="1" applyBorder="1" applyFont="1">
      <alignment horizontal="center" vertical="center"/>
    </xf>
    <xf borderId="106" fillId="9" fontId="4" numFmtId="0" xfId="0" applyAlignment="1" applyBorder="1" applyFont="1">
      <alignment horizontal="center" vertical="center"/>
    </xf>
    <xf borderId="151" fillId="0" fontId="1" numFmtId="0" xfId="0" applyAlignment="1" applyBorder="1" applyFont="1">
      <alignment horizontal="center" vertical="center"/>
    </xf>
    <xf borderId="151" fillId="0" fontId="1" numFmtId="2" xfId="0" applyAlignment="1" applyBorder="1" applyFont="1" applyNumberFormat="1">
      <alignment horizontal="right" vertical="center"/>
    </xf>
    <xf borderId="196" fillId="0" fontId="1" numFmtId="167" xfId="0" applyAlignment="1" applyBorder="1" applyFont="1" applyNumberFormat="1">
      <alignment horizontal="right" vertical="center"/>
    </xf>
    <xf borderId="161" fillId="11" fontId="18" numFmtId="0" xfId="0" applyAlignment="1" applyBorder="1" applyFont="1">
      <alignment horizontal="center" vertical="center"/>
    </xf>
    <xf borderId="197" fillId="0" fontId="3" numFmtId="0" xfId="0" applyBorder="1" applyFont="1"/>
    <xf borderId="198" fillId="10" fontId="1" numFmtId="167" xfId="0" applyAlignment="1" applyBorder="1" applyFont="1" applyNumberFormat="1">
      <alignment horizontal="right" vertical="center"/>
    </xf>
    <xf borderId="87" fillId="0" fontId="21" numFmtId="0" xfId="0" applyBorder="1" applyFont="1"/>
    <xf borderId="84" fillId="0" fontId="21" numFmtId="0" xfId="0" applyBorder="1" applyFont="1"/>
    <xf borderId="0" fillId="0" fontId="16" numFmtId="10" xfId="0" applyFont="1" applyNumberFormat="1"/>
    <xf borderId="0" fillId="0" fontId="1" numFmtId="167" xfId="0" applyAlignment="1" applyFont="1" applyNumberFormat="1">
      <alignment vertical="center"/>
    </xf>
    <xf borderId="199" fillId="11" fontId="18" numFmtId="0" xfId="0" applyAlignment="1" applyBorder="1" applyFont="1">
      <alignment horizontal="center" vertical="center"/>
    </xf>
    <xf borderId="200" fillId="11" fontId="18" numFmtId="0" xfId="0" applyAlignment="1" applyBorder="1" applyFont="1">
      <alignment horizontal="center" vertical="center"/>
    </xf>
    <xf borderId="103" fillId="0" fontId="26" numFmtId="0" xfId="0" applyAlignment="1" applyBorder="1" applyFont="1">
      <alignment shrinkToFit="0" vertical="center" wrapText="1"/>
    </xf>
    <xf borderId="105" fillId="10" fontId="26" numFmtId="167" xfId="0" applyAlignment="1" applyBorder="1" applyFont="1" applyNumberFormat="1">
      <alignment horizontal="center" shrinkToFit="0" vertical="center" wrapText="1"/>
    </xf>
    <xf borderId="103" fillId="0" fontId="1" numFmtId="0" xfId="0" applyAlignment="1" applyBorder="1" applyFont="1">
      <alignment shrinkToFit="0" vertical="center" wrapText="1"/>
    </xf>
    <xf borderId="105" fillId="9" fontId="1" numFmtId="167" xfId="0" applyAlignment="1" applyBorder="1" applyFont="1" applyNumberFormat="1">
      <alignment horizontal="right" shrinkToFit="0" vertical="center" wrapText="1"/>
    </xf>
    <xf borderId="0" fillId="0" fontId="30" numFmtId="167" xfId="0" applyAlignment="1" applyFont="1" applyNumberFormat="1">
      <alignment horizontal="right" shrinkToFit="0" vertical="center" wrapText="1"/>
    </xf>
    <xf borderId="105" fillId="10" fontId="1" numFmtId="167" xfId="0" applyAlignment="1" applyBorder="1" applyFont="1" applyNumberFormat="1">
      <alignment horizontal="right" shrinkToFit="0" vertical="center" wrapText="1"/>
    </xf>
    <xf borderId="0" fillId="0" fontId="4" numFmtId="167" xfId="0" applyAlignment="1" applyFont="1" applyNumberFormat="1">
      <alignment horizontal="right" shrinkToFit="0" vertical="center" wrapText="1"/>
    </xf>
    <xf borderId="0" fillId="0" fontId="4" numFmtId="9" xfId="0" applyAlignment="1" applyFont="1" applyNumberFormat="1">
      <alignment horizontal="right" shrinkToFit="0" vertical="center" wrapText="1"/>
    </xf>
    <xf borderId="103" fillId="15" fontId="1" numFmtId="0" xfId="0" applyAlignment="1" applyBorder="1" applyFill="1" applyFont="1">
      <alignment shrinkToFit="0" vertical="center" wrapText="1"/>
    </xf>
    <xf borderId="150" fillId="0" fontId="1" numFmtId="0" xfId="0" applyAlignment="1" applyBorder="1" applyFont="1">
      <alignment horizontal="left" vertical="center"/>
    </xf>
    <xf borderId="52" fillId="0" fontId="26" numFmtId="0" xfId="0" applyAlignment="1" applyBorder="1" applyFont="1">
      <alignment shrinkToFit="0" vertical="center" wrapText="1"/>
    </xf>
    <xf borderId="148" fillId="10" fontId="1" numFmtId="167" xfId="0" applyAlignment="1" applyBorder="1" applyFont="1" applyNumberFormat="1">
      <alignment horizontal="right" shrinkToFit="0" vertical="center" wrapText="1"/>
    </xf>
    <xf borderId="0" fillId="0" fontId="23" numFmtId="167" xfId="0" applyAlignment="1" applyFont="1" applyNumberFormat="1">
      <alignment horizontal="right" shrinkToFit="0" vertical="center" wrapText="1"/>
    </xf>
    <xf borderId="0" fillId="0" fontId="1" numFmtId="167" xfId="0" applyFont="1" applyNumberFormat="1"/>
    <xf borderId="0" fillId="0" fontId="1" numFmtId="170" xfId="0" applyAlignment="1" applyFont="1" applyNumberFormat="1">
      <alignment horizontal="right" vertical="center"/>
    </xf>
    <xf borderId="201" fillId="11" fontId="18" numFmtId="0" xfId="0" applyAlignment="1" applyBorder="1" applyFont="1">
      <alignment horizontal="center" shrinkToFit="0" vertical="center" wrapText="1"/>
    </xf>
    <xf borderId="202" fillId="11" fontId="24" numFmtId="0" xfId="0" applyAlignment="1" applyBorder="1" applyFont="1">
      <alignment horizontal="center" shrinkToFit="0" vertical="center" wrapText="1"/>
    </xf>
    <xf borderId="203" fillId="11" fontId="18" numFmtId="0" xfId="0" applyAlignment="1" applyBorder="1" applyFont="1">
      <alignment horizontal="center" shrinkToFit="0" vertical="center" wrapText="1"/>
    </xf>
    <xf borderId="204" fillId="11" fontId="24" numFmtId="0" xfId="0" applyAlignment="1" applyBorder="1" applyFont="1">
      <alignment horizontal="center" shrinkToFit="0" vertical="center" wrapText="1"/>
    </xf>
    <xf borderId="205" fillId="11" fontId="24" numFmtId="0" xfId="0" applyAlignment="1" applyBorder="1" applyFont="1">
      <alignment horizontal="center" shrinkToFit="0" vertical="center" wrapText="1"/>
    </xf>
    <xf borderId="1" fillId="11" fontId="24" numFmtId="0" xfId="0" applyAlignment="1" applyBorder="1" applyFont="1">
      <alignment horizontal="center" shrinkToFit="0" vertical="center" wrapText="1"/>
    </xf>
    <xf borderId="171" fillId="11" fontId="24" numFmtId="0" xfId="0" applyAlignment="1" applyBorder="1" applyFont="1">
      <alignment horizontal="center" shrinkToFit="0" vertical="center" wrapText="1"/>
    </xf>
    <xf borderId="104" fillId="10" fontId="26" numFmtId="167" xfId="0" applyAlignment="1" applyBorder="1" applyFont="1" applyNumberFormat="1">
      <alignment horizontal="center" shrinkToFit="0" vertical="center" wrapText="1"/>
    </xf>
    <xf borderId="104" fillId="10" fontId="26" numFmtId="167" xfId="0" applyAlignment="1" applyBorder="1" applyFont="1" applyNumberFormat="1">
      <alignment horizontal="right" shrinkToFit="0" vertical="center" wrapText="1"/>
    </xf>
    <xf borderId="105" fillId="10" fontId="26" numFmtId="167" xfId="0" applyAlignment="1" applyBorder="1" applyFont="1" applyNumberFormat="1">
      <alignment horizontal="right" shrinkToFit="0" vertical="center" wrapText="1"/>
    </xf>
    <xf borderId="104" fillId="10" fontId="1" numFmtId="0" xfId="0" applyAlignment="1" applyBorder="1" applyFont="1">
      <alignment horizontal="right" shrinkToFit="0" vertical="center" wrapText="1"/>
    </xf>
    <xf borderId="104" fillId="9" fontId="1" numFmtId="167" xfId="0" applyAlignment="1" applyBorder="1" applyFont="1" applyNumberFormat="1">
      <alignment horizontal="right" shrinkToFit="0" vertical="center" wrapText="1"/>
    </xf>
    <xf borderId="149" fillId="0" fontId="1" numFmtId="0" xfId="0" applyAlignment="1" applyBorder="1" applyFont="1">
      <alignment shrinkToFit="0" vertical="center" wrapText="1"/>
    </xf>
    <xf borderId="104" fillId="10" fontId="4" numFmtId="167" xfId="0" applyAlignment="1" applyBorder="1" applyFont="1" applyNumberFormat="1">
      <alignment horizontal="center" shrinkToFit="0" vertical="center" wrapText="1"/>
    </xf>
    <xf borderId="103" fillId="0" fontId="1" numFmtId="0" xfId="0" applyAlignment="1" applyBorder="1" applyFont="1">
      <alignment vertical="center"/>
    </xf>
    <xf borderId="171" fillId="11" fontId="26" numFmtId="167" xfId="0" applyAlignment="1" applyBorder="1" applyFont="1" applyNumberFormat="1">
      <alignment horizontal="right" shrinkToFit="0" vertical="center" wrapText="1"/>
    </xf>
    <xf borderId="68" fillId="10" fontId="4" numFmtId="167" xfId="0" applyAlignment="1" applyBorder="1" applyFont="1" applyNumberFormat="1">
      <alignment horizontal="center" shrinkToFit="0" vertical="center" wrapText="1"/>
    </xf>
    <xf borderId="0" fillId="0" fontId="26" numFmtId="167" xfId="0" applyAlignment="1" applyFont="1" applyNumberFormat="1">
      <alignment horizontal="right"/>
    </xf>
    <xf borderId="0" fillId="0" fontId="1" numFmtId="0" xfId="0" applyAlignment="1" applyFont="1">
      <alignment horizontal="right"/>
    </xf>
    <xf borderId="1" fillId="9" fontId="1" numFmtId="0" xfId="0" applyAlignment="1" applyBorder="1" applyFont="1">
      <alignment horizontal="left" vertical="center"/>
    </xf>
    <xf borderId="0" fillId="0" fontId="1" numFmtId="49" xfId="0" applyFont="1" applyNumberFormat="1"/>
    <xf borderId="12" fillId="7" fontId="7" numFmtId="0" xfId="0" applyAlignment="1" applyBorder="1" applyFont="1">
      <alignment horizontal="left" shrinkToFit="0" vertical="top" wrapText="1"/>
    </xf>
    <xf borderId="18" fillId="7" fontId="7" numFmtId="0" xfId="0" applyAlignment="1" applyBorder="1" applyFont="1">
      <alignment horizontal="left" shrinkToFit="0" vertical="top" wrapText="1"/>
    </xf>
    <xf borderId="0" fillId="0" fontId="19" numFmtId="167" xfId="0" applyAlignment="1" applyFont="1" applyNumberFormat="1">
      <alignment horizontal="right"/>
    </xf>
    <xf borderId="21" fillId="4" fontId="6" numFmtId="0" xfId="0" applyAlignment="1" applyBorder="1" applyFont="1">
      <alignment horizontal="center" vertical="center"/>
    </xf>
    <xf borderId="5" fillId="4" fontId="6" numFmtId="0" xfId="0" applyAlignment="1" applyBorder="1" applyFont="1">
      <alignment horizontal="center" vertical="center"/>
    </xf>
    <xf borderId="34" fillId="7" fontId="6" numFmtId="168" xfId="0" applyAlignment="1" applyBorder="1" applyFont="1" applyNumberFormat="1">
      <alignment horizontal="center" vertical="center"/>
    </xf>
    <xf borderId="24" fillId="5" fontId="10" numFmtId="0" xfId="0" applyAlignment="1" applyBorder="1" applyFont="1">
      <alignment horizontal="left" vertical="top"/>
    </xf>
    <xf borderId="39" fillId="7" fontId="6" numFmtId="168" xfId="0" applyAlignment="1" applyBorder="1" applyFont="1" applyNumberFormat="1">
      <alignment horizontal="center" vertical="center"/>
    </xf>
    <xf borderId="47" fillId="5" fontId="10" numFmtId="0" xfId="0" applyAlignment="1" applyBorder="1" applyFont="1">
      <alignment horizontal="left" vertical="top"/>
    </xf>
    <xf borderId="126" fillId="5" fontId="10" numFmtId="0" xfId="0" applyAlignment="1" applyBorder="1" applyFont="1">
      <alignment horizontal="left" vertical="top"/>
    </xf>
    <xf borderId="206" fillId="5" fontId="10" numFmtId="0" xfId="0" applyAlignment="1" applyBorder="1" applyFont="1">
      <alignment horizontal="left" vertical="top"/>
    </xf>
    <xf borderId="116" fillId="5" fontId="10" numFmtId="0" xfId="0" applyAlignment="1" applyBorder="1" applyFont="1">
      <alignment horizontal="left" vertical="top"/>
    </xf>
    <xf borderId="42" fillId="7" fontId="6" numFmtId="168" xfId="0" applyAlignment="1" applyBorder="1" applyFont="1" applyNumberFormat="1">
      <alignment horizontal="center" vertical="center"/>
    </xf>
    <xf borderId="49" fillId="5" fontId="10" numFmtId="0" xfId="0" applyAlignment="1" applyBorder="1" applyFont="1">
      <alignment horizontal="left" vertical="top"/>
    </xf>
    <xf borderId="0" fillId="0" fontId="31" numFmtId="0" xfId="0" applyFont="1"/>
    <xf borderId="207" fillId="16" fontId="32" numFmtId="0" xfId="0" applyAlignment="1" applyBorder="1" applyFill="1" applyFont="1">
      <alignment horizontal="center" vertical="center"/>
    </xf>
    <xf borderId="208" fillId="0" fontId="3" numFmtId="0" xfId="0" applyBorder="1" applyFont="1"/>
    <xf borderId="209" fillId="0" fontId="3" numFmtId="0" xfId="0" applyBorder="1" applyFont="1"/>
    <xf borderId="0" fillId="0" fontId="31" numFmtId="0" xfId="0" applyAlignment="1" applyFont="1">
      <alignment horizontal="right"/>
    </xf>
    <xf borderId="207" fillId="14" fontId="33" numFmtId="0" xfId="0" applyAlignment="1" applyBorder="1" applyFont="1">
      <alignment horizontal="center" vertical="center"/>
    </xf>
    <xf borderId="171" fillId="14" fontId="32" numFmtId="0" xfId="0" applyAlignment="1" applyBorder="1" applyFont="1">
      <alignment horizontal="right"/>
    </xf>
    <xf borderId="171" fillId="14" fontId="32" numFmtId="0" xfId="0" applyAlignment="1" applyBorder="1" applyFont="1">
      <alignment horizontal="center"/>
    </xf>
    <xf borderId="207" fillId="14" fontId="32" numFmtId="0" xfId="0" applyAlignment="1" applyBorder="1" applyFont="1">
      <alignment horizontal="center" vertical="center"/>
    </xf>
    <xf borderId="0" fillId="0" fontId="32" numFmtId="0" xfId="0" applyFont="1"/>
    <xf quotePrefix="1" borderId="171" fillId="14" fontId="32" numFmtId="0" xfId="0" applyAlignment="1" applyBorder="1" applyFont="1">
      <alignment horizontal="right"/>
    </xf>
    <xf borderId="0" fillId="0" fontId="32" numFmtId="0" xfId="0" applyAlignment="1" applyFont="1">
      <alignment horizontal="right"/>
    </xf>
    <xf borderId="207" fillId="0" fontId="32" numFmtId="0" xfId="0" applyAlignment="1" applyBorder="1" applyFont="1">
      <alignment horizontal="left"/>
    </xf>
    <xf borderId="171" fillId="6" fontId="32" numFmtId="3" xfId="0" applyAlignment="1" applyBorder="1" applyFont="1" applyNumberFormat="1">
      <alignment horizontal="right"/>
    </xf>
    <xf borderId="0" fillId="0" fontId="32" numFmtId="0" xfId="0" applyAlignment="1" applyFont="1">
      <alignment horizontal="left"/>
    </xf>
    <xf borderId="171" fillId="0" fontId="32" numFmtId="2" xfId="0" applyAlignment="1" applyBorder="1" applyFont="1" applyNumberFormat="1">
      <alignment horizontal="right"/>
    </xf>
    <xf borderId="171" fillId="6" fontId="32" numFmtId="4" xfId="0" applyAlignment="1" applyBorder="1" applyFont="1" applyNumberFormat="1">
      <alignment horizontal="right"/>
    </xf>
    <xf quotePrefix="1" borderId="207" fillId="0" fontId="32" numFmtId="0" xfId="0" applyAlignment="1" applyBorder="1" applyFont="1">
      <alignment horizontal="left"/>
    </xf>
    <xf borderId="171" fillId="6" fontId="32" numFmtId="171" xfId="0" applyAlignment="1" applyBorder="1" applyFont="1" applyNumberFormat="1">
      <alignment horizontal="right"/>
    </xf>
    <xf borderId="171" fillId="0" fontId="32" numFmtId="4" xfId="0" applyAlignment="1" applyBorder="1" applyFont="1" applyNumberFormat="1">
      <alignment horizontal="right"/>
    </xf>
    <xf borderId="171" fillId="6" fontId="32" numFmtId="40" xfId="0" applyAlignment="1" applyBorder="1" applyFont="1" applyNumberFormat="1">
      <alignment horizontal="right"/>
    </xf>
    <xf borderId="0" fillId="0" fontId="32" numFmtId="4" xfId="0" applyFont="1" applyNumberFormat="1"/>
    <xf borderId="171" fillId="0" fontId="32" numFmtId="171" xfId="0" applyAlignment="1" applyBorder="1" applyFont="1" applyNumberFormat="1">
      <alignment horizontal="right"/>
    </xf>
    <xf borderId="171" fillId="14" fontId="32" numFmtId="10" xfId="0" applyAlignment="1" applyBorder="1" applyFont="1" applyNumberFormat="1">
      <alignment horizontal="right"/>
    </xf>
    <xf borderId="0" fillId="0" fontId="34" numFmtId="0" xfId="0" applyFont="1"/>
    <xf borderId="0" fillId="0" fontId="33" numFmtId="0" xfId="0" applyFont="1"/>
    <xf borderId="171" fillId="6" fontId="32" numFmtId="4" xfId="0" applyBorder="1" applyFont="1" applyNumberFormat="1"/>
    <xf borderId="171" fillId="0" fontId="32" numFmtId="4" xfId="0" applyBorder="1" applyFont="1" applyNumberFormat="1"/>
    <xf borderId="1" fillId="6" fontId="32" numFmtId="0" xfId="0" applyBorder="1" applyFont="1"/>
    <xf borderId="207" fillId="0" fontId="32" numFmtId="0" xfId="0" applyAlignment="1" applyBorder="1" applyFont="1">
      <alignment horizontal="center"/>
    </xf>
    <xf borderId="171" fillId="0" fontId="32" numFmtId="10" xfId="0" applyAlignment="1" applyBorder="1" applyFont="1" applyNumberFormat="1">
      <alignment horizontal="right"/>
    </xf>
    <xf quotePrefix="1" borderId="207" fillId="14" fontId="32" numFmtId="0" xfId="0" applyAlignment="1" applyBorder="1" applyFont="1">
      <alignment horizontal="center"/>
    </xf>
    <xf borderId="171" fillId="2" fontId="32" numFmtId="171" xfId="0" applyAlignment="1" applyBorder="1" applyFont="1" applyNumberFormat="1">
      <alignment horizontal="right"/>
    </xf>
    <xf borderId="207" fillId="14" fontId="32" numFmtId="0" xfId="0" applyAlignment="1" applyBorder="1" applyFont="1">
      <alignment horizontal="center"/>
    </xf>
    <xf borderId="171" fillId="14" fontId="35" numFmtId="0" xfId="0" applyAlignment="1" applyBorder="1" applyFont="1">
      <alignment horizontal="right"/>
    </xf>
    <xf borderId="1" fillId="9" fontId="35" numFmtId="0" xfId="0" applyAlignment="1" applyBorder="1" applyFont="1">
      <alignment horizontal="center"/>
    </xf>
    <xf borderId="171" fillId="0" fontId="32" numFmtId="0" xfId="0" applyAlignment="1" applyBorder="1" applyFont="1">
      <alignment horizontal="center"/>
    </xf>
    <xf borderId="171" fillId="0" fontId="32" numFmtId="0" xfId="0" applyAlignment="1" applyBorder="1" applyFont="1">
      <alignment horizontal="right"/>
    </xf>
    <xf borderId="171" fillId="0" fontId="32" numFmtId="172" xfId="0" applyBorder="1" applyFont="1" applyNumberFormat="1"/>
    <xf borderId="171" fillId="6" fontId="36" numFmtId="3" xfId="0" applyBorder="1" applyFont="1" applyNumberFormat="1"/>
    <xf borderId="171" fillId="6" fontId="36" numFmtId="4" xfId="0" applyBorder="1" applyFont="1" applyNumberFormat="1"/>
    <xf borderId="0" fillId="0" fontId="36" numFmtId="0" xfId="0" applyFont="1"/>
    <xf borderId="0" fillId="0" fontId="34" numFmtId="4" xfId="0" applyFont="1" applyNumberFormat="1"/>
    <xf borderId="171" fillId="0" fontId="36" numFmtId="0" xfId="0" applyBorder="1" applyFont="1"/>
    <xf borderId="171" fillId="9" fontId="32" numFmtId="3" xfId="0" applyBorder="1" applyFont="1" applyNumberFormat="1"/>
    <xf borderId="171" fillId="9" fontId="32" numFmtId="4" xfId="0" applyBorder="1" applyFont="1" applyNumberFormat="1"/>
    <xf borderId="207" fillId="0" fontId="33" numFmtId="0" xfId="0" applyAlignment="1" applyBorder="1" applyFont="1">
      <alignment horizontal="center"/>
    </xf>
    <xf borderId="171" fillId="17" fontId="33" numFmtId="10" xfId="0" applyAlignment="1" applyBorder="1" applyFill="1" applyFont="1" applyNumberFormat="1">
      <alignment horizontal="center"/>
    </xf>
    <xf borderId="171" fillId="0" fontId="34" numFmtId="4" xfId="0" applyBorder="1" applyFont="1" applyNumberFormat="1"/>
    <xf borderId="171" fillId="0" fontId="33" numFmtId="4" xfId="0" applyBorder="1" applyFont="1" applyNumberFormat="1"/>
    <xf borderId="0" fillId="0" fontId="31" numFmtId="0" xfId="0" applyFont="1"/>
    <xf borderId="171" fillId="14" fontId="33" numFmtId="10" xfId="0" applyAlignment="1" applyBorder="1" applyFont="1" applyNumberFormat="1">
      <alignment horizontal="center"/>
    </xf>
    <xf borderId="0" fillId="0" fontId="36" numFmtId="4" xfId="0" applyFont="1" applyNumberFormat="1"/>
    <xf borderId="171" fillId="2" fontId="32" numFmtId="4" xfId="0" applyAlignment="1" applyBorder="1" applyFont="1" applyNumberFormat="1">
      <alignment horizontal="right"/>
    </xf>
    <xf borderId="171" fillId="0" fontId="32" numFmtId="40" xfId="0" applyAlignment="1" applyBorder="1" applyFont="1" applyNumberFormat="1">
      <alignment horizontal="right"/>
    </xf>
    <xf borderId="171" fillId="0" fontId="32" numFmtId="10" xfId="0" applyBorder="1" applyFont="1" applyNumberFormat="1"/>
    <xf borderId="171" fillId="9" fontId="32" numFmtId="4" xfId="0" applyAlignment="1" applyBorder="1" applyFont="1" applyNumberFormat="1">
      <alignment horizontal="right"/>
    </xf>
    <xf borderId="0" fillId="0" fontId="33" numFmtId="0" xfId="0" applyAlignment="1" applyFont="1">
      <alignment horizontal="left"/>
    </xf>
    <xf borderId="1" fillId="14" fontId="32" numFmtId="0" xfId="0" applyBorder="1" applyFont="1"/>
    <xf borderId="171" fillId="14" fontId="36" numFmtId="10" xfId="0" applyBorder="1" applyFont="1" applyNumberFormat="1"/>
    <xf borderId="171" fillId="14" fontId="32" numFmtId="4" xfId="0" applyAlignment="1" applyBorder="1" applyFont="1" applyNumberFormat="1">
      <alignment horizontal="right"/>
    </xf>
    <xf borderId="171" fillId="14" fontId="32" numFmtId="164" xfId="0" applyAlignment="1" applyBorder="1" applyFont="1" applyNumberFormat="1">
      <alignment horizontal="center" vertical="center"/>
    </xf>
    <xf borderId="171" fillId="14" fontId="32" numFmtId="171" xfId="0" applyAlignment="1" applyBorder="1" applyFont="1" applyNumberFormat="1">
      <alignment horizontal="right"/>
    </xf>
    <xf borderId="0" fillId="0" fontId="34" numFmtId="171" xfId="0" applyFont="1" applyNumberFormat="1"/>
    <xf borderId="1" fillId="9" fontId="33" numFmtId="0" xfId="0" applyAlignment="1" applyBorder="1" applyFont="1">
      <alignment horizontal="center"/>
    </xf>
    <xf borderId="1" fillId="9" fontId="32" numFmtId="0" xfId="0" applyBorder="1" applyFont="1"/>
    <xf borderId="1" fillId="9" fontId="32" numFmtId="171" xfId="0" applyAlignment="1" applyBorder="1" applyFont="1" applyNumberFormat="1">
      <alignment horizontal="right"/>
    </xf>
    <xf borderId="210" fillId="14" fontId="33" numFmtId="0" xfId="0" applyAlignment="1" applyBorder="1" applyFont="1">
      <alignment horizontal="center" shrinkToFit="0" vertical="center" wrapText="1"/>
    </xf>
    <xf borderId="211" fillId="0" fontId="32" numFmtId="0" xfId="0" applyAlignment="1" applyBorder="1" applyFont="1">
      <alignment horizontal="right"/>
    </xf>
    <xf borderId="212" fillId="0" fontId="3" numFmtId="0" xfId="0" applyBorder="1" applyFont="1"/>
    <xf borderId="213" fillId="14" fontId="32" numFmtId="10" xfId="0" applyAlignment="1" applyBorder="1" applyFont="1" applyNumberFormat="1">
      <alignment horizontal="right"/>
    </xf>
    <xf borderId="214" fillId="0" fontId="32" numFmtId="0" xfId="0" applyBorder="1" applyFont="1"/>
    <xf borderId="215" fillId="9" fontId="32" numFmtId="171" xfId="0" applyAlignment="1" applyBorder="1" applyFont="1" applyNumberFormat="1">
      <alignment horizontal="right"/>
    </xf>
    <xf borderId="216" fillId="0" fontId="3" numFmtId="0" xfId="0" applyBorder="1" applyFont="1"/>
    <xf borderId="208" fillId="0" fontId="32" numFmtId="0" xfId="0" applyAlignment="1" applyBorder="1" applyFont="1">
      <alignment horizontal="right"/>
    </xf>
    <xf borderId="171" fillId="14" fontId="32" numFmtId="4" xfId="0" applyBorder="1" applyFont="1" applyNumberFormat="1"/>
    <xf borderId="217" fillId="0" fontId="32" numFmtId="171" xfId="0" applyAlignment="1" applyBorder="1" applyFont="1" applyNumberFormat="1">
      <alignment horizontal="right"/>
    </xf>
    <xf borderId="217" fillId="0" fontId="36" numFmtId="171" xfId="0" applyAlignment="1" applyBorder="1" applyFont="1" applyNumberFormat="1">
      <alignment horizontal="right"/>
    </xf>
    <xf borderId="218" fillId="0" fontId="36" numFmtId="0" xfId="0" applyAlignment="1" applyBorder="1" applyFont="1">
      <alignment horizontal="right"/>
    </xf>
    <xf borderId="140" fillId="14" fontId="32" numFmtId="0" xfId="0" applyAlignment="1" applyBorder="1" applyFont="1">
      <alignment horizontal="center"/>
    </xf>
    <xf borderId="217" fillId="0" fontId="34" numFmtId="171" xfId="0" applyAlignment="1" applyBorder="1" applyFont="1" applyNumberFormat="1">
      <alignment horizontal="right"/>
    </xf>
    <xf borderId="217" fillId="9" fontId="32" numFmtId="171" xfId="0" applyAlignment="1" applyBorder="1" applyFont="1" applyNumberFormat="1">
      <alignment horizontal="right"/>
    </xf>
    <xf borderId="171" fillId="9" fontId="32" numFmtId="171" xfId="0" applyBorder="1" applyFont="1" applyNumberFormat="1"/>
    <xf borderId="218" fillId="0" fontId="32" numFmtId="0" xfId="0" applyAlignment="1" applyBorder="1" applyFont="1">
      <alignment horizontal="right"/>
    </xf>
    <xf borderId="217" fillId="0" fontId="34" numFmtId="4" xfId="0" applyAlignment="1" applyBorder="1" applyFont="1" applyNumberFormat="1">
      <alignment horizontal="right"/>
    </xf>
    <xf borderId="219" fillId="0" fontId="3" numFmtId="0" xfId="0" applyBorder="1" applyFont="1"/>
    <xf borderId="220" fillId="0" fontId="32" numFmtId="0" xfId="0" applyAlignment="1" applyBorder="1" applyFont="1">
      <alignment horizontal="center"/>
    </xf>
    <xf borderId="221" fillId="0" fontId="3" numFmtId="0" xfId="0" applyBorder="1" applyFont="1"/>
    <xf borderId="222" fillId="14" fontId="32" numFmtId="10" xfId="0" applyAlignment="1" applyBorder="1" applyFont="1" applyNumberFormat="1">
      <alignment horizontal="right"/>
    </xf>
    <xf borderId="79" fillId="0" fontId="32" numFmtId="0" xfId="0" applyBorder="1" applyFont="1"/>
    <xf borderId="223" fillId="0" fontId="36" numFmtId="171" xfId="0" applyAlignment="1" applyBorder="1" applyFont="1" applyNumberFormat="1">
      <alignment horizontal="right"/>
    </xf>
    <xf borderId="140" fillId="6" fontId="32" numFmtId="0" xfId="0" applyAlignment="1" applyBorder="1" applyFont="1">
      <alignment horizontal="right"/>
    </xf>
    <xf borderId="2" fillId="14" fontId="32" numFmtId="0" xfId="0" applyAlignment="1" applyBorder="1" applyFont="1">
      <alignment horizontal="center" vertical="center"/>
    </xf>
    <xf borderId="224" fillId="0" fontId="3" numFmtId="0" xfId="0" applyBorder="1" applyFont="1"/>
    <xf borderId="171" fillId="14" fontId="32" numFmtId="0" xfId="0" applyAlignment="1" applyBorder="1" applyFont="1">
      <alignment horizontal="center" vertical="center"/>
    </xf>
    <xf borderId="171" fillId="0" fontId="36" numFmtId="0" xfId="0" applyAlignment="1" applyBorder="1" applyFont="1">
      <alignment horizontal="right"/>
    </xf>
    <xf borderId="0" fillId="0" fontId="32" numFmtId="0" xfId="0" applyAlignment="1" applyFont="1">
      <alignment horizontal="center" vertical="center"/>
    </xf>
    <xf borderId="207" fillId="9" fontId="34" numFmtId="0" xfId="0" applyAlignment="1" applyBorder="1" applyFont="1">
      <alignment horizontal="center"/>
    </xf>
    <xf borderId="171" fillId="6" fontId="32" numFmtId="10" xfId="0" applyAlignment="1" applyBorder="1" applyFont="1" applyNumberFormat="1">
      <alignment horizontal="right"/>
    </xf>
    <xf borderId="0" fillId="0" fontId="32" numFmtId="10" xfId="0" applyFont="1" applyNumberFormat="1"/>
    <xf borderId="171" fillId="9" fontId="32" numFmtId="10" xfId="0" applyAlignment="1" applyBorder="1" applyFont="1" applyNumberFormat="1">
      <alignment horizontal="right"/>
    </xf>
    <xf borderId="0" fillId="0" fontId="32" numFmtId="10" xfId="0" applyAlignment="1" applyFont="1" applyNumberFormat="1">
      <alignment horizontal="right"/>
    </xf>
    <xf borderId="207" fillId="0" fontId="34" numFmtId="0" xfId="0" applyAlignment="1" applyBorder="1" applyFont="1">
      <alignment horizontal="center"/>
    </xf>
    <xf borderId="1" fillId="6" fontId="32" numFmtId="10" xfId="0" applyAlignment="1" applyBorder="1" applyFont="1" applyNumberFormat="1">
      <alignment horizontal="right"/>
    </xf>
    <xf borderId="1" fillId="6" fontId="32" numFmtId="4" xfId="0" applyBorder="1" applyFont="1" applyNumberFormat="1"/>
    <xf borderId="0" fillId="0" fontId="34" numFmtId="173" xfId="0" applyFont="1" applyNumberFormat="1"/>
    <xf borderId="1" fillId="9" fontId="36" numFmtId="0" xfId="0" applyBorder="1" applyFont="1"/>
    <xf borderId="1" fillId="9" fontId="34" numFmtId="0" xfId="0" applyBorder="1" applyFont="1"/>
    <xf borderId="1" fillId="9" fontId="34" numFmtId="173" xfId="0" applyBorder="1" applyFont="1" applyNumberFormat="1"/>
    <xf borderId="1" fillId="9" fontId="32" numFmtId="0" xfId="0" applyAlignment="1" applyBorder="1" applyFont="1">
      <alignment horizontal="right"/>
    </xf>
    <xf borderId="0" fillId="0" fontId="32" numFmtId="173" xfId="0" applyFont="1" applyNumberFormat="1"/>
    <xf borderId="171" fillId="9" fontId="32" numFmtId="10" xfId="0" applyAlignment="1" applyBorder="1" applyFont="1" applyNumberFormat="1">
      <alignment horizontal="right" vertical="center"/>
    </xf>
    <xf borderId="0" fillId="0" fontId="32" numFmtId="0" xfId="0" applyAlignment="1" applyFont="1">
      <alignment vertical="center"/>
    </xf>
    <xf borderId="171" fillId="0" fontId="32" numFmtId="4" xfId="0" applyAlignment="1" applyBorder="1" applyFont="1" applyNumberFormat="1">
      <alignment horizontal="right" vertical="center"/>
    </xf>
    <xf borderId="171" fillId="14" fontId="32" numFmtId="4" xfId="0" applyAlignment="1" applyBorder="1" applyFont="1" applyNumberFormat="1">
      <alignment vertical="center"/>
    </xf>
    <xf borderId="1" fillId="9" fontId="34" numFmtId="10" xfId="0" applyBorder="1" applyFont="1" applyNumberFormat="1"/>
    <xf borderId="207" fillId="14" fontId="36" numFmtId="0" xfId="0" applyAlignment="1" applyBorder="1" applyFont="1">
      <alignment horizontal="center" vertical="center"/>
    </xf>
    <xf borderId="0" fillId="0" fontId="37" numFmtId="49" xfId="0" applyAlignment="1" applyFont="1" applyNumberFormat="1">
      <alignment horizontal="center"/>
    </xf>
    <xf borderId="225" fillId="0" fontId="37" numFmtId="49" xfId="0" applyAlignment="1" applyBorder="1" applyFont="1" applyNumberFormat="1">
      <alignment horizontal="left"/>
    </xf>
    <xf borderId="225" fillId="0" fontId="37" numFmtId="167" xfId="0" applyAlignment="1" applyBorder="1" applyFont="1" applyNumberFormat="1">
      <alignment horizontal="center"/>
    </xf>
    <xf borderId="226" fillId="0" fontId="1" numFmtId="49" xfId="0" applyAlignment="1" applyBorder="1" applyFont="1" applyNumberFormat="1">
      <alignment horizontal="left"/>
    </xf>
    <xf borderId="226" fillId="0" fontId="1" numFmtId="167" xfId="0" applyBorder="1" applyFont="1" applyNumberFormat="1"/>
    <xf borderId="227" fillId="18" fontId="1" numFmtId="49" xfId="0" applyAlignment="1" applyBorder="1" applyFill="1" applyFont="1" applyNumberFormat="1">
      <alignment horizontal="left"/>
    </xf>
    <xf borderId="227" fillId="18" fontId="1" numFmtId="167" xfId="0" applyBorder="1" applyFont="1" applyNumberFormat="1"/>
    <xf borderId="227" fillId="19" fontId="1" numFmtId="167" xfId="0" applyBorder="1" applyFill="1" applyFont="1" applyNumberFormat="1"/>
    <xf borderId="225" fillId="0" fontId="1" numFmtId="49" xfId="0" applyAlignment="1" applyBorder="1" applyFont="1" applyNumberFormat="1">
      <alignment horizontal="left"/>
    </xf>
    <xf borderId="225" fillId="0" fontId="1" numFmtId="167" xfId="0" applyBorder="1" applyFont="1" applyNumberFormat="1"/>
    <xf borderId="0" fillId="0" fontId="38" numFmtId="0" xfId="0" applyFont="1"/>
    <xf borderId="0" fillId="0" fontId="38" numFmtId="174" xfId="0" applyFont="1" applyNumberFormat="1"/>
    <xf borderId="0" fillId="0" fontId="38" numFmtId="167" xfId="0" applyFont="1" applyNumberFormat="1"/>
    <xf borderId="0" fillId="0" fontId="38" numFmtId="174" xfId="0" applyAlignment="1" applyFont="1" applyNumberFormat="1">
      <alignment horizontal="right"/>
    </xf>
    <xf borderId="0" fillId="0" fontId="38" numFmtId="167" xfId="0" applyAlignment="1" applyFont="1" applyNumberFormat="1">
      <alignment horizontal="right"/>
    </xf>
    <xf borderId="0" fillId="0" fontId="38" numFmtId="0" xfId="0" applyAlignment="1" applyFont="1">
      <alignment horizontal="right"/>
    </xf>
    <xf borderId="0" fillId="0" fontId="1" numFmtId="14" xfId="0" applyFont="1" applyNumberFormat="1"/>
    <xf borderId="0" fillId="0" fontId="1" numFmtId="174" xfId="0" applyFont="1" applyNumberFormat="1"/>
    <xf borderId="0" fillId="0" fontId="1" numFmtId="175" xfId="0" applyFont="1" applyNumberFormat="1"/>
    <xf borderId="0" fillId="0" fontId="1" numFmtId="176" xfId="0" applyFont="1" applyNumberFormat="1"/>
    <xf borderId="0" fillId="0" fontId="1" numFmtId="168" xfId="0" applyFont="1" applyNumberFormat="1"/>
    <xf borderId="1" fillId="13" fontId="1" numFmtId="49" xfId="0" applyBorder="1" applyFont="1" applyNumberFormat="1"/>
    <xf borderId="1" fillId="13" fontId="1" numFmtId="14" xfId="0" applyBorder="1" applyFont="1" applyNumberFormat="1"/>
    <xf borderId="1" fillId="13" fontId="1" numFmtId="174" xfId="0" applyBorder="1" applyFont="1" applyNumberFormat="1"/>
    <xf borderId="1" fillId="13" fontId="1" numFmtId="167" xfId="0" applyBorder="1" applyFont="1" applyNumberFormat="1"/>
    <xf borderId="1" fillId="18" fontId="4" numFmtId="0" xfId="0" applyBorder="1" applyFont="1"/>
    <xf borderId="1" fillId="18" fontId="1" numFmtId="0" xfId="0" applyBorder="1" applyFont="1"/>
    <xf borderId="1" fillId="18" fontId="39" numFmtId="167" xfId="0" applyBorder="1" applyFont="1" applyNumberFormat="1"/>
    <xf borderId="228" fillId="20" fontId="40" numFmtId="0" xfId="0" applyAlignment="1" applyBorder="1" applyFill="1" applyFont="1">
      <alignment horizontal="center" shrinkToFit="0" vertical="center" wrapText="1"/>
    </xf>
    <xf borderId="229" fillId="0" fontId="3" numFmtId="0" xfId="0" applyBorder="1" applyFont="1"/>
    <xf borderId="230" fillId="0" fontId="3" numFmtId="0" xfId="0" applyBorder="1" applyFont="1"/>
    <xf borderId="231" fillId="0" fontId="3" numFmtId="0" xfId="0" applyBorder="1" applyFont="1"/>
    <xf borderId="54" fillId="0" fontId="3" numFmtId="0" xfId="0" applyBorder="1" applyFont="1"/>
    <xf borderId="232" fillId="0" fontId="3" numFmtId="0" xfId="0" applyBorder="1" applyFont="1"/>
    <xf borderId="207" fillId="20" fontId="40" numFmtId="0" xfId="0" applyAlignment="1" applyBorder="1" applyFont="1">
      <alignment horizontal="center"/>
    </xf>
    <xf borderId="0" fillId="0" fontId="31" numFmtId="169" xfId="0" applyFont="1" applyNumberFormat="1"/>
    <xf borderId="0" fillId="0" fontId="31" numFmtId="0" xfId="0" applyAlignment="1" applyFont="1">
      <alignment horizontal="center"/>
    </xf>
    <xf borderId="0" fillId="0" fontId="31" numFmtId="177" xfId="0" applyFont="1" applyNumberFormat="1"/>
    <xf borderId="54" fillId="0" fontId="31" numFmtId="177" xfId="0" applyBorder="1" applyFont="1" applyNumberFormat="1"/>
    <xf borderId="208" fillId="0" fontId="31" numFmtId="177" xfId="0" applyBorder="1" applyFont="1" applyNumberFormat="1"/>
    <xf borderId="171" fillId="0" fontId="1" numFmtId="0" xfId="0" applyAlignment="1" applyBorder="1" applyFont="1">
      <alignment horizontal="center" shrinkToFit="0" wrapText="1"/>
    </xf>
    <xf borderId="233" fillId="0" fontId="31" numFmtId="0" xfId="0" applyBorder="1" applyFont="1"/>
    <xf borderId="234" fillId="0" fontId="31" numFmtId="177" xfId="0" applyBorder="1" applyFont="1" applyNumberFormat="1"/>
    <xf borderId="235" fillId="0" fontId="31" numFmtId="177" xfId="0" applyBorder="1" applyFont="1" applyNumberFormat="1"/>
    <xf borderId="226" fillId="0" fontId="31" numFmtId="177" xfId="0" applyBorder="1" applyFont="1" applyNumberFormat="1"/>
    <xf borderId="0" fillId="0" fontId="1" numFmtId="177" xfId="0" applyFont="1" applyNumberFormat="1"/>
    <xf borderId="225" fillId="0" fontId="31" numFmtId="177" xfId="0" applyBorder="1" applyFont="1" applyNumberFormat="1"/>
    <xf borderId="209" fillId="0" fontId="31" numFmtId="177" xfId="0" applyBorder="1" applyFont="1" applyNumberFormat="1"/>
    <xf borderId="229" fillId="0" fontId="41" numFmtId="177" xfId="0" applyBorder="1" applyFont="1" applyNumberFormat="1"/>
    <xf borderId="0" fillId="0" fontId="41" numFmtId="177" xfId="0" applyFont="1" applyNumberFormat="1"/>
    <xf borderId="0" fillId="0" fontId="41" numFmtId="0" xfId="0" applyFont="1"/>
    <xf borderId="0" fillId="0" fontId="23" numFmtId="177" xfId="0" applyFont="1" applyNumberFormat="1"/>
    <xf borderId="1" fillId="20" fontId="40" numFmtId="0" xfId="0" applyBorder="1" applyFont="1"/>
    <xf borderId="1" fillId="20" fontId="40" numFmtId="0" xfId="0" applyAlignment="1" applyBorder="1" applyFont="1">
      <alignment horizontal="center"/>
    </xf>
    <xf borderId="236" fillId="6" fontId="31" numFmtId="0" xfId="0" applyBorder="1" applyFont="1"/>
    <xf borderId="237" fillId="6" fontId="31" numFmtId="0" xfId="0" applyBorder="1" applyFont="1"/>
    <xf borderId="238" fillId="6" fontId="31" numFmtId="0" xfId="0" applyBorder="1" applyFont="1"/>
    <xf borderId="239" fillId="6" fontId="31" numFmtId="174" xfId="0" applyBorder="1" applyFont="1" applyNumberFormat="1"/>
    <xf borderId="239" fillId="6" fontId="31" numFmtId="177" xfId="0" applyBorder="1" applyFont="1" applyNumberFormat="1"/>
    <xf borderId="240" fillId="6" fontId="31" numFmtId="0" xfId="0" applyBorder="1" applyFont="1"/>
    <xf borderId="1" fillId="6" fontId="31" numFmtId="0" xfId="0" applyBorder="1" applyFont="1"/>
    <xf borderId="241" fillId="6" fontId="31" numFmtId="0" xfId="0" applyBorder="1" applyFont="1"/>
    <xf borderId="227" fillId="6" fontId="31" numFmtId="174" xfId="0" applyBorder="1" applyFont="1" applyNumberFormat="1"/>
    <xf borderId="227" fillId="6" fontId="31" numFmtId="177" xfId="0" applyBorder="1" applyFont="1" applyNumberFormat="1"/>
    <xf borderId="242" fillId="6" fontId="31" numFmtId="0" xfId="0" applyBorder="1" applyFont="1"/>
    <xf borderId="243" fillId="6" fontId="31" numFmtId="0" xfId="0" applyBorder="1" applyFont="1"/>
    <xf borderId="244" fillId="6" fontId="31" numFmtId="0" xfId="0" applyBorder="1" applyFont="1"/>
    <xf borderId="172" fillId="6" fontId="31" numFmtId="174" xfId="0" applyBorder="1" applyFont="1" applyNumberFormat="1"/>
    <xf borderId="172" fillId="6" fontId="31" numFmtId="177" xfId="0" applyBorder="1" applyFont="1" applyNumberFormat="1"/>
    <xf borderId="245" fillId="6" fontId="32" numFmtId="0" xfId="0" applyBorder="1" applyFont="1"/>
    <xf borderId="171" fillId="6" fontId="32" numFmtId="177" xfId="0" applyBorder="1" applyFont="1" applyNumberFormat="1"/>
    <xf borderId="246" fillId="6" fontId="32" numFmtId="177" xfId="0" applyBorder="1" applyFont="1" applyNumberFormat="1"/>
    <xf borderId="245" fillId="6" fontId="31" numFmtId="0" xfId="0" applyBorder="1" applyFont="1"/>
    <xf borderId="247" fillId="6" fontId="31" numFmtId="0" xfId="0" applyBorder="1" applyFont="1"/>
    <xf borderId="247" fillId="6" fontId="32" numFmtId="177" xfId="0" applyBorder="1" applyFont="1" applyNumberFormat="1"/>
    <xf borderId="0" fillId="0" fontId="37" numFmtId="49" xfId="0" applyFont="1" applyNumberFormat="1"/>
  </cellXfs>
  <cellStyles count="1">
    <cellStyle xfId="0" name="Normal" builtinId="0"/>
  </cellStyles>
  <dxfs count="3">
    <dxf>
      <font>
        <i/>
        <color rgb="FF595959"/>
      </font>
      <fill>
        <patternFill patternType="solid">
          <fgColor rgb="FFC6D9F0"/>
          <bgColor rgb="FFC6D9F0"/>
        </patternFill>
      </fill>
      <border/>
    </dxf>
    <dxf>
      <font/>
      <fill>
        <patternFill patternType="none"/>
      </fill>
      <border/>
    </dxf>
    <dxf>
      <font/>
      <fill>
        <patternFill patternType="solid">
          <fgColor rgb="FFD8E4BC"/>
          <bgColor rgb="FFD8E4B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customschemas.google.com/relationships/workbookmetadata" Target="metadata"/><Relationship Id="rId25" Type="http://schemas.openxmlformats.org/officeDocument/2006/relationships/pivotCacheDefinition" Target="pivotCache/pivotCacheDefinition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2.png"/><Relationship Id="rId3" Type="http://schemas.openxmlformats.org/officeDocument/2006/relationships/image" Target="../media/image5.pn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6</xdr:row>
      <xdr:rowOff>0</xdr:rowOff>
    </xdr:from>
    <xdr:ext cx="14277975" cy="19050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29</xdr:row>
      <xdr:rowOff>57150</xdr:rowOff>
    </xdr:from>
    <xdr:ext cx="12344400" cy="19621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47</xdr:row>
      <xdr:rowOff>0</xdr:rowOff>
    </xdr:from>
    <xdr:ext cx="11925300" cy="1914525"/>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95250</xdr:colOff>
      <xdr:row>17</xdr:row>
      <xdr:rowOff>104775</xdr:rowOff>
    </xdr:from>
    <xdr:ext cx="11153775" cy="1181100"/>
    <xdr:pic>
      <xdr:nvPicPr>
        <xdr:cNvPr id="0" name="image6.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10</xdr:row>
      <xdr:rowOff>57150</xdr:rowOff>
    </xdr:from>
    <xdr:ext cx="7200900" cy="57150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7</xdr:row>
      <xdr:rowOff>142875</xdr:rowOff>
    </xdr:from>
    <xdr:ext cx="7200900" cy="6610350"/>
    <xdr:pic>
      <xdr:nvPicPr>
        <xdr:cNvPr descr="Screen Clipping"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7</xdr:row>
      <xdr:rowOff>76200</xdr:rowOff>
    </xdr:from>
    <xdr:ext cx="7019925" cy="6534150"/>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28575</xdr:colOff>
      <xdr:row>7</xdr:row>
      <xdr:rowOff>76200</xdr:rowOff>
    </xdr:from>
    <xdr:ext cx="6667500" cy="6372225"/>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28575</xdr:colOff>
      <xdr:row>1</xdr:row>
      <xdr:rowOff>28575</xdr:rowOff>
    </xdr:from>
    <xdr:ext cx="14706600" cy="7505700"/>
    <xdr:pic>
      <xdr:nvPicPr>
        <xdr:cNvPr id="0" name="image10.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1</xdr:row>
      <xdr:rowOff>38100</xdr:rowOff>
    </xdr:from>
    <xdr:ext cx="14963775" cy="7496175"/>
    <xdr:pic>
      <xdr:nvPicPr>
        <xdr:cNvPr id="0" name="image1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2:BZ467" sheet="Receita Video"/>
  </cacheSource>
  <cacheFields>
    <cacheField name="CLIENTE" numFmtId="0">
      <sharedItems containsSemiMixedTypes="0" containsString="0" containsNumber="1" containsInteger="1">
        <n v="13679.0"/>
        <n v="13799.0"/>
        <n v="13892.0"/>
        <n v="13901.0"/>
        <n v="14293.0"/>
        <n v="14353.0"/>
        <n v="14420.0"/>
        <n v="14995.0"/>
        <n v="15490.0"/>
        <n v="17343.0"/>
        <n v="20360.0"/>
        <n v="20385.0"/>
        <n v="20390.0"/>
        <n v="20643.0"/>
        <n v="20921.0"/>
        <n v="21294.0"/>
        <n v="21404.0"/>
        <n v="2165.0"/>
        <n v="21749.0"/>
        <n v="21786.0"/>
        <n v="22284.0"/>
        <n v="22554.0"/>
        <n v="22610.0"/>
        <n v="22801.0"/>
        <n v="23089.0"/>
        <n v="2413.0"/>
        <n v="24354.0"/>
        <n v="24478.0"/>
        <n v="24631.0"/>
        <n v="25329.0"/>
        <n v="26496.0"/>
        <n v="26744.0"/>
        <n v="26784.0"/>
        <n v="26805.0"/>
        <n v="26971.0"/>
        <n v="27239.0"/>
        <n v="27370.0"/>
        <n v="27402.0"/>
        <n v="27543.0"/>
        <n v="27580.0"/>
        <n v="27610.0"/>
        <n v="28048.0"/>
        <n v="28175.0"/>
        <n v="28261.0"/>
        <n v="29094.0"/>
        <n v="29107.0"/>
        <n v="29146.0"/>
        <n v="29529.0"/>
        <n v="30434.0"/>
        <n v="30438.0"/>
        <n v="30789.0"/>
        <n v="30997.0"/>
        <n v="31019.0"/>
        <n v="31742.0"/>
        <n v="31838.0"/>
        <n v="31859.0"/>
        <n v="31871.0"/>
        <n v="31894.0"/>
        <n v="31938.0"/>
        <n v="32089.0"/>
        <n v="32216.0"/>
        <n v="32220.0"/>
        <n v="32425.0"/>
        <n v="32699.0"/>
        <n v="33007.0"/>
        <n v="33024.0"/>
        <n v="33151.0"/>
        <n v="33506.0"/>
        <n v="33533.0"/>
        <n v="33596.0"/>
        <n v="33923.0"/>
        <n v="34020.0"/>
        <n v="34880.0"/>
        <n v="35163.0"/>
        <n v="35296.0"/>
        <n v="35377.0"/>
        <n v="35403.0"/>
        <n v="35413.0"/>
        <n v="35600.0"/>
        <n v="36088.0"/>
        <n v="36261.0"/>
        <n v="36351.0"/>
        <n v="36464.0"/>
        <n v="36508.0"/>
        <n v="36646.0"/>
        <n v="36670.0"/>
        <n v="36733.0"/>
        <n v="37217.0"/>
        <n v="37676.0"/>
        <n v="37724.0"/>
        <n v="37797.0"/>
        <n v="38194.0"/>
        <n v="38992.0"/>
        <n v="39205.0"/>
        <n v="39458.0"/>
        <n v="39472.0"/>
        <n v="39661.0"/>
        <n v="39727.0"/>
        <n v="39810.0"/>
        <n v="39973.0"/>
        <n v="40055.0"/>
        <n v="40287.0"/>
        <n v="40291.0"/>
        <n v="40431.0"/>
        <n v="40442.0"/>
        <n v="40468.0"/>
        <n v="40492.0"/>
        <n v="40504.0"/>
        <n v="40535.0"/>
        <n v="40608.0"/>
        <n v="40695.0"/>
        <n v="41186.0"/>
        <n v="41251.0"/>
        <n v="41549.0"/>
        <n v="41582.0"/>
        <n v="41797.0"/>
        <n v="4186.0"/>
        <n v="42452.0"/>
        <n v="42518.0"/>
        <n v="42803.0"/>
        <n v="42823.0"/>
        <n v="42905.0"/>
        <n v="42976.0"/>
        <n v="43157.0"/>
        <n v="43199.0"/>
        <n v="43204.0"/>
        <n v="43304.0"/>
        <n v="43394.0"/>
        <n v="43495.0"/>
        <n v="43522.0"/>
        <n v="43560.0"/>
        <n v="43562.0"/>
        <n v="43713.0"/>
        <n v="43728.0"/>
        <n v="43930.0"/>
        <n v="43959.0"/>
        <n v="44201.0"/>
        <n v="44229.0"/>
        <n v="44299.0"/>
        <n v="44311.0"/>
        <n v="44362.0"/>
        <n v="44453.0"/>
        <n v="44521.0"/>
        <n v="44966.0"/>
        <n v="44982.0"/>
        <n v="44990.0"/>
        <n v="45012.0"/>
        <n v="45018.0"/>
        <n v="45031.0"/>
        <n v="45040.0"/>
        <n v="45085.0"/>
        <n v="45146.0"/>
        <n v="45150.0"/>
        <n v="45153.0"/>
        <n v="45252.0"/>
        <n v="45280.0"/>
        <n v="45334.0"/>
        <n v="45410.0"/>
        <n v="45445.0"/>
        <n v="45452.0"/>
        <n v="45512.0"/>
        <n v="45513.0"/>
        <n v="45733.0"/>
        <n v="45817.0"/>
        <n v="45832.0"/>
        <n v="45848.0"/>
        <n v="45906.0"/>
        <n v="45927.0"/>
        <n v="45936.0"/>
        <n v="45963.0"/>
        <n v="45983.0"/>
        <n v="45990.0"/>
        <n v="45997.0"/>
        <n v="46045.0"/>
        <n v="46064.0"/>
        <n v="46172.0"/>
        <n v="46377.0"/>
        <n v="46434.0"/>
        <n v="46562.0"/>
        <n v="46588.0"/>
        <n v="46622.0"/>
        <n v="46646.0"/>
        <n v="46807.0"/>
        <n v="46809.0"/>
        <n v="46944.0"/>
        <n v="47005.0"/>
        <n v="47040.0"/>
        <n v="47052.0"/>
        <n v="47108.0"/>
        <n v="47110.0"/>
        <n v="47129.0"/>
        <n v="47208.0"/>
        <n v="47377.0"/>
        <n v="47452.0"/>
        <n v="47474.0"/>
        <n v="47714.0"/>
        <n v="47847.0"/>
        <n v="47855.0"/>
        <n v="47856.0"/>
        <n v="47999.0"/>
        <n v="48271.0"/>
        <n v="48426.0"/>
        <n v="48465.0"/>
        <n v="48642.0"/>
        <n v="48649.0"/>
        <n v="48937.0"/>
        <n v="48979.0"/>
        <n v="49012.0"/>
        <n v="49050.0"/>
        <n v="49110.0"/>
        <n v="49177.0"/>
        <n v="49210.0"/>
        <n v="49218.0"/>
        <n v="49232.0"/>
        <n v="49237.0"/>
        <n v="49240.0"/>
        <n v="49242.0"/>
        <n v="49245.0"/>
        <n v="49253.0"/>
        <n v="49258.0"/>
        <n v="49259.0"/>
        <n v="49266.0"/>
        <n v="49268.0"/>
        <n v="49279.0"/>
        <n v="49289.0"/>
        <n v="8124.0"/>
        <n v="8671.0"/>
        <n v="9528.0"/>
        <n v="9787.0"/>
        <n v="9929.0"/>
        <n v="9959.0"/>
        <n v="13718.0"/>
        <n v="14130.0"/>
        <n v="16282.0"/>
        <n v="25431.0"/>
        <n v="26387.0"/>
        <n v="30927.0"/>
        <n v="31097.0"/>
        <n v="33140.0"/>
        <n v="34103.0"/>
        <n v="35022.0"/>
        <n v="35305.0"/>
        <n v="36486.0"/>
        <n v="37356.0"/>
        <n v="38211.0"/>
        <n v="39570.0"/>
        <n v="40284.0"/>
        <n v="40549.0"/>
        <n v="40773.0"/>
        <n v="41720.0"/>
        <n v="42780.0"/>
        <n v="42890.0"/>
        <n v="43501.0"/>
        <n v="43833.0"/>
        <n v="43846.0"/>
        <n v="43928.0"/>
        <n v="43968.0"/>
        <n v="43983.0"/>
        <n v="44094.0"/>
        <n v="44386.0"/>
        <n v="45105.0"/>
        <n v="45163.0"/>
        <n v="45310.0"/>
        <n v="45889.0"/>
        <n v="46197.0"/>
        <n v="46219.0"/>
        <n v="46388.0"/>
        <n v="46697.0"/>
        <n v="46709.0"/>
        <n v="46766.0"/>
        <n v="46885.0"/>
        <n v="47100.0"/>
        <n v="47436.0"/>
        <n v="47579.0"/>
        <n v="47580.0"/>
        <n v="47972.0"/>
        <n v="48105.0"/>
        <n v="48133.0"/>
        <n v="48289.0"/>
        <n v="48369.0"/>
        <n v="48382.0"/>
        <n v="48611.0"/>
        <n v="49000.0"/>
        <n v="49140.0"/>
        <n v="49241.0"/>
        <n v="49317.0"/>
        <n v="49375.0"/>
        <n v="49653.0"/>
        <n v="49735.0"/>
        <n v="7536.0"/>
        <n v="8878.0"/>
        <n v="9029.0"/>
      </sharedItems>
    </cacheField>
    <cacheField name="NOME_CLIENTE" numFmtId="49">
      <sharedItems>
        <s v="B H VIDEO LOCADORA LTDA"/>
        <s v="CASABLANCA LOC VIDEO LTDA"/>
        <s v="DVD SHOP TIKONDERONDA LTDA ME"/>
        <s v="VIDEO LOCADORA PARANA DO BRASIL"/>
        <s v="CANOA VIDEO S/C LTDA - ME"/>
        <s v="VIDEO PEGASOS LOC COMERCIO LTD"/>
        <s v="COMERCIAL TREVISANI LTDA."/>
        <s v="NEW CENTER DISC VIDEOS LTDA ME"/>
        <s v="VIP'S VIDEO E INFORMATICA LTDA ME"/>
        <s v="ALAIZ ZUGULARO COSTA - ME"/>
        <s v="VIDEO MARKET COMERCIAL E LOCADORA LT"/>
        <s v="DIRCEU HAINI SCHENCKEL ME"/>
        <s v="BUENO &amp; PAIVA LOC DE FTS DE VIDEO LTDO L"/>
        <s v="CENA VIDEO LOCADORA E COMERCIO LTDA"/>
        <s v="ART'S EVENTOS ARTISTICOS E LOC LTDA ME"/>
        <s v="EROS VIDEO LOCADORA LTDA"/>
        <s v="PAZ COM E LOC DE FITAS PARA VIDEO LTDA"/>
        <s v="ITAVIDEO CLUB LOCACAO E COM.LTDA - ME"/>
        <s v="LUCIO FLAVIO DE SOUZA ME"/>
        <s v="SERGIO ROBERTO CONDE &amp; CIA LTDA - EPP"/>
        <s v="K C DAL PAI SANDRI ME"/>
        <s v="EDAIR FRANCISCO KLOSINSKI ME"/>
        <s v="ADRIANA CARARETO BRAMBILLA ME"/>
        <s v="VIDEO SISTER LOCADORA DE FILMES LTDA ME"/>
        <s v="VIDEO SHOPPING LOC REPRES LT"/>
        <s v="GAMA LOCACAO E COMERCIO LTDA."/>
        <s v="BARUCKE VIDEO LOCADORA LTDA ME"/>
        <s v="JAISON MARTIM - ME"/>
        <s v="SUZI MITIE MIAZAQUE HANGAI ME"/>
        <s v="SOUZA &amp; ERMEL LTDA"/>
        <s v="LEONTINA DE ALMEIDA"/>
        <s v="CELIO VILHENA DE CAMARGO ATIBAIA ME"/>
        <s v="ERINALDA ALEXANDRE DE LIMA"/>
        <s v="TEXAS VIDEO LOCADORA LTDA ME"/>
        <s v="ALEXANDRE MORI RODRIGUES ME"/>
        <s v="ATUAL VIDEO E GAMES LTDA ME"/>
        <s v="CINEBOX VIDEOLOCADORA LTDA"/>
        <s v="CLARICE MARIA MOURA"/>
        <s v="HAWAII VIDEO COMERCIO E LOCADORA LTDA"/>
        <s v="MARETH MODAS E PRESENTES LTDA ME"/>
        <s v="CLICK VIDEO BEBEDOURO COM E SERV LTDA"/>
        <s v="LYNDON JOHNSON S SANTOS ME"/>
        <s v="ANTONIO JOSE SILVA ME"/>
        <s v="EDUARDO SIMOES HERNANDEZ &amp; CIA LTDA ME"/>
        <s v="SHOP EAT LTDA"/>
        <s v="MARIA SALETE DUARTE DE MEDEIROS ME"/>
        <s v="ROSEMARI THEISEN ME"/>
        <s v="FERNANDA SOARES FRANCA LOPES ME"/>
        <s v="JAMILE APARECIDA DUARTE"/>
        <s v="EMERSON BINOTTO"/>
        <s v="IVETE FRANCISCO RAINHO DEL RE ME"/>
        <s v="IVETE JUREMA SOARES LEITAO DELSIN LOCAC"/>
        <s v="JAIME WARMELING"/>
        <s v="VIDEO OPCAO LTDA"/>
        <s v="GAME AMPARO COM E LOCACAO LTDA ME"/>
        <s v="BEBBER VIDEO LOCADORA LTDA - ME"/>
        <s v="HERRERA &amp; OLIVEIRA LTDA"/>
        <s v="LOJAS AMERICANAS S/A"/>
        <s v="B &amp; B VIDEO LOCADORA LTDA"/>
        <s v="CONDOR VIDEO LOCACAO E COMERCIO LTDA"/>
        <s v="R J C VIDEO LOCADORA LTDA"/>
        <s v="VIDEO LOCADORA DO CABO LTDA ME"/>
        <s v="ROGERIO ROSSETE ME"/>
        <s v="AGDA DE CARVALHO LIMA ME"/>
        <s v="VIDEOTELA LOCADORA LTDA ME"/>
        <s v="SILVANIA COSTA DA FONSECA"/>
        <s v="EROAN JANDREY DA SILVEIRA"/>
        <s v="HARD TECH INFORMATICA LTDA ME"/>
        <s v="ATLANTIDA VIDEO COMERCIO E LOCACAO FITAS"/>
        <s v="PAULUCCI BAPTISTA COM E LOCACOES LTDA ME"/>
        <s v="PIRA VIDEO COMERCIO DE FITAS LTDA ME"/>
        <s v="L G GUERREIRO ME"/>
        <s v="WMIX DISTRIBUIDORA LTDA"/>
        <s v="VIVATI LOCADORA LTDA"/>
        <s v="ALBERTINA GHIZZO NANDI ME"/>
        <s v="VIDEO LOCADORA SILVA ROSSI LTDA EPP"/>
        <s v="ANA CAROLINA DE OLIVEIRA E CIA LTDA"/>
        <s v="BRAGA VIDEO LOCADORA ART PRES ELET LTDA"/>
        <s v="MIRON VIDEO LOCADORA LTDA ME"/>
        <s v="BRESSANELLI &amp; CIA LTDA"/>
        <s v="VITORINO VIDEO LOCADORA LTDA ME"/>
        <s v="J B FROZONI ANTUN ME"/>
        <s v="SIMONE SILVA SPESSOTO ME"/>
        <s v="FERRINI &amp; CIA LTDA ME"/>
        <s v="L P VIDEO LOCADORA E GAMES LTDA ME"/>
        <s v="M. JACINTO VIDEO LOCADORA"/>
        <s v="LOJA LUVIZOTTI LTDA ME"/>
        <s v="KLEN &amp; CARVALHO LTDA - ME"/>
        <s v="YUKIKAZU RICARDO OSHIRO - FIMES ME"/>
        <s v="JOSE EUSTAQUIO ALVES"/>
        <s v="KRAUSPENHAR &amp; KRAUSPENHAR LTDA - ME"/>
        <s v="MONTE VIDEO LOCADORA LTDA ME"/>
        <s v="VM VIDEO LTDA"/>
        <s v="JANAINA GORGES MICHALSKI ME"/>
        <s v="ANDRE LUIS DUARTE &amp; CIA LTDA ME"/>
        <s v="CARMO &amp; CARMO VIDEO LOCADORA LTDA ME"/>
        <s v="MAURICIO MAZZONI EPP"/>
        <s v="VALERIA LEITE DE OLIVEIRA"/>
        <s v="ODONE LUIS PIGOZZI ME"/>
        <s v="JULE CRISTINA BUSSOLINI ME"/>
        <s v="GERSON SUPRINYAK"/>
        <s v="MIRANDA E FAGUNDES LTDA ME"/>
        <s v="JORGE MACHADO DE SOUZA &amp; CIA LTDA"/>
        <s v="ADRIANA CORTAT LIMA ME"/>
        <s v="JOCELAINE SOARES SOLNER"/>
        <s v="S. O. BRITO LOCADORA - ME"/>
        <s v="ELAINE CRISTINA SANTOS COSTA ME"/>
        <s v="CARVALHO &amp; PIZARRO COM FILM LOC FTS LTDA"/>
        <s v="S F STERZO JR ME"/>
        <s v="A S ALMEIDA VIDEO E LOCADORA"/>
        <s v="ROBERTO SANDRO OLIVEIRA"/>
        <s v="DVD HOME VIDEO LOCADORA LTDA ME"/>
        <s v="VIVA VIDEO COMERCIO DE VIDEO LTDA"/>
        <s v="REGINALDO FABIANO DE FARIAS &amp; CIA LTDA"/>
        <s v="TANOS VIDEO LTDA"/>
        <s v="MARCELO ALVARES PIMENTA"/>
        <s v="VANESSA PAULA DAS CHAGAS SOARES ME"/>
        <s v="IRMAOS VIDEO LOCADORA TRIRRIENSE LTDA"/>
        <s v="LB VIDEO LOCADORA LTDA ME"/>
        <s v="WILSON APARECIDO DE OLIVEIRA LOCADORA ME"/>
        <s v="CLEVERSON HERNANI DA CRUZ"/>
        <s v="VALDIRENE ALVES NEVES DA SILVA - ME"/>
        <s v="ASSIS SO FILMAO LOCADORA DE VIDEOS LTDA"/>
        <s v="MARCOS ANTONIO LOGUETTA &amp; CIA LTDA"/>
        <s v="FENE VIDEO LOCADORA LTDA EPP"/>
        <s v="JOAO PEDRO PATIAS"/>
        <s v="IMPERIO MAGIA VIDEO LOCADORA LTDA"/>
        <s v="SBARDELOTTO &amp; VASCONCELLOS LTDA"/>
        <s v="NAVEGUE VIDEOLOCADORA LTDA ME"/>
        <s v="C &amp; E COMERCIO E LOCACOES DE DVD LTDA ME"/>
        <s v="ALDAFRAN FERREIRA DA CRUZ ABRANTES ME"/>
        <s v="G W VIDEOLOCADORA LIMITADA"/>
        <s v="DESUO &amp; DESUO LTDA ME"/>
        <s v="MARIA DAS DORES COSTA FREITAS BUENO"/>
        <s v="JULIO CESAR DE MORAES SOARES"/>
        <s v="VIDEOLOCADORA MACIEL LTDA ME"/>
        <s v="SILVER FOX VIDEO LOCADORA LTDA"/>
        <s v="VIDEO.COM LOCADORA LTDA"/>
        <s v="QUEOPS LOCADORA DE VIDEO LTDA"/>
        <s v="ANTONIO JOSE PAVARIN ME"/>
        <s v="OLAVO BARBOZA VIDEO E SUPLEMENTOS - ME"/>
        <s v="RENATA PORTELLINHA MARINO ME"/>
        <s v="VERA LUCIA PENA VILA ME"/>
        <s v="JOUTI VIDEO LOCADORA"/>
        <s v="MAXWELL VIDEO LOCADORA LTDA"/>
        <s v="CAFE DVD  E VIDEO LTDA"/>
        <s v="GENIVAL DE ALMEIDA VIDEO LOCADORA ME"/>
        <s v="ROSILENE DA SILVA ME"/>
        <s v="HELENICE LUZIA GARBAZZA"/>
        <s v="ANGELO BENTO SCATENA PEREZ ME"/>
        <s v="BIZZARIO E SANTURBANO LTDA ME"/>
        <s v="VIDEO LOCADORA VIEIRA REIS LTDA ME"/>
        <s v="MARTINHA APARECIDA DE CAMARGO ME"/>
        <s v="CINEMAO VIDEO LOCADORA LTDA ME"/>
        <s v="M A M VIDEO LOCADORA E TABACARIA LTDA"/>
        <s v="LOCAR VIDEOS E COMUNICACAO LTDA"/>
        <s v="DESTRO &amp; MENEZES LTDA ME"/>
        <s v="REINALDO GERMANO DA SILVA"/>
        <s v="BLUE E WHITE DVDS E BLU RAY LTDA ME"/>
        <s v="FABIOLA AGAPITO ME"/>
        <s v="BRAVA VIDEO E TELEFONIA LTDA"/>
        <s v="D SOUZA &amp; CORREA VIDEOLOCADORA LTDA"/>
        <s v="CARLENE GONCALVES TRINDEADE"/>
        <s v="V K GERHARD VIDEO LOCADORA"/>
        <s v="SCORPIUS RIO 2006 DVD VIDEO LOCADORA LTD"/>
        <s v="ROBSON LUIZ PEREIRA"/>
        <s v="D R TOLEDO &amp; CIA LTDA"/>
        <s v="LEANDRO GUILHERME NASCIMENTO ME"/>
        <s v="FILME MANIA DE BUZIOS LOCADOR VIDEO LTDA"/>
        <s v="ADRIANA CRISTINA GOMES DE OLIVEIRA ME"/>
        <s v="EVELISE BOTTEGA PERGHER LOCADORA"/>
        <s v="EDMEIA CEZAR GOMES"/>
        <s v="EMOTION LOCACAO LTDA - ME"/>
        <s v="ARRAIS &amp; MAIA DISTR. DVDS E EDITORA LTDA"/>
        <s v="LOCADORA LASER SHOP LTDA"/>
        <s v="ALGI VIDEO LOCADORA E ENTREINAMENTO LTDA"/>
        <s v="JOAO CANTARELLI POUEY"/>
        <s v="J.G. ALFAIA - ME"/>
        <s v="BACK FIVE DISTRIBUIDORA DE FITAS LTDA ME"/>
        <s v="LUCIA DE FATIMA DIOGO COUTINHO - ME"/>
        <s v="MARCELO VARGAS GALLE"/>
        <s v="JOICE CORDEIRO MIRANDA VIDEO"/>
        <s v="CELENIR TREVISIOL MORINEL"/>
        <s v="BERTOLUCCI LOCACOES LTDA - ME"/>
        <s v="DITAMA COMERCIO E LOCAÇOES DE FITAS LTDA"/>
        <s v="L N MARTINS MORAES VIDEO ME"/>
        <s v="RICARDO ISSAMU NOTOYA"/>
        <s v="SABOR &amp; IMAGEM COMERCIO E LOCADORA LTDA"/>
        <s v="IMAGEM VIDEO SHOW LTDA"/>
        <s v="MARCOS ANDRE JACINTO FONTES LOCADORA ME"/>
        <s v="CLODOALDO APARECIDA MENEGAÇO"/>
        <s v="SHIRLEY APARECIDA RIBEIRO"/>
        <s v="PEDRO GATTAS BARA FILHO ME"/>
        <s v="ALL GAMES COMERCIO IMP. EXP. EQUIPAMENTO"/>
        <s v="ALEXANDRE DA ROCHA MARIMON"/>
        <s v="SUELI APARECIDA VELHO ALANO ME"/>
        <s v="ANONI CARRARO VIDEO LTDA ME"/>
        <s v="LOJAS AMERICANAS S.A."/>
        <s v="HOBBY EVENTOS LOCACAO E GAMES LTDA"/>
        <s v="LUIZ HENRIQUE DORNELAS RIBEIRO"/>
        <s v="FRANCISCO ROSSO DIELLO"/>
        <s v="AC COMERCIO E SERVICOS LTDA - EPP"/>
        <s v="ANA PAULA DE MOURA"/>
        <s v="TOPP FILMES VIDEOLOCADORA LTDA"/>
        <s v="DATA VIDEO E GAME LOCADORA EIRELI ME"/>
        <s v="MAISA CELACI ORTIZ ROMANO"/>
        <s v="LAERCIO JOSE MULLER"/>
        <s v="IRENE JACOBI LAZZAROTTO ME"/>
        <s v="LUIZMAR FELICIANO RIBEIRO"/>
        <s v="ELENICE BERTOLINI"/>
        <s v="RHAYLLER RHANIER ROSA DA SILVA - ME"/>
        <s v="PLANETA FILMES LOCADORA LTDA - ME"/>
        <s v="RODRIGO MACHADO"/>
        <s v="CLODOALDO DE SOUZA - ME"/>
        <s v="REGIS REGINATO RUSSKOWISKI - ME"/>
        <s v="LUIZ FILIPE DOS SANTOS"/>
        <s v="ELCIO RODRIGUES DA SILVA"/>
        <s v="VANDERLEY SILVA"/>
        <s v="CECILIA DA SILVA"/>
        <s v="JULIANA APARECIDA BALTAZAR ANDO - ME"/>
        <s v="CINEMARO VIDEO LOCADORA LTDA - ME"/>
        <s v="MARIA APOLONIA DAS GRACAS PAGLIARINI"/>
        <s v="ROSELI TERESINHA DE SOUZA MEYER - ME"/>
        <s v="RENATO JOEL VASSELAI ME"/>
        <s v="VIDEO LOCADORA VOYAGER LTDA"/>
        <s v="FENAN VIDEO CLUBE E LOCADORA LTDA-ME"/>
        <s v="VIDEO LOCADORA CHAPLIN LTDA ME"/>
        <s v="NUNES E NUNES LOCADORA DE DVD LTDA ME"/>
        <s v="PAULO EDUARDO AMARAL LOPES ME"/>
        <s v="ESPACO LOCACAO COML EQUIP VIDEO LTDA"/>
        <s v="FOX VIDEO LTDA"/>
        <s v="VIDEO LASER VIDEO LOCADORA LTDA ME"/>
        <s v="LIVRARIA DA VILA LTDA"/>
        <s v="SARAIVA E SICILIANO S/A"/>
        <s v="LEITURA BH SHOPPING LTDA ME"/>
        <s v="LEITURA SHOPPING CIDADE LTDA"/>
        <s v="B2W COMPANHIA GLOBAL DO VAREJO"/>
        <s v="F. BRASIL LTDA"/>
        <s v="VISUAL COMERCIO E REPRES LTDA ME"/>
        <s v="LIVRARIA LEITURA GOIANIA LTDA ME"/>
        <s v="LIVRARIA DA TRAVESSA LTDA"/>
        <s v="LIVRARIA CULTURA S/A"/>
        <s v="MARIA ANITA RODRIGUES ALMEIDA ME"/>
        <s v="AGENCIA LEITURA SAVASSI LTDA"/>
        <s v="ABASTECEDORA JABORANDI LTDA"/>
        <s v="ANTONIO JORGE SOUZA DE AQUINO FILHO"/>
        <s v="MARCOS DORING FAUSTINO RODRIGUES ME"/>
        <s v="LEITURA CAMPO GRANDE COM DE LIVROS LTDA"/>
        <s v="SOUZA VIDEO LTDA"/>
        <s v="WALMIRIAN DA SILVA IWAMOTO MORIBAYASHI"/>
        <s v="WEB 2001 VIDEO COMERCIO LTDA - EPP"/>
        <s v="B2W - COMPANHIA GLOBAL DO VAREJO"/>
        <s v="A R ARAUJO DVD ME"/>
        <s v="LEITURA ALVORADA COMERCIO DE LIVROS LTDA"/>
        <s v="ALEXANDRE MARCUSSO FILHO ME"/>
        <s v="VMTL VIDEO LOCADORA LTDA ME"/>
        <s v="LIVRARIA DA FOLHA LTDA"/>
        <s v="DOUGLAS RODRIGUES DA SILVA"/>
        <s v="FILM'S VIDEO LOCADORA LTDA"/>
        <s v="LEONARDO ALVES FILMES"/>
        <s v="LIVRARIA CULTURA S.A"/>
        <s v="SARAIVA E SICILIANO S.A"/>
        <s v="1364 COMERCIO E CULTURA LTDA ME"/>
        <s v="BRASIL FRANCHISING PARTICIPACOES S.A."/>
        <s v="LEITURA BELEM LIVRARIA E PAPELARIA LTDA"/>
        <s v="PEROLA FILMES LTDA ME"/>
        <s v="MORENA FILMES EIRELI - ME"/>
        <s v="THIAGO HENRIQUE JUSTINO"/>
        <s v="LEITURA ALAGOAS LIVRARIA E PAPELARIA LTD"/>
        <s v="VARIADO COMERCIO ELETRONICOS LTDA EPP"/>
        <s v="SCHERER E SCHERER DISTRIBUIDORA LTDA"/>
        <s v="MIAMI HOME VIDEO LTDA ME"/>
        <s v="PAULO TOSHIMITSI CHIBA ME"/>
      </sharedItems>
    </cacheField>
    <cacheField name="REDE" numFmtId="49">
      <sharedItems>
        <s v="13679 "/>
        <s v="13799 "/>
        <s v="13892 "/>
        <s v="13901 "/>
        <s v="14293 "/>
        <s v="14353 "/>
        <s v="14420 "/>
        <s v="14995 "/>
        <s v="15490 "/>
        <s v="17343 "/>
        <s v="20360 "/>
        <s v="20385 "/>
        <s v="9218  "/>
        <s v="20643 "/>
        <s v="20921 "/>
        <s v="21294 "/>
        <s v="21404 "/>
        <s v="2165  "/>
        <s v="21749 "/>
        <s v="21786 "/>
        <s v="22284 "/>
        <s v="22554 "/>
        <s v="22610 "/>
        <s v="22801 "/>
        <s v="23089 "/>
        <s v="2413  "/>
        <s v="24354 "/>
        <s v="24478 "/>
        <s v="24631 "/>
        <s v="25329 "/>
        <s v="26496 "/>
        <s v="26744 "/>
        <s v="26784 "/>
        <s v="39374 "/>
        <s v="26971 "/>
        <s v="27239 "/>
        <s v="27370 "/>
        <s v="27402 "/>
        <s v="27543 "/>
        <s v="27580 "/>
        <s v="32271 "/>
        <s v="28048 "/>
        <s v="28175 "/>
        <s v="28261 "/>
        <s v="29094 "/>
        <s v="29107 "/>
        <s v="29146 "/>
        <s v="29529 "/>
        <s v="30434 "/>
        <s v="30438 "/>
        <s v="30789 "/>
        <s v="30997 "/>
        <s v="31019 "/>
        <s v="31742 "/>
        <s v="17930 "/>
        <s v="31859 "/>
        <s v="31871 "/>
        <s v="26387 "/>
        <s v="31938 "/>
        <s v="32089 "/>
        <s v="32216 "/>
        <s v="27719 "/>
        <s v="24873 "/>
        <s v="32699 "/>
        <s v="33007 "/>
        <s v="33024 "/>
        <s v="33506 "/>
        <s v="33533 "/>
        <s v="33596 "/>
        <s v="33923 "/>
        <s v="34880 "/>
        <s v="7536  "/>
        <s v="35119 "/>
        <s v="35377 "/>
        <s v="35413 "/>
        <s v="35600 "/>
        <s v="36088 "/>
        <s v="36261 "/>
        <s v="36351 "/>
        <s v="14554 "/>
        <s v="36508 "/>
        <s v="36646 "/>
        <s v="36670 "/>
        <s v="36733 "/>
        <s v="37217 "/>
        <s v="37676 "/>
        <s v="24997 "/>
        <s v="37797 "/>
        <s v="38194 "/>
        <s v="38992 "/>
        <s v="39205 "/>
        <s v="42378 "/>
        <s v="39472 "/>
        <s v="39661 "/>
        <s v="39810 "/>
        <s v="39973 "/>
        <s v="20271 "/>
        <s v="40287 "/>
        <s v="40442 "/>
        <s v="40468 "/>
        <s v="40492 "/>
        <s v="40504 "/>
        <s v="40535 "/>
        <s v="41186 "/>
        <s v="41251 "/>
        <s v="41549 "/>
        <s v="29972 "/>
        <s v="41797 "/>
        <s v="4186  "/>
        <s v="42452 "/>
        <s v="42518 "/>
        <s v="33019 "/>
        <s v="42823 "/>
        <s v="42905 "/>
        <s v="42976 "/>
        <s v="43157 "/>
        <s v="43199 "/>
        <s v="20283 "/>
        <s v="43394 "/>
        <s v="43495 "/>
        <s v="43522 "/>
        <s v="43560 "/>
        <s v="43562 "/>
        <s v="43713 "/>
        <s v="32050 "/>
        <s v="43930 "/>
        <s v="43959 "/>
        <s v="44201 "/>
        <s v="44229 "/>
        <s v="44299 "/>
        <s v="44311 "/>
        <s v="13753 "/>
        <s v="23597 "/>
        <s v="44521 "/>
        <s v="44966 "/>
        <s v="44982 "/>
        <s v="20358 "/>
        <s v="22206 "/>
        <s v="45031 "/>
        <s v="45040 "/>
        <s v="45085 "/>
        <s v="45146 "/>
        <s v="25277 "/>
        <s v="39175 "/>
        <s v="27188 "/>
        <s v="29336 "/>
        <s v="27327 "/>
        <s v="45410 "/>
        <s v="9822  "/>
        <s v="45452 "/>
        <s v="8671  "/>
        <s v="24912 "/>
        <s v="45733 "/>
        <s v="45832 "/>
        <s v="45848 "/>
        <s v="35423 "/>
        <s v="35216 "/>
        <s v="45936 "/>
        <s v="44976 "/>
        <s v="45983 "/>
        <s v="45990 "/>
        <s v="45997 "/>
        <s v="46045 "/>
        <s v="21040 "/>
        <s v="17253 "/>
        <s v="46377 "/>
        <s v="43701 "/>
        <s v="46562 "/>
        <s v="46588 "/>
        <s v="23728 "/>
        <s v="46807 "/>
        <s v="46809 "/>
        <s v="46944 "/>
        <s v="24336 "/>
        <s v="47040 "/>
        <s v="47052 "/>
        <s v="47108 "/>
        <s v="47110 "/>
        <s v="20080 "/>
        <s v="25209 "/>
        <s v="41964 "/>
        <s v="47452 "/>
        <s v="37515 "/>
        <s v="42726 "/>
        <s v="47847 "/>
        <s v="47855 "/>
        <s v="37763 "/>
        <s v="48271 "/>
        <s v="47664 "/>
        <s v="48465 "/>
        <s v="13375 "/>
        <s v="32110 "/>
        <s v="48937 "/>
        <s v="48979 "/>
        <s v="43581 "/>
        <s v="49050 "/>
        <s v="28545 "/>
        <s v="45421 "/>
        <s v="49210 "/>
        <s v="49218 "/>
        <s v="49232 "/>
        <s v="49237 "/>
        <s v="49240 "/>
        <s v="49242 "/>
        <s v="49245 "/>
        <s v="49253 "/>
        <s v="49258 "/>
        <s v="49259 "/>
        <s v="30638 "/>
        <s v="49268 "/>
        <s v="49279 "/>
        <s v="49289 "/>
        <s v="8124  "/>
        <s v="9528  "/>
        <s v="9787  "/>
        <s v="9929  "/>
        <s v="9959  "/>
        <s v="13718 "/>
        <s v="14130 "/>
        <s v="16282 "/>
        <s v="25431 "/>
        <s v="30927 "/>
        <s v="31097 "/>
        <s v="34103 "/>
        <s v="35022 "/>
        <s v="35305 "/>
        <s v="37356 "/>
        <s v="34210 "/>
        <s v="39570 "/>
        <s v="40549 "/>
        <s v="40773 "/>
        <s v="42780 "/>
        <s v="43501 "/>
        <s v="43846 "/>
        <s v="13519 "/>
        <s v="44094 "/>
        <s v="45163 "/>
        <s v="45889 "/>
        <s v="00007 "/>
        <s v="46697 "/>
        <s v="46766 "/>
        <s v="46885 "/>
        <s v="45703 "/>
        <s v="36280 "/>
        <s v="32189 "/>
        <s v="49317 "/>
        <s v="28460 "/>
        <s v="49735 "/>
        <s v="8878  "/>
        <s v="9029  "/>
      </sharedItems>
    </cacheField>
    <cacheField name="DATA" numFmtId="14">
      <sharedItems containsSemiMixedTypes="0" containsDate="1" containsString="0">
        <d v="2016-07-07T00:00:00Z"/>
        <d v="2016-07-05T00:00:00Z"/>
        <d v="2016-07-08T00:00:00Z"/>
        <d v="2016-07-12T00:00:00Z"/>
        <d v="2016-08-02T00:00:00Z"/>
        <d v="2016-07-06T00:00:00Z"/>
        <d v="2016-07-14T00:00:00Z"/>
        <d v="2016-09-01T00:00:00Z"/>
        <d v="2016-07-19T00:00:00Z"/>
        <d v="2016-07-11T00:00:00Z"/>
        <d v="2016-08-01T00:00:00Z"/>
        <d v="2016-12-13T00:00:00Z"/>
        <d v="2017-01-01T00:00:00Z"/>
        <d v="2017-01-03T00:00:00Z"/>
        <d v="2017-06-14T00:00:00Z"/>
        <d v="2017-07-12T00:00:00Z"/>
        <d v="2017-08-04T00:00:00Z"/>
        <d v="2017-08-07T00:00:00Z"/>
        <d v="2017-08-08T00:00:00Z"/>
        <d v="2017-04-18T00:00:00Z"/>
        <d v="2017-05-01T00:00:00Z"/>
        <d v="2017-06-12T00:00:00Z"/>
        <d v="2017-08-09T00:00:00Z"/>
        <d v="2017-08-21T00:00:00Z"/>
        <d v="2017-09-13T00:00:00Z"/>
        <d v="2016-08-12T00:00:00Z"/>
        <d v="2016-07-20T00:00:00Z"/>
        <d v="2016-11-12T00:00:00Z"/>
        <d v="2017-06-20T00:00:00Z"/>
        <d v="2017-07-13T00:00:00Z"/>
        <d v="2017-09-01T00:00:00Z"/>
        <d v="2016-11-16T00:00:00Z"/>
        <d v="2017-07-03T00:00:00Z"/>
        <d v="2016-11-01T00:00:00Z"/>
        <d v="2017-06-01T00:00:00Z"/>
        <d v="2016-10-05T00:00:00Z"/>
        <d v="2016-12-01T00:00:00Z"/>
        <d v="2017-02-01T00:00:00Z"/>
        <d v="2016-08-03T00:00:00Z"/>
        <d v="2017-07-05T00:00:00Z"/>
        <d v="2016-11-15T00:00:00Z"/>
        <d v="2017-07-14T00:00:00Z"/>
        <d v="2016-08-09T00:00:00Z"/>
        <d v="2016-08-04T00:00:00Z"/>
        <d v="2017-03-10T00:00:00Z"/>
        <d v="2017-04-04T00:00:00Z"/>
        <d v="2016-08-05T00:00:00Z"/>
        <d v="2017-08-11T00:00:00Z"/>
        <d v="2016-08-17T00:00:00Z"/>
        <d v="2017-04-05T00:00:00Z"/>
        <d v="2017-02-03T00:00:00Z"/>
        <d v="2017-07-01T00:00:00Z"/>
        <d v="2017-07-11T00:00:00Z"/>
        <d v="2017-08-15T00:00:00Z"/>
        <d v="2016-08-11T00:00:00Z"/>
        <d v="2016-07-13T00:00:00Z"/>
        <d v="2017-03-08T00:00:00Z"/>
        <d v="2017-04-01T00:00:00Z"/>
        <d v="2017-05-16T00:00:00Z"/>
        <d v="2016-09-23T00:00:00Z"/>
        <d v="2017-04-11T00:00:00Z"/>
        <d v="2016-11-10T00:00:00Z"/>
        <d v="2016-09-14T00:00:00Z"/>
        <d v="2017-08-01T00:00:00Z"/>
        <d v="2016-08-15T00:00:00Z"/>
        <d v="2017-09-12T00:00:00Z"/>
        <d v="2017-10-01T00:00:00Z"/>
        <d v="2017-05-09T00:00:00Z"/>
      </sharedItems>
    </cacheField>
    <cacheField name="NOTA" numFmtId="49">
      <sharedItems>
        <s v="45\002744"/>
        <s v="45\002749"/>
        <s v="45\002699"/>
        <s v="45\002664"/>
        <s v="45\002823"/>
        <s v="45\002645"/>
        <s v="45\002668"/>
        <s v="45\002616"/>
        <s v="45\002683"/>
        <s v="45\002916"/>
        <s v="45\002630"/>
        <s v="45\002684"/>
        <s v="45\002755"/>
        <s v="45\002536"/>
        <s v="45\002808"/>
        <s v="45\002677"/>
        <s v="45\002776"/>
        <s v="45\002672"/>
        <s v="45\002658"/>
        <s v="45\002521"/>
        <s v="45\002682"/>
        <s v="45\002559"/>
        <s v="45\002545"/>
        <s v="45\002621"/>
        <s v="45\002598"/>
        <s v="45\002600"/>
        <s v="45\002548"/>
        <s v="45\002901"/>
        <s v="45\002563"/>
        <s v="45\002676"/>
        <s v="45\002814"/>
        <s v="45\003176"/>
        <s v="45\002639"/>
        <s v="45\002775"/>
        <s v="45\002589"/>
        <s v="45\002702"/>
        <s v="45\002578"/>
        <s v="45\002647"/>
        <s v="45\002543"/>
        <s v="45\002822"/>
        <s v="45\002577"/>
        <s v="45\002623"/>
        <s v="45\002787"/>
        <s v="45\002905"/>
        <s v="45\002546"/>
        <s v="45\002673"/>
        <s v="45\002674"/>
        <s v="45\002607"/>
        <s v="45\002852"/>
        <s v="45\002555"/>
        <s v="45\002532"/>
        <s v="45\002624"/>
        <s v="45\002679"/>
        <s v="45\002552"/>
        <s v="45\002520"/>
        <s v="45\002777"/>
        <s v="45\002573"/>
        <s v="45\002565"/>
        <s v="45\002708"/>
        <s v="45\002743"/>
        <s v="45\002544"/>
        <s v="45\002593"/>
        <s v="45\002828"/>
        <s v="45\002851"/>
        <s v="45\002842"/>
        <s v="45\002614"/>
        <s v="45\002906"/>
        <s v="45\002703"/>
        <s v="45\002810"/>
        <s v="45\002750"/>
        <s v="45\002941"/>
        <s v="45\002669"/>
        <s v="45\002615"/>
        <s v="45\002562"/>
        <s v="45\002690"/>
        <s v="45\002622"/>
        <s v="45\002518"/>
        <s v="45\002604"/>
        <s v="45\002626"/>
        <s v="45\002914"/>
        <s v="45\002632"/>
        <s v="45\002832"/>
        <s v="F1\002362"/>
        <s v="45\002541"/>
        <s v="45\002603"/>
        <s v="45\002629"/>
        <s v="45\002586"/>
        <s v="45\002756"/>
        <s v="45\002909"/>
        <s v="45\002847"/>
        <s v="45\002638"/>
        <s v="45\002560"/>
        <s v="45\002820"/>
        <s v="45\002557"/>
        <s v="45\002597"/>
        <s v="45\002824"/>
        <s v="45\002517"/>
        <s v="45\003182"/>
        <s v="45\002625"/>
        <s v="45\002678"/>
        <s v="45\002912"/>
        <s v="45\002605"/>
        <s v="45\002637"/>
        <s v="45\002655"/>
        <s v="45\002681"/>
        <s v="45\002757"/>
        <s v="45\002662"/>
        <s v="45\002704"/>
        <s v="45\002751"/>
        <s v="45\002818"/>
        <s v="45\002897"/>
        <s v="45\002781"/>
        <s v="45\002761"/>
        <s v="45\002911"/>
        <s v="45\002902"/>
        <s v="45\002821"/>
        <s v="45\002584"/>
        <s v="45\002907"/>
        <s v="45\002640"/>
        <s v="45\002899"/>
        <s v="45\002671"/>
        <s v="45\002746"/>
        <s v="45\002898"/>
        <s v="45\002816"/>
        <s v="45\002568"/>
        <s v="45\002656"/>
        <s v="45\002542"/>
        <s v="45\002561"/>
        <s v="45\002753"/>
        <s v="45\002613"/>
        <s v="45\002619"/>
        <s v="45\002556"/>
        <s v="45\002778"/>
        <s v="45\002585"/>
        <s v="45\002895"/>
        <s v="45\002809"/>
        <s v="45\002805"/>
        <s v="45\002596"/>
        <s v="45\002634"/>
        <s v="45\002663"/>
        <s v="45\002558"/>
        <s v="45\002900"/>
        <s v="45\002758"/>
        <s v="45\002819"/>
        <s v="45\002686"/>
        <s v="45\002687"/>
        <s v="45\002826"/>
        <s v="45\002657"/>
        <s v="45\002913"/>
        <s v="45\002804"/>
        <s v="45\002583"/>
        <s v="45\002910"/>
        <s v="45\002666"/>
        <s v="45\002608"/>
        <s v="45\002549"/>
        <s v="45\002840"/>
        <s v="45\002627"/>
        <s v="45\002628"/>
        <s v="45\002765"/>
        <s v="45\002764"/>
        <s v="45\002575"/>
        <s v="45\002594"/>
        <s v="45\002527"/>
        <s v="45\002519"/>
        <s v="45\002631"/>
        <s v="45\002754"/>
        <s v="45\002534"/>
        <s v="45\002644"/>
        <s v="45\002807"/>
        <s v="45\002617"/>
        <s v="45\002694"/>
        <s v="45\002997"/>
        <s v="45\002803"/>
        <s v="45\002659"/>
        <s v="45\002654"/>
        <s v="45\002748"/>
        <s v="45\002903"/>
        <s v="45\002524"/>
        <s v="45\002652"/>
        <s v="45\002854"/>
        <s v="45\002595"/>
        <s v="45\002908"/>
        <s v="45\002567"/>
        <s v="45\002707"/>
        <s v="45\002692"/>
        <s v="45\002893"/>
        <s v="45\002880"/>
        <s v="45\002526"/>
        <s v="45\002539"/>
        <s v="45\002762"/>
        <s v="45\002587"/>
        <s v="45\002564"/>
        <s v="45\002612"/>
        <s v="45\002531"/>
        <s v="45\002894"/>
        <s v="45\002904"/>
        <s v="45\002670"/>
        <s v="45\002747"/>
        <s v="45\002745"/>
        <s v="45\002537"/>
        <s v="45\002533"/>
        <s v="45\002599"/>
        <s v="45\002742"/>
        <s v="45\002850"/>
        <s v="45\002675"/>
        <s v="45\002574"/>
        <s v="45\002547"/>
        <s v="45\002896"/>
        <s v="45\002576"/>
        <s v="45\002650"/>
        <s v="45\002525"/>
        <s v="45\002538"/>
        <s v="45\002635"/>
        <s v="45\002588"/>
        <s v="45\002806"/>
        <s v="45\002872"/>
        <s v="45\002554"/>
        <s v="45\002590"/>
        <s v="45\002571"/>
        <s v="45\002591"/>
        <s v="45\002606"/>
        <s v="45\002569"/>
        <s v="45\002915"/>
        <s v="45\002592"/>
        <s v="45\002523"/>
        <s v="45\002602"/>
        <s v="45\002530"/>
        <s v="45\002516"/>
        <s v="45\002760"/>
        <s v="45\002582"/>
        <s v="45\002535"/>
        <s v="45\002649"/>
        <s v="45\002528"/>
        <s v="45\002618"/>
        <s v="45\002581"/>
        <s v="45\002665"/>
        <s v="45\003074"/>
        <s v="45\002786"/>
        <s v="45\003146"/>
        <s v="45\003172"/>
        <s v="45\003344"/>
        <s v="N1\048.16"/>
        <s v="N1\047.16"/>
        <s v="N1\053.16"/>
        <s v="N1\034.17"/>
        <s v="N1\044.17"/>
        <s v="N1\021.17"/>
        <s v="N1\027.17"/>
        <s v="N1\035.17"/>
        <s v="N1\052.17"/>
        <s v="N1\053.17"/>
        <s v="N1\054.17"/>
        <s v="N1\060.17"/>
        <s v="N1\002.17"/>
        <s v="N1\086.16"/>
        <s v="N1\072.17"/>
        <s v="N1\026.737"/>
        <s v="N1\26.429"/>
        <s v="N1\26.437"/>
        <s v="N1\27.065"/>
        <s v="N1\27.862"/>
        <s v="N1\27.873"/>
        <s v="N1\28.245"/>
        <s v="N1\28.422"/>
        <s v="N1\28.612"/>
        <s v="45\002700"/>
        <s v="45\003307"/>
        <s v="45\003033"/>
        <s v="45\006150"/>
        <s v="F1\021188"/>
        <s v="F1\090360"/>
        <s v="45\011730"/>
        <s v="F1\254750"/>
        <s v="45\002706"/>
        <s v="45\003032"/>
        <s v="45\006221"/>
        <s v="F1\264669"/>
        <s v="F1\264715"/>
        <s v="F1\264716"/>
        <s v="N1\154895"/>
        <s v="N1\161662"/>
        <s v="N1\161664"/>
        <s v="N1\162109"/>
        <s v="N1\163216/17"/>
        <s v="45\002698"/>
        <s v="N1\035183"/>
        <s v="N1\035380"/>
        <s v="45\002609"/>
        <s v="45\002696"/>
        <s v="45\002788"/>
        <s v="45\003147"/>
        <s v="45\004280"/>
        <s v="45\006724"/>
        <s v="45\007362"/>
        <s v="45\002813"/>
        <s v="45\003220"/>
        <s v="45\003339"/>
        <s v="45\002693"/>
        <s v="45\003294"/>
        <s v="F1\026366"/>
        <s v="45\003034"/>
        <s v="45\006205"/>
        <s v="F1\380090"/>
        <s v="F1\380092"/>
        <s v="45\002705"/>
        <s v="45\003260"/>
        <s v="45\003234"/>
        <s v="45\008516"/>
        <s v="45\008767"/>
        <s v="45\003249"/>
        <s v="45\002697"/>
        <s v="45\006314"/>
        <s v="45\003110"/>
        <s v="45\003345"/>
        <s v="45\002752"/>
        <s v="45\003282"/>
        <s v="45\002741"/>
        <s v="45\011296"/>
        <s v="45\004304"/>
        <s v="45\006493"/>
        <s v="45\002890"/>
        <s v="45\003011"/>
        <s v="45\003061"/>
        <s v="45\003336"/>
        <s v="45\002688"/>
        <s v="45\002709"/>
        <s v="45\003346"/>
        <s v="45\003070"/>
        <s v="45\002944"/>
        <s v="45\003451"/>
        <s v="45\003071"/>
        <s v="45\008771"/>
        <s v="45\003064"/>
        <s v="45\007614"/>
        <s v="45\009780"/>
        <s v="45\010690"/>
        <s v="45\011087"/>
        <s v="45\011354"/>
        <s v="45\003340"/>
        <s v="45\004281"/>
        <s v="45\003271"/>
        <s v="45\003347"/>
        <s v="45\003279"/>
        <s v="45\002601"/>
        <s v="45\003351"/>
        <s v="45\003338"/>
        <s v="45\002837"/>
        <s v="45\002889"/>
        <s v="45\002922"/>
        <s v="45\003240"/>
        <s v="45\004292"/>
        <s v="45\006491"/>
        <s v="45\007379"/>
        <s v="45\008487"/>
        <s v="45\008524"/>
        <s v="45\008646"/>
        <s v="45\008768"/>
        <s v="45\009613"/>
        <s v="45\004078"/>
        <s v="45\008792"/>
        <s v="45\003215"/>
        <s v="45\003355"/>
        <s v="45\003036"/>
        <s v="45\006118"/>
        <s v="45\002827"/>
        <s v="45\003216"/>
        <s v="45\003328"/>
        <s v="45\003375"/>
        <s v="45\003436"/>
        <s v="45\003866"/>
        <s v="45\011242"/>
        <s v="45\011782"/>
        <s v="45\004289"/>
        <s v="45\002763"/>
        <s v="45\003311"/>
        <s v="45\003191"/>
        <s v="45\002759"/>
        <s v="45\002691"/>
        <s v="45\003370"/>
        <s v="45\006670"/>
        <s v="45\002856"/>
        <s v="45\011736"/>
        <s v="45\003354"/>
        <s v="45\003068"/>
        <s v="45\003232"/>
        <s v="45\003449"/>
        <s v="45\011850"/>
        <s v="45\011878"/>
        <s v="N1\034080"/>
        <s v="45\003309"/>
        <s v="45\003086"/>
      </sharedItems>
    </cacheField>
    <cacheField name="VENDEDOR" numFmtId="49">
      <sharedItems>
        <s v="177"/>
        <s v="603"/>
        <s v="450"/>
        <s v="304"/>
        <s v="410"/>
        <s v="105"/>
        <s v="610"/>
        <s v="781"/>
        <s v="772"/>
        <s v="480"/>
        <s v="160"/>
        <s v="141"/>
        <s v="506"/>
        <s v="720"/>
        <s v="779"/>
        <s v="303"/>
        <s v="795"/>
        <s v="787"/>
        <s v="330"/>
        <s v="670"/>
        <s v="910"/>
        <s v="985"/>
        <s v="908"/>
        <s v="10 "/>
        <s v="807"/>
        <s v="813"/>
        <s v="899"/>
        <s v="978"/>
        <s v="801"/>
        <s v="808"/>
        <s v="940"/>
        <s v="973"/>
        <s v="812"/>
        <s v="893"/>
        <s v="976"/>
      </sharedItems>
    </cacheField>
    <cacheField name="PRODUTO" numFmtId="49">
      <sharedItems>
        <s v="FXD200716"/>
        <s v="FXB200716"/>
      </sharedItems>
    </cacheField>
    <cacheField name="DESCRICAO" numFmtId="49">
      <sharedItems>
        <s v="EM NOME DA LEI"/>
      </sharedItems>
    </cacheField>
    <cacheField name="PACOTE" numFmtId="49">
      <sharedItems containsBlank="1">
        <s v="1607D"/>
        <s v="1608A"/>
        <m/>
        <s v="1611A"/>
        <s v="1709A"/>
        <s v="1610A"/>
        <s v="1612A"/>
        <s v="1702A"/>
        <s v="1703A"/>
        <s v="1704A"/>
        <s v="1708F"/>
        <s v="1607A"/>
        <s v="1607C"/>
        <s v="1609A"/>
        <s v="1706A"/>
        <s v="1707A"/>
        <s v="1707F"/>
        <s v="1705A"/>
        <s v="1708A"/>
        <s v="1709F"/>
        <s v="1710F"/>
      </sharedItems>
    </cacheField>
    <cacheField name=" QUANTIDADE" numFmtId="174">
      <sharedItems containsSemiMixedTypes="0" containsString="0" containsNumber="1" containsInteger="1">
        <n v="3.0"/>
        <n v="1.0"/>
        <n v="5.0"/>
        <n v="2.0"/>
        <n v="7.0"/>
        <n v="6.0"/>
        <n v="4.0"/>
        <n v="30.0"/>
        <n v="43.0"/>
        <n v="35.0"/>
        <n v="280.0"/>
        <n v="-1.0"/>
        <n v="83.0"/>
        <n v="9.0"/>
        <n v="20.0"/>
        <n v="13.0"/>
        <n v="51.0"/>
        <n v="8.0"/>
        <n v="17.0"/>
        <n v="0.0"/>
        <n v="400.0"/>
        <n v="50.0"/>
        <n v="-18.0"/>
        <n v="-50.0"/>
        <n v="-3.0"/>
        <n v="-8.0"/>
        <n v="350.0"/>
        <n v="-17.0"/>
        <n v="-26.0"/>
        <n v="-24.0"/>
        <n v="85.0"/>
        <n v="10.0"/>
        <n v="-2.0"/>
        <n v="550.0"/>
        <n v="-88.0"/>
        <n v="15.0"/>
        <n v="25.0"/>
        <n v="40.0"/>
        <n v="200.0"/>
        <n v="361.0"/>
        <n v="12.0"/>
        <n v="60.0"/>
        <n v="100.0"/>
        <n v="120.0"/>
        <n v="130.0"/>
      </sharedItems>
    </cacheField>
    <cacheField name=" VALOR " numFmtId="167">
      <sharedItems containsSemiMixedTypes="0" containsString="0" containsNumber="1">
        <n v="73.56"/>
        <n v="24.52"/>
        <n v="52.71"/>
        <n v="89.7"/>
        <n v="29.9"/>
        <n v="56.31"/>
        <n v="149.5"/>
        <n v="57.32"/>
        <n v="49.04"/>
        <n v="59.8"/>
        <n v="59.9"/>
        <n v="49.12"/>
        <n v="105.42"/>
        <n v="98.24"/>
        <n v="209.3"/>
        <n v="179.4"/>
        <n v="114.64"/>
        <n v="122.6"/>
        <n v="119.6"/>
        <n v="29.0"/>
        <n v="173.04"/>
        <n v="209.72"/>
        <n v="897.0"/>
        <n v="1062.96"/>
        <n v="56.3"/>
        <n v="1590.4"/>
        <n v="7260.4"/>
        <n v="-56.31"/>
        <n v="-29.9"/>
        <n v="179.72"/>
        <n v="2051.76"/>
        <n v="196.48"/>
        <n v="269.1"/>
        <n v="119.8"/>
        <n v="448.6"/>
        <n v="46.12"/>
        <n v="174.0"/>
        <n v="681.59"/>
        <n v="1143.93"/>
        <n v="239.2"/>
        <n v="672.9"/>
        <n v="420.24"/>
        <n v="54.8"/>
        <n v="102.5"/>
        <n v="112.68"/>
        <n v="40.38"/>
        <n v="-357.71"/>
        <n v="-63.0"/>
        <n v="-96.56"/>
        <n v="-167.02"/>
        <n v="-1022.45"/>
        <n v="-139.51"/>
        <n v="-402.15"/>
        <n v="-167.28"/>
        <n v="-11.74"/>
        <n v="-8.17"/>
        <n v="-2.38"/>
        <n v="-27.4"/>
        <n v="-272.79"/>
        <n v="-212.27"/>
        <n v="-169.4"/>
        <n v="-74.4"/>
        <n v="-157.02"/>
        <n v="-9.34"/>
        <n v="-9.26"/>
        <n v="-14.42"/>
        <n v="-8.88"/>
        <n v="-37.2"/>
        <n v="-224.58"/>
        <n v="79.23"/>
        <n v="59.37"/>
        <n v="6243.29"/>
        <n v="903.5"/>
        <n v="-325.26"/>
        <n v="-903.5"/>
        <n v="-54.21"/>
        <n v="601.0"/>
        <n v="-144.56"/>
        <n v="52.82"/>
        <n v="6324.5"/>
        <n v="-307.19"/>
        <n v="-469.82"/>
        <n v="-433.68"/>
        <n v="-33.94"/>
        <n v="-21.29"/>
        <n v="-26.36"/>
        <n v="-8.66"/>
        <n v="-3.44"/>
        <n v="-12.12"/>
        <n v="2193.0"/>
        <n v="-63.27"/>
        <n v="-10.18"/>
        <n v="114.88"/>
        <n v="132.05"/>
        <n v="161.8"/>
        <n v="201.9"/>
        <n v="38.88"/>
        <n v="12.92"/>
        <n v="84.58"/>
        <n v="42.22"/>
        <n v="39.58"/>
        <n v="-39.58"/>
        <n v="9938.5"/>
        <n v="-1590.16"/>
        <n v="236.05"/>
        <n v="188.65"/>
        <n v="121.35"/>
        <n v="141.33"/>
        <n v="21.9"/>
        <n v="46.27"/>
        <n v="98.95"/>
        <n v="57.44"/>
        <n v="21.11"/>
        <n v="302.85"/>
        <n v="26.88"/>
        <n v="19.41"/>
        <n v="86.66"/>
        <n v="904.0"/>
        <n v="1267.5"/>
        <n v="80.9"/>
        <n v="13.44"/>
        <n v="26.95"/>
        <n v="40.45"/>
        <n v="60.57"/>
        <n v="229.76"/>
        <n v="77.76"/>
        <n v="155.52"/>
        <n v="972.0"/>
        <n v="776.4"/>
        <n v="25.9"/>
        <n v="3614.0"/>
        <n v="6692.94"/>
        <n v="111.24"/>
        <n v="37.08"/>
        <n v="222.48"/>
        <n v="92.7"/>
        <n v="185.4"/>
        <n v="49.35"/>
        <n v="56.34"/>
        <n v="42.29"/>
        <n v="20.19"/>
        <n v="116.19"/>
        <n v="1159.8"/>
        <n v="64.35"/>
        <n v="3620.0"/>
        <n v="2169.6"/>
        <n v="2350.4"/>
        <n v="13.17"/>
        <n v="28.1"/>
        <n v="-2044.7"/>
      </sharedItems>
    </cacheField>
    <cacheField name="CODIGO_EAN_13" numFmtId="49">
      <sharedItems>
        <s v="7892110209298"/>
        <s v="7892110209304"/>
      </sharedItems>
    </cacheField>
    <cacheField name="PEDIDO" numFmtId="49">
      <sharedItems containsBlank="1">
        <s v="B14195"/>
        <s v="B13116"/>
        <s v="B13119"/>
        <s v="B14051"/>
        <s v="B14810"/>
        <s v="B13657"/>
        <s v="B14134"/>
        <s v="B14078"/>
        <s v="B14111"/>
        <s v="B14972"/>
        <s v="B13630"/>
        <s v="B13593"/>
        <s v="B15069"/>
        <s v="B13113"/>
        <s v="B14828"/>
        <s v="B14054"/>
        <s v="B15161"/>
        <s v="B14333"/>
        <s v="B13533"/>
        <s v="B12790"/>
        <s v="B13492"/>
        <s v="B13640"/>
        <s v="B14304"/>
        <s v="B13614"/>
        <s v="B13643"/>
        <s v="B13580"/>
        <s v="B13718"/>
        <s v="B14802"/>
        <s v="B12761"/>
        <s v="B13475"/>
        <s v="B14473"/>
        <s v="B15879"/>
        <s v="B13551"/>
        <s v="B15159"/>
        <s v="B13575"/>
        <s v="B13596"/>
        <s v="B12806"/>
        <s v="B13513"/>
        <s v="B13348"/>
        <s v="B14814"/>
        <s v="B14038"/>
        <s v="B13629"/>
        <s v="B14204"/>
        <s v="B12902"/>
        <s v="B13870"/>
        <s v="B12833"/>
        <s v="B14105"/>
        <s v="B12771"/>
        <s v="B14475"/>
        <s v="B13773"/>
        <s v="B13087"/>
        <s v="B13659"/>
        <s v="B14091"/>
        <s v="B12759"/>
        <s v="B13064"/>
        <s v="B14087"/>
        <s v="B13090"/>
        <s v="B13392"/>
        <s v="306506"/>
        <s v="B14329"/>
        <s v="B13706"/>
        <s v="B13217"/>
        <s v="B14862"/>
        <s v="B14424"/>
        <s v="B15197"/>
        <s v="B13461"/>
        <s v="B12850"/>
        <s v="306508"/>
        <s v="B14655"/>
        <s v="B12748"/>
        <s v="B15304"/>
        <s v="B14123"/>
        <s v="B13514"/>
        <s v="B13096"/>
        <s v="308455"/>
        <s v="B13405"/>
        <s v="B12780"/>
        <s v="B13652"/>
        <s v="B13654"/>
        <s v="B13721"/>
        <s v="B13898"/>
        <s v="B14845"/>
        <m/>
        <s v="B13344"/>
        <s v="B13030"/>
        <s v="B14093"/>
        <s v="B13020"/>
        <s v="B14935"/>
        <s v="B14173"/>
        <s v="B14698"/>
        <s v="B14100"/>
        <s v="B14097"/>
        <s v="B14812"/>
        <s v="B13720"/>
        <s v="B13360"/>
        <s v="B14859"/>
        <s v="B12852"/>
        <s v="B15234"/>
        <s v="B13067"/>
        <s v="B13617"/>
        <s v="B13286"/>
        <s v="B12874"/>
        <s v="B13637"/>
        <s v="B13866"/>
        <s v="B13616"/>
        <s v="B14936"/>
        <s v="B13530"/>
        <s v="306519"/>
        <s v="B14242"/>
        <s v="B14792"/>
        <s v="B14660"/>
        <s v="B13600"/>
        <s v="B15040"/>
        <s v="B14029"/>
        <s v="B14129"/>
        <s v="B14854"/>
        <s v="B12815"/>
        <s v="B14411"/>
        <s v="B14136"/>
        <s v="B14829"/>
        <s v="B14159"/>
        <s v="B12888"/>
        <s v="B14740"/>
        <s v="B14796"/>
        <s v="B12765"/>
        <s v="B13497"/>
        <s v="B12846"/>
        <s v="B14383"/>
        <s v="B14338"/>
        <s v="B13959"/>
        <s v="B13603"/>
        <s v="B13448"/>
        <s v="B15166"/>
        <s v="B13928"/>
        <s v="B12821"/>
        <s v="B13073"/>
        <s v="B15158"/>
        <s v="B12871"/>
        <s v="B14081"/>
        <s v="B13465"/>
        <s v="B13944"/>
        <s v="B13726"/>
        <s v="B13167"/>
        <s v="B14799"/>
        <s v="B14378"/>
        <s v="B13469"/>
        <s v="B14817"/>
        <s v="B13649"/>
        <s v="B14806"/>
        <s v="B14789"/>
        <s v="B12796"/>
        <s v="B14177"/>
        <s v="B14089"/>
        <s v="B13083"/>
        <s v="B12863"/>
        <s v="B14779"/>
        <s v="B14069"/>
        <s v="B13485"/>
        <s v="B15055"/>
        <s v="B13824"/>
        <s v="B13941"/>
        <s v="B14114"/>
        <s v="B13137"/>
        <s v="B12841"/>
        <s v="B14183"/>
        <s v="B15121"/>
        <s v="B13942"/>
        <s v="B13625"/>
        <s v="B14827"/>
        <s v="B13981"/>
        <s v="B14120"/>
        <s v="B15147"/>
        <s v="B14784"/>
        <s v="B12750"/>
        <s v="B14167"/>
        <s v="B14210"/>
        <s v="B12769"/>
        <s v="B12883"/>
        <s v="B13608"/>
        <s v="B14836"/>
        <s v="B12868"/>
        <s v="B14158"/>
        <s v="B13396"/>
        <s v="B14272"/>
        <s v="B14121"/>
        <s v="B14246"/>
        <s v="B13453"/>
        <s v="B13483"/>
        <s v="B13795"/>
        <s v="B13605"/>
        <s v="B13367"/>
        <s v="B13455"/>
        <s v="B13908"/>
        <s v="B13363"/>
        <s v="B12802"/>
        <s v="B14180"/>
        <s v="B14076"/>
        <s v="B12880"/>
        <s v="B12818"/>
        <s v="B14373"/>
        <s v="B13778"/>
        <s v="B14028"/>
        <s v="B13613"/>
        <s v="310051"/>
        <s v="B13287"/>
        <s v="B12800"/>
        <s v="B13664"/>
        <s v="B13967"/>
        <s v="B12809"/>
        <s v="B13399"/>
        <s v="B12755"/>
        <s v="B14447"/>
        <s v="B13951"/>
        <s v="B13943"/>
        <s v="B14459"/>
        <s v="B13075"/>
        <s v="B12991"/>
        <s v="B13589"/>
        <s v="B13807"/>
        <s v="B14025"/>
        <s v="B13689"/>
        <s v="B12757"/>
        <s v="B14370"/>
        <s v="B13044"/>
        <s v="B12746"/>
        <s v="B13523"/>
        <s v="B12767"/>
        <s v="B12891"/>
        <s v="B14960"/>
        <s v="B12774"/>
        <s v="B13403"/>
        <s v="B14086"/>
        <s v="B13085"/>
        <s v="B13905"/>
        <s v="B13209"/>
        <s v="B14448"/>
        <s v="310690"/>
        <s v="B14680"/>
        <s v="B12763"/>
        <s v="B15923"/>
        <s v="B16856"/>
        <s v="922   "/>
        <s v="974   "/>
        <s v="1274  "/>
        <s v="1309  "/>
        <s v="1344  "/>
        <s v="1337  "/>
        <s v="1333  "/>
        <s v="1260  "/>
        <s v="1356  "/>
        <s v="1166  "/>
        <s v="1194  "/>
        <s v="1272  "/>
        <s v="1399  "/>
        <s v="1314  "/>
        <s v="1449  "/>
        <s v="1413  "/>
        <s v="B12907"/>
        <s v="B16340"/>
        <s v="309889"/>
        <s v="327850"/>
        <s v="378350"/>
        <s v="B13107"/>
        <s v="309890"/>
        <s v="327646"/>
        <s v="926   "/>
        <s v="1214  "/>
        <s v="1410  "/>
        <s v="309158"/>
        <s v="1185  "/>
        <s v="1198  "/>
        <s v="B13672"/>
        <s v="B13260"/>
        <s v="B14966"/>
        <s v="B15790"/>
        <s v="322842"/>
        <s v="334161"/>
        <s v="337695"/>
        <s v="B15180"/>
        <s v="B15985"/>
        <s v="B16328"/>
        <s v="B12910"/>
        <s v="B16353"/>
        <s v="309891"/>
        <s v="327722"/>
        <s v="B13196"/>
        <s v="B16337"/>
        <s v="B15996"/>
        <s v="343547"/>
        <s v="348753"/>
        <s v="B16024"/>
        <s v="B13257"/>
        <s v="B28781"/>
        <s v="B13441"/>
        <s v="B16857"/>
        <s v="B14830"/>
        <s v="B16234"/>
        <s v="B15105"/>
        <s v="B47039"/>
        <s v="322844"/>
        <s v="331459"/>
        <s v="903473"/>
        <s v="310687"/>
        <s v="310702"/>
        <s v="707033"/>
        <s v="B13666"/>
        <s v="B14018"/>
        <s v="B16860"/>
        <s v="B13647"/>
        <s v="310406"/>
        <s v="B17722"/>
        <s v="B13723"/>
        <s v="348755"/>
        <s v="B15568"/>
        <s v="B33352"/>
        <s v="B42506"/>
        <s v="B44411"/>
        <s v="B44875"/>
        <s v="B47246"/>
        <s v="B16330"/>
        <s v="322849"/>
        <s v="B16462"/>
        <s v="B16859"/>
        <s v="B16384"/>
        <s v="B13756"/>
        <s v="B16858"/>
        <s v="B16861"/>
        <s v="309882"/>
        <s v="310107"/>
        <s v="310419"/>
        <s v="312602"/>
        <s v="322845"/>
        <s v="331475"/>
        <s v="336875"/>
        <s v="343415"/>
        <s v="343546"/>
        <s v="347272"/>
        <s v="348721"/>
        <s v="355113"/>
        <s v="319576"/>
        <s v="348707"/>
        <s v="B15974"/>
        <s v="B16869"/>
        <s v="309892"/>
        <s v="327572"/>
        <s v="309962"/>
        <s v="312473"/>
        <s v="313770"/>
        <s v="315179"/>
        <s v="316955"/>
        <s v="318897"/>
        <s v="723003"/>
        <s v="723182"/>
        <s v="322846"/>
        <s v="B14736"/>
        <s v="B16503"/>
        <s v="B15926"/>
        <s v="B14970"/>
        <s v="B13264"/>
        <s v="B16875"/>
        <s v="B29459"/>
        <s v="B15098"/>
        <s v="B48070"/>
        <s v="B16874"/>
        <s v="311154"/>
        <s v="311616"/>
        <s v="B17744"/>
        <s v="B51602"/>
        <s v="B51845"/>
        <s v="1210  "/>
        <s v="B16156"/>
        <s v="B14049"/>
      </sharedItems>
    </cacheField>
    <cacheField name="NOMEPACOTE" numFmtId="49">
      <sharedItems containsBlank="1">
        <s v="SONY - STREET DATE 21/07/2016"/>
        <s v="SONY - STREET DATE - 04/08/16"/>
        <m/>
        <s v="SONY - VIDEO"/>
        <s v="SONY"/>
        <s v="SONY - STREET DATE - 07/07/16"/>
        <s v="SONY - STREET DATE - 19/07/16"/>
        <s v="SONY - STREET DATE - 15/09/2016"/>
        <s v="SONY - VÍDEO"/>
      </sharedItems>
    </cacheField>
    <cacheField name=" ICMS LIQUIDO " numFmtId="167">
      <sharedItems containsSemiMixedTypes="0" containsString="0" containsNumber="1">
        <n v="4.04"/>
        <n v="1.34"/>
        <n v="2.89"/>
        <n v="4.92"/>
        <n v="1.64"/>
        <n v="3.09"/>
        <n v="8.2"/>
        <n v="3.15"/>
        <n v="2.69"/>
        <n v="3.14"/>
        <n v="3.28"/>
        <n v="3.29"/>
        <n v="5.79"/>
        <n v="4.93"/>
        <n v="5.39"/>
        <n v="11.49"/>
        <n v="9.85"/>
        <n v="6.29"/>
        <n v="6.73"/>
        <n v="6.56"/>
        <n v="1.59"/>
        <n v="9.5"/>
        <n v="11.51"/>
        <n v="49.23"/>
        <n v="58.34"/>
        <n v="87.28"/>
        <n v="398.49"/>
        <n v="-3.09"/>
        <n v="-1.64"/>
        <n v="9.86"/>
        <n v="112.6"/>
        <n v="10.78"/>
        <n v="14.77"/>
        <n v="8.21"/>
        <n v="6.57"/>
        <n v="24.62"/>
        <n v="2.53"/>
        <n v="9.55"/>
        <n v="37.4"/>
        <n v="62.78"/>
        <n v="13.13"/>
        <n v="36.93"/>
        <n v="9.84"/>
        <n v="23.06"/>
        <n v="3.0"/>
        <n v="5.63"/>
        <n v="6.18"/>
        <n v="2.21"/>
        <n v="0.0"/>
        <n v="4.35"/>
        <n v="3.26"/>
        <n v="396.71"/>
        <n v="49.58"/>
        <n v="-17.85"/>
        <n v="-49.59"/>
        <n v="-2.97"/>
        <n v="32.99"/>
        <n v="-7.93"/>
        <n v="2.9"/>
        <n v="347.12"/>
        <n v="49.59"/>
        <n v="-16.86"/>
        <n v="-25.78"/>
        <n v="-23.8"/>
        <n v="120.37"/>
        <n v="6.3"/>
        <n v="7.25"/>
        <n v="8.88"/>
        <n v="11.08"/>
        <n v="2.14"/>
        <n v="0.71"/>
        <n v="4.64"/>
        <n v="2.31"/>
        <n v="2.17"/>
        <n v="-2.17"/>
        <n v="545.47"/>
        <n v="-87.28"/>
        <n v="12.96"/>
        <n v="10.35"/>
        <n v="6.66"/>
        <n v="7.76"/>
        <n v="2.46"/>
        <n v="1.2"/>
        <n v="2.54"/>
        <n v="5.43"/>
        <n v="1.16"/>
        <n v="16.62"/>
        <n v="1.47"/>
        <n v="2.13"/>
        <n v="1.06"/>
        <n v="4.76"/>
        <n v="49.62"/>
        <n v="69.57"/>
        <n v="4.75"/>
        <n v="4.44"/>
        <n v="1.48"/>
        <n v="0.74"/>
        <n v="2.22"/>
        <n v="3.32"/>
        <n v="12.61"/>
        <n v="4.27"/>
        <n v="8.53"/>
        <n v="53.35"/>
        <n v="42.61"/>
        <n v="1.42"/>
        <n v="0.7"/>
        <n v="198.35"/>
        <n v="367.34"/>
        <n v="6.11"/>
        <n v="2.03"/>
        <n v="12.21"/>
        <n v="5.09"/>
        <n v="10.17"/>
        <n v="2.71"/>
        <n v="2.32"/>
        <n v="3.33"/>
        <n v="1.11"/>
        <n v="6.38"/>
        <n v="63.65"/>
        <n v="3.54"/>
        <n v="198.68"/>
        <n v="119.08"/>
        <n v="129.0"/>
        <n v="0.72"/>
        <n v="1.54"/>
      </sharedItems>
    </cacheField>
    <cacheField name="ICMS_SUBS" numFmtId="175">
      <sharedItems containsSemiMixedTypes="0" containsString="0" containsNumber="1" containsInteger="1">
        <n v="0.0"/>
      </sharedItems>
    </cacheField>
    <cacheField name="ICMS DESC" numFmtId="175">
      <sharedItems containsSemiMixedTypes="0" containsString="0" containsNumber="1" containsInteger="1">
        <n v="0.0"/>
      </sharedItems>
    </cacheField>
    <cacheField name="CUSTO" numFmtId="175">
      <sharedItems containsSemiMixedTypes="0" containsString="0" containsNumber="1">
        <n v="6.21"/>
        <n v="2.07"/>
        <n v="3.744"/>
        <n v="10.35"/>
        <n v="4.14"/>
        <n v="7.488"/>
        <n v="14.49"/>
        <n v="12.42"/>
        <n v="8.28"/>
        <n v="14.976"/>
        <n v="62.1"/>
        <n v="89.01"/>
        <n v="131.04"/>
        <n v="579.6"/>
        <n v="-3.744"/>
        <n v="-2.07"/>
        <n v="171.81"/>
        <n v="18.63"/>
        <n v="41.4"/>
        <n v="48.672"/>
        <n v="105.57"/>
        <n v="16.56"/>
        <n v="35.19"/>
        <n v="0.0"/>
        <n v="828.0"/>
        <n v="103.5"/>
        <n v="-37.26"/>
        <n v="-103.5"/>
        <n v="-6.21"/>
        <n v="-16.56"/>
        <n v="724.5"/>
        <n v="-35.19"/>
        <n v="-53.82"/>
        <n v="-49.68"/>
        <n v="175.95"/>
        <n v="20.7"/>
        <n v="-4.14"/>
        <n v="1138.5"/>
        <n v="-182.16"/>
        <n v="18.72"/>
        <n v="11.232"/>
        <n v="31.05"/>
        <n v="112.32"/>
        <n v="93.6"/>
        <n v="82.8"/>
        <n v="414.0"/>
        <n v="747.27"/>
        <n v="24.84"/>
        <n v="124.2"/>
        <n v="374.4"/>
        <n v="248.4"/>
        <n v="269.1"/>
      </sharedItems>
    </cacheField>
    <cacheField name="ICMS DIFAL" numFmtId="175">
      <sharedItems containsSemiMixedTypes="0" containsString="0" containsNumber="1" containsInteger="1">
        <n v="0.0"/>
      </sharedItems>
    </cacheField>
    <cacheField name="FECP" numFmtId="175">
      <sharedItems containsSemiMixedTypes="0" containsString="0" containsNumber="1" containsInteger="1">
        <n v="0.0"/>
      </sharedItems>
    </cacheField>
    <cacheField name="DISTR" numFmtId="175">
      <sharedItems containsSemiMixedTypes="0" containsString="0" containsNumber="1">
        <n v="1.35"/>
        <n v="0.45"/>
        <n v="2.25"/>
        <n v="0.9"/>
        <n v="3.15"/>
        <n v="2.7"/>
        <n v="1.8"/>
        <n v="13.5"/>
        <n v="19.35"/>
        <n v="15.75"/>
        <n v="126.0"/>
        <n v="1.04"/>
        <n v="37.35"/>
        <n v="4.05"/>
        <n v="9.0"/>
        <n v="5.85"/>
        <n v="22.95"/>
        <n v="3.6"/>
        <n v="7.65"/>
        <n v="0.0"/>
        <n v="180.0"/>
        <n v="22.5"/>
        <n v="15.12"/>
        <n v="42.0"/>
        <n v="2.52"/>
        <n v="6.72"/>
        <n v="157.5"/>
        <n v="14.28"/>
        <n v="21.84"/>
        <n v="20.16"/>
        <n v="38.25"/>
        <n v="4.5"/>
        <n v="1.68"/>
        <n v="247.5"/>
        <n v="73.92"/>
        <n v="6.75"/>
        <n v="11.25"/>
        <n v="18.0"/>
        <n v="90.0"/>
        <n v="162.45"/>
        <n v="5.4"/>
        <n v="27.0"/>
        <n v="45.0"/>
        <n v="54.0"/>
        <n v="58.5"/>
      </sharedItems>
    </cacheField>
    <cacheField name=" PIS " numFmtId="167">
      <sharedItems containsSemiMixedTypes="0" containsString="0" containsNumber="1">
        <n v="0.96"/>
        <n v="0.32"/>
        <n v="0.69"/>
        <n v="1.17"/>
        <n v="0.39"/>
        <n v="0.73"/>
        <n v="1.94"/>
        <n v="0.75"/>
        <n v="0.64"/>
        <n v="0.78"/>
        <n v="1.37"/>
        <n v="1.28"/>
        <n v="2.72"/>
        <n v="2.33"/>
        <n v="1.49"/>
        <n v="1.59"/>
        <n v="1.55"/>
        <n v="0.38"/>
        <n v="2.25"/>
        <n v="2.73"/>
        <n v="11.66"/>
        <n v="13.82"/>
        <n v="20.68"/>
        <n v="94.39"/>
        <n v="-0.73"/>
        <n v="-0.39"/>
        <n v="2.34"/>
        <n v="26.67"/>
        <n v="2.55"/>
        <n v="3.5"/>
        <n v="1.56"/>
        <n v="5.83"/>
        <n v="0.6"/>
        <n v="2.26"/>
        <n v="8.86"/>
        <n v="14.87"/>
        <n v="3.11"/>
        <n v="8.75"/>
        <n v="5.46"/>
        <n v="0.71"/>
        <n v="1.33"/>
        <n v="1.46"/>
        <n v="0.52"/>
        <n v="0.0"/>
        <n v="1.03"/>
        <n v="0.77"/>
        <n v="93.96"/>
        <n v="11.75"/>
        <n v="-4.23"/>
        <n v="-11.75"/>
        <n v="-0.7"/>
        <n v="7.81"/>
        <n v="-1.88"/>
        <n v="82.22"/>
        <n v="-3.99"/>
        <n v="-6.11"/>
        <n v="-5.64"/>
        <n v="14.25"/>
        <n v="1.72"/>
        <n v="1.05"/>
        <n v="1.31"/>
        <n v="0.51"/>
        <n v="0.17"/>
        <n v="1.1"/>
        <n v="0.55"/>
        <n v="-0.51"/>
        <n v="129.2"/>
        <n v="-20.67"/>
        <n v="3.07"/>
        <n v="2.45"/>
        <n v="1.58"/>
        <n v="1.84"/>
        <n v="0.19"/>
        <n v="0.28"/>
        <n v="1.29"/>
        <n v="0.27"/>
        <n v="1.97"/>
        <n v="0.25"/>
        <n v="1.13"/>
        <n v="16.48"/>
        <n v="0.35"/>
        <n v="0.53"/>
        <n v="0.79"/>
        <n v="2.99"/>
        <n v="1.01"/>
        <n v="2.02"/>
        <n v="12.64"/>
        <n v="10.09"/>
        <n v="0.34"/>
        <n v="46.98"/>
        <n v="87.01"/>
        <n v="1.45"/>
        <n v="0.48"/>
        <n v="2.89"/>
        <n v="1.21"/>
        <n v="2.41"/>
        <n v="0.26"/>
        <n v="0.13"/>
        <n v="1.51"/>
        <n v="15.08"/>
        <n v="0.84"/>
        <n v="47.06"/>
        <n v="28.2"/>
        <n v="30.56"/>
        <n v="0.37"/>
      </sharedItems>
    </cacheField>
    <cacheField name=" COFINS " numFmtId="167">
      <sharedItems containsSemiMixedTypes="0" containsString="0" containsNumber="1">
        <n v="4.41"/>
        <n v="1.47"/>
        <n v="3.16"/>
        <n v="5.38"/>
        <n v="1.79"/>
        <n v="3.38"/>
        <n v="8.97"/>
        <n v="3.44"/>
        <n v="2.94"/>
        <n v="3.59"/>
        <n v="2.95"/>
        <n v="6.33"/>
        <n v="5.89"/>
        <n v="12.56"/>
        <n v="10.76"/>
        <n v="6.88"/>
        <n v="7.36"/>
        <n v="7.18"/>
        <n v="1.74"/>
        <n v="10.38"/>
        <n v="12.58"/>
        <n v="53.82"/>
        <n v="63.78"/>
        <n v="95.42"/>
        <n v="435.62"/>
        <n v="-3.38"/>
        <n v="-1.79"/>
        <n v="10.78"/>
        <n v="123.11"/>
        <n v="11.79"/>
        <n v="16.15"/>
        <n v="7.19"/>
        <n v="26.92"/>
        <n v="2.77"/>
        <n v="10.44"/>
        <n v="40.9"/>
        <n v="68.64"/>
        <n v="14.35"/>
        <n v="40.37"/>
        <n v="25.21"/>
        <n v="3.29"/>
        <n v="6.15"/>
        <n v="6.76"/>
        <n v="2.42"/>
        <n v="0.0"/>
        <n v="4.75"/>
        <n v="3.56"/>
        <n v="433.68"/>
        <n v="54.21"/>
        <n v="-19.52"/>
        <n v="-54.21"/>
        <n v="-3.25"/>
        <n v="36.06"/>
        <n v="-8.67"/>
        <n v="3.17"/>
        <n v="379.47"/>
        <n v="-18.43"/>
        <n v="-28.19"/>
        <n v="-26.02"/>
        <n v="65.79"/>
        <n v="3.45"/>
        <n v="7.92"/>
        <n v="4.85"/>
        <n v="6.06"/>
        <n v="2.33"/>
        <n v="0.78"/>
        <n v="5.07"/>
        <n v="2.53"/>
        <n v="2.37"/>
        <n v="-2.37"/>
        <n v="596.31"/>
        <n v="-95.41"/>
        <n v="14.16"/>
        <n v="11.32"/>
        <n v="7.28"/>
        <n v="8.48"/>
        <n v="0.9"/>
        <n v="1.31"/>
        <n v="2.78"/>
        <n v="5.94"/>
        <n v="1.27"/>
        <n v="9.09"/>
        <n v="0.81"/>
        <n v="1.16"/>
        <n v="5.2"/>
        <n v="54.24"/>
        <n v="76.05"/>
        <n v="1.61"/>
        <n v="1.62"/>
        <n v="2.43"/>
        <n v="3.63"/>
        <n v="13.79"/>
        <n v="4.67"/>
        <n v="9.33"/>
        <n v="58.32"/>
        <n v="46.58"/>
        <n v="1.55"/>
        <n v="216.84"/>
        <n v="401.58"/>
        <n v="6.67"/>
        <n v="2.22"/>
        <n v="13.35"/>
        <n v="5.56"/>
        <n v="11.12"/>
        <n v="2.96"/>
        <n v="2.54"/>
        <n v="1.21"/>
        <n v="0.61"/>
        <n v="6.97"/>
        <n v="69.59"/>
        <n v="3.86"/>
        <n v="217.2"/>
        <n v="130.18"/>
        <n v="141.02"/>
        <n v="0.79"/>
        <n v="1.69"/>
      </sharedItems>
    </cacheField>
    <cacheField name="DATASAIDA" numFmtId="14">
      <sharedItems containsSemiMixedTypes="0" containsDate="1" containsString="0">
        <d v="2016-07-07T00:00:00Z"/>
        <d v="2016-07-05T00:00:00Z"/>
        <d v="2016-07-08T00:00:00Z"/>
        <d v="2016-07-12T00:00:00Z"/>
        <d v="2016-08-02T00:00:00Z"/>
        <d v="2016-07-06T00:00:00Z"/>
        <d v="2016-07-14T00:00:00Z"/>
        <d v="2016-08-24T00:00:00Z"/>
        <d v="2016-07-19T00:00:00Z"/>
        <d v="2016-07-11T00:00:00Z"/>
        <d v="2016-07-26T00:00:00Z"/>
        <d v="2016-07-28T00:00:00Z"/>
        <d v="2016-08-19T00:00:00Z"/>
        <d v="2016-12-13T00:00:00Z"/>
        <d v="2016-12-19T00:00:00Z"/>
        <d v="2016-12-22T00:00:00Z"/>
        <d v="2017-04-18T00:00:00Z"/>
        <d v="2017-06-23T00:00:00Z"/>
        <d v="2017-02-09T00:00:00Z"/>
        <d v="2017-07-21T00:00:00Z"/>
        <d v="2017-04-20T00:00:00Z"/>
        <d v="2017-01-11T00:00:00Z"/>
        <d v="2016-12-14T00:00:00Z"/>
        <d v="2017-08-04T00:00:00Z"/>
        <d v="2017-03-23T00:00:00Z"/>
        <d v="2017-03-06T00:00:00Z"/>
        <d v="2017-06-27T00:00:00Z"/>
        <d v="2017-07-27T00:00:00Z"/>
        <d v="2017-08-22T00:00:00Z"/>
        <d v="2017-08-13T00:00:00Z"/>
        <d v="2016-08-12T00:00:00Z"/>
        <d v="2016-07-20T00:00:00Z"/>
        <d v="2016-11-12T00:00:00Z"/>
        <d v="2017-05-17T00:00:00Z"/>
        <d v="2017-06-09T00:00:00Z"/>
        <d v="2017-08-29T00:00:00Z"/>
        <d v="2017-07-31T00:00:00Z"/>
        <d v="2016-11-16T00:00:00Z"/>
        <d v="2017-05-20T00:00:00Z"/>
        <d v="2016-10-31T00:00:00Z"/>
        <d v="2017-05-25T00:00:00Z"/>
        <d v="2017-05-18T00:00:00Z"/>
        <d v="2017-08-21T00:00:00Z"/>
        <d v="2017-02-10T00:00:00Z"/>
        <d v="2017-03-24T00:00:00Z"/>
        <d v="2016-10-05T00:00:00Z"/>
        <d v="2016-11-29T00:00:00Z"/>
        <d v="2017-01-25T00:00:00Z"/>
        <d v="2016-08-03T00:00:00Z"/>
        <d v="2017-05-24T00:00:00Z"/>
        <d v="2016-11-15T00:00:00Z"/>
        <d v="2017-05-09T00:00:00Z"/>
        <d v="2016-08-09T00:00:00Z"/>
        <d v="2016-08-04T00:00:00Z"/>
        <d v="2017-03-10T00:00:00Z"/>
        <d v="2017-04-04T00:00:00Z"/>
        <d v="2016-08-05T00:00:00Z"/>
        <d v="2016-11-18T00:00:00Z"/>
        <d v="2016-07-27T00:00:00Z"/>
        <d v="2017-08-11T00:00:00Z"/>
        <d v="2016-11-25T00:00:00Z"/>
        <d v="2016-07-22T00:00:00Z"/>
        <d v="2016-08-17T00:00:00Z"/>
        <d v="2016-09-01T00:00:00Z"/>
        <d v="2017-04-05T00:00:00Z"/>
        <d v="2017-02-03T00:00:00Z"/>
        <d v="2017-06-29T00:00:00Z"/>
        <d v="2017-07-11T00:00:00Z"/>
        <d v="2017-08-15T00:00:00Z"/>
        <d v="2016-08-11T00:00:00Z"/>
        <d v="2016-08-23T00:00:00Z"/>
        <d v="2016-07-13T00:00:00Z"/>
        <d v="2017-01-26T00:00:00Z"/>
        <d v="2017-03-08T00:00:00Z"/>
        <d v="2017-03-22T00:00:00Z"/>
        <d v="2017-05-16T00:00:00Z"/>
        <d v="2016-09-23T00:00:00Z"/>
        <d v="2017-04-11T00:00:00Z"/>
        <d v="2016-11-10T00:00:00Z"/>
        <d v="2016-08-27T00:00:00Z"/>
        <d v="2016-09-14T00:00:00Z"/>
        <d v="2017-08-30T00:00:00Z"/>
        <d v="2016-08-15T00:00:00Z"/>
        <d v="2016-11-28T00:00:00Z"/>
        <d v="2017-09-12T00:00:00Z"/>
        <d v="2017-09-19T00:00:00Z"/>
      </sharedItems>
    </cacheField>
    <cacheField name="DATAENTREGA" numFmtId="14">
      <sharedItems containsDate="1" containsString="0" containsBlank="1">
        <d v="2016-07-18T15:27:00Z"/>
        <d v="2016-07-18T11:08:00Z"/>
        <d v="2016-07-18T14:00:00Z"/>
        <d v="2016-08-09T15:29:00Z"/>
        <d v="2016-07-16T11:14:00Z"/>
        <d v="2016-07-19T11:08:00Z"/>
        <m/>
        <d v="2016-07-22T08:38:00Z"/>
        <d v="2016-07-19T15:27:00Z"/>
        <d v="2016-07-19T09:46:00Z"/>
        <d v="2016-08-08T14:31:00Z"/>
        <d v="2016-07-20T11:08:00Z"/>
        <d v="2016-08-08T18:54:00Z"/>
        <d v="2016-08-02T16:36:00Z"/>
        <d v="2016-07-18T12:09:00Z"/>
        <d v="2016-07-18T12:08:00Z"/>
        <d v="2016-08-08T18:15:00Z"/>
        <d v="2016-07-18T12:18:00Z"/>
        <d v="2016-07-13T21:30:00Z"/>
        <d v="2016-08-06T12:19:00Z"/>
        <d v="2016-07-14T12:17:00Z"/>
        <d v="2016-08-08T11:26:00Z"/>
        <d v="2016-07-15T12:09:00Z"/>
        <d v="2016-08-08T18:52:00Z"/>
        <d v="2016-08-08T18:00:00Z"/>
        <d v="2016-07-25T08:38:00Z"/>
        <d v="2016-08-08T17:35:00Z"/>
        <d v="2016-08-08T14:30:00Z"/>
        <d v="2016-07-13T12:17:00Z"/>
        <d v="2016-07-21T11:08:00Z"/>
        <d v="2016-08-09T17:31:00Z"/>
        <d v="2016-08-09T17:41:00Z"/>
        <d v="2016-08-08T16:37:00Z"/>
        <d v="2016-08-08T17:17:00Z"/>
        <d v="2016-08-09T18:02:00Z"/>
        <d v="2016-07-20T08:38:00Z"/>
        <d v="2016-08-09T17:49:00Z"/>
        <d v="2016-07-23T08:38:00Z"/>
        <d v="2016-07-21T10:34:00Z"/>
        <d v="2016-07-26T16:25:00Z"/>
        <d v="2016-08-09T18:18:00Z"/>
        <d v="2016-07-26T16:44:00Z"/>
        <d v="2016-08-08T17:40:00Z"/>
        <d v="2016-08-08T13:59:00Z"/>
        <d v="2016-08-08T14:34:00Z"/>
        <d v="2016-07-18T09:46:00Z"/>
        <d v="2016-08-08T17:15:00Z"/>
        <d v="2016-08-08T16:29:00Z"/>
        <d v="2016-07-22T09:50:00Z"/>
        <d v="2016-08-08T17:01:00Z"/>
        <d v="2016-07-08T12:13:00Z"/>
        <d v="2016-07-18T12:11:00Z"/>
        <d v="2016-08-08T16:48:00Z"/>
        <d v="2016-08-09T18:26:00Z"/>
        <d v="2016-08-08T16:52:00Z"/>
        <d v="2016-08-09T15:31:00Z"/>
        <d v="2016-07-14T08:15:00Z"/>
        <d v="2016-08-08T18:29:00Z"/>
        <d v="2016-08-09T17:14:00Z"/>
        <d v="2016-08-09T17:24:00Z"/>
        <d v="2016-08-08T12:34:00Z"/>
        <d v="2016-07-14T12:10:00Z"/>
        <d v="2016-08-08T17:14:00Z"/>
        <d v="2016-08-09T18:07:00Z"/>
        <d v="2016-08-26T18:18:00Z"/>
        <d v="2016-07-18T13:20:00Z"/>
        <d v="2016-08-18T11:30:00Z"/>
        <d v="2016-08-01T11:00:00Z"/>
        <d v="2016-11-22T11:00:00Z"/>
        <d v="2017-09-07T10:48:00Z"/>
        <d v="2016-07-18T12:00:00Z"/>
        <d v="2016-08-01T12:18:00Z"/>
        <d v="2016-11-24T12:18:00Z"/>
        <d v="2016-07-11T12:18:00Z"/>
        <d v="2016-07-18T10:00:00Z"/>
        <d v="2016-08-09T12:18:00Z"/>
        <d v="2016-10-10T14:00:00Z"/>
        <d v="2016-12-06T18:00:00Z"/>
        <d v="2017-01-31T15:30:00Z"/>
        <d v="2016-08-09T14:06:00Z"/>
        <d v="2016-08-29T17:02:00Z"/>
        <d v="2016-07-18T14:30:00Z"/>
        <d v="2016-08-18T14:24:00Z"/>
        <d v="2016-11-20T12:18:00Z"/>
        <d v="2016-07-19T10:00:00Z"/>
        <d v="2016-08-15T15:10:00Z"/>
        <d v="2016-08-08T12:16:00Z"/>
        <d v="2017-03-15T13:50:00Z"/>
        <d v="2017-04-07T16:10:00Z"/>
        <d v="2016-08-09T13:26:00Z"/>
        <d v="2016-11-23T13:45:00Z"/>
        <d v="2016-08-09T15:57:00Z"/>
        <d v="2016-08-26T18:11:00Z"/>
        <d v="2016-08-19T17:42:00Z"/>
        <d v="2017-08-14T18:00:00Z"/>
        <d v="2016-10-13T12:17:00Z"/>
        <d v="2016-12-01T12:18:00Z"/>
        <d v="2016-07-18T12:17:00Z"/>
        <d v="2016-07-26T12:17:00Z"/>
        <d v="2016-08-05T12:18:00Z"/>
        <d v="2016-08-24T12:11:00Z"/>
        <d v="2016-07-18T11:00:00Z"/>
        <d v="2016-08-26T11:00:00Z"/>
        <d v="2016-08-08T18:23:00Z"/>
        <d v="2016-08-04T12:18:00Z"/>
        <d v="2016-09-06T15:08:00Z"/>
        <d v="2016-08-08T16:30:00Z"/>
        <d v="2017-04-10T14:10:00Z"/>
        <d v="2016-08-09T16:37:00Z"/>
        <d v="2017-02-06T12:19:00Z"/>
        <d v="2017-05-29T12:08:00Z"/>
        <d v="2017-07-03T12:18:00Z"/>
        <d v="2017-07-14T17:00:00Z"/>
        <d v="2017-08-18T14:00:00Z"/>
        <d v="2016-08-29T17:27:00Z"/>
        <d v="2016-10-11T13:00:00Z"/>
        <d v="2016-08-18T17:53:00Z"/>
        <d v="2016-08-26T17:39:00Z"/>
        <d v="2016-08-19T17:37:00Z"/>
        <d v="2016-08-30T12:14:00Z"/>
        <d v="2016-08-26T16:47:00Z"/>
        <d v="2016-07-14T12:08:00Z"/>
        <d v="2016-07-15T12:18:00Z"/>
        <d v="2016-10-11T12:18:00Z"/>
        <d v="2017-01-30T12:18:00Z"/>
        <d v="2017-03-13T12:12:00Z"/>
        <d v="2017-03-15T12:08:00Z"/>
        <d v="2017-03-29T12:18:00Z"/>
        <d v="2017-04-10T12:18:00Z"/>
        <d v="2017-05-19T12:18:00Z"/>
        <d v="2016-09-28T12:19:00Z"/>
        <d v="2017-04-17T12:11:00Z"/>
        <d v="2016-08-08T17:19:00Z"/>
        <d v="2016-08-26T16:14:00Z"/>
        <d v="2016-08-01T13:20:00Z"/>
        <d v="2016-11-18T15:00:00Z"/>
        <d v="2016-07-13T12:15:00Z"/>
        <d v="2016-08-09T13:15:00Z"/>
        <d v="2016-08-24T12:00:00Z"/>
        <d v="2016-08-30T13:00:00Z"/>
        <d v="2016-08-31T14:50:00Z"/>
        <d v="2016-09-20T16:35:00Z"/>
        <d v="2017-08-02T16:15:00Z"/>
        <d v="2017-09-13T14:00:00Z"/>
        <d v="2016-10-11T12:11:00Z"/>
        <d v="2016-08-18T18:19:00Z"/>
        <d v="2016-08-08T11:55:00Z"/>
        <d v="2016-07-18T12:10:00Z"/>
        <d v="2016-08-26T12:15:00Z"/>
        <d v="2016-12-05T12:18:00Z"/>
        <d v="2016-08-08T12:11:00Z"/>
        <d v="2017-09-05T18:00:00Z"/>
        <d v="2016-08-27T11:59:00Z"/>
        <d v="2016-08-08T15:00:00Z"/>
        <d v="2016-08-09T15:00:00Z"/>
        <d v="2017-09-19T15:35:00Z"/>
        <d v="2017-09-25T16:10:00Z"/>
        <d v="2016-08-18T12:50:00Z"/>
        <d v="2016-08-08T17:31:00Z"/>
      </sharedItems>
    </cacheField>
    <cacheField name="STATUSENTREGA" numFmtId="49">
      <sharedItems>
        <s v="ENTREGUE"/>
        <s v="EXTRAVIADO/SINISTRADO"/>
        <s v="RECUSADO"/>
        <s v="PENDENTE"/>
      </sharedItems>
    </cacheField>
    <cacheField name="ÚLTIMAOCORRÊNCIA" numFmtId="49">
      <sharedItems containsBlank="1">
        <s v="S01 - ENTREGA REALIZADA NORMALMENTE"/>
        <s v="S13 - EXTRAVIO TOTAL IDENTIFICADO (PROC BUSCA NO TRANSPORTADOR)"/>
        <s v="S25 - DEVOLUÇÃO CONCLUÍDA"/>
        <m/>
        <s v="S96 - DEVOLUÇÃO AUTORIZADA"/>
      </sharedItems>
    </cacheField>
    <cacheField name="DATAÚLTIMAOCORRÊNCIA" numFmtId="14">
      <sharedItems containsDate="1" containsString="0" containsBlank="1">
        <d v="2016-07-18T15:27:00Z"/>
        <d v="2016-07-18T11:08:00Z"/>
        <d v="2016-07-18T14:00:00Z"/>
        <d v="2016-08-09T15:29:00Z"/>
        <d v="2016-07-16T11:14:00Z"/>
        <d v="2016-07-19T11:08:00Z"/>
        <d v="2016-08-01T09:54:00Z"/>
        <d v="2016-07-22T08:38:00Z"/>
        <d v="2016-07-19T15:27:00Z"/>
        <d v="2016-07-19T09:46:00Z"/>
        <d v="2016-08-08T14:31:00Z"/>
        <d v="2016-07-20T11:08:00Z"/>
        <d v="2016-08-08T18:54:00Z"/>
        <d v="2016-08-02T16:36:00Z"/>
        <d v="2016-07-18T12:09:00Z"/>
        <d v="2016-07-18T12:08:00Z"/>
        <d v="2016-08-08T18:15:00Z"/>
        <d v="2016-07-18T12:18:00Z"/>
        <d v="2016-07-13T21:30:00Z"/>
        <d v="2016-08-06T12:19:00Z"/>
        <d v="2016-07-14T12:17:00Z"/>
        <d v="2016-08-08T11:26:00Z"/>
        <d v="2016-07-15T12:09:00Z"/>
        <d v="2016-08-08T18:52:00Z"/>
        <d v="2016-08-08T06:29:00Z"/>
        <m/>
        <d v="2016-08-08T18:00:00Z"/>
        <d v="2016-07-25T08:38:00Z"/>
        <d v="2016-08-08T17:35:00Z"/>
        <d v="2016-08-08T14:30:00Z"/>
        <d v="2016-07-13T12:17:00Z"/>
        <d v="2016-07-21T11:08:00Z"/>
        <d v="2016-08-09T17:31:00Z"/>
        <d v="2016-08-09T17:41:00Z"/>
        <d v="2016-08-08T16:37:00Z"/>
        <d v="2016-08-08T17:17:00Z"/>
        <d v="2016-08-09T18:02:00Z"/>
        <d v="2016-07-20T08:38:00Z"/>
        <d v="2016-08-09T17:49:00Z"/>
        <d v="2016-07-23T08:38:00Z"/>
        <d v="2016-07-21T10:34:00Z"/>
        <d v="2016-07-26T16:25:00Z"/>
        <d v="2016-08-09T18:18:00Z"/>
        <d v="2016-07-26T16:44:00Z"/>
        <d v="2016-08-08T17:40:00Z"/>
        <d v="2016-08-08T13:59:00Z"/>
        <d v="2016-08-08T14:34:00Z"/>
        <d v="2016-07-18T09:46:00Z"/>
        <d v="2016-08-08T17:15:00Z"/>
        <d v="2016-08-08T16:29:00Z"/>
        <d v="2016-07-22T09:50:00Z"/>
        <d v="2016-08-08T17:01:00Z"/>
        <d v="2016-07-08T12:13:00Z"/>
        <d v="2016-07-18T12:11:00Z"/>
        <d v="2016-08-08T16:48:00Z"/>
        <d v="2016-08-09T18:26:00Z"/>
        <d v="2016-08-08T16:52:00Z"/>
        <d v="2016-08-09T15:31:00Z"/>
        <d v="2016-07-14T08:15:00Z"/>
        <d v="2016-08-08T18:29:00Z"/>
        <d v="2016-08-09T17:14:00Z"/>
        <d v="2016-08-09T17:24:00Z"/>
        <d v="2016-08-08T12:34:00Z"/>
        <d v="2016-07-14T12:10:00Z"/>
        <d v="2016-08-08T17:14:00Z"/>
        <d v="2016-08-09T18:07:00Z"/>
        <d v="2016-08-26T18:18:00Z"/>
        <d v="2016-07-18T13:20:00Z"/>
        <d v="2016-08-18T11:30:00Z"/>
        <d v="2016-08-01T11:00:00Z"/>
        <d v="2016-11-22T11:00:00Z"/>
        <d v="2017-09-07T10:48:00Z"/>
        <d v="2016-07-18T12:00:00Z"/>
        <d v="2016-08-01T12:18:00Z"/>
        <d v="2016-11-24T12:18:00Z"/>
        <d v="2016-07-11T12:18:00Z"/>
        <d v="2016-07-18T10:00:00Z"/>
        <d v="2016-08-09T12:18:00Z"/>
        <d v="2016-10-10T14:00:00Z"/>
        <d v="2016-12-06T18:00:00Z"/>
        <d v="2017-01-31T15:30:00Z"/>
        <d v="2016-08-09T14:06:00Z"/>
        <d v="2016-08-29T17:02:00Z"/>
        <d v="2016-07-18T14:30:00Z"/>
        <d v="2016-08-18T14:24:00Z"/>
        <d v="2016-11-20T12:18:00Z"/>
        <d v="2016-07-19T10:00:00Z"/>
        <d v="2016-08-15T15:10:00Z"/>
        <d v="2016-08-08T12:16:00Z"/>
        <d v="2017-03-15T13:50:00Z"/>
        <d v="2017-04-07T16:10:00Z"/>
        <d v="2016-08-09T13:26:00Z"/>
        <d v="2016-11-23T13:45:00Z"/>
        <d v="2016-08-09T15:57:00Z"/>
        <d v="2016-08-26T18:11:00Z"/>
        <d v="2016-08-19T17:42:00Z"/>
        <d v="2017-08-14T18:00:00Z"/>
        <d v="2016-10-13T12:17:00Z"/>
        <d v="2016-12-01T12:18:00Z"/>
        <d v="2016-07-18T12:17:00Z"/>
        <d v="2016-07-26T12:17:00Z"/>
        <d v="2016-08-05T12:18:00Z"/>
        <d v="2016-08-24T12:11:00Z"/>
        <d v="2016-07-18T11:00:00Z"/>
        <d v="2016-08-26T11:00:00Z"/>
        <d v="2016-08-08T18:23:00Z"/>
        <d v="2016-08-04T12:18:00Z"/>
        <d v="2016-09-06T15:08:00Z"/>
        <d v="2016-08-08T16:30:00Z"/>
        <d v="2017-04-10T14:10:00Z"/>
        <d v="2016-08-09T16:37:00Z"/>
        <d v="2017-02-06T12:19:00Z"/>
        <d v="2017-05-29T12:08:00Z"/>
        <d v="2017-07-03T12:18:00Z"/>
        <d v="2017-07-14T17:00:00Z"/>
        <d v="2017-08-18T14:00:00Z"/>
        <d v="2016-08-29T17:27:00Z"/>
        <d v="2016-10-11T13:00:00Z"/>
        <d v="2016-08-18T17:53:00Z"/>
        <d v="2016-08-26T17:39:00Z"/>
        <d v="2016-08-19T17:37:00Z"/>
        <d v="2016-08-30T12:14:00Z"/>
        <d v="2016-08-26T16:47:00Z"/>
        <d v="2016-07-14T12:08:00Z"/>
        <d v="2016-07-15T12:18:00Z"/>
        <d v="2016-10-11T12:18:00Z"/>
        <d v="2017-01-30T12:18:00Z"/>
        <d v="2017-03-13T12:12:00Z"/>
        <d v="2017-03-15T12:08:00Z"/>
        <d v="2017-03-29T12:18:00Z"/>
        <d v="2017-04-10T12:18:00Z"/>
        <d v="2017-05-19T12:18:00Z"/>
        <d v="2016-09-28T12:19:00Z"/>
        <d v="2017-04-17T12:11:00Z"/>
        <d v="2016-08-08T17:19:00Z"/>
        <d v="2016-08-26T16:14:00Z"/>
        <d v="2016-08-01T13:20:00Z"/>
        <d v="2016-11-18T15:00:00Z"/>
        <d v="2016-07-13T12:15:00Z"/>
        <d v="2016-08-09T13:15:00Z"/>
        <d v="2016-08-24T12:00:00Z"/>
        <d v="2016-08-30T13:00:00Z"/>
        <d v="2016-08-31T14:50:00Z"/>
        <d v="2016-09-20T16:35:00Z"/>
        <d v="2017-08-02T16:15:00Z"/>
        <d v="2017-09-13T14:00:00Z"/>
        <d v="2016-10-11T12:11:00Z"/>
        <d v="2016-08-18T18:19:00Z"/>
        <d v="2016-08-08T11:55:00Z"/>
        <d v="2016-07-18T12:10:00Z"/>
        <d v="2016-08-26T12:15:00Z"/>
        <d v="2016-12-05T12:18:00Z"/>
        <d v="2016-08-08T12:11:00Z"/>
        <d v="2017-09-05T18:00:00Z"/>
        <d v="2016-08-27T11:59:00Z"/>
        <d v="2016-08-08T15:00:00Z"/>
        <d v="2016-08-12T10:17:00Z"/>
        <d v="2017-09-19T15:35:00Z"/>
        <d v="2017-09-25T16:10:00Z"/>
        <d v="2016-08-18T12:50:00Z"/>
        <d v="2016-08-08T17:31:00Z"/>
      </sharedItems>
    </cacheField>
    <cacheField name="DATAENTREGAPREVWB" numFmtId="14">
      <sharedItems containsDate="1" containsString="0" containsBlank="1">
        <d v="2016-07-18T00:00:00Z"/>
        <d v="2016-08-08T00:00:00Z"/>
        <d v="2016-07-11T00:00:00Z"/>
        <m/>
        <d v="2016-08-15T00:00:00Z"/>
        <d v="2016-07-25T00:00:00Z"/>
        <d v="2016-08-04T00:00:00Z"/>
        <d v="2016-08-12T00:00:00Z"/>
        <d v="2016-08-10T00:00:00Z"/>
        <d v="2016-08-29T00:00:00Z"/>
        <d v="2016-08-23T00:00:00Z"/>
        <d v="2016-08-01T00:00:00Z"/>
        <d v="2016-11-18T00:00:00Z"/>
        <d v="2017-09-06T00:00:00Z"/>
        <d v="2016-07-14T00:00:00Z"/>
        <d v="2016-10-14T00:00:00Z"/>
        <d v="2016-12-08T00:00:00Z"/>
        <d v="2017-02-02T00:00:00Z"/>
        <d v="2016-09-02T00:00:00Z"/>
        <d v="2016-08-22T00:00:00Z"/>
        <d v="2016-11-17T00:00:00Z"/>
        <d v="2016-08-24T00:00:00Z"/>
        <d v="2017-03-22T00:00:00Z"/>
        <d v="2017-04-12T00:00:00Z"/>
        <d v="2016-11-28T00:00:00Z"/>
        <d v="2016-08-11T00:00:00Z"/>
        <d v="2016-08-26T00:00:00Z"/>
        <d v="2017-08-17T00:00:00Z"/>
        <d v="2016-10-13T00:00:00Z"/>
        <d v="2016-12-02T00:00:00Z"/>
        <d v="2016-08-02T00:00:00Z"/>
        <d v="2016-09-14T00:00:00Z"/>
        <d v="2017-04-13T00:00:00Z"/>
        <d v="2017-02-10T00:00:00Z"/>
        <d v="2017-05-29T00:00:00Z"/>
        <d v="2017-07-05T00:00:00Z"/>
        <d v="2017-07-14T00:00:00Z"/>
        <d v="2017-08-21T00:00:00Z"/>
        <d v="2016-08-31T00:00:00Z"/>
        <d v="2016-07-20T00:00:00Z"/>
        <d v="2017-03-16T00:00:00Z"/>
        <d v="2017-03-20T00:00:00Z"/>
        <d v="2017-03-28T00:00:00Z"/>
        <d v="2017-04-10T00:00:00Z"/>
        <d v="2017-05-24T00:00:00Z"/>
        <d v="2016-09-30T00:00:00Z"/>
        <d v="2016-08-18T00:00:00Z"/>
        <d v="2016-08-30T00:00:00Z"/>
        <d v="2016-07-13T00:00:00Z"/>
        <d v="2016-08-09T00:00:00Z"/>
        <d v="2016-09-07T00:00:00Z"/>
        <d v="2016-09-09T00:00:00Z"/>
        <d v="2016-09-20T00:00:00Z"/>
        <d v="2017-07-31T00:00:00Z"/>
        <d v="2017-09-12T00:00:00Z"/>
        <d v="2016-10-18T00:00:00Z"/>
        <d v="2016-12-05T00:00:00Z"/>
        <d v="2017-09-04T00:00:00Z"/>
        <d v="2016-09-05T00:00:00Z"/>
        <d v="2016-09-12T00:00:00Z"/>
        <d v="2017-09-21T00:00:00Z"/>
        <d v="2017-09-25T00:00:00Z"/>
      </sharedItems>
    </cacheField>
    <cacheField name="DATAENTREGAPREVVID" numFmtId="14">
      <sharedItems containsDate="1" containsString="0" containsBlank="1">
        <d v="2016-07-18T00:00:00Z"/>
        <d v="2016-08-08T00:00:00Z"/>
        <d v="2016-07-20T00:00:00Z"/>
        <d v="2016-07-21T00:00:00Z"/>
        <d v="2016-08-12T00:00:00Z"/>
        <d v="2016-07-14T00:00:00Z"/>
        <d v="2016-07-19T00:00:00Z"/>
        <d v="2016-07-12T00:00:00Z"/>
        <m/>
        <d v="2016-08-15T00:00:00Z"/>
        <d v="2016-07-22T00:00:00Z"/>
        <d v="2016-07-25T00:00:00Z"/>
        <d v="2016-08-04T00:00:00Z"/>
        <d v="2016-08-29T00:00:00Z"/>
        <d v="2016-08-23T00:00:00Z"/>
        <d v="2016-08-01T00:00:00Z"/>
        <d v="2016-11-23T00:00:00Z"/>
        <d v="2017-09-06T00:00:00Z"/>
        <d v="2016-11-21T00:00:00Z"/>
        <d v="2016-08-10T00:00:00Z"/>
        <d v="2016-10-14T00:00:00Z"/>
        <d v="2016-12-08T00:00:00Z"/>
        <d v="2017-02-02T00:00:00Z"/>
        <d v="2016-09-02T00:00:00Z"/>
        <d v="2016-08-24T00:00:00Z"/>
        <d v="2017-03-22T00:00:00Z"/>
        <d v="2017-04-13T00:00:00Z"/>
        <d v="2016-11-28T00:00:00Z"/>
        <d v="2016-08-11T00:00:00Z"/>
        <d v="2016-08-26T00:00:00Z"/>
        <d v="2017-08-18T00:00:00Z"/>
        <d v="2016-10-13T00:00:00Z"/>
        <d v="2016-12-02T00:00:00Z"/>
        <d v="2016-08-02T00:00:00Z"/>
        <d v="2016-09-14T00:00:00Z"/>
        <d v="2017-02-10T00:00:00Z"/>
        <d v="2017-05-29T00:00:00Z"/>
        <d v="2017-07-06T00:00:00Z"/>
        <d v="2017-07-14T00:00:00Z"/>
        <d v="2017-08-21T00:00:00Z"/>
        <d v="2016-08-22T00:00:00Z"/>
        <d v="2016-08-31T00:00:00Z"/>
        <d v="2017-03-16T00:00:00Z"/>
        <d v="2017-03-20T00:00:00Z"/>
        <d v="2017-03-29T00:00:00Z"/>
        <d v="2017-04-11T00:00:00Z"/>
        <d v="2017-05-24T00:00:00Z"/>
        <d v="2016-09-30T00:00:00Z"/>
        <d v="2017-04-14T00:00:00Z"/>
        <d v="2016-08-18T00:00:00Z"/>
        <d v="2016-09-07T00:00:00Z"/>
        <d v="2016-09-09T00:00:00Z"/>
        <d v="2016-09-20T00:00:00Z"/>
        <d v="2017-08-01T00:00:00Z"/>
        <d v="2017-09-12T00:00:00Z"/>
        <d v="2016-10-18T00:00:00Z"/>
        <d v="2016-08-30T00:00:00Z"/>
        <d v="2016-12-05T00:00:00Z"/>
        <d v="2017-09-05T00:00:00Z"/>
        <d v="2016-09-05T00:00:00Z"/>
        <d v="2016-09-13T00:00:00Z"/>
        <d v="2017-09-21T00:00:00Z"/>
        <d v="2017-09-26T00:00:00Z"/>
        <d v="2016-08-09T00:00:00Z"/>
      </sharedItems>
    </cacheField>
    <cacheField name="DISTRIBUIDOR" numFmtId="49">
      <sharedItems>
        <s v="FOX"/>
        <s v="SON"/>
      </sharedItems>
    </cacheField>
    <cacheField name="NFORIGEM" numFmtId="0">
      <sharedItems containsBlank="1">
        <m/>
        <s v="45\002832"/>
        <s v="45\003033"/>
        <s v="45\006150"/>
        <s v="45\003032"/>
        <s v="45\006221"/>
        <s v="45\003294"/>
        <s v="45\006205"/>
        <s v="45\003034"/>
      </sharedItems>
    </cacheField>
    <cacheField name="EMISSAONFORIGEM" numFmtId="0">
      <sharedItems containsDate="1" containsString="0" containsBlank="1">
        <m/>
        <d v="2016-07-08T00:00:00Z"/>
        <d v="2016-07-20T00:00:00Z"/>
        <d v="2016-11-12T00:00:00Z"/>
        <d v="2016-11-16T00:00:00Z"/>
        <d v="2016-08-12T00:00:00Z"/>
        <d v="2016-11-15T00:00:00Z"/>
      </sharedItems>
    </cacheField>
    <cacheField name="SAIDANFORIGEM" numFmtId="0">
      <sharedItems containsDate="1" containsString="0" containsBlank="1">
        <m/>
        <d v="2016-07-08T00:00:00Z"/>
        <d v="2016-07-20T00:00:00Z"/>
        <d v="2016-11-12T00:00:00Z"/>
        <d v="2016-11-16T00:00:00Z"/>
        <d v="2016-08-12T00:00:00Z"/>
        <d v="2016-11-15T00:00:00Z"/>
      </sharedItems>
    </cacheField>
    <cacheField name="PROCESSODEVOLUCAO" numFmtId="0">
      <sharedItems containsString="0" containsBlank="1" containsNumber="1" containsInteger="1">
        <m/>
        <n v="25083.0"/>
        <n v="25880.0"/>
        <n v="25991.0"/>
        <n v="26192.0"/>
        <n v="25876.0"/>
        <n v="25856.0"/>
        <n v="25868.0"/>
        <n v="26069.0"/>
      </sharedItems>
    </cacheField>
    <cacheField name="TIPOPROCESSO" numFmtId="0">
      <sharedItems containsBlank="1">
        <m/>
        <s v="RECUSA"/>
        <s v="DEVOLUCAO"/>
      </sharedItems>
    </cacheField>
    <cacheField name="ICMS BRUTO" numFmtId="175">
      <sharedItems containsSemiMixedTypes="0" containsString="0" containsNumber="1">
        <n v="8.83"/>
        <n v="2.94"/>
        <n v="6.32"/>
        <n v="10.76"/>
        <n v="3.58"/>
        <n v="6.76"/>
        <n v="17.93"/>
        <n v="6.88"/>
        <n v="5.88"/>
        <n v="6.87"/>
        <n v="7.17"/>
        <n v="7.19"/>
        <n v="5.89"/>
        <n v="12.65"/>
        <n v="10.77"/>
        <n v="7.18"/>
        <n v="11.78"/>
        <n v="25.12"/>
        <n v="21.53"/>
        <n v="13.75"/>
        <n v="14.71"/>
        <n v="14.35"/>
        <n v="3.47"/>
        <n v="20.76"/>
        <n v="25.16"/>
        <n v="107.64"/>
        <n v="127.55"/>
        <n v="2.93"/>
        <n v="190.84"/>
        <n v="871.25"/>
        <n v="-6.76"/>
        <n v="-3.58"/>
        <n v="21.56"/>
        <n v="246.2"/>
        <n v="6.75"/>
        <n v="23.57"/>
        <n v="32.29"/>
        <n v="17.94"/>
        <n v="14.37"/>
        <n v="53.83"/>
        <n v="5.53"/>
        <n v="20.88"/>
        <n v="81.78"/>
        <n v="137.27"/>
        <n v="28.7"/>
        <n v="80.74"/>
        <n v="21.52"/>
        <n v="50.42"/>
        <n v="6.57"/>
        <n v="12.3"/>
        <n v="13.52"/>
        <n v="4.84"/>
        <n v="0.0"/>
        <n v="9.5"/>
        <n v="7.12"/>
        <n v="867.36"/>
        <n v="108.41"/>
        <n v="-39.03"/>
        <n v="-108.42"/>
        <n v="-6.5"/>
        <n v="72.12"/>
        <n v="-17.34"/>
        <n v="6.33"/>
        <n v="758.94"/>
        <n v="108.42"/>
        <n v="-36.86"/>
        <n v="-56.37"/>
        <n v="-52.04"/>
        <n v="263.17"/>
        <n v="13.78"/>
        <n v="15.85"/>
        <n v="19.41"/>
        <n v="24.23"/>
        <n v="4.67"/>
        <n v="1.55"/>
        <n v="10.15"/>
        <n v="5.06"/>
        <n v="4.74"/>
        <n v="-4.74"/>
        <n v="1192.62"/>
        <n v="-190.81"/>
        <n v="28.33"/>
        <n v="22.64"/>
        <n v="14.56"/>
        <n v="16.96"/>
        <n v="5.38"/>
        <n v="2.62"/>
        <n v="5.56"/>
        <n v="6.34"/>
        <n v="11.88"/>
        <n v="6.89"/>
        <n v="2.53"/>
        <n v="36.34"/>
        <n v="3.22"/>
        <n v="4.66"/>
        <n v="2.32"/>
        <n v="10.4"/>
        <n v="108.48"/>
        <n v="152.1"/>
        <n v="10.39"/>
        <n v="9.71"/>
        <n v="3.23"/>
        <n v="1.61"/>
        <n v="3.24"/>
        <n v="4.85"/>
        <n v="7.26"/>
        <n v="27.57"/>
        <n v="9.33"/>
        <n v="18.66"/>
        <n v="116.64"/>
        <n v="93.16"/>
        <n v="3.11"/>
        <n v="1.54"/>
        <n v="4.86"/>
        <n v="433.68"/>
        <n v="803.15"/>
        <n v="13.35"/>
        <n v="4.44"/>
        <n v="26.69"/>
        <n v="11.13"/>
        <n v="22.24"/>
        <n v="5.92"/>
        <n v="5.08"/>
        <n v="7.27"/>
        <n v="2.42"/>
        <n v="9.51"/>
        <n v="13.94"/>
        <n v="139.17"/>
        <n v="7.73"/>
        <n v="434.4"/>
        <n v="260.35"/>
        <n v="282.04"/>
        <n v="1.58"/>
        <n v="3.37"/>
      </sharedItems>
    </cacheField>
    <cacheField name="GRLR" numFmtId="176">
      <sharedItems containsSemiMixedTypes="0" containsString="0" containsNumber="1" containsInteger="1">
        <n v="0.0"/>
      </sharedItems>
    </cacheField>
    <cacheField name="TIPOTES" numFmtId="49">
      <sharedItems>
        <s v="Venda"/>
        <s v="Recusa Venda"/>
        <s v="VPC"/>
        <s v="Price Protection"/>
        <s v="Devoluçao Venda"/>
        <s v="Invoice Discount"/>
      </sharedItems>
    </cacheField>
    <cacheField name="CODIGOTES" numFmtId="49">
      <sharedItems>
        <s v="81 "/>
        <s v="38 "/>
        <s v="12 "/>
        <s v="10 "/>
        <s v="14 "/>
        <s v="39 "/>
        <s v="09 "/>
      </sharedItems>
    </cacheField>
    <cacheField name="DESCRICAOCODIGOTES" numFmtId="49">
      <sharedItems>
        <s v="VENDA"/>
        <s v="RECUSAS DE VENDA"/>
        <s v="VPC"/>
        <s v="PRICE PROTECTION"/>
        <s v="AÇÃO DE GIRO"/>
        <s v="DEVOLUÇÃO DE VENDA"/>
        <s v="INVOICE DISCOUNT"/>
      </sharedItems>
    </cacheField>
    <cacheField name="SERIENOTA" numFmtId="49">
      <sharedItems>
        <s v="45"/>
        <s v="F1"/>
        <s v="N1"/>
      </sharedItems>
    </cacheField>
    <cacheField name="NUMERONOTA" numFmtId="49">
      <sharedItems>
        <s v="002744"/>
        <s v="002749"/>
        <s v="002699"/>
        <s v="002664"/>
        <s v="002823"/>
        <s v="002645"/>
        <s v="002668"/>
        <s v="002616"/>
        <s v="002683"/>
        <s v="002916"/>
        <s v="002630"/>
        <s v="002684"/>
        <s v="002755"/>
        <s v="002536"/>
        <s v="002808"/>
        <s v="002677"/>
        <s v="002776"/>
        <s v="002672"/>
        <s v="002658"/>
        <s v="002521"/>
        <s v="002682"/>
        <s v="002559"/>
        <s v="002545"/>
        <s v="002621"/>
        <s v="002598"/>
        <s v="002600"/>
        <s v="002548"/>
        <s v="002901"/>
        <s v="002563"/>
        <s v="002676"/>
        <s v="002814"/>
        <s v="003176"/>
        <s v="002639"/>
        <s v="002775"/>
        <s v="002589"/>
        <s v="002702"/>
        <s v="002578"/>
        <s v="002647"/>
        <s v="002543"/>
        <s v="002822"/>
        <s v="002577"/>
        <s v="002623"/>
        <s v="002787"/>
        <s v="002905"/>
        <s v="002546"/>
        <s v="002673"/>
        <s v="002674"/>
        <s v="002607"/>
        <s v="002852"/>
        <s v="002555"/>
        <s v="002532"/>
        <s v="002624"/>
        <s v="002679"/>
        <s v="002552"/>
        <s v="002520"/>
        <s v="002777"/>
        <s v="002573"/>
        <s v="002565"/>
        <s v="002708"/>
        <s v="002743"/>
        <s v="002544"/>
        <s v="002593"/>
        <s v="002828"/>
        <s v="002851"/>
        <s v="002842"/>
        <s v="002614"/>
        <s v="002906"/>
        <s v="002703"/>
        <s v="002810"/>
        <s v="002750"/>
        <s v="002941"/>
        <s v="002669"/>
        <s v="002615"/>
        <s v="002562"/>
        <s v="002690"/>
        <s v="002622"/>
        <s v="002518"/>
        <s v="002604"/>
        <s v="002626"/>
        <s v="002914"/>
        <s v="002632"/>
        <s v="002832"/>
        <s v="002362"/>
        <s v="002541"/>
        <s v="002603"/>
        <s v="002629"/>
        <s v="002586"/>
        <s v="002756"/>
        <s v="002909"/>
        <s v="002847"/>
        <s v="002638"/>
        <s v="002560"/>
        <s v="002820"/>
        <s v="002557"/>
        <s v="002597"/>
        <s v="002824"/>
        <s v="002517"/>
        <s v="003182"/>
        <s v="002625"/>
        <s v="002678"/>
        <s v="002912"/>
        <s v="002605"/>
        <s v="002637"/>
        <s v="002655"/>
        <s v="002681"/>
        <s v="002757"/>
        <s v="002662"/>
        <s v="002704"/>
        <s v="002751"/>
        <s v="002818"/>
        <s v="002897"/>
        <s v="002781"/>
        <s v="002761"/>
        <s v="002911"/>
        <s v="002902"/>
        <s v="002821"/>
        <s v="002584"/>
        <s v="002907"/>
        <s v="002640"/>
        <s v="002899"/>
        <s v="002671"/>
        <s v="002746"/>
        <s v="002898"/>
        <s v="002816"/>
        <s v="002568"/>
        <s v="002656"/>
        <s v="002542"/>
        <s v="002561"/>
        <s v="002753"/>
        <s v="002613"/>
        <s v="002619"/>
        <s v="002556"/>
        <s v="002778"/>
        <s v="002585"/>
        <s v="002895"/>
        <s v="002809"/>
        <s v="002805"/>
        <s v="002596"/>
        <s v="002634"/>
        <s v="002663"/>
        <s v="002558"/>
        <s v="002900"/>
        <s v="002758"/>
        <s v="002819"/>
        <s v="002686"/>
        <s v="002687"/>
        <s v="002826"/>
        <s v="002657"/>
        <s v="002913"/>
        <s v="002804"/>
        <s v="002583"/>
        <s v="002910"/>
        <s v="002666"/>
        <s v="002608"/>
        <s v="002549"/>
        <s v="002840"/>
        <s v="002627"/>
        <s v="002628"/>
        <s v="002765"/>
        <s v="002764"/>
        <s v="002575"/>
        <s v="002594"/>
        <s v="002527"/>
        <s v="002519"/>
        <s v="002631"/>
        <s v="002754"/>
        <s v="002534"/>
        <s v="002644"/>
        <s v="002807"/>
        <s v="002617"/>
        <s v="002694"/>
        <s v="002997"/>
        <s v="002803"/>
        <s v="002659"/>
        <s v="002654"/>
        <s v="002748"/>
        <s v="002903"/>
        <s v="002524"/>
        <s v="002652"/>
        <s v="002854"/>
        <s v="002595"/>
        <s v="002908"/>
        <s v="002567"/>
        <s v="002707"/>
        <s v="002692"/>
        <s v="002893"/>
        <s v="002880"/>
        <s v="002526"/>
        <s v="002539"/>
        <s v="002762"/>
        <s v="002587"/>
        <s v="002564"/>
        <s v="002612"/>
        <s v="002531"/>
        <s v="002894"/>
        <s v="002904"/>
        <s v="002670"/>
        <s v="002747"/>
        <s v="002745"/>
        <s v="002537"/>
        <s v="002533"/>
        <s v="002599"/>
        <s v="002742"/>
        <s v="002850"/>
        <s v="002675"/>
        <s v="002574"/>
        <s v="002547"/>
        <s v="002896"/>
        <s v="002576"/>
        <s v="002650"/>
        <s v="002525"/>
        <s v="002538"/>
        <s v="002635"/>
        <s v="002588"/>
        <s v="002806"/>
        <s v="002872"/>
        <s v="002554"/>
        <s v="002590"/>
        <s v="002571"/>
        <s v="002591"/>
        <s v="002606"/>
        <s v="002569"/>
        <s v="002915"/>
        <s v="002592"/>
        <s v="002523"/>
        <s v="002602"/>
        <s v="002530"/>
        <s v="002516"/>
        <s v="002760"/>
        <s v="002582"/>
        <s v="002535"/>
        <s v="002649"/>
        <s v="002528"/>
        <s v="002618"/>
        <s v="002581"/>
        <s v="002665"/>
        <s v="003074"/>
        <s v="002786"/>
        <s v="003146"/>
        <s v="003172"/>
        <s v="003344"/>
        <s v="048.16"/>
        <s v="047.16"/>
        <s v="053.16"/>
        <s v="034.17"/>
        <s v="044.17"/>
        <s v="021.17"/>
        <s v="027.17"/>
        <s v="035.17"/>
        <s v="052.17"/>
        <s v="053.17"/>
        <s v="054.17"/>
        <s v="060.17"/>
        <s v="002.17"/>
        <s v="086.16"/>
        <s v="072.17"/>
        <s v="026.737"/>
        <s v="26.429"/>
        <s v="26.437"/>
        <s v="27.065"/>
        <s v="27.862"/>
        <s v="27.873"/>
        <s v="28.245"/>
        <s v="28.422"/>
        <s v="28.612"/>
        <s v="002700"/>
        <s v="003307"/>
        <s v="003033"/>
        <s v="006150"/>
        <s v="021188"/>
        <s v="090360"/>
        <s v="011730"/>
        <s v="254750"/>
        <s v="002706"/>
        <s v="003032"/>
        <s v="006221"/>
        <s v="264669"/>
        <s v="264715"/>
        <s v="264716"/>
        <s v="154895"/>
        <s v="161662"/>
        <s v="161664"/>
        <s v="162109"/>
        <s v="163216/17"/>
        <s v="002698"/>
        <s v="035183"/>
        <s v="035380"/>
        <s v="002609"/>
        <s v="002696"/>
        <s v="002788"/>
        <s v="003147"/>
        <s v="004280"/>
        <s v="006724"/>
        <s v="007362"/>
        <s v="002813"/>
        <s v="003220"/>
        <s v="003339"/>
        <s v="002693"/>
        <s v="003294"/>
        <s v="026366"/>
        <s v="003034"/>
        <s v="006205"/>
        <s v="380090"/>
        <s v="380092"/>
        <s v="002705"/>
        <s v="003260"/>
        <s v="003234"/>
        <s v="008516"/>
        <s v="008767"/>
        <s v="003249"/>
        <s v="002697"/>
        <s v="006314"/>
        <s v="003110"/>
        <s v="003345"/>
        <s v="002752"/>
        <s v="003282"/>
        <s v="002741"/>
        <s v="011296"/>
        <s v="004304"/>
        <s v="006493"/>
        <s v="002890"/>
        <s v="003011"/>
        <s v="003061"/>
        <s v="003336"/>
        <s v="002688"/>
        <s v="002709"/>
        <s v="003346"/>
        <s v="003070"/>
        <s v="002944"/>
        <s v="003451"/>
        <s v="003071"/>
        <s v="008771"/>
        <s v="003064"/>
        <s v="007614"/>
        <s v="009780"/>
        <s v="010690"/>
        <s v="011087"/>
        <s v="011354"/>
        <s v="003340"/>
        <s v="004281"/>
        <s v="003271"/>
        <s v="003347"/>
        <s v="003279"/>
        <s v="002601"/>
        <s v="003351"/>
        <s v="003338"/>
        <s v="002837"/>
        <s v="002889"/>
        <s v="002922"/>
        <s v="003240"/>
        <s v="004292"/>
        <s v="006491"/>
        <s v="007379"/>
        <s v="008487"/>
        <s v="008524"/>
        <s v="008646"/>
        <s v="008768"/>
        <s v="009613"/>
        <s v="004078"/>
        <s v="008792"/>
        <s v="003215"/>
        <s v="003355"/>
        <s v="003036"/>
        <s v="006118"/>
        <s v="002827"/>
        <s v="003216"/>
        <s v="003328"/>
        <s v="003375"/>
        <s v="003436"/>
        <s v="003866"/>
        <s v="011242"/>
        <s v="011782"/>
        <s v="004289"/>
        <s v="002763"/>
        <s v="003311"/>
        <s v="003191"/>
        <s v="002759"/>
        <s v="002691"/>
        <s v="003370"/>
        <s v="006670"/>
        <s v="002856"/>
        <s v="011736"/>
        <s v="003354"/>
        <s v="003068"/>
        <s v="003232"/>
        <s v="003449"/>
        <s v="011850"/>
        <s v="011878"/>
        <s v="034080"/>
        <s v="003309"/>
        <s v="003086"/>
      </sharedItems>
    </cacheField>
    <cacheField name="ISS" numFmtId="175">
      <sharedItems containsSemiMixedTypes="0" containsString="0" containsNumber="1" containsInteger="1">
        <n v="0.0"/>
      </sharedItems>
    </cacheField>
    <cacheField name="PIS TERCEIRO" numFmtId="175">
      <sharedItems containsSemiMixedTypes="0" containsString="0" containsNumber="1" containsInteger="1">
        <n v="0.0"/>
      </sharedItems>
    </cacheField>
    <cacheField name="COFINS TERCEIRO" numFmtId="175">
      <sharedItems containsSemiMixedTypes="0" containsString="0" containsNumber="1" containsInteger="1">
        <n v="0.0"/>
      </sharedItems>
    </cacheField>
    <cacheField name="ISS TERCEIRO" numFmtId="175">
      <sharedItems containsSemiMixedTypes="0" containsString="0" containsNumber="1" containsInteger="1">
        <n v="0.0"/>
      </sharedItems>
    </cacheField>
    <cacheField name="IPI" numFmtId="175">
      <sharedItems containsSemiMixedTypes="0" containsString="0" containsNumber="1" containsInteger="1">
        <n v="0.0"/>
      </sharedItems>
    </cacheField>
    <cacheField name="DESPACHO" numFmtId="175">
      <sharedItems containsSemiMixedTypes="0" containsString="0" containsNumber="1">
        <n v="1.02"/>
        <n v="0.34"/>
        <n v="0.0"/>
        <n v="0.42"/>
        <n v="0.38"/>
        <n v="0.37"/>
        <n v="1.48"/>
        <n v="0.62"/>
        <n v="1.21"/>
        <n v="0.58"/>
        <n v="1.68"/>
        <n v="0.67"/>
        <n v="0.36"/>
        <n v="0.33"/>
        <n v="0.94"/>
        <n v="0.66"/>
        <n v="1.29"/>
        <n v="1.15"/>
        <n v="1.69"/>
        <n v="1.01"/>
        <n v="1.42"/>
        <n v="0.69"/>
        <n v="0.73"/>
        <n v="0.46"/>
        <n v="1.93"/>
        <n v="0.65"/>
        <n v="2.17"/>
        <n v="1.57"/>
        <n v="0.56"/>
        <n v="0.7"/>
        <n v="0.71"/>
        <n v="2.12"/>
        <n v="0.35"/>
        <n v="0.41"/>
        <n v="0.68"/>
        <n v="1.07"/>
        <n v="1.0"/>
        <n v="1.34"/>
        <n v="2.27"/>
        <n v="1.8"/>
        <n v="0.64"/>
        <n v="0.43"/>
        <n v="0.4"/>
        <n v="1.03"/>
        <n v="1.32"/>
        <n v="2.85"/>
        <n v="0.44"/>
        <n v="0.53"/>
        <n v="2.67"/>
        <n v="1.2"/>
        <n v="1.66"/>
        <n v="1.24"/>
        <n v="0.31"/>
        <n v="4.13"/>
        <n v="0.72"/>
        <n v="1.56"/>
        <n v="2.39"/>
        <n v="1.43"/>
        <n v="1.41"/>
        <n v="0.78"/>
        <n v="1.28"/>
        <n v="4.57"/>
        <n v="1.62"/>
        <n v="2.55"/>
        <n v="0.95"/>
      </sharedItems>
    </cacheField>
    <cacheField name="REDESPACHO" numFmtId="175">
      <sharedItems containsSemiMixedTypes="0" containsString="0" containsNumber="1">
        <n v="15.54"/>
        <n v="5.33"/>
        <n v="8.26"/>
        <n v="24.29"/>
        <n v="7.19"/>
        <n v="4.29"/>
        <n v="4.21"/>
        <n v="4.99"/>
        <n v="4.91"/>
        <n v="5.02"/>
        <n v="13.36"/>
        <n v="1.94"/>
        <n v="3.83"/>
        <n v="7.44"/>
        <n v="3.44"/>
        <n v="10.21"/>
        <n v="21.12"/>
        <n v="12.81"/>
        <n v="12.58"/>
        <n v="2.07"/>
        <n v="6.09"/>
        <n v="5.23"/>
        <n v="2.21"/>
        <n v="4.37"/>
        <n v="11.6"/>
        <n v="17.21"/>
        <n v="18.49"/>
        <n v="13.25"/>
        <n v="12.92"/>
        <n v="10.03"/>
        <n v="9.86"/>
        <n v="19.5"/>
        <n v="5.12"/>
        <n v="10.16"/>
        <n v="9.85"/>
        <n v="14.63"/>
        <n v="2.2"/>
        <n v="6.53"/>
        <n v="28.58"/>
        <n v="17.03"/>
        <n v="10.09"/>
        <n v="12.78"/>
        <n v="6.07"/>
        <n v="20.83"/>
        <n v="4.31"/>
        <n v="12.47"/>
        <n v="6.24"/>
        <n v="23.28"/>
        <n v="68.39"/>
        <n v="3.77"/>
        <n v="9.25"/>
        <n v="14.05"/>
        <n v="15.04"/>
        <n v="63.59"/>
        <n v="5.13"/>
        <n v="7.48"/>
        <n v="7.62"/>
        <n v="18.35"/>
        <n v="13.13"/>
        <n v="10.77"/>
        <n v="2.01"/>
        <n v="14.47"/>
        <n v="6.39"/>
        <n v="19.51"/>
        <n v="2.86"/>
        <n v="11.21"/>
        <n v="4.33"/>
        <n v="4.09"/>
        <n v="25.28"/>
        <n v="24.85"/>
        <n v="192.62"/>
        <n v="7.31"/>
        <n v="3.8"/>
        <n v="14.23"/>
        <n v="3.74"/>
        <n v="7.35"/>
        <n v="4.3"/>
        <n v="3.92"/>
        <n v="29.25"/>
        <n v="12.14"/>
        <n v="7.9"/>
        <n v="10.51"/>
        <n v="7.01"/>
        <n v="6.89"/>
        <n v="7.88"/>
        <n v="6.82"/>
        <n v="3.16"/>
        <n v="9.84"/>
        <n v="32.93"/>
        <n v="17.93"/>
        <n v="1.93"/>
        <n v="5.73"/>
        <n v="4.17"/>
        <n v="7.05"/>
        <n v="6.35"/>
        <n v="11.88"/>
        <n v="3.79"/>
        <n v="3.72"/>
        <n v="24.98"/>
        <n v="14.3"/>
        <n v="14.52"/>
        <n v="18.4"/>
        <n v="17.46"/>
        <n v="27.62"/>
        <n v="7.41"/>
        <n v="21.84"/>
        <n v="16.14"/>
        <n v="12.85"/>
        <n v="12.63"/>
        <n v="24.42"/>
        <n v="20.08"/>
        <n v="28.79"/>
        <n v="4.97"/>
        <n v="28.38"/>
        <n v="16.97"/>
        <n v="14.19"/>
        <n v="15.32"/>
        <n v="5.32"/>
        <n v="7.45"/>
        <n v="3.85"/>
        <n v="3.26"/>
        <n v="19.39"/>
        <n v="8.8"/>
        <n v="30.11"/>
        <n v="3.81"/>
        <n v="18.63"/>
        <n v="29.21"/>
        <n v="33.95"/>
        <n v="0.88"/>
        <n v="5.18"/>
        <n v="8.56"/>
        <n v="32.26"/>
        <n v="14.57"/>
        <n v="13.82"/>
        <n v="61.7"/>
        <n v="32.89"/>
        <n v="9.76"/>
        <n v="9.58"/>
        <n v="33.63"/>
        <n v="10.08"/>
        <n v="22.24"/>
        <n v="4.41"/>
        <n v="17.98"/>
        <n v="4.26"/>
        <n v="14.85"/>
        <n v="14.6"/>
        <n v="16.18"/>
        <n v="7.61"/>
        <n v="2.56"/>
        <n v="5.08"/>
        <n v="8.78"/>
        <n v="28.56"/>
        <n v="80.28"/>
        <n v="9.69"/>
        <n v="9.29"/>
        <n v="5.47"/>
        <n v="0.0"/>
        <n v="13.75"/>
        <n v="15.13"/>
        <n v="22.19"/>
        <n v="220.39"/>
        <n v="30.87"/>
        <n v="19.46"/>
        <n v="1.15"/>
        <n v="20.15"/>
        <n v="142.48"/>
        <n v="18.98"/>
        <n v="2.26"/>
        <n v="3.17"/>
        <n v="44.31"/>
        <n v="7.65"/>
        <n v="30.6"/>
        <n v="2.62"/>
        <n v="6.48"/>
        <n v="35.86"/>
        <n v="2.42"/>
        <n v="1.33"/>
        <n v="1.22"/>
        <n v="4.35"/>
        <n v="4.32"/>
        <n v="7.97"/>
        <n v="41.61"/>
        <n v="12.57"/>
        <n v="203.92"/>
        <n v="17.38"/>
        <n v="7.82"/>
        <n v="13.47"/>
        <n v="18.42"/>
        <n v="14.93"/>
        <n v="31.86"/>
        <n v="37.23"/>
        <n v="6.04"/>
        <n v="11.82"/>
        <n v="23.21"/>
        <n v="10.18"/>
        <n v="17.85"/>
        <n v="4.9"/>
        <n v="22.26"/>
        <n v="2.03"/>
        <n v="0.81"/>
        <n v="0.67"/>
        <n v="0.61"/>
        <n v="0.39"/>
        <n v="40.47"/>
        <n v="1.92"/>
        <n v="22.79"/>
        <n v="4.14"/>
        <n v="1.39"/>
        <n v="19.43"/>
        <n v="2.6"/>
        <n v="6.45"/>
        <n v="6.05"/>
        <n v="0.33"/>
        <n v="1.31"/>
        <n v="0.7"/>
        <n v="0.45"/>
        <n v="0.38"/>
        <n v="1.5"/>
        <n v="1.38"/>
        <n v="1.4"/>
        <n v="4.03"/>
        <n v="29.08"/>
        <n v="0.54"/>
        <n v="1.46"/>
        <n v="2.9"/>
        <n v="10.99"/>
        <n v="19.14"/>
        <n v="27.82"/>
        <n v="0.58"/>
        <n v="0.57"/>
        <n v="0.36"/>
        <n v="0.42"/>
        <n v="1.6"/>
        <n v="1.25"/>
        <n v="0.78"/>
        <n v="1.43"/>
        <n v="124.22"/>
        <n v="32.99"/>
        <n v="114.04"/>
        <n v="6.7"/>
        <n v="16.56"/>
        <n v="11.02"/>
        <n v="0.91"/>
        <n v="2.13"/>
        <n v="2.67"/>
        <n v="5.25"/>
        <n v="4.36"/>
        <n v="8.14"/>
        <n v="3.3"/>
        <n v="9.2"/>
        <n v="95.63"/>
        <n v="11.67"/>
        <n v="4.24"/>
        <n v="2.19"/>
        <n v="42.1"/>
        <n v="2.08"/>
        <n v="7.02"/>
        <n v="53.78"/>
        <n v="59.21"/>
        <n v="67.85"/>
        <n v="6.78"/>
        <n v="3.61"/>
        <n v="1.36"/>
        <n v="1.34"/>
      </sharedItems>
    </cacheField>
    <cacheField name="CUSTOEXTRA" numFmtId="175">
      <sharedItems containsSemiMixedTypes="0" containsString="0" containsNumber="1">
        <n v="0.0"/>
        <n v="0.02"/>
        <n v="0.69"/>
        <n v="125.19"/>
        <n v="0.5"/>
        <n v="3.9"/>
        <n v="5.28"/>
        <n v="0.22"/>
        <n v="0.34"/>
        <n v="8.38"/>
        <n v="24.79"/>
        <n v="5.5"/>
        <n v="3.14"/>
        <n v="34.62"/>
        <n v="0.27"/>
        <n v="1.13"/>
        <n v="0.05"/>
        <n v="0.13"/>
        <n v="10.16"/>
        <n v="0.4"/>
        <n v="0.47"/>
        <n v="3.25"/>
        <n v="1.12"/>
        <n v="0.04"/>
        <n v="127.05"/>
        <n v="15.22"/>
        <n v="7.02"/>
        <n v="0.3"/>
        <n v="1.17"/>
        <n v="0.23"/>
        <n v="0.33"/>
        <n v="0.06"/>
      </sharedItems>
    </cacheField>
    <cacheField name="PICKPACK" numFmtId="175">
      <sharedItems containsSemiMixedTypes="0" containsString="0" containsNumber="1">
        <n v="1.35"/>
        <n v="0.45"/>
        <n v="2.25"/>
        <n v="0.9"/>
        <n v="3.15"/>
        <n v="2.7"/>
        <n v="1.8"/>
        <n v="13.5"/>
        <n v="19.35"/>
        <n v="15.75"/>
        <n v="126.0"/>
        <n v="1.04"/>
        <n v="37.35"/>
        <n v="4.05"/>
        <n v="9.0"/>
        <n v="5.85"/>
        <n v="22.95"/>
        <n v="3.6"/>
        <n v="7.65"/>
        <n v="0.0"/>
        <n v="180.0"/>
        <n v="22.5"/>
        <n v="15.12"/>
        <n v="42.0"/>
        <n v="2.52"/>
        <n v="6.72"/>
        <n v="157.5"/>
        <n v="14.28"/>
        <n v="21.84"/>
        <n v="20.16"/>
        <n v="38.25"/>
        <n v="4.5"/>
        <n v="1.68"/>
        <n v="247.5"/>
        <n v="73.92"/>
        <n v="6.75"/>
        <n v="11.25"/>
        <n v="18.0"/>
        <n v="90.0"/>
        <n v="162.45"/>
        <n v="5.4"/>
        <n v="27.0"/>
        <n v="45.0"/>
        <n v="54.0"/>
        <n v="58.5"/>
      </sharedItems>
    </cacheField>
    <cacheField name="VALOR_COM_IPI" numFmtId="175">
      <sharedItems containsSemiMixedTypes="0" containsString="0" containsNumber="1">
        <n v="73.56"/>
        <n v="24.52"/>
        <n v="52.71"/>
        <n v="89.7"/>
        <n v="29.9"/>
        <n v="56.31"/>
        <n v="149.5"/>
        <n v="57.32"/>
        <n v="49.04"/>
        <n v="59.8"/>
        <n v="59.9"/>
        <n v="49.12"/>
        <n v="105.42"/>
        <n v="98.24"/>
        <n v="209.3"/>
        <n v="179.4"/>
        <n v="114.64"/>
        <n v="122.6"/>
        <n v="119.6"/>
        <n v="29.0"/>
        <n v="173.04"/>
        <n v="209.72"/>
        <n v="897.0"/>
        <n v="1062.96"/>
        <n v="56.3"/>
        <n v="1590.4"/>
        <n v="7260.4"/>
        <n v="-56.31"/>
        <n v="-29.9"/>
        <n v="179.72"/>
        <n v="2051.76"/>
        <n v="196.48"/>
        <n v="269.1"/>
        <n v="119.8"/>
        <n v="448.6"/>
        <n v="46.12"/>
        <n v="174.0"/>
        <n v="681.59"/>
        <n v="1143.93"/>
        <n v="239.2"/>
        <n v="672.9"/>
        <n v="420.24"/>
        <n v="54.8"/>
        <n v="102.5"/>
        <n v="112.68"/>
        <n v="40.38"/>
        <n v="-357.71"/>
        <n v="-63.0"/>
        <n v="-96.56"/>
        <n v="-167.02"/>
        <n v="-1022.45"/>
        <n v="-139.51"/>
        <n v="-402.15"/>
        <n v="-167.28"/>
        <n v="-11.74"/>
        <n v="-8.17"/>
        <n v="-2.38"/>
        <n v="-27.4"/>
        <n v="-272.79"/>
        <n v="-212.27"/>
        <n v="-169.4"/>
        <n v="-74.4"/>
        <n v="-157.02"/>
        <n v="-9.34"/>
        <n v="-9.26"/>
        <n v="-14.42"/>
        <n v="-8.88"/>
        <n v="-37.2"/>
        <n v="-224.58"/>
        <n v="79.23"/>
        <n v="59.37"/>
        <n v="7228.0"/>
        <n v="903.5"/>
        <n v="-325.26"/>
        <n v="-903.5"/>
        <n v="-54.21"/>
        <n v="601.0"/>
        <n v="-144.56"/>
        <n v="52.82"/>
        <n v="6324.5"/>
        <n v="-307.19"/>
        <n v="-469.82"/>
        <n v="-433.68"/>
        <n v="-33.94"/>
        <n v="-21.29"/>
        <n v="-26.36"/>
        <n v="-8.66"/>
        <n v="-3.44"/>
        <n v="-12.12"/>
        <n v="2193.0"/>
        <n v="-63.27"/>
        <n v="-10.18"/>
        <n v="114.88"/>
        <n v="132.05"/>
        <n v="161.8"/>
        <n v="201.9"/>
        <n v="38.88"/>
        <n v="12.92"/>
        <n v="84.58"/>
        <n v="42.22"/>
        <n v="39.58"/>
        <n v="-39.58"/>
        <n v="9938.5"/>
        <n v="-1590.16"/>
        <n v="236.05"/>
        <n v="188.65"/>
        <n v="121.35"/>
        <n v="141.33"/>
        <n v="21.9"/>
        <n v="46.27"/>
        <n v="98.95"/>
        <n v="57.44"/>
        <n v="21.11"/>
        <n v="302.85"/>
        <n v="26.88"/>
        <n v="19.41"/>
        <n v="86.66"/>
        <n v="904.0"/>
        <n v="1267.5"/>
        <n v="80.9"/>
        <n v="13.44"/>
        <n v="26.95"/>
        <n v="40.45"/>
        <n v="60.57"/>
        <n v="229.76"/>
        <n v="77.76"/>
        <n v="155.52"/>
        <n v="972.0"/>
        <n v="776.4"/>
        <n v="25.9"/>
        <n v="3614.0"/>
        <n v="6692.94"/>
        <n v="111.24"/>
        <n v="37.08"/>
        <n v="222.48"/>
        <n v="92.7"/>
        <n v="185.4"/>
        <n v="49.35"/>
        <n v="56.34"/>
        <n v="42.29"/>
        <n v="20.19"/>
        <n v="116.19"/>
        <n v="1159.8"/>
        <n v="64.35"/>
        <n v="3620.0"/>
        <n v="2169.6"/>
        <n v="2350.4"/>
        <n v="13.17"/>
        <n v="28.1"/>
        <n v="-2044.7"/>
      </sharedItems>
    </cacheField>
    <cacheField name="IDCAMPANHA" numFmtId="176">
      <sharedItems containsString="0" containsBlank="1" containsNumber="1" containsInteger="1">
        <n v="24597.0"/>
        <n v="24600.0"/>
        <n v="24733.0"/>
        <n v="24598.0"/>
        <n v="24732.0"/>
        <m/>
        <n v="26226.0"/>
        <n v="29524.0"/>
        <n v="24599.0"/>
        <n v="26228.0"/>
        <n v="25757.0"/>
        <n v="27464.0"/>
        <n v="24734.0"/>
        <n v="27465.0"/>
        <n v="27934.0"/>
        <n v="29310.0"/>
        <n v="26225.0"/>
        <n v="25866.0"/>
        <n v="27936.0"/>
        <n v="28918.0"/>
        <n v="29060.0"/>
        <n v="28065.0"/>
        <n v="27935.0"/>
        <n v="25867.0"/>
        <n v="29726.0"/>
        <n v="29606.0"/>
      </sharedItems>
    </cacheField>
    <cacheField name="MPM" numFmtId="49">
      <sharedItems>
        <s v="2071955   "/>
      </sharedItems>
    </cacheField>
    <cacheField name="GROUPMPM" numFmtId="0">
      <sharedItems containsString="0" containsBlank="1">
        <m/>
      </sharedItems>
    </cacheField>
    <cacheField name="SAPMATERIALNUMBER" numFmtId="49">
      <sharedItems>
        <s v="1000614347"/>
        <s v="1000614348"/>
      </sharedItems>
    </cacheField>
    <cacheField name="GERENTE" numFmtId="49">
      <sharedItems>
        <s v="LEONARDO BRANCACCIO"/>
        <s v="ADRIANA MUTTON"/>
        <s v="CLAUDIA CERRI"/>
        <s v="OUTROS - INSTITUCIONAL"/>
      </sharedItems>
    </cacheField>
    <cacheField name="COMISSAOVENDEDOR" numFmtId="49">
      <sharedItems>
        <s v="S"/>
        <s v="N"/>
      </sharedItems>
    </cacheField>
    <cacheField name="VALOR COMISSÃO" numFmtId="175">
      <sharedItems containsSemiMixedTypes="0" containsString="0" containsNumber="1" containsInteger="1">
        <n v="0.0"/>
      </sharedItems>
    </cacheField>
    <cacheField name="TIPOTANSPORTE" numFmtId="49">
      <sharedItems containsBlank="1">
        <s v="AÉREO"/>
        <s v="RODOFLUVIAL"/>
        <m/>
      </sharedItems>
    </cacheField>
    <cacheField name="TRANSPORTADORADESPACHO" numFmtId="49">
      <sharedItems containsBlank="1">
        <s v="SO9  "/>
        <s v="SO7  "/>
        <s v="SO14 "/>
        <s v="SO2  "/>
        <m/>
        <s v="SO58 "/>
        <s v="SO59 "/>
      </sharedItems>
    </cacheField>
    <cacheField name="NOMETRANSPORTADORADESPACHO" numFmtId="49">
      <sharedItems containsBlank="1">
        <s v="ACTUAL CARGO LTDA ME"/>
        <s v="PRONTO CARGO DO BRASIL LTDA"/>
        <s v="SOMERLOG LOGÍSTICA E TRANSPORTES EIRELI"/>
        <s v="EXATA CARGO LTDA"/>
        <m/>
        <s v="KUEHNE NAGEL SERVICOS LOGISTICOS LTDA"/>
        <s v="WEBCARGO LOGÍSTICA E TRANSPORTES LTDA"/>
      </sharedItems>
    </cacheField>
    <cacheField name="TRANSPORTADORAREDESPACHO" numFmtId="49">
      <sharedItems containsBlank="1">
        <s v="SO6  "/>
        <m/>
      </sharedItems>
    </cacheField>
    <cacheField name="NOMETRANSPORTADORAREDESPACHO" numFmtId="49">
      <sharedItems containsBlank="1">
        <s v="EMPRESA BRASILEIRA DE CORREIOS E TELEGRA"/>
        <m/>
      </sharedItems>
    </cacheField>
    <cacheField name="SRP" numFmtId="175">
      <sharedItems containsString="0" containsBlank="1" containsNumber="1">
        <n v="29.9"/>
        <n v="59.9"/>
        <m/>
        <n v="19.9"/>
        <n v="39.9"/>
      </sharedItems>
    </cacheField>
    <cacheField name="FORMATOPRODUTO" numFmtId="49">
      <sharedItems>
        <s v="DVD"/>
        <s v="BLU-RAY"/>
      </sharedItems>
    </cacheField>
    <cacheField name="UF" numFmtId="49">
      <sharedItems containsBlank="1">
        <s v="MG"/>
        <s v="MT"/>
        <s v="SP"/>
        <s v="RS"/>
        <s v="BA"/>
        <s v="PR"/>
        <s v="SC"/>
        <s v="RJ"/>
        <s v="PB"/>
        <s v="PA"/>
        <s v="RR"/>
        <s v="PE"/>
        <s v="MS"/>
        <s v="GO"/>
        <s v="RN"/>
        <s v="DF"/>
        <s v="CE"/>
        <s v="AP"/>
        <m/>
        <s v="AM"/>
        <s v="AL"/>
      </sharedItems>
    </cacheField>
    <cacheField name="NUMEROENCOMENDANOTA" numFmtId="49">
      <sharedItems containsBlank="1">
        <s v="DW002145025BR"/>
        <s v="DW002145073BR"/>
        <m/>
        <s v="DW002142925BR"/>
        <s v="DW002146533BR"/>
        <s v="DW002142735BR"/>
        <s v="DW002142960BR"/>
        <s v="DW002142443BR"/>
        <s v="DW002143112BR"/>
        <s v="DW002147644BR"/>
        <s v="DW002142580BR"/>
        <s v="DW002143126BR"/>
        <s v="DW002145135BR"/>
        <s v="DW002141624BR"/>
        <s v="DW002146290BR"/>
        <s v="DW002143055BR"/>
        <s v="DW002145590BR"/>
        <s v="DW002143007BR"/>
        <s v="DW002142868BR"/>
        <s v="DW002141465BR"/>
        <s v="DW002143109BR"/>
        <s v="DW002141859BR"/>
        <s v="DW002141712BR"/>
        <s v="DW002142491BR"/>
        <s v="DW002142267BR"/>
        <s v="DW002142284BR"/>
        <s v="DW002141743BR"/>
        <s v="DW002147471BR"/>
        <s v="DW002141893BR"/>
        <s v="DW002143041BR"/>
        <s v="DW002146431BR"/>
        <s v="DW002152057BR"/>
        <s v="DW002142678BR"/>
        <s v="DW002145586BR"/>
        <s v="DW002142179BR"/>
        <s v="DW002142063BR"/>
        <s v="DW002142752BR"/>
        <s v="DW002141690BR"/>
        <s v="DW002146502BR"/>
        <s v="DW002142050BR"/>
        <s v="DW002142514BR"/>
        <s v="DW002147511BR"/>
        <s v="DW002141726BR"/>
        <s v="DW002143024BR"/>
        <s v="DW002143015BR"/>
        <s v="DW002142355BR"/>
        <s v="DW002141814BR"/>
        <s v="DW002141575BR"/>
        <s v="DW002142528BR"/>
        <s v="DW002143072BR"/>
        <s v="DW002141788BR"/>
        <s v="DW002141451BR"/>
        <s v="DW002145609BR"/>
        <s v="DW002142015BR"/>
        <s v="DW002141916BR"/>
        <s v="DW002145011BR"/>
        <s v="DW002141709BR"/>
        <s v="DW002142219BR"/>
        <s v="DW002146578BR"/>
        <s v="DW002146745BR"/>
        <s v="DW002142426BR"/>
        <s v="DW002147525BR"/>
        <s v="DW002146312BR"/>
        <s v="DW002145087BR"/>
        <s v="DW002148295BR"/>
        <s v="DW002142973BR"/>
        <s v="DW002142430BR"/>
        <s v="DW002141880BR"/>
        <s v="DW002142505BR"/>
        <s v="DW002141434BR"/>
        <s v="DW002142324BR"/>
        <s v="DW002142545BR"/>
        <s v="DW002147600BR"/>
        <s v="DW002142602BR"/>
        <s v="DW002146618BR"/>
        <s v="DW002141672BR"/>
        <s v="DW002142315BR"/>
        <s v="DW002142576BR"/>
        <s v="DW002142148BR"/>
        <s v="DW002145144BR"/>
        <s v="DW002147556BR"/>
        <s v="DW002146811BR"/>
        <s v="DW002142664BR"/>
        <s v="DW002141862BR"/>
        <s v="DW002146480BR"/>
        <s v="DW002141831BR"/>
        <s v="DW002142253BR"/>
        <s v="DW002146547BR"/>
        <s v="DW002141425BR"/>
        <s v="DW002152202BR"/>
        <s v="DW002142531BR"/>
        <s v="DW002143069BR"/>
        <s v="DW002147587BR"/>
        <s v="DW002142338BR"/>
        <s v="DW002142655BR"/>
        <s v="DW002142837BR"/>
        <s v="DW002143090BR"/>
        <s v="DW002145158BR"/>
        <s v="DW002142908BR"/>
        <s v="DW002145095BR"/>
        <s v="DW002146462BR"/>
        <s v="DW002147437BR"/>
        <s v="DW002145643BR"/>
        <s v="DW002145192BR"/>
        <s v="DW002147573BR"/>
        <s v="DW002147485BR"/>
        <s v="DW002146493BR"/>
        <s v="DW002142125BR"/>
        <s v="DW002147539BR"/>
        <s v="DW002142681BR"/>
        <s v="DW002147454BR"/>
        <s v="DW002142995BR"/>
        <s v="DW002145042BR"/>
        <s v="DW002147445BR"/>
        <s v="DW002146445BR"/>
        <s v="DW002141964BR"/>
        <s v="DW002142845BR"/>
        <s v="DW002141686BR"/>
        <s v="DW002141876BR"/>
        <s v="DW002145113BR"/>
        <s v="DW002142412BR"/>
        <s v="DW002142474BR"/>
        <s v="DW002141828BR"/>
        <s v="DW002145612BR"/>
        <s v="DW002142134BR"/>
        <s v="DW002147410BR"/>
        <s v="DW002146309BR"/>
        <s v="DW002146096BR"/>
        <s v="DW002142240BR"/>
        <s v="DW002142620BR"/>
        <s v="DW002142911BR"/>
        <s v="DW002141845BR"/>
        <s v="DW002147468BR"/>
        <s v="DW002145161BR"/>
        <s v="DW002146476BR"/>
        <s v="DW002143143BR"/>
        <s v="DW002143157BR"/>
        <s v="DW002146564BR"/>
        <s v="DW002142854BR"/>
        <s v="DW002147595BR"/>
        <s v="DW002146048BR"/>
        <s v="DW002142117BR"/>
        <s v="DW002147560BR"/>
        <s v="DW002142942BR"/>
        <s v="DW002142369BR"/>
        <s v="DW002141757BR"/>
        <s v="DW002146706BR"/>
        <s v="DW002142559BR"/>
        <s v="DW002142562BR"/>
        <s v="DW002145232BR"/>
        <s v="DW002145229BR"/>
        <s v="DW002142032BR"/>
        <s v="DW002142222BR"/>
        <s v="DW002141522BR"/>
        <s v="DW002141448BR"/>
        <s v="DW002142593BR"/>
        <s v="DW002145127BR"/>
        <s v="DW002141607BR"/>
        <s v="DW002142721BR"/>
        <s v="DW002146286BR"/>
        <s v="DW002142457BR"/>
        <s v="DW002149251BR"/>
        <s v="DW002146025BR"/>
        <s v="DW002142871BR"/>
        <s v="DW002142823BR"/>
        <s v="DW002145060BR"/>
        <s v="DW002147499BR"/>
        <s v="DW002141496BR"/>
        <s v="DW002142806BR"/>
        <s v="DW002142236BR"/>
        <s v="DW002147542BR"/>
        <s v="DW002141933BR"/>
        <s v="DW002147397BR"/>
        <s v="DW002147091BR"/>
        <s v="DW002141519BR"/>
        <s v="DW002141655BR"/>
        <s v="DW002145201BR"/>
        <s v="DW002142151BR"/>
        <s v="DW002141902BR"/>
        <s v="DW002142409BR"/>
        <s v="DW002141567BR"/>
        <s v="DW002147406BR"/>
        <s v="DW002147508BR"/>
        <s v="DW002142987BR"/>
        <s v="DW002145056BR"/>
        <s v="DW002145039BR"/>
        <s v="DW002141638BR"/>
        <s v="DW002141598BR"/>
        <s v="DW002142275BR"/>
        <s v="DW002145008BR"/>
        <s v="DW002143038BR"/>
        <s v="DW002142029BR"/>
        <s v="DW002141730BR"/>
        <s v="DW002147423BR"/>
        <s v="DW002142046BR"/>
        <s v="DW002142783BR"/>
        <s v="DW002141505BR"/>
        <s v="DW002141641BR"/>
        <s v="DW002142633BR"/>
        <s v="DW002142165BR"/>
        <s v="DW002146140BR"/>
        <s v="DW002147026BR"/>
        <s v="DW002141805BR"/>
        <s v="DW002142182BR"/>
        <s v="DW002141995BR"/>
        <s v="DW002142196BR"/>
        <s v="DW002142341BR"/>
        <s v="DW002141981BR"/>
        <s v="DW002147613BR"/>
        <s v="DW002142205BR"/>
        <s v="DW002141482BR"/>
        <s v="DW002142307BR"/>
        <s v="DW002141553BR"/>
        <s v="DW002141417BR"/>
        <s v="DW002145189BR"/>
        <s v="DW002142103BR"/>
        <s v="DW002141615BR"/>
        <s v="DW002142770BR"/>
        <s v="DW002141536BR"/>
        <s v="DW002142465BR"/>
        <s v="DW002142094BR"/>
        <s v="DW002142939BR"/>
        <s v="DW002150904BR"/>
        <s v="DW002151697BR"/>
        <s v="DW002151958BR"/>
        <s v="DW002158647BR"/>
        <s v="DW002142372BR"/>
        <s v="DW002151706BR"/>
        <s v="DW002146428BR"/>
        <s v="DW002153335BR"/>
        <s v="DW002158580BR"/>
        <s v="DW002153715BR"/>
        <s v="DW002151374BR"/>
        <s v="DW002158655BR"/>
        <s v="DW002145100BR"/>
        <s v="DW002155685BR"/>
        <s v="DW002144991BR"/>
        <s v="DW002143165BR"/>
        <s v="DW002158664BR"/>
        <s v="DW002150820BR"/>
        <s v="DW002163854BR"/>
        <s v="DW002150833BR"/>
        <s v="DW002150555BR"/>
        <s v="DW002158593BR"/>
        <s v="DW002154469BR"/>
        <s v="DW002158678BR"/>
        <s v="DW002154574BR"/>
        <s v="DW002142298BR"/>
        <s v="DW002158576BR"/>
        <s v="DW002152998BR"/>
        <s v="DW002159090BR"/>
        <s v="DW002145215BR"/>
        <s v="DW002157125BR"/>
        <s v="DW002152803BR"/>
        <s v="DW002145175BR"/>
        <s v="DW002159072BR"/>
        <s v="DW002163770BR"/>
        <s v="OA456926175BR"/>
        <s v="DW002157108BR"/>
        <s v="DW002151312BR"/>
      </sharedItems>
    </cacheField>
    <cacheField name="COSTCENTER" numFmtId="49">
      <sharedItems>
        <s v="C5000018"/>
        <s v="C5000020"/>
        <s v="C5000019"/>
        <s v="C0814676"/>
        <s v="C5000021"/>
      </sharedItems>
    </cacheField>
    <cacheField name="PROFITCENTER" numFmtId="49">
      <sharedItems>
        <s v="P087001"/>
        <s v="P087003"/>
        <s v="P087002"/>
        <s v="P070015"/>
        <s v="P087004"/>
      </sharedItems>
    </cacheField>
    <cacheField name="FRETE NORMAL LIBERADO" numFmtId="49">
      <sharedItems>
        <s v="N"/>
        <s v="S"/>
      </sharedItems>
    </cacheField>
    <cacheField name="ID FRETE NORMAL" numFmtId="0">
      <sharedItems containsString="0" containsBlank="1" containsNumber="1" containsInteger="1">
        <m/>
        <n v="158.0"/>
        <n v="131.0"/>
        <n v="215.0"/>
        <n v="219.0"/>
        <n v="221.0"/>
        <n v="245.0"/>
        <n v="120.0"/>
        <n v="143.0"/>
        <n v="183.0"/>
        <n v="182.0"/>
        <n v="96.0"/>
        <n v="151.0"/>
        <n v="191.0"/>
        <n v="204.0"/>
        <n v="217.0"/>
        <n v="233.0"/>
      </sharedItems>
    </cacheField>
    <cacheField name="FRETE CUSTO EXTRA LIBERADO" numFmtId="49">
      <sharedItems>
        <s v="N"/>
        <s v="S"/>
      </sharedItems>
    </cacheField>
    <cacheField name="IDS CUSTO EXTRA" numFmtId="0">
      <sharedItems containsBlank="1">
        <m/>
        <s v="242"/>
        <s v="254"/>
        <s v="187"/>
        <s v="253"/>
      </sharedItems>
    </cacheField>
    <cacheField name="IMPOSTOS" numFmtId="167">
      <sharedItems containsSemiMixedTypes="0" containsString="0" containsNumber="1">
        <n v="9.41"/>
        <n v="3.13"/>
        <n v="6.74"/>
        <n v="11.469999999999999"/>
        <n v="3.82"/>
        <n v="7.199999999999999"/>
        <n v="19.11"/>
        <n v="7.34"/>
        <n v="6.27"/>
        <n v="7.33"/>
        <n v="7.6499999999999995"/>
        <n v="7.66"/>
        <n v="6.28"/>
        <n v="13.49"/>
        <n v="11.48"/>
        <n v="12.559999999999999"/>
        <n v="26.770000000000003"/>
        <n v="22.939999999999998"/>
        <n v="14.66"/>
        <n v="15.68"/>
        <n v="15.29"/>
        <n v="3.71"/>
        <n v="22.130000000000003"/>
        <n v="26.82"/>
        <n v="114.71000000000001"/>
        <n v="135.94"/>
        <n v="203.38"/>
        <n v="928.5"/>
        <n v="-7.199999999999999"/>
        <n v="-3.82"/>
        <n v="22.979999999999997"/>
        <n v="262.38"/>
        <n v="25.119999999999997"/>
        <n v="34.42"/>
        <n v="19.12"/>
        <n v="15.32"/>
        <n v="57.370000000000005"/>
        <n v="5.9"/>
        <n v="22.25"/>
        <n v="87.16"/>
        <n v="146.29000000000002"/>
        <n v="30.590000000000003"/>
        <n v="86.05"/>
        <n v="22.93"/>
        <n v="53.730000000000004"/>
        <n v="7.0"/>
        <n v="13.11"/>
        <n v="14.399999999999999"/>
        <n v="5.15"/>
        <n v="0.0"/>
        <n v="10.129999999999999"/>
        <n v="7.59"/>
        <n v="924.3499999999999"/>
        <n v="115.53999999999999"/>
        <n v="-41.6"/>
        <n v="-115.55000000000001"/>
        <n v="-6.92"/>
        <n v="76.86000000000001"/>
        <n v="-18.479999999999997"/>
        <n v="6.76"/>
        <n v="808.8100000000001"/>
        <n v="115.55000000000001"/>
        <n v="-39.28"/>
        <n v="-60.08"/>
        <n v="-55.46"/>
        <n v="200.41000000000003"/>
        <n v="10.5"/>
        <n v="16.89"/>
        <n v="14.780000000000001"/>
        <n v="18.45"/>
        <n v="4.98"/>
        <n v="1.6600000000000001"/>
        <n v="10.81"/>
        <n v="5.390000000000001"/>
        <n v="5.05"/>
        <n v="-5.05"/>
        <n v="1270.98"/>
        <n v="-203.36"/>
        <n v="30.19"/>
        <n v="24.12"/>
        <n v="15.52"/>
        <n v="18.08"/>
        <n v="3.55"/>
        <n v="2.79"/>
        <n v="5.92"/>
        <n v="12.66"/>
        <n v="7.35"/>
        <n v="2.7"/>
        <n v="27.68"/>
        <n v="2.45"/>
        <n v="4.97"/>
        <n v="2.4699999999999998"/>
        <n v="11.09"/>
        <n v="115.61"/>
        <n v="162.1"/>
        <n v="11.08"/>
        <n v="10.34"/>
        <n v="3.4400000000000004"/>
        <n v="1.7200000000000002"/>
        <n v="3.45"/>
        <n v="5.18"/>
        <n v="7.739999999999999"/>
        <n v="29.39"/>
        <n v="9.95"/>
        <n v="19.88"/>
        <n v="124.31"/>
        <n v="99.28"/>
        <n v="3.31"/>
        <n v="1.65"/>
        <n v="5.16"/>
        <n v="462.16999999999996"/>
        <n v="855.93"/>
        <n v="14.23"/>
        <n v="4.73"/>
        <n v="28.450000000000003"/>
        <n v="11.86"/>
        <n v="23.7"/>
        <n v="6.3100000000000005"/>
        <n v="5.41"/>
        <n v="7.75"/>
        <n v="3.6900000000000004"/>
        <n v="1.85"/>
        <n v="14.86"/>
        <n v="148.32"/>
        <n v="8.24"/>
        <n v="2.58"/>
        <n v="462.94"/>
        <n v="277.46000000000004"/>
        <n v="300.58000000000004"/>
        <n v="1.6800000000000002"/>
        <n v="3.6"/>
      </sharedItems>
    </cacheField>
    <cacheField name="MERCADO" numFmtId="0">
      <sharedItems>
        <s v="RENTAL"/>
        <s v="SELLTHRU"/>
      </sharedItems>
    </cacheField>
    <cacheField name="CNPJ" numFmtId="0">
      <sharedItems>
        <s v="22.442.107/0001-22"/>
        <s v="03.195.492/0001-06"/>
        <s v="52.152.790/0001-24"/>
        <s v="54.783.337/0001-41"/>
        <s v="53.217.089/0001-09"/>
        <s v="55.582.787/0001-39"/>
        <s v="54.511.134/0001-04"/>
        <s v="58.061.847/0001-66"/>
        <s v="91.395.194/0001-27"/>
        <s v="61.286.514/0001-40"/>
        <s v="71.772.685/0001-32"/>
        <s v="94.975.364/0001-30"/>
        <s v="41.757.923/0001-70"/>
        <s v="26.795.443/0001-00"/>
        <s v="67.890.632/0001-49"/>
        <s v="41.973.678/0001-38"/>
        <s v="00.135.778/0001-08"/>
        <s v="56.171.929/0001-38"/>
        <s v="82.966.706/0001-77"/>
        <s v="65.546.517/0001-26"/>
        <s v="00.337.130/0001-14"/>
        <s v="00.231.983/0001-77"/>
        <s v="00.522.687/0001-25"/>
        <s v="93.647.527/0001-93"/>
        <s v="94.378.866/0001-84"/>
        <s v="25.914.599/0001-08"/>
        <s v="00.926.488/0001-82"/>
        <s v="72.523.160/0001-26"/>
        <s v="01.077.384/0001-03"/>
        <s v="93.228.351/0001-35"/>
        <s v="71.360.531/0001-33"/>
        <s v="00.130.399/0001-25"/>
        <s v="01.664.543/0001-76"/>
        <s v="94.232.626/0001-77"/>
        <s v="01.306.665/0001-90"/>
        <s v="01.353.058/0001-81"/>
        <s v="91.038.992/0001-00"/>
        <s v="01.079.001/0001-36"/>
        <s v="68.088.533/0001-00"/>
        <s v="74.121.625/0001-48"/>
        <s v="64.730.146/0001-75"/>
        <s v="01.112.980/0001-87"/>
        <s v="01.340.161/0001-97"/>
        <s v="01.910.715/0001-44"/>
        <s v="01.541.995/0001-60"/>
        <s v="01.012.928/0001-59"/>
        <s v="01.015.442/0001-74"/>
        <s v="01.320.215/0001-52"/>
        <s v="00.079.126/0001-01"/>
        <s v="80.727.290/0001-09"/>
        <s v="01.461.964/0001-08"/>
        <s v="02.609.166/0001-35"/>
        <s v="02.240.764/0001-80"/>
        <s v="80.486.822/0001-63"/>
        <s v="00.760.174/0001-52"/>
        <s v="85.268.316/0001-11"/>
        <s v="68.755.685/0001-10"/>
        <s v="33.014.556/0179-19"/>
        <s v="01.075.830/0001-40"/>
        <s v="91.217.075/0001-84"/>
        <s v="02.642.779/0001-74"/>
        <s v="00.587.044/0001-60"/>
        <s v="74.628.561/0001-76"/>
        <s v="72.912.058/0001-12"/>
        <s v="03.199.507/0001-04"/>
        <s v="03.188.705/0001-72"/>
        <s v="33.014.556/0181-33"/>
        <s v="03.343.358/0001-05"/>
        <s v="00.522.022/0001-11"/>
        <s v="01.932.427/0001-90"/>
        <s v="03.093.278/0001-49"/>
        <s v="00.611.792/0001-30"/>
        <s v="37.484.284/0001-49"/>
        <s v="03.918.609/0001-32"/>
        <s v="03.994.767/0001-71"/>
        <s v="03.916.666/0001-82"/>
        <s v="04.124.410/0001-03"/>
        <s v="03.078.336/0001-65"/>
        <s v="01.507.666/0001-01"/>
        <s v="00.691.213/0001-07"/>
        <s v="03.857.263/0001-00"/>
        <s v="04.656.068/0001-84"/>
        <s v="96.588.322/0001-72"/>
        <s v="04.447.799/0001-10"/>
        <s v="04.767.599/0001-44"/>
        <s v="04.235.202/0001-73"/>
        <s v="04.722.521/0001-03"/>
        <s v="57.174.351/0001-36"/>
        <s v="05.070.900/0001-29"/>
        <s v="02.266.019/0001-00"/>
        <s v="25.884.594/0001-71"/>
        <s v="01.448.805/0001-65"/>
        <s v="00.266.545/0001-44"/>
        <s v="05.323.862/0001-79"/>
        <s v="04.645.403/0001-49"/>
        <s v="05.221.744/0001-50"/>
        <s v="04.939.397/0001-32"/>
        <s v="05.954.013/0001-13"/>
        <s v="05.045.699/0001-20"/>
        <s v="05.591.216/0001-92"/>
        <s v="05.929.639/0001-70"/>
        <s v="06.176.773/0001-00"/>
        <s v="05.803.843/0001-40"/>
        <s v="33.014.556/0199-62"/>
        <s v="05.193.494/0001-91"/>
        <s v="06.268.435/0001-06"/>
        <s v="02.099.814/0001-50"/>
        <s v="06.236.758/0001-00"/>
        <s v="06.319.322/0001-84"/>
        <s v="06.333.014/0001-03"/>
        <s v="06.928.939/0001-05"/>
        <s v="06.266.330/0001-00"/>
        <s v="00.429.905/0001-81"/>
        <s v="07.286.710/0001-79"/>
        <s v="06.976.704/0001-80"/>
        <s v="07.266.411/0001-72"/>
        <s v="39.107.073/0001-12"/>
        <s v="07.601.234/0001-33"/>
        <s v="06.372.121/0001-40"/>
        <s v="03.464.817/0001-09"/>
        <s v="07.310.259/0001-88"/>
        <s v="07.158.820/0001-55"/>
        <s v="07.303.000/0001-00"/>
        <s v="07.577.259/0001-49"/>
        <s v="07.621.229/0001-92"/>
        <s v="07.572.478/0001-35"/>
        <s v="08.105.139/0001-01"/>
        <s v="07.128.579/0001-11"/>
        <s v="07.399.248/0001-16"/>
        <s v="07.703.114/0001-47"/>
        <s v="08.266.896/0001-67"/>
        <s v="08.194.138/0001-80"/>
        <s v="08.484.232/0001-74"/>
        <s v="08.428.325/0001-81"/>
        <s v="07.232.148/0001-09"/>
        <s v="05.786.478/0001-02"/>
        <s v="08.334.551/0001-01"/>
        <s v="08.399.557/0001-59"/>
        <s v="09.013.378/0001-02"/>
        <s v="08.601.083/0001-86"/>
        <s v="08.787.938/0001-05"/>
        <s v="01.366.473/0001-70"/>
        <s v="07.373.861/0001-64"/>
        <s v="07.458.883/0001-27"/>
        <s v="08.870.091/0001-28"/>
        <s v="08.852.332/0001-06"/>
        <s v="07.709.951/0001-83"/>
        <s v="08.112.350/0001-51"/>
        <s v="09.508.012/0001-04"/>
        <s v="09.269.687/0001-30"/>
        <s v="07.848.634/0001-48"/>
        <s v="08.944.177/0001-58"/>
        <s v="10.176.870/0001-70"/>
        <s v="01.175.391/0002-29"/>
        <s v="10.238.520/0001-90"/>
        <s v="07.312.282/0001-01"/>
        <s v="05.460.457/0001-00"/>
        <s v="04.306.570/0001-65"/>
        <s v="06.942.624/0001-04"/>
        <s v="08.761.572/0001-03"/>
        <s v="10.573.211/0001-77"/>
        <s v="07.043.174/0001-80"/>
        <s v="06.161.419/0001-01"/>
        <s v="10.859.498/0001-04"/>
        <s v="10.840.385/0001-59"/>
        <s v="09.020.050/0001-05"/>
        <s v="08.039.263/0001-16"/>
        <s v="07.199.271/0001-67"/>
        <s v="09.664.056/0001-15"/>
        <s v="11.166.236/0001-19"/>
        <s v="10.540.640/0001-48"/>
        <s v="11.115.667/0001-56"/>
        <s v="07.660.781/0001-90"/>
        <s v="10.416.572/0001-00"/>
        <s v="57.155.608/0001-02"/>
        <s v="11.086.653/0001-51"/>
        <s v="12.346.646/0001-04"/>
        <s v="12.376.548/0001-10"/>
        <s v="08.401.568/0001-26"/>
        <s v="12.069.321/0001-21"/>
        <s v="02.556.233/0001-09"/>
        <s v="10.931.946/0001-25"/>
        <s v="09.269.236/0001-00"/>
        <s v="10.541.390/0001-60"/>
        <s v="13.476.415/0001-88"/>
        <s v="14.677.281/0001-26"/>
        <s v="94.673.795/0001-42"/>
        <s v="09.338.259/0001-11"/>
        <s v="10.784.466/0001-89"/>
        <s v="12.964.140/0001-69"/>
        <s v="13.387.443/0001-29"/>
        <s v="39.235.825/0003-92"/>
        <s v="15.493.907/0001-07"/>
        <s v="08.422.575/0001-04"/>
        <s v="14.422.122/0002-61"/>
        <s v="06.074.535/0001-93"/>
        <s v="17.806.338/0001-38"/>
        <s v="13.653.929/0001-61"/>
        <s v="00.954.738/0002-79"/>
        <s v="33.014.556/0884-25"/>
        <s v="17.617.115/0001-22"/>
        <s v="20.016.652/0001-21"/>
        <s v="16.812.077/0001-04"/>
        <s v="21.129.422/0001-31"/>
        <s v="16.920.300/0001-29"/>
        <s v="10.940.637/0001-11"/>
        <s v="23.004.760/0001-72"/>
        <s v="19.747.343/0001-42"/>
        <s v="13.459.303/0001-19"/>
        <s v="13.293.997/0001-67"/>
        <s v="23.956.166/0001-81"/>
        <s v="15.192.127/0001-27"/>
        <s v="11.168.247/0001-38"/>
        <s v="08.038.500/0001-24"/>
        <s v="20.845.410/0001-40"/>
        <s v="23.483.599/0001-67"/>
        <s v="03.422.006/0001-45"/>
        <s v="14.206.560/0001-01"/>
        <s v="22.478.484/0001-11"/>
        <s v="14.744.620/0001-40"/>
        <s v="18.281.256/0001-80"/>
        <s v="23.838.615/0001-97"/>
        <s v="08.930.215/0001-13"/>
        <s v="23.204.536/0001-24"/>
        <s v="03.245.589/0001-86"/>
        <s v="82.727.306/0001-09"/>
        <s v="65.106.346/0001-14"/>
        <s v="54.922.554/0001-75"/>
        <s v="81.802.985/0001-70"/>
        <s v="96.278.254/0001-45"/>
        <s v="26.389.890/0001-69"/>
        <s v="90.469.875/0001-20"/>
        <s v="15.301.856/0001-74"/>
        <s v="79.852.455/0001-95"/>
        <s v="54.430.962/0001-00"/>
        <s v="33.014.556/0001-96"/>
        <s v="61.365.284/0001-04"/>
        <s v="00.300.662/0001-87"/>
        <s v="03.245.897/0001-01"/>
        <s v="02.866.535/0002-56"/>
        <s v="02.634.926/0004-07"/>
        <s v="03.978.884/0001-41"/>
        <s v="04.743.072/0001-80"/>
        <s v="31.004.013/0005-96"/>
        <s v="62.410.352/0002-53"/>
        <s v="05.124.510/0001-94"/>
        <s v="66.329.269/0002-05"/>
        <s v="02.093.497/0001-65"/>
        <s v="03.019.539/0001-80"/>
        <s v="62.410.352/0005-04"/>
        <s v="04.140.664/0001-07"/>
        <s v="07.692.302/0001-17"/>
        <s v="07.224.097/0001-65"/>
        <s v="54.430.962/0003-71"/>
        <s v="08.223.078/0001-87"/>
        <s v="08.717.776/0001-39"/>
        <s v="62.410.352/0006-87"/>
        <s v="00.776.574/0007-41"/>
        <s v="08.517.121/0001-17"/>
        <s v="08.314.507/0002-02"/>
        <s v="54.430.962/0004-52"/>
        <s v="02.241.277/0001-31"/>
        <s v="62.410.352/0012-25"/>
        <s v="10.664.406/0001-22"/>
        <s v="62.410.352/0017-30"/>
        <s v="09.291.297/0001-66"/>
        <s v="62.410.352/0018-10"/>
        <s v="12.289.495/0001-08"/>
        <s v="54.430.962/0009-67"/>
        <s v="08.139.543/0001-04"/>
        <s v="08.896.360/0001-25"/>
        <s v="54.430.962/0008-86"/>
        <s v="54.430.962/0010-09"/>
        <s v="62.410.352/0023-88"/>
        <s v="62.410.352/0020-35"/>
        <s v="54.430.962/0011-81"/>
        <s v="61.365.284/0181-51"/>
        <s v="62.410.352/0016-59"/>
        <s v="10.736.710/0003-08"/>
        <s v="07.923.034/0002-88"/>
        <s v="31.004.013/0011-34"/>
        <s v="20.983.131/0001-43"/>
        <s v="54.430.962/0012-62"/>
        <s v="18.093.502/0001-70"/>
        <s v="54.430.962/0013-43"/>
        <s v="42.473.256/0001-66"/>
        <s v="21.415.007/0001-44"/>
        <s v="27.220.090/0001-82"/>
        <s v="27.242.831/0001-26"/>
        <s v="83.017.152/0001-24"/>
        <s v="37.263.340/0001-15"/>
        <s v="67.016.998/0001-93"/>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Receita Video" cacheId="0" dataCaption="" compact="0" compactData="0">
  <location ref="CB2:CE5" firstHeaderRow="0" firstDataRow="2" firstDataCol="0"/>
  <pivotFields>
    <pivotField name="CLIENT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t="default"/>
      </items>
    </pivotField>
    <pivotField name="NOME_CLIENTE"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t="default"/>
      </items>
    </pivotField>
    <pivotField name="REDE"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t="default"/>
      </items>
    </pivotField>
    <pivotField name="DATA" compact="0" numFmtId="1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t="default"/>
      </items>
    </pivotField>
    <pivotField name="NOTA"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t="default"/>
      </items>
    </pivotField>
    <pivotField name="VENDEDOR"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name="PRODUTO" compact="0" numFmtId="49" outline="0" multipleItemSelectionAllowed="1" showAll="0">
      <items>
        <item x="0"/>
        <item x="1"/>
        <item t="default"/>
      </items>
    </pivotField>
    <pivotField name="DESCRICAO" compact="0" numFmtId="49" outline="0" multipleItemSelectionAllowed="1" showAll="0">
      <items>
        <item x="0"/>
        <item t="default"/>
      </items>
    </pivotField>
    <pivotField name="PACOTE"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 QUANTIDADE" dataField="1" compact="0" numFmtId="17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 VALOR " dataField="1"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DIGO_EAN_13" compact="0" numFmtId="49" outline="0" multipleItemSelectionAllowed="1" showAll="0">
      <items>
        <item x="0"/>
        <item x="1"/>
        <item t="default"/>
      </items>
    </pivotField>
    <pivotField name="PEDIDO"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t="default"/>
      </items>
    </pivotField>
    <pivotField name="NOMEPACOTE" compact="0" numFmtId="49" outline="0" multipleItemSelectionAllowed="1" showAll="0">
      <items>
        <item x="0"/>
        <item x="1"/>
        <item x="2"/>
        <item x="3"/>
        <item x="4"/>
        <item x="5"/>
        <item x="6"/>
        <item x="7"/>
        <item x="8"/>
        <item t="default"/>
      </items>
    </pivotField>
    <pivotField name=" ICMS LIQUIDO "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t="default"/>
      </items>
    </pivotField>
    <pivotField name="ICMS_SUBS" compact="0" numFmtId="175" outline="0" multipleItemSelectionAllowed="1" showAll="0">
      <items>
        <item x="0"/>
        <item t="default"/>
      </items>
    </pivotField>
    <pivotField name="ICMS DESC" compact="0" numFmtId="175" outline="0" multipleItemSelectionAllowed="1" showAll="0">
      <items>
        <item x="0"/>
        <item t="default"/>
      </items>
    </pivotField>
    <pivotField name="CUSTO" compact="0" numFmtId="17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ICMS DIFAL" compact="0" numFmtId="175" outline="0" multipleItemSelectionAllowed="1" showAll="0">
      <items>
        <item x="0"/>
        <item t="default"/>
      </items>
    </pivotField>
    <pivotField name="FECP" compact="0" numFmtId="175" outline="0" multipleItemSelectionAllowed="1" showAll="0">
      <items>
        <item x="0"/>
        <item t="default"/>
      </items>
    </pivotField>
    <pivotField name="DISTR" compact="0" numFmtId="17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 PIS "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name=" COFINS "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t="default"/>
      </items>
    </pivotField>
    <pivotField name="DATASAIDA" compact="0" numFmtId="1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 name="DATAENTREGA" compact="0" numFmtId="1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t="default"/>
      </items>
    </pivotField>
    <pivotField name="STATUSENTREGA" compact="0" numFmtId="49" outline="0" multipleItemSelectionAllowed="1" showAll="0">
      <items>
        <item x="0"/>
        <item x="1"/>
        <item x="2"/>
        <item x="3"/>
        <item t="default"/>
      </items>
    </pivotField>
    <pivotField name="ÚLTIMAOCORRÊNCIA" compact="0" numFmtId="49" outline="0" multipleItemSelectionAllowed="1" showAll="0">
      <items>
        <item x="0"/>
        <item x="1"/>
        <item x="2"/>
        <item x="3"/>
        <item x="4"/>
        <item t="default"/>
      </items>
    </pivotField>
    <pivotField name="DATAÚLTIMAOCORRÊNCIA" compact="0" numFmtId="1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t="default"/>
      </items>
    </pivotField>
    <pivotField name="DATAENTREGAPREVWB" compact="0" numFmtId="1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DATAENTREGAPREVVID" compact="0" numFmtId="1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t="default"/>
      </items>
    </pivotField>
    <pivotField name="DISTRIBUIDOR" compact="0" numFmtId="49" outline="0" multipleItemSelectionAllowed="1" showAll="0">
      <items>
        <item x="0"/>
        <item x="1"/>
        <item t="default"/>
      </items>
    </pivotField>
    <pivotField name="NFORIGEM" compact="0" outline="0" multipleItemSelectionAllowed="1" showAll="0">
      <items>
        <item x="0"/>
        <item x="1"/>
        <item x="2"/>
        <item x="3"/>
        <item x="4"/>
        <item x="5"/>
        <item x="6"/>
        <item x="7"/>
        <item x="8"/>
        <item t="default"/>
      </items>
    </pivotField>
    <pivotField name="EMISSAONFORIGEM" compact="0" outline="0" multipleItemSelectionAllowed="1" showAll="0">
      <items>
        <item x="0"/>
        <item x="1"/>
        <item x="2"/>
        <item x="3"/>
        <item x="4"/>
        <item x="5"/>
        <item x="6"/>
        <item t="default"/>
      </items>
    </pivotField>
    <pivotField name="SAIDANFORIGEM" compact="0" outline="0" multipleItemSelectionAllowed="1" showAll="0">
      <items>
        <item x="0"/>
        <item x="1"/>
        <item x="2"/>
        <item x="3"/>
        <item x="4"/>
        <item x="5"/>
        <item x="6"/>
        <item t="default"/>
      </items>
    </pivotField>
    <pivotField name="PROCESSODEVOLUCAO" compact="0" outline="0" multipleItemSelectionAllowed="1" showAll="0">
      <items>
        <item x="0"/>
        <item x="1"/>
        <item x="2"/>
        <item x="3"/>
        <item x="4"/>
        <item x="5"/>
        <item x="6"/>
        <item x="7"/>
        <item x="8"/>
        <item t="default"/>
      </items>
    </pivotField>
    <pivotField name="TIPOPROCESSO" compact="0" outline="0" multipleItemSelectionAllowed="1" showAll="0">
      <items>
        <item x="0"/>
        <item x="1"/>
        <item x="2"/>
        <item t="default"/>
      </items>
    </pivotField>
    <pivotField name="ICMS BRUTO" compact="0" numFmtId="17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name="GRLR" compact="0" numFmtId="176" outline="0" multipleItemSelectionAllowed="1" showAll="0">
      <items>
        <item x="0"/>
        <item t="default"/>
      </items>
    </pivotField>
    <pivotField name="TIPOTES" compact="0" numFmtId="49" outline="0" multipleItemSelectionAllowed="1" showAll="0">
      <items>
        <item x="0"/>
        <item x="1"/>
        <item x="2"/>
        <item x="3"/>
        <item x="4"/>
        <item x="5"/>
        <item t="default"/>
      </items>
    </pivotField>
    <pivotField name="CODIGOTES" compact="0" numFmtId="49" outline="0" multipleItemSelectionAllowed="1" showAll="0">
      <items>
        <item x="0"/>
        <item x="1"/>
        <item x="2"/>
        <item x="3"/>
        <item x="4"/>
        <item x="5"/>
        <item x="6"/>
        <item t="default"/>
      </items>
    </pivotField>
    <pivotField name="DESCRICAOCODIGOTES" compact="0" numFmtId="49" outline="0" multipleItemSelectionAllowed="1" showAll="0">
      <items>
        <item x="0"/>
        <item x="1"/>
        <item x="2"/>
        <item x="3"/>
        <item x="4"/>
        <item x="5"/>
        <item x="6"/>
        <item t="default"/>
      </items>
    </pivotField>
    <pivotField name="SERIENOTA" compact="0" numFmtId="49" outline="0" multipleItemSelectionAllowed="1" showAll="0">
      <items>
        <item x="0"/>
        <item x="1"/>
        <item x="2"/>
        <item t="default"/>
      </items>
    </pivotField>
    <pivotField name="NUMERONOTA"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t="default"/>
      </items>
    </pivotField>
    <pivotField name="ISS" compact="0" numFmtId="175" outline="0" multipleItemSelectionAllowed="1" showAll="0">
      <items>
        <item x="0"/>
        <item t="default"/>
      </items>
    </pivotField>
    <pivotField name="PIS TERCEIRO" compact="0" numFmtId="175" outline="0" multipleItemSelectionAllowed="1" showAll="0">
      <items>
        <item x="0"/>
        <item t="default"/>
      </items>
    </pivotField>
    <pivotField name="COFINS TERCEIRO" compact="0" numFmtId="175" outline="0" multipleItemSelectionAllowed="1" showAll="0">
      <items>
        <item x="0"/>
        <item t="default"/>
      </items>
    </pivotField>
    <pivotField name="ISS TERCEIRO" compact="0" numFmtId="175" outline="0" multipleItemSelectionAllowed="1" showAll="0">
      <items>
        <item x="0"/>
        <item t="default"/>
      </items>
    </pivotField>
    <pivotField name="IPI" compact="0" numFmtId="175" outline="0" multipleItemSelectionAllowed="1" showAll="0">
      <items>
        <item x="0"/>
        <item t="default"/>
      </items>
    </pivotField>
    <pivotField name="DESPACHO" compact="0" numFmtId="17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REDESPACHO" compact="0" numFmtId="17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 name="CUSTOEXTRA" compact="0" numFmtId="17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PICKPACK" compact="0" numFmtId="17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VALOR_COM_IPI" compact="0" numFmtId="17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IDCAMPANHA" compact="0" numFmtId="17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MPM" compact="0" numFmtId="49" outline="0" multipleItemSelectionAllowed="1" showAll="0">
      <items>
        <item x="0"/>
        <item t="default"/>
      </items>
    </pivotField>
    <pivotField name="GROUPMPM" compact="0" outline="0" multipleItemSelectionAllowed="1" showAll="0">
      <items>
        <item x="0"/>
        <item t="default"/>
      </items>
    </pivotField>
    <pivotField name="SAPMATERIALNUMBER" compact="0" numFmtId="49" outline="0" multipleItemSelectionAllowed="1" showAll="0">
      <items>
        <item x="0"/>
        <item x="1"/>
        <item t="default"/>
      </items>
    </pivotField>
    <pivotField name="GERENTE" compact="0" numFmtId="49" outline="0" multipleItemSelectionAllowed="1" showAll="0">
      <items>
        <item x="0"/>
        <item x="1"/>
        <item x="2"/>
        <item x="3"/>
        <item t="default"/>
      </items>
    </pivotField>
    <pivotField name="COMISSAOVENDEDOR" compact="0" numFmtId="49" outline="0" multipleItemSelectionAllowed="1" showAll="0">
      <items>
        <item x="0"/>
        <item x="1"/>
        <item t="default"/>
      </items>
    </pivotField>
    <pivotField name="VALOR COMISSÃO" compact="0" numFmtId="175" outline="0" multipleItemSelectionAllowed="1" showAll="0">
      <items>
        <item x="0"/>
        <item t="default"/>
      </items>
    </pivotField>
    <pivotField name="TIPOTANSPORTE" compact="0" numFmtId="49" outline="0" multipleItemSelectionAllowed="1" showAll="0">
      <items>
        <item x="0"/>
        <item x="1"/>
        <item x="2"/>
        <item t="default"/>
      </items>
    </pivotField>
    <pivotField name="TRANSPORTADORADESPACHO" compact="0" numFmtId="49" outline="0" multipleItemSelectionAllowed="1" showAll="0">
      <items>
        <item x="0"/>
        <item x="1"/>
        <item x="2"/>
        <item x="3"/>
        <item x="4"/>
        <item x="5"/>
        <item x="6"/>
        <item t="default"/>
      </items>
    </pivotField>
    <pivotField name="NOMETRANSPORTADORADESPACHO" compact="0" numFmtId="49" outline="0" multipleItemSelectionAllowed="1" showAll="0">
      <items>
        <item x="0"/>
        <item x="1"/>
        <item x="2"/>
        <item x="3"/>
        <item x="4"/>
        <item x="5"/>
        <item x="6"/>
        <item t="default"/>
      </items>
    </pivotField>
    <pivotField name="TRANSPORTADORAREDESPACHO" compact="0" numFmtId="49" outline="0" multipleItemSelectionAllowed="1" showAll="0">
      <items>
        <item x="0"/>
        <item x="1"/>
        <item t="default"/>
      </items>
    </pivotField>
    <pivotField name="NOMETRANSPORTADORAREDESPACHO" compact="0" numFmtId="49" outline="0" multipleItemSelectionAllowed="1" showAll="0">
      <items>
        <item x="0"/>
        <item x="1"/>
        <item t="default"/>
      </items>
    </pivotField>
    <pivotField name="SRP" compact="0" numFmtId="175" outline="0" multipleItemSelectionAllowed="1" showAll="0">
      <items>
        <item x="0"/>
        <item x="1"/>
        <item x="2"/>
        <item x="3"/>
        <item x="4"/>
        <item t="default"/>
      </items>
    </pivotField>
    <pivotField name="FORMATOPRODUTO" compact="0" numFmtId="49" outline="0" multipleItemSelectionAllowed="1" showAll="0">
      <items>
        <item x="0"/>
        <item x="1"/>
        <item t="default"/>
      </items>
    </pivotField>
    <pivotField name="UF"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NUMEROENCOMENDANOTA"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COSTCENTER" compact="0" numFmtId="49" outline="0" multipleItemSelectionAllowed="1" showAll="0">
      <items>
        <item x="0"/>
        <item x="1"/>
        <item x="2"/>
        <item x="3"/>
        <item x="4"/>
        <item t="default"/>
      </items>
    </pivotField>
    <pivotField name="PROFITCENTER" compact="0" numFmtId="49" outline="0" multipleItemSelectionAllowed="1" showAll="0">
      <items>
        <item x="0"/>
        <item x="1"/>
        <item x="2"/>
        <item x="3"/>
        <item x="4"/>
        <item t="default"/>
      </items>
    </pivotField>
    <pivotField name="FRETE NORMAL LIBERADO" compact="0" numFmtId="49" outline="0" multipleItemSelectionAllowed="1" showAll="0">
      <items>
        <item x="0"/>
        <item x="1"/>
        <item t="default"/>
      </items>
    </pivotField>
    <pivotField name="ID FRETE NORMAL" compact="0" outline="0" multipleItemSelectionAllowed="1" showAll="0">
      <items>
        <item x="0"/>
        <item x="1"/>
        <item x="2"/>
        <item x="3"/>
        <item x="4"/>
        <item x="5"/>
        <item x="6"/>
        <item x="7"/>
        <item x="8"/>
        <item x="9"/>
        <item x="10"/>
        <item x="11"/>
        <item x="12"/>
        <item x="13"/>
        <item x="14"/>
        <item x="15"/>
        <item x="16"/>
        <item t="default"/>
      </items>
    </pivotField>
    <pivotField name="FRETE CUSTO EXTRA LIBERADO" compact="0" numFmtId="49" outline="0" multipleItemSelectionAllowed="1" showAll="0">
      <items>
        <item x="0"/>
        <item x="1"/>
        <item t="default"/>
      </items>
    </pivotField>
    <pivotField name="IDS CUSTO EXTRA" compact="0" outline="0" multipleItemSelectionAllowed="1" showAll="0">
      <items>
        <item x="0"/>
        <item x="1"/>
        <item x="2"/>
        <item x="3"/>
        <item x="4"/>
        <item t="default"/>
      </items>
    </pivotField>
    <pivotField name="IMPOSTOS" dataField="1"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t="default"/>
      </items>
    </pivotField>
    <pivotField name="MERCADO" axis="axisRow" compact="0" outline="0" multipleItemSelectionAllowed="1" showAll="0" sortType="ascending">
      <items>
        <item x="0"/>
        <item x="1"/>
        <item t="default"/>
      </items>
    </pivotField>
    <pivotField name="CNPJ"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t="default"/>
      </items>
    </pivotField>
  </pivotFields>
  <rowFields>
    <field x="76"/>
  </rowFields>
  <colFields>
    <field x="-2"/>
  </colFields>
  <dataFields>
    <dataField name="Sum of QUANTIDADE" fld="9" baseField="0"/>
    <dataField name="Sum of VALOR" fld="10" baseField="0"/>
    <dataField name="Sum of IMPOSTOS" fld="75" baseField="0"/>
  </dataFields>
</pivotTableDefinition>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oleObject" Target="../embeddings/oleObject3.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2.vml"/><Relationship Id="rId3" Type="http://schemas.openxmlformats.org/officeDocument/2006/relationships/oleObject" Target="../embeddings/oleObject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3.vml"/><Relationship Id="rId3" Type="http://schemas.openxmlformats.org/officeDocument/2006/relationships/oleObject" Target="../embeddings/oleObject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4.vml"/><Relationship Id="rId3"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2" Type="http://schemas.openxmlformats.org/officeDocument/2006/relationships/vmlDrawing" Target="../drawings/vmlDrawing5.vml"/><Relationship Id="rId3"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2" Type="http://schemas.openxmlformats.org/officeDocument/2006/relationships/vmlDrawing" Target="../drawings/vmlDrawing6.vml"/><Relationship Id="rId3"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showGridLines="0" workbookViewId="0"/>
  </sheetViews>
  <sheetFormatPr customHeight="1" defaultColWidth="12.63" defaultRowHeight="15.0"/>
  <cols>
    <col customWidth="1" min="1" max="1" width="3.38"/>
    <col customWidth="1" min="2" max="2" width="3.63"/>
    <col customWidth="1" min="3" max="10" width="25.88"/>
    <col customWidth="1" min="11" max="11" width="4.13"/>
    <col customWidth="1" min="12" max="12" width="3.63"/>
    <col customWidth="1" min="13" max="26" width="9.13"/>
  </cols>
  <sheetData>
    <row r="1" ht="15.0" customHeight="1">
      <c r="A1" s="1"/>
      <c r="B1" s="2" t="s">
        <v>0</v>
      </c>
      <c r="C1" s="3"/>
      <c r="D1" s="3"/>
      <c r="E1" s="3"/>
      <c r="F1" s="3"/>
      <c r="G1" s="3"/>
      <c r="H1" s="3"/>
      <c r="I1" s="3"/>
      <c r="J1" s="3"/>
      <c r="K1" s="4"/>
      <c r="L1" s="5"/>
      <c r="M1" s="1"/>
      <c r="N1" s="1"/>
      <c r="O1" s="1"/>
      <c r="P1" s="1"/>
      <c r="Q1" s="1"/>
      <c r="R1" s="1"/>
      <c r="S1" s="1"/>
      <c r="T1" s="1"/>
      <c r="U1" s="1"/>
      <c r="V1" s="1"/>
      <c r="W1" s="1"/>
      <c r="X1" s="1"/>
      <c r="Y1" s="1"/>
      <c r="Z1" s="1"/>
    </row>
    <row r="2" ht="15.0" customHeight="1">
      <c r="A2" s="1"/>
      <c r="B2" s="6"/>
      <c r="C2" s="7"/>
      <c r="D2" s="6"/>
      <c r="E2" s="6"/>
      <c r="F2" s="6"/>
      <c r="G2" s="6"/>
      <c r="H2" s="6"/>
      <c r="I2" s="6"/>
      <c r="J2" s="6"/>
      <c r="K2" s="6"/>
      <c r="L2" s="1"/>
      <c r="M2" s="1"/>
      <c r="N2" s="1"/>
      <c r="O2" s="1"/>
      <c r="P2" s="1"/>
      <c r="Q2" s="1"/>
      <c r="R2" s="1"/>
      <c r="S2" s="1"/>
      <c r="T2" s="1"/>
      <c r="U2" s="1"/>
      <c r="V2" s="1"/>
      <c r="W2" s="1"/>
      <c r="X2" s="1"/>
      <c r="Y2" s="1"/>
      <c r="Z2" s="1"/>
    </row>
    <row r="3" ht="18.75" customHeight="1">
      <c r="A3" s="8"/>
      <c r="B3" s="9" t="s">
        <v>1</v>
      </c>
      <c r="L3" s="8"/>
      <c r="M3" s="8"/>
      <c r="N3" s="8"/>
      <c r="O3" s="8"/>
      <c r="P3" s="8"/>
      <c r="Q3" s="8"/>
      <c r="R3" s="8"/>
      <c r="S3" s="8"/>
      <c r="T3" s="8"/>
      <c r="U3" s="8"/>
      <c r="V3" s="8"/>
      <c r="W3" s="8"/>
      <c r="X3" s="8"/>
      <c r="Y3" s="8"/>
      <c r="Z3" s="8"/>
    </row>
    <row r="4" ht="19.5" customHeight="1">
      <c r="A4" s="8"/>
      <c r="B4" s="10" t="s">
        <v>2</v>
      </c>
      <c r="D4" s="11"/>
      <c r="E4" s="11"/>
      <c r="F4" s="11"/>
      <c r="G4" s="11"/>
      <c r="H4" s="11"/>
      <c r="I4" s="11"/>
      <c r="J4" s="11"/>
      <c r="K4" s="11"/>
      <c r="L4" s="8"/>
      <c r="M4" s="8"/>
      <c r="N4" s="8"/>
      <c r="O4" s="8"/>
      <c r="P4" s="8"/>
      <c r="Q4" s="8"/>
      <c r="R4" s="8"/>
      <c r="S4" s="8"/>
      <c r="T4" s="8"/>
      <c r="U4" s="8"/>
      <c r="V4" s="8"/>
      <c r="W4" s="8"/>
      <c r="X4" s="8"/>
      <c r="Y4" s="8"/>
      <c r="Z4" s="8"/>
    </row>
    <row r="5" ht="19.5" customHeight="1">
      <c r="A5" s="8"/>
      <c r="B5" s="10" t="s">
        <v>3</v>
      </c>
      <c r="D5" s="11"/>
      <c r="E5" s="11"/>
      <c r="F5" s="11"/>
      <c r="G5" s="11"/>
      <c r="H5" s="11"/>
      <c r="I5" s="11"/>
      <c r="J5" s="11"/>
      <c r="K5" s="11"/>
      <c r="L5" s="8"/>
      <c r="M5" s="8"/>
      <c r="N5" s="8"/>
      <c r="O5" s="8"/>
      <c r="P5" s="8"/>
      <c r="Q5" s="8"/>
      <c r="R5" s="8"/>
      <c r="S5" s="8"/>
      <c r="T5" s="8"/>
      <c r="U5" s="8"/>
      <c r="V5" s="8"/>
      <c r="W5" s="8"/>
      <c r="X5" s="8"/>
      <c r="Y5" s="8"/>
      <c r="Z5" s="8"/>
    </row>
    <row r="6" ht="19.5" customHeight="1">
      <c r="A6" s="8"/>
      <c r="B6" s="10" t="s">
        <v>3</v>
      </c>
      <c r="D6" s="11"/>
      <c r="E6" s="11"/>
      <c r="F6" s="11"/>
      <c r="G6" s="11"/>
      <c r="H6" s="11"/>
      <c r="I6" s="11"/>
      <c r="J6" s="11"/>
      <c r="K6" s="11"/>
      <c r="L6" s="8"/>
      <c r="M6" s="8"/>
      <c r="N6" s="8"/>
      <c r="O6" s="8"/>
      <c r="P6" s="8"/>
      <c r="Q6" s="8"/>
      <c r="R6" s="8"/>
      <c r="S6" s="8"/>
      <c r="T6" s="8"/>
      <c r="U6" s="8"/>
      <c r="V6" s="8"/>
      <c r="W6" s="8"/>
      <c r="X6" s="8"/>
      <c r="Y6" s="8"/>
      <c r="Z6" s="8"/>
    </row>
    <row r="7" ht="19.5" customHeight="1">
      <c r="A7" s="8"/>
      <c r="B7" s="10" t="s">
        <v>3</v>
      </c>
      <c r="D7" s="11"/>
      <c r="E7" s="11"/>
      <c r="F7" s="11"/>
      <c r="G7" s="11"/>
      <c r="H7" s="11"/>
      <c r="I7" s="11"/>
      <c r="J7" s="11"/>
      <c r="K7" s="11"/>
      <c r="L7" s="8"/>
      <c r="M7" s="8"/>
      <c r="N7" s="8"/>
      <c r="O7" s="8"/>
      <c r="P7" s="8"/>
      <c r="Q7" s="8"/>
      <c r="R7" s="8"/>
      <c r="S7" s="8"/>
      <c r="T7" s="8"/>
      <c r="U7" s="8"/>
      <c r="V7" s="8"/>
      <c r="W7" s="8"/>
      <c r="X7" s="8"/>
      <c r="Y7" s="8"/>
      <c r="Z7" s="8"/>
    </row>
    <row r="8" ht="19.5" customHeight="1">
      <c r="A8" s="8"/>
      <c r="B8" s="10" t="s">
        <v>4</v>
      </c>
      <c r="D8" s="11"/>
      <c r="E8" s="11"/>
      <c r="F8" s="11"/>
      <c r="G8" s="11"/>
      <c r="H8" s="11"/>
      <c r="I8" s="11"/>
      <c r="J8" s="11"/>
      <c r="K8" s="11"/>
      <c r="L8" s="8"/>
      <c r="M8" s="8"/>
      <c r="N8" s="8"/>
      <c r="O8" s="8"/>
      <c r="P8" s="8"/>
      <c r="Q8" s="8"/>
      <c r="R8" s="8"/>
      <c r="S8" s="8"/>
      <c r="T8" s="8"/>
      <c r="U8" s="8"/>
      <c r="V8" s="8"/>
      <c r="W8" s="8"/>
      <c r="X8" s="8"/>
      <c r="Y8" s="8"/>
      <c r="Z8" s="8"/>
    </row>
    <row r="9" ht="19.5" customHeight="1">
      <c r="A9" s="8"/>
      <c r="B9" s="10" t="s">
        <v>4</v>
      </c>
      <c r="D9" s="11"/>
      <c r="E9" s="11"/>
      <c r="F9" s="11"/>
      <c r="G9" s="11"/>
      <c r="H9" s="11"/>
      <c r="I9" s="11"/>
      <c r="J9" s="11"/>
      <c r="K9" s="11"/>
      <c r="L9" s="8"/>
      <c r="M9" s="8"/>
      <c r="N9" s="8"/>
      <c r="O9" s="8"/>
      <c r="P9" s="8"/>
      <c r="Q9" s="8"/>
      <c r="R9" s="8"/>
      <c r="S9" s="8"/>
      <c r="T9" s="8"/>
      <c r="U9" s="8"/>
      <c r="V9" s="8"/>
      <c r="W9" s="8"/>
      <c r="X9" s="8"/>
      <c r="Y9" s="8"/>
      <c r="Z9" s="8"/>
    </row>
    <row r="10" ht="18.75" customHeight="1">
      <c r="A10" s="8"/>
      <c r="B10" s="11"/>
      <c r="C10" s="12"/>
      <c r="D10" s="11"/>
      <c r="E10" s="11"/>
      <c r="F10" s="11"/>
      <c r="G10" s="11"/>
      <c r="H10" s="11"/>
      <c r="I10" s="11"/>
      <c r="J10" s="11"/>
      <c r="K10" s="11"/>
      <c r="L10" s="8"/>
      <c r="M10" s="8"/>
      <c r="N10" s="8"/>
      <c r="O10" s="8"/>
      <c r="P10" s="8"/>
      <c r="Q10" s="8"/>
      <c r="R10" s="8"/>
      <c r="S10" s="8"/>
      <c r="T10" s="8"/>
      <c r="U10" s="8"/>
      <c r="V10" s="8"/>
      <c r="W10" s="8"/>
      <c r="X10" s="8"/>
      <c r="Y10" s="8"/>
      <c r="Z10" s="8"/>
    </row>
    <row r="11" ht="18.75" customHeight="1">
      <c r="A11" s="8"/>
      <c r="B11" s="12" t="s">
        <v>5</v>
      </c>
      <c r="C11" s="11"/>
      <c r="D11" s="11"/>
      <c r="E11" s="11"/>
      <c r="F11" s="11"/>
      <c r="G11" s="11"/>
      <c r="H11" s="11"/>
      <c r="I11" s="11"/>
      <c r="J11" s="11"/>
      <c r="K11" s="11"/>
      <c r="L11" s="8"/>
      <c r="M11" s="8"/>
      <c r="N11" s="8"/>
      <c r="O11" s="8"/>
      <c r="P11" s="8"/>
      <c r="Q11" s="8"/>
      <c r="R11" s="8"/>
      <c r="S11" s="8"/>
      <c r="T11" s="8"/>
      <c r="U11" s="8"/>
      <c r="V11" s="8"/>
      <c r="W11" s="8"/>
      <c r="X11" s="8"/>
      <c r="Y11" s="8"/>
      <c r="Z11" s="8"/>
    </row>
    <row r="12" ht="12.75" customHeight="1">
      <c r="A12" s="8"/>
      <c r="B12" s="11"/>
      <c r="C12" s="13" t="s">
        <v>6</v>
      </c>
      <c r="D12" s="14"/>
      <c r="E12" s="13" t="s">
        <v>7</v>
      </c>
      <c r="F12" s="15"/>
      <c r="G12" s="15"/>
      <c r="H12" s="15"/>
      <c r="I12" s="15"/>
      <c r="J12" s="14"/>
      <c r="K12" s="11"/>
      <c r="L12" s="8"/>
      <c r="M12" s="8"/>
      <c r="N12" s="8"/>
      <c r="O12" s="8"/>
      <c r="P12" s="8"/>
      <c r="Q12" s="8"/>
      <c r="R12" s="8"/>
      <c r="S12" s="8"/>
      <c r="T12" s="8"/>
      <c r="U12" s="8"/>
      <c r="V12" s="8"/>
      <c r="W12" s="8"/>
      <c r="X12" s="8"/>
      <c r="Y12" s="8"/>
      <c r="Z12" s="8"/>
    </row>
    <row r="13" ht="99.75" customHeight="1">
      <c r="A13" s="8"/>
      <c r="B13" s="11"/>
      <c r="C13" s="16" t="s">
        <v>8</v>
      </c>
      <c r="D13" s="17"/>
      <c r="E13" s="18" t="s">
        <v>9</v>
      </c>
      <c r="F13" s="15"/>
      <c r="G13" s="15"/>
      <c r="H13" s="15"/>
      <c r="I13" s="15"/>
      <c r="J13" s="14"/>
      <c r="K13" s="11"/>
      <c r="L13" s="8"/>
      <c r="M13" s="8"/>
      <c r="N13" s="8"/>
      <c r="O13" s="8"/>
      <c r="P13" s="8"/>
      <c r="Q13" s="8"/>
      <c r="R13" s="8"/>
      <c r="S13" s="8"/>
      <c r="T13" s="8"/>
      <c r="U13" s="8"/>
      <c r="V13" s="8"/>
      <c r="W13" s="8"/>
      <c r="X13" s="8"/>
      <c r="Y13" s="8"/>
      <c r="Z13" s="8"/>
    </row>
    <row r="14" ht="94.5" customHeight="1">
      <c r="A14" s="8"/>
      <c r="B14" s="11"/>
      <c r="C14" s="19"/>
      <c r="D14" s="20"/>
      <c r="E14" s="18" t="s">
        <v>10</v>
      </c>
      <c r="F14" s="15"/>
      <c r="G14" s="15"/>
      <c r="H14" s="15"/>
      <c r="I14" s="15"/>
      <c r="J14" s="14"/>
      <c r="K14" s="11"/>
      <c r="L14" s="8"/>
      <c r="M14" s="8"/>
      <c r="N14" s="8"/>
      <c r="O14" s="8"/>
      <c r="P14" s="8"/>
      <c r="Q14" s="8"/>
      <c r="R14" s="8"/>
      <c r="S14" s="8"/>
      <c r="T14" s="8"/>
      <c r="U14" s="8"/>
      <c r="V14" s="8"/>
      <c r="W14" s="8"/>
      <c r="X14" s="8"/>
      <c r="Y14" s="8"/>
      <c r="Z14" s="8"/>
    </row>
    <row r="15" ht="18.75" customHeight="1">
      <c r="A15" s="8"/>
      <c r="B15" s="11"/>
      <c r="C15" s="11"/>
      <c r="D15" s="11"/>
      <c r="E15" s="11"/>
      <c r="F15" s="11"/>
      <c r="G15" s="11"/>
      <c r="H15" s="11"/>
      <c r="I15" s="11"/>
      <c r="J15" s="11"/>
      <c r="K15" s="11"/>
      <c r="L15" s="8"/>
      <c r="M15" s="8"/>
      <c r="N15" s="8"/>
      <c r="O15" s="8"/>
      <c r="P15" s="8"/>
      <c r="Q15" s="8"/>
      <c r="R15" s="8"/>
      <c r="S15" s="8"/>
      <c r="T15" s="8"/>
      <c r="U15" s="8"/>
      <c r="V15" s="8"/>
      <c r="W15" s="8"/>
      <c r="X15" s="8"/>
      <c r="Y15" s="8"/>
      <c r="Z15" s="8"/>
    </row>
    <row r="16" ht="18.75" customHeight="1">
      <c r="A16" s="8"/>
      <c r="B16" s="12" t="s">
        <v>11</v>
      </c>
      <c r="C16" s="12"/>
      <c r="D16" s="11"/>
      <c r="E16" s="11"/>
      <c r="F16" s="11"/>
      <c r="G16" s="11"/>
      <c r="H16" s="11"/>
      <c r="I16" s="11"/>
      <c r="J16" s="11"/>
      <c r="K16" s="11"/>
      <c r="L16" s="8"/>
      <c r="M16" s="8"/>
      <c r="N16" s="8"/>
      <c r="O16" s="8"/>
      <c r="P16" s="8"/>
      <c r="Q16" s="8"/>
      <c r="R16" s="8"/>
      <c r="S16" s="8"/>
      <c r="T16" s="8"/>
      <c r="U16" s="8"/>
      <c r="V16" s="8"/>
      <c r="W16" s="8"/>
      <c r="X16" s="8"/>
      <c r="Y16" s="8"/>
      <c r="Z16" s="8"/>
    </row>
    <row r="17" ht="23.25" customHeight="1">
      <c r="A17" s="8"/>
      <c r="B17" s="12"/>
      <c r="C17" s="21" t="s">
        <v>12</v>
      </c>
      <c r="K17" s="11"/>
      <c r="L17" s="8"/>
      <c r="M17" s="8"/>
      <c r="N17" s="8"/>
      <c r="O17" s="8"/>
      <c r="P17" s="8"/>
      <c r="Q17" s="8"/>
      <c r="R17" s="8"/>
      <c r="S17" s="8"/>
      <c r="T17" s="8"/>
      <c r="U17" s="8"/>
      <c r="V17" s="8"/>
      <c r="W17" s="8"/>
      <c r="X17" s="8"/>
      <c r="Y17" s="8"/>
      <c r="Z17" s="8"/>
    </row>
    <row r="18" ht="63.0" customHeight="1">
      <c r="A18" s="8"/>
      <c r="B18" s="12"/>
      <c r="C18" s="22" t="s">
        <v>13</v>
      </c>
      <c r="K18" s="11"/>
      <c r="L18" s="8"/>
      <c r="M18" s="8"/>
      <c r="N18" s="8"/>
      <c r="O18" s="8"/>
      <c r="P18" s="8"/>
      <c r="Q18" s="8"/>
      <c r="R18" s="8"/>
      <c r="S18" s="8"/>
      <c r="T18" s="8"/>
      <c r="U18" s="8"/>
      <c r="V18" s="8"/>
      <c r="W18" s="8"/>
      <c r="X18" s="8"/>
      <c r="Y18" s="8"/>
      <c r="Z18" s="8"/>
    </row>
    <row r="19" ht="68.25" customHeight="1">
      <c r="A19" s="8"/>
      <c r="B19" s="12"/>
      <c r="K19" s="11"/>
      <c r="L19" s="8"/>
      <c r="M19" s="8"/>
      <c r="N19" s="8"/>
      <c r="O19" s="8"/>
      <c r="P19" s="8"/>
      <c r="Q19" s="8"/>
      <c r="R19" s="8"/>
      <c r="S19" s="8"/>
      <c r="T19" s="8"/>
      <c r="U19" s="8"/>
      <c r="V19" s="8"/>
      <c r="W19" s="8"/>
      <c r="X19" s="8"/>
      <c r="Y19" s="8"/>
      <c r="Z19" s="8"/>
    </row>
    <row r="20" ht="96.0" customHeight="1">
      <c r="A20" s="8"/>
      <c r="B20" s="12"/>
      <c r="C20" s="22" t="s">
        <v>14</v>
      </c>
      <c r="K20" s="11"/>
      <c r="L20" s="8"/>
      <c r="M20" s="8"/>
      <c r="N20" s="8"/>
      <c r="O20" s="8"/>
      <c r="P20" s="8"/>
      <c r="Q20" s="8"/>
      <c r="R20" s="8"/>
      <c r="S20" s="8"/>
      <c r="T20" s="8"/>
      <c r="U20" s="8"/>
      <c r="V20" s="8"/>
      <c r="W20" s="8"/>
      <c r="X20" s="8"/>
      <c r="Y20" s="8"/>
      <c r="Z20" s="8"/>
    </row>
    <row r="21" ht="85.5" customHeight="1">
      <c r="A21" s="8"/>
      <c r="B21" s="12"/>
      <c r="C21" s="22" t="s">
        <v>15</v>
      </c>
      <c r="K21" s="11"/>
      <c r="L21" s="8"/>
      <c r="M21" s="8"/>
      <c r="N21" s="8"/>
      <c r="O21" s="8"/>
      <c r="P21" s="8"/>
      <c r="Q21" s="8"/>
      <c r="R21" s="8"/>
      <c r="S21" s="8"/>
      <c r="T21" s="8"/>
      <c r="U21" s="8"/>
      <c r="V21" s="8"/>
      <c r="W21" s="8"/>
      <c r="X21" s="8"/>
      <c r="Y21" s="8"/>
      <c r="Z21" s="8"/>
    </row>
    <row r="22" ht="147.0" customHeight="1">
      <c r="A22" s="8"/>
      <c r="B22" s="12"/>
      <c r="C22" s="22" t="s">
        <v>16</v>
      </c>
      <c r="K22" s="11"/>
      <c r="L22" s="8"/>
      <c r="M22" s="8"/>
      <c r="N22" s="8"/>
      <c r="O22" s="8"/>
      <c r="P22" s="8"/>
      <c r="Q22" s="8"/>
      <c r="R22" s="8"/>
      <c r="S22" s="8"/>
      <c r="T22" s="8"/>
      <c r="U22" s="8"/>
      <c r="V22" s="8"/>
      <c r="W22" s="8"/>
      <c r="X22" s="8"/>
      <c r="Y22" s="8"/>
      <c r="Z22" s="8"/>
    </row>
    <row r="23" ht="100.5" customHeight="1">
      <c r="A23" s="8"/>
      <c r="B23" s="12"/>
      <c r="C23" s="23" t="s">
        <v>17</v>
      </c>
      <c r="K23" s="11"/>
      <c r="L23" s="8"/>
      <c r="M23" s="8"/>
      <c r="N23" s="8"/>
      <c r="O23" s="8"/>
      <c r="P23" s="8"/>
      <c r="Q23" s="8"/>
      <c r="R23" s="8"/>
      <c r="S23" s="8"/>
      <c r="T23" s="8"/>
      <c r="U23" s="8"/>
      <c r="V23" s="8"/>
      <c r="W23" s="8"/>
      <c r="X23" s="8"/>
      <c r="Y23" s="8"/>
      <c r="Z23" s="8"/>
    </row>
    <row r="24" ht="12.75" customHeight="1">
      <c r="A24" s="8"/>
      <c r="B24" s="12"/>
      <c r="C24" s="24" t="s">
        <v>18</v>
      </c>
      <c r="K24" s="11"/>
      <c r="L24" s="8"/>
      <c r="M24" s="8"/>
      <c r="N24" s="8"/>
      <c r="O24" s="8"/>
      <c r="P24" s="8"/>
      <c r="Q24" s="8"/>
      <c r="R24" s="8"/>
      <c r="S24" s="8"/>
      <c r="T24" s="8"/>
      <c r="U24" s="8"/>
      <c r="V24" s="8"/>
      <c r="W24" s="8"/>
      <c r="X24" s="8"/>
      <c r="Y24" s="8"/>
      <c r="Z24" s="8"/>
    </row>
    <row r="25" ht="12.75" customHeight="1">
      <c r="A25" s="8"/>
      <c r="B25" s="12"/>
      <c r="C25" s="25"/>
      <c r="D25" s="25"/>
      <c r="E25" s="25"/>
      <c r="F25" s="25"/>
      <c r="G25" s="25"/>
      <c r="H25" s="25"/>
      <c r="I25" s="25"/>
      <c r="J25" s="25"/>
      <c r="K25" s="11"/>
      <c r="L25" s="8"/>
      <c r="M25" s="8"/>
      <c r="N25" s="8"/>
      <c r="O25" s="8"/>
      <c r="P25" s="8"/>
      <c r="Q25" s="8"/>
      <c r="R25" s="8"/>
      <c r="S25" s="8"/>
      <c r="T25" s="8"/>
      <c r="U25" s="8"/>
      <c r="V25" s="8"/>
      <c r="W25" s="8"/>
      <c r="X25" s="8"/>
      <c r="Y25" s="8"/>
      <c r="Z25" s="8"/>
    </row>
    <row r="26" ht="18.75" customHeight="1">
      <c r="A26" s="8"/>
      <c r="B26" s="12"/>
      <c r="C26" s="26" t="s">
        <v>19</v>
      </c>
      <c r="K26" s="11"/>
      <c r="L26" s="8"/>
      <c r="M26" s="8"/>
      <c r="N26" s="8"/>
      <c r="O26" s="8"/>
      <c r="P26" s="8"/>
      <c r="Q26" s="8"/>
      <c r="R26" s="8"/>
      <c r="S26" s="8"/>
      <c r="T26" s="8"/>
      <c r="U26" s="8"/>
      <c r="V26" s="8"/>
      <c r="W26" s="8"/>
      <c r="X26" s="8"/>
      <c r="Y26" s="8"/>
      <c r="Z26" s="8"/>
    </row>
    <row r="27" ht="27.75" customHeight="1">
      <c r="A27" s="8"/>
      <c r="B27" s="12"/>
      <c r="C27" s="22" t="s">
        <v>20</v>
      </c>
      <c r="K27" s="11"/>
      <c r="L27" s="8"/>
      <c r="M27" s="8"/>
      <c r="N27" s="8"/>
      <c r="O27" s="8"/>
      <c r="P27" s="8"/>
      <c r="Q27" s="8"/>
      <c r="R27" s="8"/>
      <c r="S27" s="8"/>
      <c r="T27" s="8"/>
      <c r="U27" s="8"/>
      <c r="V27" s="8"/>
      <c r="W27" s="8"/>
      <c r="X27" s="8"/>
      <c r="Y27" s="8"/>
      <c r="Z27" s="8"/>
    </row>
    <row r="28" ht="80.25" customHeight="1">
      <c r="A28" s="8"/>
      <c r="B28" s="12"/>
      <c r="C28" s="21" t="s">
        <v>21</v>
      </c>
      <c r="K28" s="11"/>
      <c r="L28" s="8"/>
      <c r="M28" s="8"/>
      <c r="N28" s="8"/>
      <c r="O28" s="8"/>
      <c r="P28" s="8"/>
      <c r="Q28" s="8"/>
      <c r="R28" s="8"/>
      <c r="S28" s="8"/>
      <c r="T28" s="8"/>
      <c r="U28" s="8"/>
      <c r="V28" s="8"/>
      <c r="W28" s="8"/>
      <c r="X28" s="8"/>
      <c r="Y28" s="8"/>
      <c r="Z28" s="8"/>
    </row>
    <row r="29" ht="18.75" customHeight="1">
      <c r="A29" s="8"/>
      <c r="B29" s="11"/>
      <c r="C29" s="27" t="s">
        <v>22</v>
      </c>
      <c r="K29" s="11"/>
      <c r="L29" s="8"/>
      <c r="M29" s="8"/>
      <c r="N29" s="8"/>
      <c r="O29" s="8"/>
      <c r="P29" s="8"/>
      <c r="Q29" s="8"/>
      <c r="R29" s="8"/>
      <c r="S29" s="8"/>
      <c r="T29" s="8"/>
      <c r="U29" s="8"/>
      <c r="V29" s="8"/>
      <c r="W29" s="8"/>
      <c r="X29" s="8"/>
      <c r="Y29" s="8"/>
      <c r="Z29" s="8"/>
    </row>
    <row r="30" ht="18.75" customHeight="1">
      <c r="A30" s="8"/>
      <c r="B30" s="11"/>
      <c r="C30" s="28" t="s">
        <v>23</v>
      </c>
      <c r="D30" s="29"/>
      <c r="E30" s="28" t="s">
        <v>24</v>
      </c>
      <c r="F30" s="30"/>
      <c r="G30" s="30"/>
      <c r="H30" s="30"/>
      <c r="I30" s="30"/>
      <c r="J30" s="29"/>
      <c r="K30" s="11"/>
      <c r="L30" s="8"/>
      <c r="M30" s="8"/>
      <c r="N30" s="8"/>
      <c r="O30" s="8"/>
      <c r="P30" s="8"/>
      <c r="Q30" s="8"/>
      <c r="R30" s="8"/>
      <c r="S30" s="8"/>
      <c r="T30" s="8"/>
      <c r="U30" s="8"/>
      <c r="V30" s="8"/>
      <c r="W30" s="8"/>
      <c r="X30" s="8"/>
      <c r="Y30" s="8"/>
      <c r="Z30" s="8"/>
    </row>
    <row r="31" ht="30.75" customHeight="1">
      <c r="A31" s="8"/>
      <c r="B31" s="11"/>
      <c r="C31" s="31" t="s">
        <v>25</v>
      </c>
      <c r="D31" s="32"/>
      <c r="E31" s="33" t="s">
        <v>26</v>
      </c>
      <c r="F31" s="34"/>
      <c r="G31" s="34"/>
      <c r="H31" s="34"/>
      <c r="I31" s="34"/>
      <c r="J31" s="32"/>
      <c r="K31" s="11"/>
      <c r="L31" s="8"/>
      <c r="M31" s="8"/>
      <c r="N31" s="8"/>
      <c r="O31" s="8"/>
      <c r="P31" s="8"/>
      <c r="Q31" s="8"/>
      <c r="R31" s="8"/>
      <c r="S31" s="8"/>
      <c r="T31" s="8"/>
      <c r="U31" s="8"/>
      <c r="V31" s="8"/>
      <c r="W31" s="8"/>
      <c r="X31" s="8"/>
      <c r="Y31" s="8"/>
      <c r="Z31" s="8"/>
    </row>
    <row r="32" ht="30.75" customHeight="1">
      <c r="A32" s="8"/>
      <c r="B32" s="11"/>
      <c r="C32" s="35" t="s">
        <v>27</v>
      </c>
      <c r="D32" s="32"/>
      <c r="E32" s="33" t="s">
        <v>28</v>
      </c>
      <c r="F32" s="34"/>
      <c r="G32" s="34"/>
      <c r="H32" s="34"/>
      <c r="I32" s="34"/>
      <c r="J32" s="32"/>
      <c r="K32" s="11"/>
      <c r="L32" s="8"/>
      <c r="M32" s="8"/>
      <c r="N32" s="8"/>
      <c r="O32" s="8"/>
      <c r="P32" s="8"/>
      <c r="Q32" s="8"/>
      <c r="R32" s="8"/>
      <c r="S32" s="8"/>
      <c r="T32" s="8"/>
      <c r="U32" s="8"/>
      <c r="V32" s="8"/>
      <c r="W32" s="8"/>
      <c r="X32" s="8"/>
      <c r="Y32" s="8"/>
      <c r="Z32" s="8"/>
    </row>
    <row r="33" ht="30.75" customHeight="1">
      <c r="A33" s="8"/>
      <c r="B33" s="11"/>
      <c r="C33" s="36" t="s">
        <v>29</v>
      </c>
      <c r="D33" s="32"/>
      <c r="E33" s="33" t="s">
        <v>30</v>
      </c>
      <c r="F33" s="34"/>
      <c r="G33" s="34"/>
      <c r="H33" s="34"/>
      <c r="I33" s="34"/>
      <c r="J33" s="32"/>
      <c r="K33" s="11"/>
      <c r="L33" s="8"/>
      <c r="M33" s="8"/>
      <c r="N33" s="8"/>
      <c r="O33" s="8"/>
      <c r="P33" s="8"/>
      <c r="Q33" s="8"/>
      <c r="R33" s="8"/>
      <c r="S33" s="8"/>
      <c r="T33" s="8"/>
      <c r="U33" s="8"/>
      <c r="V33" s="8"/>
      <c r="W33" s="8"/>
      <c r="X33" s="8"/>
      <c r="Y33" s="8"/>
      <c r="Z33" s="8"/>
    </row>
    <row r="34" ht="30.75" customHeight="1">
      <c r="A34" s="8"/>
      <c r="B34" s="11"/>
      <c r="C34" s="37" t="s">
        <v>31</v>
      </c>
      <c r="D34" s="38"/>
      <c r="E34" s="39" t="s">
        <v>32</v>
      </c>
      <c r="F34" s="40"/>
      <c r="G34" s="40"/>
      <c r="H34" s="40"/>
      <c r="I34" s="40"/>
      <c r="J34" s="38"/>
      <c r="K34" s="11"/>
      <c r="L34" s="8"/>
      <c r="M34" s="8"/>
      <c r="N34" s="8"/>
      <c r="O34" s="8"/>
      <c r="P34" s="8"/>
      <c r="Q34" s="8"/>
      <c r="R34" s="8"/>
      <c r="S34" s="8"/>
      <c r="T34" s="8"/>
      <c r="U34" s="8"/>
      <c r="V34" s="8"/>
      <c r="W34" s="8"/>
      <c r="X34" s="8"/>
      <c r="Y34" s="8"/>
      <c r="Z34" s="8"/>
    </row>
    <row r="35" ht="12.75" customHeight="1">
      <c r="A35" s="8"/>
      <c r="B35" s="11"/>
      <c r="C35" s="41"/>
      <c r="D35" s="22"/>
      <c r="E35" s="22"/>
      <c r="F35" s="22"/>
      <c r="G35" s="22"/>
      <c r="H35" s="22"/>
      <c r="I35" s="22"/>
      <c r="J35" s="22"/>
      <c r="K35" s="11"/>
      <c r="L35" s="8"/>
      <c r="M35" s="8"/>
      <c r="N35" s="8"/>
      <c r="O35" s="8"/>
      <c r="P35" s="8"/>
      <c r="Q35" s="8"/>
      <c r="R35" s="8"/>
      <c r="S35" s="8"/>
      <c r="T35" s="8"/>
      <c r="U35" s="8"/>
      <c r="V35" s="8"/>
      <c r="W35" s="8"/>
      <c r="X35" s="8"/>
      <c r="Y35" s="8"/>
      <c r="Z35" s="8"/>
    </row>
    <row r="36" ht="12.75" customHeight="1">
      <c r="A36" s="8"/>
      <c r="B36" s="11"/>
      <c r="C36" s="41"/>
      <c r="D36" s="22"/>
      <c r="E36" s="22"/>
      <c r="F36" s="22"/>
      <c r="G36" s="22"/>
      <c r="H36" s="22"/>
      <c r="I36" s="22"/>
      <c r="J36" s="22"/>
      <c r="K36" s="11"/>
      <c r="L36" s="8"/>
      <c r="M36" s="8"/>
      <c r="N36" s="8"/>
      <c r="O36" s="8"/>
      <c r="P36" s="8"/>
      <c r="Q36" s="8"/>
      <c r="R36" s="8"/>
      <c r="S36" s="8"/>
      <c r="T36" s="8"/>
      <c r="U36" s="8"/>
      <c r="V36" s="8"/>
      <c r="W36" s="8"/>
      <c r="X36" s="8"/>
      <c r="Y36" s="8"/>
      <c r="Z36" s="8"/>
    </row>
    <row r="37" ht="18.75" customHeight="1">
      <c r="A37" s="8"/>
      <c r="B37" s="42" t="s">
        <v>33</v>
      </c>
      <c r="K37" s="11"/>
      <c r="L37" s="8"/>
      <c r="M37" s="8"/>
      <c r="N37" s="8"/>
      <c r="O37" s="8"/>
      <c r="P37" s="8"/>
      <c r="Q37" s="8"/>
      <c r="R37" s="8"/>
      <c r="S37" s="8"/>
      <c r="T37" s="8"/>
      <c r="U37" s="8"/>
      <c r="V37" s="8"/>
      <c r="W37" s="8"/>
      <c r="X37" s="8"/>
      <c r="Y37" s="8"/>
      <c r="Z37" s="8"/>
    </row>
    <row r="38" ht="35.25" customHeight="1">
      <c r="A38" s="8"/>
      <c r="B38" s="11"/>
      <c r="C38" s="22" t="s">
        <v>34</v>
      </c>
      <c r="K38" s="11"/>
      <c r="L38" s="8"/>
      <c r="M38" s="8"/>
      <c r="N38" s="8"/>
      <c r="O38" s="8"/>
      <c r="P38" s="8"/>
      <c r="Q38" s="8"/>
      <c r="R38" s="8"/>
      <c r="S38" s="8"/>
      <c r="T38" s="8"/>
      <c r="U38" s="8"/>
      <c r="V38" s="8"/>
      <c r="W38" s="8"/>
      <c r="X38" s="8"/>
      <c r="Y38" s="8"/>
      <c r="Z38" s="8"/>
    </row>
    <row r="39" ht="24.75" customHeight="1">
      <c r="A39" s="8"/>
      <c r="B39" s="11"/>
      <c r="C39" s="43" t="s">
        <v>35</v>
      </c>
      <c r="D39" s="44"/>
      <c r="E39" s="45" t="s">
        <v>36</v>
      </c>
      <c r="G39" s="43" t="s">
        <v>37</v>
      </c>
      <c r="H39" s="44"/>
      <c r="I39" s="45" t="s">
        <v>38</v>
      </c>
      <c r="K39" s="11"/>
      <c r="L39" s="8"/>
      <c r="M39" s="8"/>
      <c r="N39" s="8"/>
      <c r="O39" s="8"/>
      <c r="P39" s="8"/>
      <c r="Q39" s="8"/>
      <c r="R39" s="8"/>
      <c r="S39" s="8"/>
      <c r="T39" s="8"/>
      <c r="U39" s="8"/>
      <c r="V39" s="8"/>
      <c r="W39" s="8"/>
      <c r="X39" s="8"/>
      <c r="Y39" s="8"/>
      <c r="Z39" s="8"/>
    </row>
    <row r="40" ht="8.25" customHeight="1">
      <c r="A40" s="8"/>
      <c r="B40" s="11"/>
      <c r="C40" s="46"/>
      <c r="D40" s="46"/>
      <c r="E40" s="46"/>
      <c r="F40" s="46"/>
      <c r="G40" s="46"/>
      <c r="H40" s="46"/>
      <c r="I40" s="46"/>
      <c r="J40" s="46"/>
      <c r="K40" s="11"/>
      <c r="L40" s="8"/>
      <c r="M40" s="8"/>
      <c r="N40" s="8"/>
      <c r="O40" s="8"/>
      <c r="P40" s="8"/>
      <c r="Q40" s="8"/>
      <c r="R40" s="8"/>
      <c r="S40" s="8"/>
      <c r="T40" s="8"/>
      <c r="U40" s="8"/>
      <c r="V40" s="8"/>
      <c r="W40" s="8"/>
      <c r="X40" s="8"/>
      <c r="Y40" s="8"/>
      <c r="Z40" s="8"/>
    </row>
    <row r="41" ht="12.75" customHeight="1">
      <c r="A41" s="8"/>
      <c r="B41" s="11"/>
      <c r="C41" s="47" t="s">
        <v>39</v>
      </c>
      <c r="D41" s="48" t="s">
        <v>40</v>
      </c>
      <c r="E41" s="49"/>
      <c r="F41" s="50" t="s">
        <v>41</v>
      </c>
      <c r="G41" s="51" t="s">
        <v>39</v>
      </c>
      <c r="H41" s="48" t="s">
        <v>40</v>
      </c>
      <c r="I41" s="49"/>
      <c r="J41" s="52" t="s">
        <v>41</v>
      </c>
      <c r="K41" s="11"/>
      <c r="L41" s="8"/>
      <c r="M41" s="8"/>
      <c r="N41" s="8"/>
      <c r="O41" s="8"/>
      <c r="P41" s="8"/>
      <c r="Q41" s="8"/>
      <c r="R41" s="8"/>
      <c r="S41" s="8"/>
      <c r="T41" s="8"/>
      <c r="U41" s="8"/>
      <c r="V41" s="8"/>
      <c r="W41" s="8"/>
      <c r="X41" s="8"/>
      <c r="Y41" s="8"/>
      <c r="Z41" s="8"/>
    </row>
    <row r="42" ht="12.75" customHeight="1">
      <c r="A42" s="8"/>
      <c r="B42" s="11"/>
      <c r="C42" s="53"/>
      <c r="D42" s="54" t="s">
        <v>42</v>
      </c>
      <c r="E42" s="54" t="s">
        <v>43</v>
      </c>
      <c r="F42" s="55"/>
      <c r="G42" s="56"/>
      <c r="H42" s="54" t="s">
        <v>42</v>
      </c>
      <c r="I42" s="54" t="s">
        <v>43</v>
      </c>
      <c r="J42" s="57"/>
      <c r="K42" s="11"/>
      <c r="L42" s="8"/>
      <c r="M42" s="8"/>
      <c r="N42" s="8"/>
      <c r="O42" s="8"/>
      <c r="P42" s="8"/>
      <c r="Q42" s="8"/>
      <c r="R42" s="8"/>
      <c r="S42" s="8"/>
      <c r="T42" s="8"/>
      <c r="U42" s="8"/>
      <c r="V42" s="8"/>
      <c r="W42" s="8"/>
      <c r="X42" s="8"/>
      <c r="Y42" s="8"/>
      <c r="Z42" s="8"/>
    </row>
    <row r="43" ht="30.75" customHeight="1">
      <c r="A43" s="8"/>
      <c r="B43" s="11"/>
      <c r="C43" s="58">
        <v>1.0</v>
      </c>
      <c r="D43" s="59" t="str">
        <f>IF(ISBLANK($H$39),"",H39)</f>
        <v/>
      </c>
      <c r="E43" s="59" t="str">
        <f t="shared" ref="E43:E47" si="1">IF(ISBLANK($H$39),"",EOMONTH(D43,5)+DAY(D43))</f>
        <v/>
      </c>
      <c r="F43" s="60" t="str">
        <f>IF(ISBLANK($H$39),"",IF(AND($H$39&lt;$D$39,$D$39&gt;$E$43),EOMONTH($D$39,2)+15,EOMONTH($H$39,6)+15))</f>
        <v/>
      </c>
      <c r="G43" s="61">
        <v>6.0</v>
      </c>
      <c r="H43" s="62" t="str">
        <f>IF(ISBLANK($H$39),"",E47+1)</f>
        <v/>
      </c>
      <c r="I43" s="62" t="str">
        <f t="shared" ref="I43:I47" si="2">IF(ISBLANK($H$39),"",EOMONTH(H43,5)+DAY(H43))</f>
        <v/>
      </c>
      <c r="J43" s="60" t="str">
        <f>IF(ISBLANK($D$39),"",IF(I43&gt;D39,EOMONTH(E47,6)+15,EOMONTH($D$39,2)+15))</f>
        <v/>
      </c>
      <c r="K43" s="11"/>
      <c r="L43" s="8"/>
      <c r="M43" s="8"/>
      <c r="N43" s="8"/>
      <c r="O43" s="8"/>
      <c r="P43" s="8"/>
      <c r="Q43" s="8"/>
      <c r="R43" s="8"/>
      <c r="S43" s="8"/>
      <c r="T43" s="8"/>
      <c r="U43" s="8"/>
      <c r="V43" s="8"/>
      <c r="W43" s="8"/>
      <c r="X43" s="8"/>
      <c r="Y43" s="8"/>
      <c r="Z43" s="8"/>
    </row>
    <row r="44" ht="30.75" customHeight="1">
      <c r="A44" s="8"/>
      <c r="B44" s="11"/>
      <c r="C44" s="63">
        <v>2.0</v>
      </c>
      <c r="D44" s="62" t="str">
        <f t="shared" ref="D44:D47" si="3">IF(ISBLANK($H$39),"",E43+1)</f>
        <v/>
      </c>
      <c r="E44" s="62" t="str">
        <f t="shared" si="1"/>
        <v/>
      </c>
      <c r="F44" s="64" t="str">
        <f t="shared" ref="F44:F47" si="4">IF(ISBLANK($D$39),"",IF(E44&gt;$D$39,EOMONTH(E43,6)+15,EOMONTH($D$39,2)+15))</f>
        <v/>
      </c>
      <c r="G44" s="65">
        <v>7.0</v>
      </c>
      <c r="H44" s="62" t="str">
        <f t="shared" ref="H44:H47" si="5">IF(ISBLANK($H$39),"",I43+1)</f>
        <v/>
      </c>
      <c r="I44" s="62" t="str">
        <f t="shared" si="2"/>
        <v/>
      </c>
      <c r="J44" s="64" t="str">
        <f t="shared" ref="J44:J47" si="6">IF(ISBLANK($D$39),"",IF(I44&gt;$D$39,EOMONTH(I43,6)+15,EOMONTH($D$39,2)+15))</f>
        <v/>
      </c>
      <c r="K44" s="11"/>
      <c r="L44" s="8"/>
      <c r="M44" s="8"/>
      <c r="N44" s="8"/>
      <c r="O44" s="8"/>
      <c r="P44" s="8"/>
      <c r="Q44" s="8"/>
      <c r="R44" s="8"/>
      <c r="S44" s="8"/>
      <c r="T44" s="8"/>
      <c r="U44" s="8"/>
      <c r="V44" s="8"/>
      <c r="W44" s="8"/>
      <c r="X44" s="8"/>
      <c r="Y44" s="8"/>
      <c r="Z44" s="8"/>
    </row>
    <row r="45" ht="30.75" customHeight="1">
      <c r="A45" s="8"/>
      <c r="B45" s="11"/>
      <c r="C45" s="63">
        <v>3.0</v>
      </c>
      <c r="D45" s="62" t="str">
        <f t="shared" si="3"/>
        <v/>
      </c>
      <c r="E45" s="62" t="str">
        <f t="shared" si="1"/>
        <v/>
      </c>
      <c r="F45" s="64" t="str">
        <f t="shared" si="4"/>
        <v/>
      </c>
      <c r="G45" s="65">
        <v>8.0</v>
      </c>
      <c r="H45" s="62" t="str">
        <f t="shared" si="5"/>
        <v/>
      </c>
      <c r="I45" s="62" t="str">
        <f t="shared" si="2"/>
        <v/>
      </c>
      <c r="J45" s="64" t="str">
        <f t="shared" si="6"/>
        <v/>
      </c>
      <c r="K45" s="11"/>
      <c r="L45" s="8"/>
      <c r="M45" s="8"/>
      <c r="N45" s="8"/>
      <c r="O45" s="8"/>
      <c r="P45" s="8"/>
      <c r="Q45" s="8"/>
      <c r="R45" s="8"/>
      <c r="S45" s="8"/>
      <c r="T45" s="8"/>
      <c r="U45" s="8"/>
      <c r="V45" s="8"/>
      <c r="W45" s="8"/>
      <c r="X45" s="8"/>
      <c r="Y45" s="8"/>
      <c r="Z45" s="8"/>
    </row>
    <row r="46" ht="30.75" customHeight="1">
      <c r="A46" s="8"/>
      <c r="B46" s="11"/>
      <c r="C46" s="63">
        <v>4.0</v>
      </c>
      <c r="D46" s="62" t="str">
        <f t="shared" si="3"/>
        <v/>
      </c>
      <c r="E46" s="62" t="str">
        <f t="shared" si="1"/>
        <v/>
      </c>
      <c r="F46" s="64" t="str">
        <f t="shared" si="4"/>
        <v/>
      </c>
      <c r="G46" s="65">
        <v>9.0</v>
      </c>
      <c r="H46" s="62" t="str">
        <f t="shared" si="5"/>
        <v/>
      </c>
      <c r="I46" s="62" t="str">
        <f t="shared" si="2"/>
        <v/>
      </c>
      <c r="J46" s="64" t="str">
        <f t="shared" si="6"/>
        <v/>
      </c>
      <c r="K46" s="11"/>
      <c r="L46" s="8"/>
      <c r="M46" s="8"/>
      <c r="N46" s="8"/>
      <c r="O46" s="8"/>
      <c r="P46" s="8"/>
      <c r="Q46" s="8"/>
      <c r="R46" s="8"/>
      <c r="S46" s="8"/>
      <c r="T46" s="8"/>
      <c r="U46" s="8"/>
      <c r="V46" s="8"/>
      <c r="W46" s="8"/>
      <c r="X46" s="8"/>
      <c r="Y46" s="8"/>
      <c r="Z46" s="8"/>
    </row>
    <row r="47" ht="30.75" customHeight="1">
      <c r="A47" s="8"/>
      <c r="B47" s="11"/>
      <c r="C47" s="66">
        <v>5.0</v>
      </c>
      <c r="D47" s="67" t="str">
        <f t="shared" si="3"/>
        <v/>
      </c>
      <c r="E47" s="67" t="str">
        <f t="shared" si="1"/>
        <v/>
      </c>
      <c r="F47" s="68" t="str">
        <f t="shared" si="4"/>
        <v/>
      </c>
      <c r="G47" s="69">
        <v>10.0</v>
      </c>
      <c r="H47" s="70" t="str">
        <f t="shared" si="5"/>
        <v/>
      </c>
      <c r="I47" s="67" t="str">
        <f t="shared" si="2"/>
        <v/>
      </c>
      <c r="J47" s="64" t="str">
        <f t="shared" si="6"/>
        <v/>
      </c>
      <c r="K47" s="11"/>
      <c r="L47" s="8"/>
      <c r="M47" s="8"/>
      <c r="N47" s="8"/>
      <c r="O47" s="8"/>
      <c r="P47" s="8"/>
      <c r="Q47" s="8"/>
      <c r="R47" s="8"/>
      <c r="S47" s="8"/>
      <c r="T47" s="8"/>
      <c r="U47" s="8"/>
      <c r="V47" s="8"/>
      <c r="W47" s="8"/>
      <c r="X47" s="8"/>
      <c r="Y47" s="8"/>
      <c r="Z47" s="8"/>
    </row>
    <row r="48" ht="36.75" customHeight="1">
      <c r="A48" s="8"/>
      <c r="B48" s="11"/>
      <c r="C48" s="71" t="s">
        <v>44</v>
      </c>
      <c r="D48" s="72"/>
      <c r="E48" s="72"/>
      <c r="F48" s="72"/>
      <c r="G48" s="72"/>
      <c r="H48" s="72"/>
      <c r="I48" s="72"/>
      <c r="J48" s="72"/>
      <c r="K48" s="11"/>
      <c r="L48" s="8"/>
      <c r="M48" s="8"/>
      <c r="N48" s="8"/>
      <c r="O48" s="8"/>
      <c r="P48" s="8"/>
      <c r="Q48" s="8"/>
      <c r="R48" s="8"/>
      <c r="S48" s="8"/>
      <c r="T48" s="8"/>
      <c r="U48" s="8"/>
      <c r="V48" s="8"/>
      <c r="W48" s="8"/>
      <c r="X48" s="8"/>
      <c r="Y48" s="8"/>
      <c r="Z48" s="8"/>
    </row>
    <row r="49" ht="18.75" customHeight="1">
      <c r="A49" s="8"/>
      <c r="B49" s="11"/>
      <c r="C49" s="11"/>
      <c r="D49" s="11"/>
      <c r="E49" s="11"/>
      <c r="F49" s="11"/>
      <c r="G49" s="11"/>
      <c r="H49" s="11"/>
      <c r="I49" s="11"/>
      <c r="J49" s="11"/>
      <c r="K49" s="11"/>
      <c r="L49" s="8"/>
      <c r="M49" s="8"/>
      <c r="N49" s="8"/>
      <c r="O49" s="8"/>
      <c r="P49" s="8"/>
      <c r="Q49" s="8"/>
      <c r="R49" s="8"/>
      <c r="S49" s="8"/>
      <c r="T49" s="8"/>
      <c r="U49" s="8"/>
      <c r="V49" s="8"/>
      <c r="W49" s="8"/>
      <c r="X49" s="8"/>
      <c r="Y49" s="8"/>
      <c r="Z49" s="8"/>
    </row>
    <row r="50" ht="18.75" customHeight="1">
      <c r="A50" s="8"/>
      <c r="B50" s="12" t="s">
        <v>45</v>
      </c>
      <c r="C50" s="11"/>
      <c r="D50" s="11"/>
      <c r="E50" s="11"/>
      <c r="F50" s="11"/>
      <c r="G50" s="11"/>
      <c r="H50" s="11"/>
      <c r="I50" s="11"/>
      <c r="J50" s="11"/>
      <c r="K50" s="11"/>
      <c r="L50" s="8"/>
      <c r="M50" s="8"/>
      <c r="N50" s="8"/>
      <c r="O50" s="8"/>
      <c r="P50" s="8"/>
      <c r="Q50" s="8"/>
      <c r="R50" s="8"/>
      <c r="S50" s="8"/>
      <c r="T50" s="8"/>
      <c r="U50" s="8"/>
      <c r="V50" s="8"/>
      <c r="W50" s="8"/>
      <c r="X50" s="8"/>
      <c r="Y50" s="8"/>
      <c r="Z50" s="8"/>
    </row>
    <row r="51" ht="18.75" customHeight="1">
      <c r="A51" s="8"/>
      <c r="B51" s="11"/>
      <c r="C51" s="73" t="s">
        <v>2</v>
      </c>
      <c r="D51" s="11"/>
      <c r="E51" s="11"/>
      <c r="F51" s="11"/>
      <c r="G51" s="11"/>
      <c r="H51" s="11"/>
      <c r="I51" s="11"/>
      <c r="J51" s="11"/>
      <c r="K51" s="11"/>
      <c r="L51" s="8"/>
      <c r="M51" s="8"/>
      <c r="N51" s="8"/>
      <c r="O51" s="8"/>
      <c r="P51" s="8"/>
      <c r="Q51" s="8"/>
      <c r="R51" s="8"/>
      <c r="S51" s="8"/>
      <c r="T51" s="8"/>
      <c r="U51" s="8"/>
      <c r="V51" s="8"/>
      <c r="W51" s="8"/>
      <c r="X51" s="8"/>
      <c r="Y51" s="8"/>
      <c r="Z51" s="8"/>
    </row>
    <row r="52" ht="38.25" customHeight="1">
      <c r="A52" s="8"/>
      <c r="B52" s="11"/>
      <c r="C52" s="22" t="s">
        <v>46</v>
      </c>
      <c r="K52" s="11"/>
      <c r="L52" s="8"/>
      <c r="M52" s="8"/>
      <c r="N52" s="8"/>
      <c r="O52" s="8"/>
      <c r="P52" s="8"/>
      <c r="Q52" s="8"/>
      <c r="R52" s="8"/>
      <c r="S52" s="8"/>
      <c r="T52" s="8"/>
      <c r="U52" s="8"/>
      <c r="V52" s="8"/>
      <c r="W52" s="8"/>
      <c r="X52" s="8"/>
      <c r="Y52" s="8"/>
      <c r="Z52" s="8"/>
    </row>
    <row r="53" ht="12.75" customHeight="1">
      <c r="A53" s="8"/>
      <c r="B53" s="11"/>
      <c r="C53" s="74" t="s">
        <v>47</v>
      </c>
      <c r="D53" s="49"/>
      <c r="E53" s="75" t="s">
        <v>48</v>
      </c>
      <c r="F53" s="30"/>
      <c r="G53" s="30"/>
      <c r="H53" s="30"/>
      <c r="I53" s="30"/>
      <c r="J53" s="29"/>
      <c r="K53" s="11"/>
      <c r="L53" s="8"/>
      <c r="M53" s="8"/>
      <c r="N53" s="8"/>
      <c r="O53" s="8"/>
      <c r="P53" s="8"/>
      <c r="Q53" s="8"/>
      <c r="R53" s="8"/>
      <c r="S53" s="8"/>
      <c r="T53" s="8"/>
      <c r="U53" s="8"/>
      <c r="V53" s="8"/>
      <c r="W53" s="8"/>
      <c r="X53" s="8"/>
      <c r="Y53" s="8"/>
      <c r="Z53" s="8"/>
    </row>
    <row r="54" ht="34.5" customHeight="1">
      <c r="A54" s="8"/>
      <c r="B54" s="11"/>
      <c r="C54" s="76" t="s">
        <v>49</v>
      </c>
      <c r="D54" s="77"/>
      <c r="E54" s="78" t="s">
        <v>50</v>
      </c>
      <c r="F54" s="34"/>
      <c r="G54" s="34"/>
      <c r="H54" s="34"/>
      <c r="I54" s="34"/>
      <c r="J54" s="32"/>
      <c r="K54" s="11"/>
      <c r="L54" s="8"/>
      <c r="M54" s="8"/>
      <c r="N54" s="8"/>
      <c r="O54" s="8"/>
      <c r="P54" s="8"/>
      <c r="Q54" s="8"/>
      <c r="R54" s="8"/>
      <c r="S54" s="8"/>
      <c r="T54" s="8"/>
      <c r="U54" s="8"/>
      <c r="V54" s="8"/>
      <c r="W54" s="8"/>
      <c r="X54" s="8"/>
      <c r="Y54" s="8"/>
      <c r="Z54" s="8"/>
    </row>
    <row r="55" ht="61.5" customHeight="1">
      <c r="A55" s="8"/>
      <c r="B55" s="11"/>
      <c r="C55" s="76" t="s">
        <v>51</v>
      </c>
      <c r="D55" s="77"/>
      <c r="E55" s="78" t="s">
        <v>52</v>
      </c>
      <c r="F55" s="34"/>
      <c r="G55" s="34"/>
      <c r="H55" s="34"/>
      <c r="I55" s="34"/>
      <c r="J55" s="32"/>
      <c r="K55" s="11"/>
      <c r="L55" s="8"/>
      <c r="M55" s="8"/>
      <c r="N55" s="8"/>
      <c r="O55" s="8"/>
      <c r="P55" s="8"/>
      <c r="Q55" s="8"/>
      <c r="R55" s="8"/>
      <c r="S55" s="8"/>
      <c r="T55" s="8"/>
      <c r="U55" s="8"/>
      <c r="V55" s="8"/>
      <c r="W55" s="8"/>
      <c r="X55" s="8"/>
      <c r="Y55" s="8"/>
      <c r="Z55" s="8"/>
    </row>
    <row r="56" ht="23.25" customHeight="1">
      <c r="A56" s="8"/>
      <c r="B56" s="11"/>
      <c r="C56" s="76" t="s">
        <v>53</v>
      </c>
      <c r="D56" s="77"/>
      <c r="E56" s="78" t="s">
        <v>54</v>
      </c>
      <c r="F56" s="34"/>
      <c r="G56" s="34"/>
      <c r="H56" s="34"/>
      <c r="I56" s="34"/>
      <c r="J56" s="32"/>
      <c r="K56" s="11"/>
      <c r="L56" s="8"/>
      <c r="M56" s="8"/>
      <c r="N56" s="8"/>
      <c r="O56" s="8"/>
      <c r="P56" s="8"/>
      <c r="Q56" s="8"/>
      <c r="R56" s="8"/>
      <c r="S56" s="8"/>
      <c r="T56" s="8"/>
      <c r="U56" s="8"/>
      <c r="V56" s="8"/>
      <c r="W56" s="8"/>
      <c r="X56" s="8"/>
      <c r="Y56" s="8"/>
      <c r="Z56" s="8"/>
    </row>
    <row r="57" ht="30.75" customHeight="1">
      <c r="A57" s="8"/>
      <c r="B57" s="11"/>
      <c r="C57" s="79" t="s">
        <v>55</v>
      </c>
      <c r="D57" s="77"/>
      <c r="E57" s="78" t="s">
        <v>56</v>
      </c>
      <c r="F57" s="34"/>
      <c r="G57" s="34"/>
      <c r="H57" s="34"/>
      <c r="I57" s="34"/>
      <c r="J57" s="32"/>
      <c r="K57" s="11"/>
      <c r="L57" s="8"/>
      <c r="M57" s="8"/>
      <c r="N57" s="8"/>
      <c r="O57" s="8"/>
      <c r="P57" s="8"/>
      <c r="Q57" s="8"/>
      <c r="R57" s="8"/>
      <c r="S57" s="8"/>
      <c r="T57" s="8"/>
      <c r="U57" s="8"/>
      <c r="V57" s="8"/>
      <c r="W57" s="8"/>
      <c r="X57" s="8"/>
      <c r="Y57" s="8"/>
      <c r="Z57" s="8"/>
    </row>
    <row r="58" ht="51.0" customHeight="1">
      <c r="A58" s="8"/>
      <c r="B58" s="11"/>
      <c r="C58" s="76" t="s">
        <v>57</v>
      </c>
      <c r="D58" s="77"/>
      <c r="E58" s="78" t="s">
        <v>58</v>
      </c>
      <c r="F58" s="34"/>
      <c r="G58" s="34"/>
      <c r="H58" s="34"/>
      <c r="I58" s="34"/>
      <c r="J58" s="32"/>
      <c r="K58" s="11"/>
      <c r="L58" s="8"/>
      <c r="M58" s="8"/>
      <c r="N58" s="8"/>
      <c r="O58" s="8"/>
      <c r="P58" s="8"/>
      <c r="Q58" s="8"/>
      <c r="R58" s="8"/>
      <c r="S58" s="8"/>
      <c r="T58" s="8"/>
      <c r="U58" s="8"/>
      <c r="V58" s="8"/>
      <c r="W58" s="8"/>
      <c r="X58" s="8"/>
      <c r="Y58" s="8"/>
      <c r="Z58" s="8"/>
    </row>
    <row r="59" ht="30.0" customHeight="1">
      <c r="A59" s="8"/>
      <c r="B59" s="11"/>
      <c r="C59" s="76" t="s">
        <v>59</v>
      </c>
      <c r="D59" s="77"/>
      <c r="E59" s="78" t="s">
        <v>60</v>
      </c>
      <c r="F59" s="34"/>
      <c r="G59" s="34"/>
      <c r="H59" s="34"/>
      <c r="I59" s="34"/>
      <c r="J59" s="32"/>
      <c r="K59" s="11"/>
      <c r="L59" s="8"/>
      <c r="M59" s="8"/>
      <c r="N59" s="8"/>
      <c r="O59" s="8"/>
      <c r="P59" s="8"/>
      <c r="Q59" s="8"/>
      <c r="R59" s="8"/>
      <c r="S59" s="8"/>
      <c r="T59" s="8"/>
      <c r="U59" s="8"/>
      <c r="V59" s="8"/>
      <c r="W59" s="8"/>
      <c r="X59" s="8"/>
      <c r="Y59" s="8"/>
      <c r="Z59" s="8"/>
    </row>
    <row r="60" ht="28.5" customHeight="1">
      <c r="A60" s="8"/>
      <c r="B60" s="11"/>
      <c r="C60" s="76" t="s">
        <v>61</v>
      </c>
      <c r="D60" s="77"/>
      <c r="E60" s="78" t="s">
        <v>62</v>
      </c>
      <c r="F60" s="34"/>
      <c r="G60" s="34"/>
      <c r="H60" s="34"/>
      <c r="I60" s="34"/>
      <c r="J60" s="32"/>
      <c r="K60" s="11"/>
      <c r="L60" s="8"/>
      <c r="M60" s="8"/>
      <c r="N60" s="8"/>
      <c r="O60" s="8"/>
      <c r="P60" s="8"/>
      <c r="Q60" s="8"/>
      <c r="R60" s="8"/>
      <c r="S60" s="8"/>
      <c r="T60" s="8"/>
      <c r="U60" s="8"/>
      <c r="V60" s="8"/>
      <c r="W60" s="8"/>
      <c r="X60" s="8"/>
      <c r="Y60" s="8"/>
      <c r="Z60" s="8"/>
    </row>
    <row r="61" ht="46.5" customHeight="1">
      <c r="A61" s="8"/>
      <c r="B61" s="11"/>
      <c r="C61" s="80" t="s">
        <v>63</v>
      </c>
      <c r="D61" s="77"/>
      <c r="E61" s="78" t="s">
        <v>64</v>
      </c>
      <c r="F61" s="34"/>
      <c r="G61" s="34"/>
      <c r="H61" s="34"/>
      <c r="I61" s="34"/>
      <c r="J61" s="32"/>
      <c r="K61" s="11"/>
      <c r="L61" s="8"/>
      <c r="M61" s="8"/>
      <c r="N61" s="8"/>
      <c r="O61" s="8"/>
      <c r="P61" s="8"/>
      <c r="Q61" s="8"/>
      <c r="R61" s="8"/>
      <c r="S61" s="8"/>
      <c r="T61" s="8"/>
      <c r="U61" s="8"/>
      <c r="V61" s="8"/>
      <c r="W61" s="8"/>
      <c r="X61" s="8"/>
      <c r="Y61" s="8"/>
      <c r="Z61" s="8"/>
    </row>
    <row r="62" ht="150.0" customHeight="1">
      <c r="A62" s="8"/>
      <c r="B62" s="11"/>
      <c r="C62" s="76" t="s">
        <v>65</v>
      </c>
      <c r="D62" s="77"/>
      <c r="E62" s="78" t="s">
        <v>66</v>
      </c>
      <c r="F62" s="34"/>
      <c r="G62" s="34"/>
      <c r="H62" s="34"/>
      <c r="I62" s="34"/>
      <c r="J62" s="32"/>
      <c r="K62" s="11"/>
      <c r="L62" s="8"/>
      <c r="M62" s="8"/>
      <c r="N62" s="8"/>
      <c r="O62" s="8"/>
      <c r="P62" s="8"/>
      <c r="Q62" s="8"/>
      <c r="R62" s="8"/>
      <c r="S62" s="8"/>
      <c r="T62" s="8"/>
      <c r="U62" s="8"/>
      <c r="V62" s="8"/>
      <c r="W62" s="8"/>
      <c r="X62" s="8"/>
      <c r="Y62" s="8"/>
      <c r="Z62" s="8"/>
    </row>
    <row r="63" ht="100.5" customHeight="1">
      <c r="A63" s="8"/>
      <c r="B63" s="11"/>
      <c r="C63" s="76" t="s">
        <v>67</v>
      </c>
      <c r="D63" s="77"/>
      <c r="E63" s="78" t="s">
        <v>68</v>
      </c>
      <c r="F63" s="34"/>
      <c r="G63" s="34"/>
      <c r="H63" s="34"/>
      <c r="I63" s="34"/>
      <c r="J63" s="32"/>
      <c r="K63" s="11"/>
      <c r="L63" s="8"/>
      <c r="M63" s="8"/>
      <c r="N63" s="8"/>
      <c r="O63" s="8"/>
      <c r="P63" s="8"/>
      <c r="Q63" s="8"/>
      <c r="R63" s="8"/>
      <c r="S63" s="8"/>
      <c r="T63" s="8"/>
      <c r="U63" s="8"/>
      <c r="V63" s="8"/>
      <c r="W63" s="8"/>
      <c r="X63" s="8"/>
      <c r="Y63" s="8"/>
      <c r="Z63" s="8"/>
    </row>
    <row r="64" ht="44.25" customHeight="1">
      <c r="A64" s="8"/>
      <c r="B64" s="11"/>
      <c r="C64" s="80" t="s">
        <v>69</v>
      </c>
      <c r="D64" s="77"/>
      <c r="E64" s="78" t="s">
        <v>70</v>
      </c>
      <c r="F64" s="34"/>
      <c r="G64" s="34"/>
      <c r="H64" s="34"/>
      <c r="I64" s="34"/>
      <c r="J64" s="32"/>
      <c r="K64" s="11"/>
      <c r="L64" s="8"/>
      <c r="M64" s="8"/>
      <c r="N64" s="8"/>
      <c r="O64" s="8"/>
      <c r="P64" s="8"/>
      <c r="Q64" s="8"/>
      <c r="R64" s="8"/>
      <c r="S64" s="8"/>
      <c r="T64" s="8"/>
      <c r="U64" s="8"/>
      <c r="V64" s="8"/>
      <c r="W64" s="8"/>
      <c r="X64" s="8"/>
      <c r="Y64" s="8"/>
      <c r="Z64" s="8"/>
    </row>
    <row r="65" ht="99.75" customHeight="1">
      <c r="A65" s="8"/>
      <c r="B65" s="11"/>
      <c r="C65" s="79" t="s">
        <v>71</v>
      </c>
      <c r="D65" s="77"/>
      <c r="E65" s="78" t="s">
        <v>72</v>
      </c>
      <c r="F65" s="34"/>
      <c r="G65" s="34"/>
      <c r="H65" s="34"/>
      <c r="I65" s="34"/>
      <c r="J65" s="32"/>
      <c r="K65" s="11"/>
      <c r="L65" s="8"/>
      <c r="M65" s="8"/>
      <c r="N65" s="8"/>
      <c r="O65" s="8"/>
      <c r="P65" s="8"/>
      <c r="Q65" s="8"/>
      <c r="R65" s="8"/>
      <c r="S65" s="8"/>
      <c r="T65" s="8"/>
      <c r="U65" s="8"/>
      <c r="V65" s="8"/>
      <c r="W65" s="8"/>
      <c r="X65" s="8"/>
      <c r="Y65" s="8"/>
      <c r="Z65" s="8"/>
    </row>
    <row r="66" ht="20.25" customHeight="1">
      <c r="A66" s="8"/>
      <c r="B66" s="11"/>
      <c r="C66" s="76" t="s">
        <v>73</v>
      </c>
      <c r="D66" s="77"/>
      <c r="E66" s="78" t="s">
        <v>74</v>
      </c>
      <c r="F66" s="34"/>
      <c r="G66" s="34"/>
      <c r="H66" s="34"/>
      <c r="I66" s="34"/>
      <c r="J66" s="32"/>
      <c r="K66" s="11"/>
      <c r="L66" s="8"/>
      <c r="M66" s="8"/>
      <c r="N66" s="8"/>
      <c r="O66" s="8"/>
      <c r="P66" s="8"/>
      <c r="Q66" s="8"/>
      <c r="R66" s="8"/>
      <c r="S66" s="8"/>
      <c r="T66" s="8"/>
      <c r="U66" s="8"/>
      <c r="V66" s="8"/>
      <c r="W66" s="8"/>
      <c r="X66" s="8"/>
      <c r="Y66" s="8"/>
      <c r="Z66" s="8"/>
    </row>
    <row r="67" ht="34.5" customHeight="1">
      <c r="A67" s="8"/>
      <c r="B67" s="11"/>
      <c r="C67" s="76" t="s">
        <v>75</v>
      </c>
      <c r="D67" s="77"/>
      <c r="E67" s="78" t="s">
        <v>76</v>
      </c>
      <c r="F67" s="34"/>
      <c r="G67" s="34"/>
      <c r="H67" s="34"/>
      <c r="I67" s="34"/>
      <c r="J67" s="32"/>
      <c r="K67" s="11"/>
      <c r="L67" s="8"/>
      <c r="M67" s="8"/>
      <c r="N67" s="8"/>
      <c r="O67" s="8"/>
      <c r="P67" s="8"/>
      <c r="Q67" s="8"/>
      <c r="R67" s="8"/>
      <c r="S67" s="8"/>
      <c r="T67" s="8"/>
      <c r="U67" s="8"/>
      <c r="V67" s="8"/>
      <c r="W67" s="8"/>
      <c r="X67" s="8"/>
      <c r="Y67" s="8"/>
      <c r="Z67" s="8"/>
    </row>
    <row r="68" ht="18.75" customHeight="1">
      <c r="A68" s="8"/>
      <c r="B68" s="11"/>
      <c r="C68" s="81" t="s">
        <v>77</v>
      </c>
      <c r="D68" s="72"/>
      <c r="E68" s="72"/>
      <c r="F68" s="72"/>
      <c r="G68" s="72"/>
      <c r="H68" s="72"/>
      <c r="I68" s="72"/>
      <c r="J68" s="72"/>
      <c r="K68" s="11"/>
      <c r="L68" s="8"/>
      <c r="M68" s="8"/>
      <c r="N68" s="8"/>
      <c r="O68" s="8"/>
      <c r="P68" s="8"/>
      <c r="Q68" s="8"/>
      <c r="R68" s="8"/>
      <c r="S68" s="8"/>
      <c r="T68" s="8"/>
      <c r="U68" s="8"/>
      <c r="V68" s="8"/>
      <c r="W68" s="8"/>
      <c r="X68" s="8"/>
      <c r="Y68" s="8"/>
      <c r="Z68" s="8"/>
    </row>
    <row r="69" ht="18.75" customHeight="1">
      <c r="A69" s="8"/>
      <c r="B69" s="11"/>
      <c r="C69" s="11"/>
      <c r="D69" s="11"/>
      <c r="E69" s="11"/>
      <c r="F69" s="11"/>
      <c r="G69" s="11"/>
      <c r="H69" s="11"/>
      <c r="I69" s="11"/>
      <c r="J69" s="11"/>
      <c r="K69" s="11"/>
      <c r="L69" s="8"/>
      <c r="M69" s="8"/>
      <c r="N69" s="8"/>
      <c r="O69" s="8"/>
      <c r="P69" s="8"/>
      <c r="Q69" s="8"/>
      <c r="R69" s="8"/>
      <c r="S69" s="8"/>
      <c r="T69" s="8"/>
      <c r="U69" s="8"/>
      <c r="V69" s="8"/>
      <c r="W69" s="8"/>
      <c r="X69" s="8"/>
      <c r="Y69" s="8"/>
      <c r="Z69" s="8"/>
    </row>
    <row r="70" ht="18.75" customHeight="1">
      <c r="A70" s="8"/>
      <c r="B70" s="11"/>
      <c r="C70" s="82" t="s">
        <v>3</v>
      </c>
      <c r="D70" s="11"/>
      <c r="E70" s="11"/>
      <c r="F70" s="11"/>
      <c r="G70" s="11"/>
      <c r="H70" s="11"/>
      <c r="I70" s="11"/>
      <c r="J70" s="11"/>
      <c r="K70" s="11"/>
      <c r="L70" s="8"/>
      <c r="M70" s="8"/>
      <c r="N70" s="8"/>
      <c r="O70" s="8"/>
      <c r="P70" s="8"/>
      <c r="Q70" s="8"/>
      <c r="R70" s="8"/>
      <c r="S70" s="8"/>
      <c r="T70" s="8"/>
      <c r="U70" s="8"/>
      <c r="V70" s="8"/>
      <c r="W70" s="8"/>
      <c r="X70" s="8"/>
      <c r="Y70" s="8"/>
      <c r="Z70" s="8"/>
    </row>
    <row r="71" ht="23.25" customHeight="1">
      <c r="A71" s="8"/>
      <c r="B71" s="11"/>
      <c r="C71" s="22" t="s">
        <v>78</v>
      </c>
      <c r="K71" s="11"/>
      <c r="L71" s="8"/>
      <c r="M71" s="8"/>
      <c r="N71" s="8"/>
      <c r="O71" s="8"/>
      <c r="P71" s="8"/>
      <c r="Q71" s="8"/>
      <c r="R71" s="8"/>
      <c r="S71" s="8"/>
      <c r="T71" s="8"/>
      <c r="U71" s="8"/>
      <c r="V71" s="8"/>
      <c r="W71" s="8"/>
      <c r="X71" s="8"/>
      <c r="Y71" s="8"/>
      <c r="Z71" s="8"/>
    </row>
    <row r="72" ht="31.5" customHeight="1">
      <c r="A72" s="8"/>
      <c r="B72" s="11"/>
      <c r="C72" s="74" t="s">
        <v>47</v>
      </c>
      <c r="D72" s="49"/>
      <c r="E72" s="75" t="s">
        <v>48</v>
      </c>
      <c r="F72" s="30"/>
      <c r="G72" s="30"/>
      <c r="H72" s="30"/>
      <c r="I72" s="30"/>
      <c r="J72" s="29"/>
      <c r="K72" s="11"/>
      <c r="L72" s="8"/>
      <c r="M72" s="8"/>
      <c r="N72" s="8"/>
      <c r="O72" s="8"/>
      <c r="P72" s="8"/>
      <c r="Q72" s="8"/>
      <c r="R72" s="8"/>
      <c r="S72" s="8"/>
      <c r="T72" s="8"/>
      <c r="U72" s="8"/>
      <c r="V72" s="8"/>
      <c r="W72" s="8"/>
      <c r="X72" s="8"/>
      <c r="Y72" s="8"/>
      <c r="Z72" s="8"/>
    </row>
    <row r="73" ht="31.5" customHeight="1">
      <c r="A73" s="8"/>
      <c r="B73" s="11"/>
      <c r="C73" s="79" t="s">
        <v>79</v>
      </c>
      <c r="D73" s="77"/>
      <c r="E73" s="78" t="s">
        <v>80</v>
      </c>
      <c r="F73" s="34"/>
      <c r="G73" s="34"/>
      <c r="H73" s="34"/>
      <c r="I73" s="34"/>
      <c r="J73" s="32"/>
      <c r="K73" s="11"/>
      <c r="L73" s="8"/>
      <c r="M73" s="8"/>
      <c r="N73" s="8"/>
      <c r="O73" s="8"/>
      <c r="P73" s="8"/>
      <c r="Q73" s="8"/>
      <c r="R73" s="8"/>
      <c r="S73" s="8"/>
      <c r="T73" s="8"/>
      <c r="U73" s="8"/>
      <c r="V73" s="8"/>
      <c r="W73" s="8"/>
      <c r="X73" s="8"/>
      <c r="Y73" s="8"/>
      <c r="Z73" s="8"/>
    </row>
    <row r="74" ht="31.5" customHeight="1">
      <c r="A74" s="8"/>
      <c r="B74" s="11"/>
      <c r="C74" s="76" t="s">
        <v>81</v>
      </c>
      <c r="D74" s="77"/>
      <c r="E74" s="78" t="s">
        <v>82</v>
      </c>
      <c r="F74" s="34"/>
      <c r="G74" s="34"/>
      <c r="H74" s="34"/>
      <c r="I74" s="34"/>
      <c r="J74" s="32"/>
      <c r="K74" s="11"/>
      <c r="L74" s="8"/>
      <c r="M74" s="8"/>
      <c r="N74" s="8"/>
      <c r="O74" s="8"/>
      <c r="P74" s="8"/>
      <c r="Q74" s="8"/>
      <c r="R74" s="8"/>
      <c r="S74" s="8"/>
      <c r="T74" s="8"/>
      <c r="U74" s="8"/>
      <c r="V74" s="8"/>
      <c r="W74" s="8"/>
      <c r="X74" s="8"/>
      <c r="Y74" s="8"/>
      <c r="Z74" s="8"/>
    </row>
    <row r="75" ht="31.5" customHeight="1">
      <c r="A75" s="8"/>
      <c r="B75" s="11"/>
      <c r="C75" s="83" t="s">
        <v>83</v>
      </c>
      <c r="D75" s="77"/>
      <c r="E75" s="78" t="s">
        <v>84</v>
      </c>
      <c r="F75" s="34"/>
      <c r="G75" s="34"/>
      <c r="H75" s="34"/>
      <c r="I75" s="34"/>
      <c r="J75" s="32"/>
      <c r="K75" s="11"/>
      <c r="L75" s="8"/>
      <c r="M75" s="8"/>
      <c r="N75" s="8"/>
      <c r="O75" s="8"/>
      <c r="P75" s="8"/>
      <c r="Q75" s="8"/>
      <c r="R75" s="8"/>
      <c r="S75" s="8"/>
      <c r="T75" s="8"/>
      <c r="U75" s="8"/>
      <c r="V75" s="8"/>
      <c r="W75" s="8"/>
      <c r="X75" s="8"/>
      <c r="Y75" s="8"/>
      <c r="Z75" s="8"/>
    </row>
    <row r="76" ht="31.5" customHeight="1">
      <c r="A76" s="8"/>
      <c r="B76" s="11"/>
      <c r="C76" s="76" t="s">
        <v>85</v>
      </c>
      <c r="D76" s="77"/>
      <c r="E76" s="78" t="s">
        <v>86</v>
      </c>
      <c r="F76" s="34"/>
      <c r="G76" s="34"/>
      <c r="H76" s="34"/>
      <c r="I76" s="34"/>
      <c r="J76" s="32"/>
      <c r="K76" s="11"/>
      <c r="L76" s="8"/>
      <c r="M76" s="8"/>
      <c r="N76" s="8"/>
      <c r="O76" s="8"/>
      <c r="P76" s="8"/>
      <c r="Q76" s="8"/>
      <c r="R76" s="8"/>
      <c r="S76" s="8"/>
      <c r="T76" s="8"/>
      <c r="U76" s="8"/>
      <c r="V76" s="8"/>
      <c r="W76" s="8"/>
      <c r="X76" s="8"/>
      <c r="Y76" s="8"/>
      <c r="Z76" s="8"/>
    </row>
    <row r="77" ht="31.5" customHeight="1">
      <c r="A77" s="8"/>
      <c r="B77" s="11"/>
      <c r="C77" s="76" t="s">
        <v>87</v>
      </c>
      <c r="D77" s="77"/>
      <c r="E77" s="78" t="s">
        <v>88</v>
      </c>
      <c r="F77" s="34"/>
      <c r="G77" s="34"/>
      <c r="H77" s="34"/>
      <c r="I77" s="34"/>
      <c r="J77" s="32"/>
      <c r="K77" s="11"/>
      <c r="L77" s="8"/>
      <c r="M77" s="8"/>
      <c r="N77" s="8"/>
      <c r="O77" s="8"/>
      <c r="P77" s="8"/>
      <c r="Q77" s="8"/>
      <c r="R77" s="8"/>
      <c r="S77" s="8"/>
      <c r="T77" s="8"/>
      <c r="U77" s="8"/>
      <c r="V77" s="8"/>
      <c r="W77" s="8"/>
      <c r="X77" s="8"/>
      <c r="Y77" s="8"/>
      <c r="Z77" s="8"/>
    </row>
    <row r="78" ht="40.5" customHeight="1">
      <c r="A78" s="8"/>
      <c r="B78" s="11"/>
      <c r="C78" s="76" t="s">
        <v>89</v>
      </c>
      <c r="D78" s="77"/>
      <c r="E78" s="78" t="s">
        <v>90</v>
      </c>
      <c r="F78" s="34"/>
      <c r="G78" s="34"/>
      <c r="H78" s="34"/>
      <c r="I78" s="34"/>
      <c r="J78" s="32"/>
      <c r="K78" s="11"/>
      <c r="L78" s="8"/>
      <c r="M78" s="8"/>
      <c r="N78" s="8"/>
      <c r="O78" s="8"/>
      <c r="P78" s="8"/>
      <c r="Q78" s="8"/>
      <c r="R78" s="8"/>
      <c r="S78" s="8"/>
      <c r="T78" s="8"/>
      <c r="U78" s="8"/>
      <c r="V78" s="8"/>
      <c r="W78" s="8"/>
      <c r="X78" s="8"/>
      <c r="Y78" s="8"/>
      <c r="Z78" s="8"/>
    </row>
    <row r="79" ht="45.0" customHeight="1">
      <c r="A79" s="8"/>
      <c r="B79" s="11"/>
      <c r="C79" s="76" t="s">
        <v>91</v>
      </c>
      <c r="D79" s="77"/>
      <c r="E79" s="78" t="s">
        <v>92</v>
      </c>
      <c r="F79" s="34"/>
      <c r="G79" s="34"/>
      <c r="H79" s="34"/>
      <c r="I79" s="34"/>
      <c r="J79" s="32"/>
      <c r="K79" s="11"/>
      <c r="L79" s="8"/>
      <c r="M79" s="8"/>
      <c r="N79" s="8"/>
      <c r="O79" s="8"/>
      <c r="P79" s="8"/>
      <c r="Q79" s="8"/>
      <c r="R79" s="8"/>
      <c r="S79" s="8"/>
      <c r="T79" s="8"/>
      <c r="U79" s="8"/>
      <c r="V79" s="8"/>
      <c r="W79" s="8"/>
      <c r="X79" s="8"/>
      <c r="Y79" s="8"/>
      <c r="Z79" s="8"/>
    </row>
    <row r="80" ht="55.5" customHeight="1">
      <c r="A80" s="8"/>
      <c r="B80" s="11"/>
      <c r="C80" s="79" t="s">
        <v>93</v>
      </c>
      <c r="D80" s="77"/>
      <c r="E80" s="78" t="s">
        <v>94</v>
      </c>
      <c r="F80" s="34"/>
      <c r="G80" s="34"/>
      <c r="H80" s="34"/>
      <c r="I80" s="34"/>
      <c r="J80" s="32"/>
      <c r="K80" s="11"/>
      <c r="L80" s="8"/>
      <c r="M80" s="8"/>
      <c r="N80" s="8"/>
      <c r="O80" s="8"/>
      <c r="P80" s="8"/>
      <c r="Q80" s="8"/>
      <c r="R80" s="8"/>
      <c r="S80" s="8"/>
      <c r="T80" s="8"/>
      <c r="U80" s="8"/>
      <c r="V80" s="8"/>
      <c r="W80" s="8"/>
      <c r="X80" s="8"/>
      <c r="Y80" s="8"/>
      <c r="Z80" s="8"/>
    </row>
    <row r="81" ht="31.5" customHeight="1">
      <c r="A81" s="8"/>
      <c r="B81" s="11"/>
      <c r="C81" s="76" t="s">
        <v>95</v>
      </c>
      <c r="D81" s="77"/>
      <c r="E81" s="78" t="s">
        <v>96</v>
      </c>
      <c r="F81" s="34"/>
      <c r="G81" s="34"/>
      <c r="H81" s="34"/>
      <c r="I81" s="34"/>
      <c r="J81" s="32"/>
      <c r="K81" s="11"/>
      <c r="L81" s="8"/>
      <c r="M81" s="8"/>
      <c r="N81" s="8"/>
      <c r="O81" s="8"/>
      <c r="P81" s="8"/>
      <c r="Q81" s="8"/>
      <c r="R81" s="8"/>
      <c r="S81" s="8"/>
      <c r="T81" s="8"/>
      <c r="U81" s="8"/>
      <c r="V81" s="8"/>
      <c r="W81" s="8"/>
      <c r="X81" s="8"/>
      <c r="Y81" s="8"/>
      <c r="Z81" s="8"/>
    </row>
    <row r="82" ht="31.5" customHeight="1">
      <c r="A82" s="8"/>
      <c r="B82" s="11"/>
      <c r="C82" s="76" t="s">
        <v>97</v>
      </c>
      <c r="D82" s="77"/>
      <c r="E82" s="78" t="s">
        <v>98</v>
      </c>
      <c r="F82" s="34"/>
      <c r="G82" s="34"/>
      <c r="H82" s="34"/>
      <c r="I82" s="34"/>
      <c r="J82" s="32"/>
      <c r="K82" s="11"/>
      <c r="L82" s="8"/>
      <c r="M82" s="8"/>
      <c r="N82" s="8"/>
      <c r="O82" s="8"/>
      <c r="P82" s="8"/>
      <c r="Q82" s="8"/>
      <c r="R82" s="8"/>
      <c r="S82" s="8"/>
      <c r="T82" s="8"/>
      <c r="U82" s="8"/>
      <c r="V82" s="8"/>
      <c r="W82" s="8"/>
      <c r="X82" s="8"/>
      <c r="Y82" s="8"/>
      <c r="Z82" s="8"/>
    </row>
    <row r="83" ht="31.5" customHeight="1">
      <c r="A83" s="8"/>
      <c r="B83" s="11"/>
      <c r="C83" s="76" t="s">
        <v>99</v>
      </c>
      <c r="D83" s="77"/>
      <c r="E83" s="78" t="s">
        <v>100</v>
      </c>
      <c r="F83" s="34"/>
      <c r="G83" s="34"/>
      <c r="H83" s="34"/>
      <c r="I83" s="34"/>
      <c r="J83" s="32"/>
      <c r="K83" s="11"/>
      <c r="L83" s="8"/>
      <c r="M83" s="8"/>
      <c r="N83" s="8"/>
      <c r="O83" s="8"/>
      <c r="P83" s="8"/>
      <c r="Q83" s="8"/>
      <c r="R83" s="8"/>
      <c r="S83" s="8"/>
      <c r="T83" s="8"/>
      <c r="U83" s="8"/>
      <c r="V83" s="8"/>
      <c r="W83" s="8"/>
      <c r="X83" s="8"/>
      <c r="Y83" s="8"/>
      <c r="Z83" s="8"/>
    </row>
    <row r="84" ht="31.5" customHeight="1">
      <c r="A84" s="8"/>
      <c r="B84" s="11"/>
      <c r="C84" s="76" t="s">
        <v>101</v>
      </c>
      <c r="D84" s="77"/>
      <c r="E84" s="78" t="s">
        <v>102</v>
      </c>
      <c r="F84" s="34"/>
      <c r="G84" s="34"/>
      <c r="H84" s="34"/>
      <c r="I84" s="34"/>
      <c r="J84" s="32"/>
      <c r="K84" s="11"/>
      <c r="L84" s="8"/>
      <c r="M84" s="8"/>
      <c r="N84" s="8"/>
      <c r="O84" s="8"/>
      <c r="P84" s="8"/>
      <c r="Q84" s="8"/>
      <c r="R84" s="8"/>
      <c r="S84" s="8"/>
      <c r="T84" s="8"/>
      <c r="U84" s="8"/>
      <c r="V84" s="8"/>
      <c r="W84" s="8"/>
      <c r="X84" s="8"/>
      <c r="Y84" s="8"/>
      <c r="Z84" s="8"/>
    </row>
    <row r="85" ht="31.5" customHeight="1">
      <c r="A85" s="8"/>
      <c r="B85" s="11"/>
      <c r="C85" s="76" t="s">
        <v>103</v>
      </c>
      <c r="D85" s="77"/>
      <c r="E85" s="78" t="s">
        <v>104</v>
      </c>
      <c r="F85" s="34"/>
      <c r="G85" s="34"/>
      <c r="H85" s="34"/>
      <c r="I85" s="34"/>
      <c r="J85" s="32"/>
      <c r="K85" s="11"/>
      <c r="L85" s="8"/>
      <c r="M85" s="8"/>
      <c r="N85" s="8"/>
      <c r="O85" s="8"/>
      <c r="P85" s="8"/>
      <c r="Q85" s="8"/>
      <c r="R85" s="8"/>
      <c r="S85" s="8"/>
      <c r="T85" s="8"/>
      <c r="U85" s="8"/>
      <c r="V85" s="8"/>
      <c r="W85" s="8"/>
      <c r="X85" s="8"/>
      <c r="Y85" s="8"/>
      <c r="Z85" s="8"/>
    </row>
    <row r="86" ht="61.5" customHeight="1">
      <c r="A86" s="8"/>
      <c r="B86" s="11"/>
      <c r="C86" s="80" t="s">
        <v>105</v>
      </c>
      <c r="D86" s="77"/>
      <c r="E86" s="78" t="s">
        <v>106</v>
      </c>
      <c r="F86" s="34"/>
      <c r="G86" s="34"/>
      <c r="H86" s="34"/>
      <c r="I86" s="34"/>
      <c r="J86" s="32"/>
      <c r="K86" s="11"/>
      <c r="L86" s="8"/>
      <c r="M86" s="8"/>
      <c r="N86" s="8"/>
      <c r="O86" s="8"/>
      <c r="P86" s="8"/>
      <c r="Q86" s="8"/>
      <c r="R86" s="8"/>
      <c r="S86" s="8"/>
      <c r="T86" s="8"/>
      <c r="U86" s="8"/>
      <c r="V86" s="8"/>
      <c r="W86" s="8"/>
      <c r="X86" s="8"/>
      <c r="Y86" s="8"/>
      <c r="Z86" s="8"/>
    </row>
    <row r="87" ht="31.5" customHeight="1">
      <c r="A87" s="8"/>
      <c r="B87" s="11"/>
      <c r="C87" s="76" t="s">
        <v>107</v>
      </c>
      <c r="D87" s="77"/>
      <c r="E87" s="78" t="s">
        <v>108</v>
      </c>
      <c r="F87" s="34"/>
      <c r="G87" s="34"/>
      <c r="H87" s="34"/>
      <c r="I87" s="34"/>
      <c r="J87" s="32"/>
      <c r="K87" s="11"/>
      <c r="L87" s="8"/>
      <c r="M87" s="8"/>
      <c r="N87" s="8"/>
      <c r="O87" s="8"/>
      <c r="P87" s="8"/>
      <c r="Q87" s="8"/>
      <c r="R87" s="8"/>
      <c r="S87" s="8"/>
      <c r="T87" s="8"/>
      <c r="U87" s="8"/>
      <c r="V87" s="8"/>
      <c r="W87" s="8"/>
      <c r="X87" s="8"/>
      <c r="Y87" s="8"/>
      <c r="Z87" s="8"/>
    </row>
    <row r="88" ht="31.5" customHeight="1">
      <c r="A88" s="8"/>
      <c r="B88" s="11"/>
      <c r="C88" s="76" t="s">
        <v>109</v>
      </c>
      <c r="D88" s="77"/>
      <c r="E88" s="78" t="s">
        <v>110</v>
      </c>
      <c r="F88" s="34"/>
      <c r="G88" s="34"/>
      <c r="H88" s="34"/>
      <c r="I88" s="34"/>
      <c r="J88" s="32"/>
      <c r="K88" s="11"/>
      <c r="L88" s="8"/>
      <c r="M88" s="8"/>
      <c r="N88" s="8"/>
      <c r="O88" s="8"/>
      <c r="P88" s="8"/>
      <c r="Q88" s="8"/>
      <c r="R88" s="8"/>
      <c r="S88" s="8"/>
      <c r="T88" s="8"/>
      <c r="U88" s="8"/>
      <c r="V88" s="8"/>
      <c r="W88" s="8"/>
      <c r="X88" s="8"/>
      <c r="Y88" s="8"/>
      <c r="Z88" s="8"/>
    </row>
    <row r="89" ht="31.5" customHeight="1">
      <c r="A89" s="8"/>
      <c r="B89" s="11"/>
      <c r="C89" s="76" t="s">
        <v>111</v>
      </c>
      <c r="D89" s="77"/>
      <c r="E89" s="78" t="s">
        <v>112</v>
      </c>
      <c r="F89" s="34"/>
      <c r="G89" s="34"/>
      <c r="H89" s="34"/>
      <c r="I89" s="34"/>
      <c r="J89" s="32"/>
      <c r="K89" s="11"/>
      <c r="L89" s="8"/>
      <c r="M89" s="8"/>
      <c r="N89" s="8"/>
      <c r="O89" s="8"/>
      <c r="P89" s="8"/>
      <c r="Q89" s="8"/>
      <c r="R89" s="8"/>
      <c r="S89" s="8"/>
      <c r="T89" s="8"/>
      <c r="U89" s="8"/>
      <c r="V89" s="8"/>
      <c r="W89" s="8"/>
      <c r="X89" s="8"/>
      <c r="Y89" s="8"/>
      <c r="Z89" s="8"/>
    </row>
    <row r="90" ht="31.5" customHeight="1">
      <c r="A90" s="8"/>
      <c r="B90" s="11"/>
      <c r="C90" s="76" t="s">
        <v>113</v>
      </c>
      <c r="D90" s="77"/>
      <c r="E90" s="78" t="s">
        <v>114</v>
      </c>
      <c r="F90" s="34"/>
      <c r="G90" s="34"/>
      <c r="H90" s="34"/>
      <c r="I90" s="34"/>
      <c r="J90" s="32"/>
      <c r="K90" s="11"/>
      <c r="L90" s="8"/>
      <c r="M90" s="8"/>
      <c r="N90" s="8"/>
      <c r="O90" s="8"/>
      <c r="P90" s="8"/>
      <c r="Q90" s="8"/>
      <c r="R90" s="8"/>
      <c r="S90" s="8"/>
      <c r="T90" s="8"/>
      <c r="U90" s="8"/>
      <c r="V90" s="8"/>
      <c r="W90" s="8"/>
      <c r="X90" s="8"/>
      <c r="Y90" s="8"/>
      <c r="Z90" s="8"/>
    </row>
    <row r="91" ht="31.5" customHeight="1">
      <c r="A91" s="8"/>
      <c r="B91" s="11"/>
      <c r="C91" s="76" t="s">
        <v>115</v>
      </c>
      <c r="D91" s="77"/>
      <c r="E91" s="78" t="s">
        <v>98</v>
      </c>
      <c r="F91" s="34"/>
      <c r="G91" s="34"/>
      <c r="H91" s="34"/>
      <c r="I91" s="34"/>
      <c r="J91" s="32"/>
      <c r="K91" s="11"/>
      <c r="L91" s="8"/>
      <c r="M91" s="8"/>
      <c r="N91" s="8"/>
      <c r="O91" s="8"/>
      <c r="P91" s="8"/>
      <c r="Q91" s="8"/>
      <c r="R91" s="8"/>
      <c r="S91" s="8"/>
      <c r="T91" s="8"/>
      <c r="U91" s="8"/>
      <c r="V91" s="8"/>
      <c r="W91" s="8"/>
      <c r="X91" s="8"/>
      <c r="Y91" s="8"/>
      <c r="Z91" s="8"/>
    </row>
    <row r="92" ht="31.5" customHeight="1">
      <c r="A92" s="8"/>
      <c r="B92" s="11"/>
      <c r="C92" s="76" t="s">
        <v>116</v>
      </c>
      <c r="D92" s="77"/>
      <c r="E92" s="78" t="s">
        <v>100</v>
      </c>
      <c r="F92" s="34"/>
      <c r="G92" s="34"/>
      <c r="H92" s="34"/>
      <c r="I92" s="34"/>
      <c r="J92" s="32"/>
      <c r="K92" s="11"/>
      <c r="L92" s="8"/>
      <c r="M92" s="8"/>
      <c r="N92" s="8"/>
      <c r="O92" s="8"/>
      <c r="P92" s="8"/>
      <c r="Q92" s="8"/>
      <c r="R92" s="8"/>
      <c r="S92" s="8"/>
      <c r="T92" s="8"/>
      <c r="U92" s="8"/>
      <c r="V92" s="8"/>
      <c r="W92" s="8"/>
      <c r="X92" s="8"/>
      <c r="Y92" s="8"/>
      <c r="Z92" s="8"/>
    </row>
    <row r="93" ht="31.5" customHeight="1">
      <c r="A93" s="8"/>
      <c r="B93" s="11"/>
      <c r="C93" s="76" t="s">
        <v>117</v>
      </c>
      <c r="D93" s="77"/>
      <c r="E93" s="78" t="s">
        <v>102</v>
      </c>
      <c r="F93" s="34"/>
      <c r="G93" s="34"/>
      <c r="H93" s="34"/>
      <c r="I93" s="34"/>
      <c r="J93" s="32"/>
      <c r="K93" s="11"/>
      <c r="L93" s="8"/>
      <c r="M93" s="8"/>
      <c r="N93" s="8"/>
      <c r="O93" s="8"/>
      <c r="P93" s="8"/>
      <c r="Q93" s="8"/>
      <c r="R93" s="8"/>
      <c r="S93" s="8"/>
      <c r="T93" s="8"/>
      <c r="U93" s="8"/>
      <c r="V93" s="8"/>
      <c r="W93" s="8"/>
      <c r="X93" s="8"/>
      <c r="Y93" s="8"/>
      <c r="Z93" s="8"/>
    </row>
    <row r="94" ht="31.5" customHeight="1">
      <c r="A94" s="8"/>
      <c r="B94" s="11"/>
      <c r="C94" s="76" t="s">
        <v>118</v>
      </c>
      <c r="D94" s="77"/>
      <c r="E94" s="78" t="s">
        <v>119</v>
      </c>
      <c r="F94" s="34"/>
      <c r="G94" s="34"/>
      <c r="H94" s="34"/>
      <c r="I94" s="34"/>
      <c r="J94" s="32"/>
      <c r="K94" s="11"/>
      <c r="L94" s="8"/>
      <c r="M94" s="8"/>
      <c r="N94" s="8"/>
      <c r="O94" s="8"/>
      <c r="P94" s="8"/>
      <c r="Q94" s="8"/>
      <c r="R94" s="8"/>
      <c r="S94" s="8"/>
      <c r="T94" s="8"/>
      <c r="U94" s="8"/>
      <c r="V94" s="8"/>
      <c r="W94" s="8"/>
      <c r="X94" s="8"/>
      <c r="Y94" s="8"/>
      <c r="Z94" s="8"/>
    </row>
    <row r="95" ht="31.5" customHeight="1">
      <c r="A95" s="8"/>
      <c r="B95" s="11"/>
      <c r="C95" s="84" t="s">
        <v>120</v>
      </c>
      <c r="D95" s="85"/>
      <c r="E95" s="86" t="s">
        <v>121</v>
      </c>
      <c r="F95" s="40"/>
      <c r="G95" s="40"/>
      <c r="H95" s="40"/>
      <c r="I95" s="40"/>
      <c r="J95" s="38"/>
      <c r="K95" s="11"/>
      <c r="L95" s="8"/>
      <c r="M95" s="8"/>
      <c r="N95" s="8"/>
      <c r="O95" s="8"/>
      <c r="P95" s="8"/>
      <c r="Q95" s="8"/>
      <c r="R95" s="8"/>
      <c r="S95" s="8"/>
      <c r="T95" s="8"/>
      <c r="U95" s="8"/>
      <c r="V95" s="8"/>
      <c r="W95" s="8"/>
      <c r="X95" s="8"/>
      <c r="Y95" s="8"/>
      <c r="Z95" s="8"/>
    </row>
    <row r="96" ht="86.25" customHeight="1">
      <c r="A96" s="8"/>
      <c r="B96" s="11"/>
      <c r="C96" s="71" t="s">
        <v>122</v>
      </c>
      <c r="D96" s="72"/>
      <c r="E96" s="72"/>
      <c r="F96" s="72"/>
      <c r="G96" s="72"/>
      <c r="H96" s="72"/>
      <c r="I96" s="72"/>
      <c r="J96" s="72"/>
      <c r="K96" s="11"/>
      <c r="L96" s="8"/>
      <c r="M96" s="8"/>
      <c r="N96" s="8"/>
      <c r="O96" s="8"/>
      <c r="P96" s="8"/>
      <c r="Q96" s="8"/>
      <c r="R96" s="8"/>
      <c r="S96" s="8"/>
      <c r="T96" s="8"/>
      <c r="U96" s="8"/>
      <c r="V96" s="8"/>
      <c r="W96" s="8"/>
      <c r="X96" s="8"/>
      <c r="Y96" s="8"/>
      <c r="Z96" s="8"/>
    </row>
    <row r="97" ht="18.75" customHeight="1">
      <c r="A97" s="8"/>
      <c r="B97" s="11"/>
      <c r="C97" s="87" t="s">
        <v>123</v>
      </c>
      <c r="K97" s="11"/>
      <c r="L97" s="8"/>
      <c r="M97" s="8"/>
      <c r="N97" s="8"/>
      <c r="O97" s="8"/>
      <c r="P97" s="8"/>
      <c r="Q97" s="8"/>
      <c r="R97" s="8"/>
      <c r="S97" s="8"/>
      <c r="T97" s="8"/>
      <c r="U97" s="8"/>
      <c r="V97" s="8"/>
      <c r="W97" s="8"/>
      <c r="X97" s="8"/>
      <c r="Y97" s="8"/>
      <c r="Z97" s="8"/>
    </row>
    <row r="98" ht="31.5" customHeight="1">
      <c r="A98" s="8"/>
      <c r="B98" s="11"/>
      <c r="C98" s="82" t="s">
        <v>3</v>
      </c>
      <c r="D98" s="11"/>
      <c r="E98" s="11"/>
      <c r="F98" s="11"/>
      <c r="G98" s="11"/>
      <c r="H98" s="11"/>
      <c r="I98" s="11"/>
      <c r="J98" s="11"/>
      <c r="K98" s="11"/>
      <c r="L98" s="8"/>
      <c r="M98" s="8"/>
      <c r="N98" s="8"/>
      <c r="O98" s="8"/>
      <c r="P98" s="8"/>
      <c r="Q98" s="8"/>
      <c r="R98" s="8"/>
      <c r="S98" s="8"/>
      <c r="T98" s="8"/>
      <c r="U98" s="8"/>
      <c r="V98" s="8"/>
      <c r="W98" s="8"/>
      <c r="X98" s="8"/>
      <c r="Y98" s="8"/>
      <c r="Z98" s="8"/>
    </row>
    <row r="99" ht="31.5" customHeight="1">
      <c r="A99" s="8"/>
      <c r="B99" s="11"/>
      <c r="C99" s="22" t="s">
        <v>124</v>
      </c>
      <c r="K99" s="11"/>
      <c r="L99" s="8"/>
      <c r="M99" s="8"/>
      <c r="N99" s="8"/>
      <c r="O99" s="8"/>
      <c r="P99" s="8"/>
      <c r="Q99" s="8"/>
      <c r="R99" s="8"/>
      <c r="S99" s="8"/>
      <c r="T99" s="8"/>
      <c r="U99" s="8"/>
      <c r="V99" s="8"/>
      <c r="W99" s="8"/>
      <c r="X99" s="8"/>
      <c r="Y99" s="8"/>
      <c r="Z99" s="8"/>
    </row>
    <row r="100" ht="18.75" customHeight="1">
      <c r="A100" s="8"/>
      <c r="B100" s="11"/>
      <c r="C100" s="74" t="s">
        <v>47</v>
      </c>
      <c r="D100" s="49"/>
      <c r="E100" s="75" t="s">
        <v>48</v>
      </c>
      <c r="F100" s="30"/>
      <c r="G100" s="30"/>
      <c r="H100" s="30"/>
      <c r="I100" s="30"/>
      <c r="J100" s="29"/>
      <c r="K100" s="11"/>
      <c r="L100" s="8"/>
      <c r="M100" s="8"/>
      <c r="N100" s="8"/>
      <c r="O100" s="8"/>
      <c r="P100" s="8"/>
      <c r="Q100" s="8"/>
      <c r="R100" s="8"/>
      <c r="S100" s="8"/>
      <c r="T100" s="8"/>
      <c r="U100" s="8"/>
      <c r="V100" s="8"/>
      <c r="W100" s="8"/>
      <c r="X100" s="8"/>
      <c r="Y100" s="8"/>
      <c r="Z100" s="8"/>
    </row>
    <row r="101" ht="62.25" customHeight="1">
      <c r="A101" s="8"/>
      <c r="B101" s="11"/>
      <c r="C101" s="76" t="s">
        <v>125</v>
      </c>
      <c r="D101" s="77"/>
      <c r="E101" s="78" t="s">
        <v>126</v>
      </c>
      <c r="F101" s="34"/>
      <c r="G101" s="34"/>
      <c r="H101" s="34"/>
      <c r="I101" s="34"/>
      <c r="J101" s="32"/>
      <c r="K101" s="11"/>
      <c r="L101" s="8"/>
      <c r="M101" s="8"/>
      <c r="N101" s="8"/>
      <c r="O101" s="8"/>
      <c r="P101" s="8"/>
      <c r="Q101" s="8"/>
      <c r="R101" s="8"/>
      <c r="S101" s="8"/>
      <c r="T101" s="8"/>
      <c r="U101" s="8"/>
      <c r="V101" s="8"/>
      <c r="W101" s="8"/>
      <c r="X101" s="8"/>
      <c r="Y101" s="8"/>
      <c r="Z101" s="8"/>
    </row>
    <row r="102" ht="373.5" customHeight="1">
      <c r="A102" s="8"/>
      <c r="B102" s="11"/>
      <c r="C102" s="76" t="s">
        <v>127</v>
      </c>
      <c r="D102" s="77"/>
      <c r="E102" s="78" t="s">
        <v>128</v>
      </c>
      <c r="F102" s="34"/>
      <c r="G102" s="34"/>
      <c r="H102" s="34"/>
      <c r="I102" s="34"/>
      <c r="J102" s="32"/>
      <c r="K102" s="11"/>
      <c r="L102" s="8"/>
      <c r="M102" s="8"/>
      <c r="N102" s="8"/>
      <c r="O102" s="8"/>
      <c r="P102" s="8"/>
      <c r="Q102" s="8"/>
      <c r="R102" s="8"/>
      <c r="S102" s="8"/>
      <c r="T102" s="8"/>
      <c r="U102" s="8"/>
      <c r="V102" s="8"/>
      <c r="W102" s="8"/>
      <c r="X102" s="8"/>
      <c r="Y102" s="8"/>
      <c r="Z102" s="8"/>
    </row>
    <row r="103" ht="62.25" customHeight="1">
      <c r="A103" s="8"/>
      <c r="B103" s="11"/>
      <c r="C103" s="83" t="s">
        <v>129</v>
      </c>
      <c r="D103" s="77"/>
      <c r="E103" s="78" t="s">
        <v>130</v>
      </c>
      <c r="F103" s="34"/>
      <c r="G103" s="34"/>
      <c r="H103" s="34"/>
      <c r="I103" s="34"/>
      <c r="J103" s="32"/>
      <c r="K103" s="11"/>
      <c r="L103" s="8"/>
      <c r="M103" s="8"/>
      <c r="N103" s="8"/>
      <c r="O103" s="8"/>
      <c r="P103" s="8"/>
      <c r="Q103" s="8"/>
      <c r="R103" s="8"/>
      <c r="S103" s="8"/>
      <c r="T103" s="8"/>
      <c r="U103" s="8"/>
      <c r="V103" s="8"/>
      <c r="W103" s="8"/>
      <c r="X103" s="8"/>
      <c r="Y103" s="8"/>
      <c r="Z103" s="8"/>
    </row>
    <row r="104" ht="62.25" customHeight="1">
      <c r="A104" s="8"/>
      <c r="B104" s="11"/>
      <c r="C104" s="83" t="s">
        <v>131</v>
      </c>
      <c r="D104" s="77"/>
      <c r="E104" s="78" t="s">
        <v>132</v>
      </c>
      <c r="F104" s="34"/>
      <c r="G104" s="34"/>
      <c r="H104" s="34"/>
      <c r="I104" s="34"/>
      <c r="J104" s="32"/>
      <c r="K104" s="11"/>
      <c r="L104" s="8"/>
      <c r="M104" s="8"/>
      <c r="N104" s="8"/>
      <c r="O104" s="8"/>
      <c r="P104" s="8"/>
      <c r="Q104" s="8"/>
      <c r="R104" s="8"/>
      <c r="S104" s="8"/>
      <c r="T104" s="8"/>
      <c r="U104" s="8"/>
      <c r="V104" s="8"/>
      <c r="W104" s="8"/>
      <c r="X104" s="8"/>
      <c r="Y104" s="8"/>
      <c r="Z104" s="8"/>
    </row>
    <row r="105" ht="27.75" customHeight="1">
      <c r="A105" s="8"/>
      <c r="B105" s="11"/>
      <c r="C105" s="76" t="s">
        <v>133</v>
      </c>
      <c r="D105" s="77"/>
      <c r="E105" s="78" t="s">
        <v>134</v>
      </c>
      <c r="F105" s="34"/>
      <c r="G105" s="34"/>
      <c r="H105" s="34"/>
      <c r="I105" s="34"/>
      <c r="J105" s="32"/>
      <c r="K105" s="11"/>
      <c r="L105" s="8"/>
      <c r="M105" s="8"/>
      <c r="N105" s="8"/>
      <c r="O105" s="8"/>
      <c r="P105" s="8"/>
      <c r="Q105" s="8"/>
      <c r="R105" s="8"/>
      <c r="S105" s="8"/>
      <c r="T105" s="8"/>
      <c r="U105" s="8"/>
      <c r="V105" s="8"/>
      <c r="W105" s="8"/>
      <c r="X105" s="8"/>
      <c r="Y105" s="8"/>
      <c r="Z105" s="8"/>
    </row>
    <row r="106" ht="114.0" customHeight="1">
      <c r="A106" s="8"/>
      <c r="B106" s="11"/>
      <c r="C106" s="76" t="s">
        <v>135</v>
      </c>
      <c r="D106" s="77"/>
      <c r="E106" s="78" t="s">
        <v>136</v>
      </c>
      <c r="F106" s="34"/>
      <c r="G106" s="34"/>
      <c r="H106" s="34"/>
      <c r="I106" s="34"/>
      <c r="J106" s="32"/>
      <c r="K106" s="11"/>
      <c r="L106" s="8"/>
      <c r="M106" s="8"/>
      <c r="N106" s="8"/>
      <c r="O106" s="8"/>
      <c r="P106" s="8"/>
      <c r="Q106" s="8"/>
      <c r="R106" s="8"/>
      <c r="S106" s="8"/>
      <c r="T106" s="8"/>
      <c r="U106" s="8"/>
      <c r="V106" s="8"/>
      <c r="W106" s="8"/>
      <c r="X106" s="8"/>
      <c r="Y106" s="8"/>
      <c r="Z106" s="8"/>
    </row>
    <row r="107" ht="34.5" customHeight="1">
      <c r="A107" s="8"/>
      <c r="B107" s="11"/>
      <c r="C107" s="76" t="s">
        <v>137</v>
      </c>
      <c r="D107" s="77"/>
      <c r="E107" s="78" t="s">
        <v>138</v>
      </c>
      <c r="F107" s="34"/>
      <c r="G107" s="34"/>
      <c r="H107" s="34"/>
      <c r="I107" s="34"/>
      <c r="J107" s="32"/>
      <c r="K107" s="11"/>
      <c r="L107" s="8"/>
      <c r="M107" s="8"/>
      <c r="N107" s="8"/>
      <c r="O107" s="8"/>
      <c r="P107" s="8"/>
      <c r="Q107" s="8"/>
      <c r="R107" s="8"/>
      <c r="S107" s="8"/>
      <c r="T107" s="8"/>
      <c r="U107" s="8"/>
      <c r="V107" s="8"/>
      <c r="W107" s="8"/>
      <c r="X107" s="8"/>
      <c r="Y107" s="8"/>
      <c r="Z107" s="8"/>
    </row>
    <row r="108" ht="123.75" customHeight="1">
      <c r="A108" s="8"/>
      <c r="B108" s="11"/>
      <c r="C108" s="83" t="s">
        <v>139</v>
      </c>
      <c r="D108" s="77"/>
      <c r="E108" s="78" t="s">
        <v>140</v>
      </c>
      <c r="F108" s="34"/>
      <c r="G108" s="34"/>
      <c r="H108" s="34"/>
      <c r="I108" s="34"/>
      <c r="J108" s="32"/>
      <c r="K108" s="11"/>
      <c r="L108" s="8"/>
      <c r="M108" s="8"/>
      <c r="N108" s="8"/>
      <c r="O108" s="8"/>
      <c r="P108" s="8"/>
      <c r="Q108" s="8"/>
      <c r="R108" s="8"/>
      <c r="S108" s="8"/>
      <c r="T108" s="8"/>
      <c r="U108" s="8"/>
      <c r="V108" s="8"/>
      <c r="W108" s="8"/>
      <c r="X108" s="8"/>
      <c r="Y108" s="8"/>
      <c r="Z108" s="8"/>
    </row>
    <row r="109" ht="36.0" customHeight="1">
      <c r="A109" s="8"/>
      <c r="B109" s="11"/>
      <c r="C109" s="76" t="s">
        <v>141</v>
      </c>
      <c r="D109" s="77"/>
      <c r="E109" s="78" t="s">
        <v>142</v>
      </c>
      <c r="F109" s="34"/>
      <c r="G109" s="34"/>
      <c r="H109" s="34"/>
      <c r="I109" s="34"/>
      <c r="J109" s="32"/>
      <c r="K109" s="11"/>
      <c r="L109" s="8"/>
      <c r="M109" s="8"/>
      <c r="N109" s="8"/>
      <c r="O109" s="8"/>
      <c r="P109" s="8"/>
      <c r="Q109" s="8"/>
      <c r="R109" s="8"/>
      <c r="S109" s="8"/>
      <c r="T109" s="8"/>
      <c r="U109" s="8"/>
      <c r="V109" s="8"/>
      <c r="W109" s="8"/>
      <c r="X109" s="8"/>
      <c r="Y109" s="8"/>
      <c r="Z109" s="8"/>
    </row>
    <row r="110" ht="34.5" customHeight="1">
      <c r="A110" s="8"/>
      <c r="B110" s="11"/>
      <c r="C110" s="84" t="s">
        <v>75</v>
      </c>
      <c r="D110" s="85"/>
      <c r="E110" s="86" t="s">
        <v>143</v>
      </c>
      <c r="F110" s="40"/>
      <c r="G110" s="40"/>
      <c r="H110" s="40"/>
      <c r="I110" s="40"/>
      <c r="J110" s="38"/>
      <c r="K110" s="11"/>
      <c r="L110" s="8"/>
      <c r="M110" s="8"/>
      <c r="N110" s="8"/>
      <c r="O110" s="8"/>
      <c r="P110" s="8"/>
      <c r="Q110" s="8"/>
      <c r="R110" s="8"/>
      <c r="S110" s="8"/>
      <c r="T110" s="8"/>
      <c r="U110" s="8"/>
      <c r="V110" s="8"/>
      <c r="W110" s="8"/>
      <c r="X110" s="8"/>
      <c r="Y110" s="8"/>
      <c r="Z110" s="8"/>
    </row>
    <row r="111" ht="12.0" customHeight="1">
      <c r="A111" s="8"/>
      <c r="B111" s="11"/>
      <c r="C111" s="6"/>
      <c r="D111" s="6"/>
      <c r="E111" s="22"/>
      <c r="F111" s="22"/>
      <c r="G111" s="22"/>
      <c r="H111" s="22"/>
      <c r="I111" s="22"/>
      <c r="J111" s="22"/>
      <c r="K111" s="11"/>
      <c r="L111" s="8"/>
      <c r="M111" s="8"/>
      <c r="N111" s="8"/>
      <c r="O111" s="8"/>
      <c r="P111" s="8"/>
      <c r="Q111" s="8"/>
      <c r="R111" s="8"/>
      <c r="S111" s="8"/>
      <c r="T111" s="8"/>
      <c r="U111" s="8"/>
      <c r="V111" s="8"/>
      <c r="W111" s="8"/>
      <c r="X111" s="8"/>
      <c r="Y111" s="8"/>
      <c r="Z111" s="8"/>
    </row>
    <row r="112" ht="79.5" customHeight="1">
      <c r="A112" s="8"/>
      <c r="B112" s="11"/>
      <c r="C112" s="23" t="s">
        <v>144</v>
      </c>
      <c r="K112" s="11"/>
      <c r="L112" s="8"/>
      <c r="M112" s="8"/>
      <c r="N112" s="8"/>
      <c r="O112" s="8"/>
      <c r="P112" s="8"/>
      <c r="Q112" s="8"/>
      <c r="R112" s="8"/>
      <c r="S112" s="8"/>
      <c r="T112" s="8"/>
      <c r="U112" s="8"/>
      <c r="V112" s="8"/>
      <c r="W112" s="8"/>
      <c r="X112" s="8"/>
      <c r="Y112" s="8"/>
      <c r="Z112" s="8"/>
    </row>
    <row r="113" ht="18.75" customHeight="1">
      <c r="A113" s="8"/>
      <c r="B113" s="11"/>
      <c r="C113" s="87" t="s">
        <v>145</v>
      </c>
      <c r="K113" s="11"/>
      <c r="L113" s="8"/>
      <c r="M113" s="8"/>
      <c r="N113" s="8"/>
      <c r="O113" s="8"/>
      <c r="P113" s="8"/>
      <c r="Q113" s="8"/>
      <c r="R113" s="8"/>
      <c r="S113" s="8"/>
      <c r="T113" s="8"/>
      <c r="U113" s="8"/>
      <c r="V113" s="8"/>
      <c r="W113" s="8"/>
      <c r="X113" s="8"/>
      <c r="Y113" s="8"/>
      <c r="Z113" s="8"/>
    </row>
    <row r="114" ht="18.75" customHeight="1">
      <c r="A114" s="8"/>
      <c r="B114" s="11"/>
      <c r="C114" s="87"/>
      <c r="D114" s="87"/>
      <c r="E114" s="87"/>
      <c r="F114" s="87"/>
      <c r="G114" s="87"/>
      <c r="H114" s="87"/>
      <c r="I114" s="87"/>
      <c r="J114" s="87"/>
      <c r="K114" s="11"/>
      <c r="L114" s="8"/>
      <c r="M114" s="8"/>
      <c r="N114" s="8"/>
      <c r="O114" s="8"/>
      <c r="P114" s="8"/>
      <c r="Q114" s="8"/>
      <c r="R114" s="8"/>
      <c r="S114" s="8"/>
      <c r="T114" s="8"/>
      <c r="U114" s="8"/>
      <c r="V114" s="8"/>
      <c r="W114" s="8"/>
      <c r="X114" s="8"/>
      <c r="Y114" s="8"/>
      <c r="Z114" s="8"/>
    </row>
    <row r="115" ht="12.75" customHeight="1">
      <c r="A115" s="8"/>
      <c r="B115" s="11"/>
      <c r="C115" s="82" t="s">
        <v>3</v>
      </c>
      <c r="D115" s="11"/>
      <c r="E115" s="11"/>
      <c r="F115" s="11"/>
      <c r="G115" s="11"/>
      <c r="H115" s="11"/>
      <c r="I115" s="11"/>
      <c r="J115" s="11"/>
      <c r="K115" s="11"/>
      <c r="L115" s="8"/>
      <c r="M115" s="8"/>
      <c r="N115" s="8"/>
      <c r="O115" s="8"/>
      <c r="P115" s="8"/>
      <c r="Q115" s="8"/>
      <c r="R115" s="8"/>
      <c r="S115" s="8"/>
      <c r="T115" s="8"/>
      <c r="U115" s="8"/>
      <c r="V115" s="8"/>
      <c r="W115" s="8"/>
      <c r="X115" s="8"/>
      <c r="Y115" s="8"/>
      <c r="Z115" s="8"/>
    </row>
    <row r="116" ht="71.25" customHeight="1">
      <c r="A116" s="8"/>
      <c r="B116" s="11"/>
      <c r="C116" s="22" t="s">
        <v>146</v>
      </c>
      <c r="K116" s="11"/>
      <c r="L116" s="8"/>
      <c r="M116" s="8"/>
      <c r="N116" s="8"/>
      <c r="O116" s="8"/>
      <c r="P116" s="8"/>
      <c r="Q116" s="8"/>
      <c r="R116" s="8"/>
      <c r="S116" s="8"/>
      <c r="T116" s="8"/>
      <c r="U116" s="8"/>
      <c r="V116" s="8"/>
      <c r="W116" s="8"/>
      <c r="X116" s="8"/>
      <c r="Y116" s="8"/>
      <c r="Z116" s="8"/>
    </row>
    <row r="117" ht="55.5" customHeight="1">
      <c r="A117" s="8"/>
      <c r="B117" s="11"/>
      <c r="C117" s="22" t="s">
        <v>147</v>
      </c>
      <c r="K117" s="11"/>
      <c r="L117" s="8"/>
      <c r="M117" s="8"/>
      <c r="N117" s="8"/>
      <c r="O117" s="8"/>
      <c r="P117" s="8"/>
      <c r="Q117" s="8"/>
      <c r="R117" s="8"/>
      <c r="S117" s="8"/>
      <c r="T117" s="8"/>
      <c r="U117" s="8"/>
      <c r="V117" s="8"/>
      <c r="W117" s="8"/>
      <c r="X117" s="8"/>
      <c r="Y117" s="8"/>
      <c r="Z117" s="8"/>
    </row>
    <row r="118" ht="224.25" customHeight="1">
      <c r="A118" s="8"/>
      <c r="B118" s="11"/>
      <c r="C118" s="22" t="s">
        <v>148</v>
      </c>
      <c r="K118" s="11"/>
      <c r="L118" s="8"/>
      <c r="M118" s="8"/>
      <c r="N118" s="8"/>
      <c r="O118" s="8"/>
      <c r="P118" s="8"/>
      <c r="Q118" s="8"/>
      <c r="R118" s="8"/>
      <c r="S118" s="8"/>
      <c r="T118" s="8"/>
      <c r="U118" s="8"/>
      <c r="V118" s="8"/>
      <c r="W118" s="8"/>
      <c r="X118" s="8"/>
      <c r="Y118" s="8"/>
      <c r="Z118" s="8"/>
    </row>
    <row r="119" ht="225.75" customHeight="1">
      <c r="A119" s="8"/>
      <c r="B119" s="11"/>
      <c r="C119" s="22" t="s">
        <v>149</v>
      </c>
      <c r="K119" s="11"/>
      <c r="L119" s="8"/>
      <c r="M119" s="8"/>
      <c r="N119" s="8"/>
      <c r="O119" s="8"/>
      <c r="P119" s="8"/>
      <c r="Q119" s="8"/>
      <c r="R119" s="8"/>
      <c r="S119" s="8"/>
      <c r="T119" s="8"/>
      <c r="U119" s="8"/>
      <c r="V119" s="8"/>
      <c r="W119" s="8"/>
      <c r="X119" s="8"/>
      <c r="Y119" s="8"/>
      <c r="Z119" s="8"/>
    </row>
    <row r="120" ht="18.75" customHeight="1">
      <c r="A120" s="8"/>
      <c r="B120" s="11"/>
      <c r="C120" s="74" t="s">
        <v>47</v>
      </c>
      <c r="D120" s="49"/>
      <c r="E120" s="75" t="s">
        <v>48</v>
      </c>
      <c r="F120" s="30"/>
      <c r="G120" s="30"/>
      <c r="H120" s="30"/>
      <c r="I120" s="30"/>
      <c r="J120" s="29"/>
      <c r="K120" s="11"/>
      <c r="L120" s="8"/>
      <c r="M120" s="8"/>
      <c r="N120" s="8"/>
      <c r="O120" s="8"/>
      <c r="P120" s="8"/>
      <c r="Q120" s="8"/>
      <c r="R120" s="8"/>
      <c r="S120" s="8"/>
      <c r="T120" s="8"/>
      <c r="U120" s="8"/>
      <c r="V120" s="8"/>
      <c r="W120" s="8"/>
      <c r="X120" s="8"/>
      <c r="Y120" s="8"/>
      <c r="Z120" s="8"/>
    </row>
    <row r="121" ht="32.25" customHeight="1">
      <c r="A121" s="8"/>
      <c r="B121" s="11"/>
      <c r="C121" s="79" t="s">
        <v>150</v>
      </c>
      <c r="D121" s="77"/>
      <c r="E121" s="78" t="s">
        <v>151</v>
      </c>
      <c r="F121" s="34"/>
      <c r="G121" s="34"/>
      <c r="H121" s="34"/>
      <c r="I121" s="34"/>
      <c r="J121" s="32"/>
      <c r="K121" s="11"/>
      <c r="L121" s="8"/>
      <c r="M121" s="8"/>
      <c r="N121" s="8"/>
      <c r="O121" s="8"/>
      <c r="P121" s="8"/>
      <c r="Q121" s="8"/>
      <c r="R121" s="8"/>
      <c r="S121" s="8"/>
      <c r="T121" s="8"/>
      <c r="U121" s="8"/>
      <c r="V121" s="8"/>
      <c r="W121" s="8"/>
      <c r="X121" s="8"/>
      <c r="Y121" s="8"/>
      <c r="Z121" s="8"/>
    </row>
    <row r="122" ht="19.5" customHeight="1">
      <c r="A122" s="8"/>
      <c r="B122" s="11"/>
      <c r="C122" s="76" t="s">
        <v>152</v>
      </c>
      <c r="D122" s="77"/>
      <c r="E122" s="78" t="s">
        <v>153</v>
      </c>
      <c r="F122" s="34"/>
      <c r="G122" s="34"/>
      <c r="H122" s="34"/>
      <c r="I122" s="34"/>
      <c r="J122" s="32"/>
      <c r="K122" s="11"/>
      <c r="L122" s="8"/>
      <c r="M122" s="8"/>
      <c r="N122" s="8"/>
      <c r="O122" s="8"/>
      <c r="P122" s="8"/>
      <c r="Q122" s="8"/>
      <c r="R122" s="8"/>
      <c r="S122" s="8"/>
      <c r="T122" s="8"/>
      <c r="U122" s="8"/>
      <c r="V122" s="8"/>
      <c r="W122" s="8"/>
      <c r="X122" s="8"/>
      <c r="Y122" s="8"/>
      <c r="Z122" s="8"/>
    </row>
    <row r="123" ht="56.25" customHeight="1">
      <c r="A123" s="8"/>
      <c r="B123" s="11"/>
      <c r="C123" s="76" t="s">
        <v>154</v>
      </c>
      <c r="D123" s="77"/>
      <c r="E123" s="78" t="s">
        <v>155</v>
      </c>
      <c r="F123" s="34"/>
      <c r="G123" s="34"/>
      <c r="H123" s="34"/>
      <c r="I123" s="34"/>
      <c r="J123" s="32"/>
      <c r="K123" s="11"/>
      <c r="L123" s="8"/>
      <c r="M123" s="8"/>
      <c r="N123" s="8"/>
      <c r="O123" s="8"/>
      <c r="P123" s="8"/>
      <c r="Q123" s="8"/>
      <c r="R123" s="8"/>
      <c r="S123" s="8"/>
      <c r="T123" s="8"/>
      <c r="U123" s="8"/>
      <c r="V123" s="8"/>
      <c r="W123" s="8"/>
      <c r="X123" s="8"/>
      <c r="Y123" s="8"/>
      <c r="Z123" s="8"/>
    </row>
    <row r="124" ht="66.0" customHeight="1">
      <c r="A124" s="8"/>
      <c r="B124" s="11"/>
      <c r="C124" s="79" t="s">
        <v>156</v>
      </c>
      <c r="D124" s="77"/>
      <c r="E124" s="78" t="s">
        <v>157</v>
      </c>
      <c r="F124" s="34"/>
      <c r="G124" s="34"/>
      <c r="H124" s="34"/>
      <c r="I124" s="34"/>
      <c r="J124" s="32"/>
      <c r="K124" s="11"/>
      <c r="L124" s="8"/>
      <c r="M124" s="8"/>
      <c r="N124" s="8"/>
      <c r="O124" s="8"/>
      <c r="P124" s="8"/>
      <c r="Q124" s="8"/>
      <c r="R124" s="8"/>
      <c r="S124" s="8"/>
      <c r="T124" s="8"/>
      <c r="U124" s="8"/>
      <c r="V124" s="8"/>
      <c r="W124" s="8"/>
      <c r="X124" s="8"/>
      <c r="Y124" s="8"/>
      <c r="Z124" s="8"/>
    </row>
    <row r="125" ht="62.25" customHeight="1">
      <c r="A125" s="8"/>
      <c r="B125" s="11"/>
      <c r="C125" s="76" t="s">
        <v>158</v>
      </c>
      <c r="D125" s="77"/>
      <c r="E125" s="78" t="s">
        <v>159</v>
      </c>
      <c r="F125" s="34"/>
      <c r="G125" s="34"/>
      <c r="H125" s="34"/>
      <c r="I125" s="34"/>
      <c r="J125" s="32"/>
      <c r="K125" s="11"/>
      <c r="L125" s="8"/>
      <c r="M125" s="8"/>
      <c r="N125" s="8"/>
      <c r="O125" s="8"/>
      <c r="P125" s="8"/>
      <c r="Q125" s="8"/>
      <c r="R125" s="8"/>
      <c r="S125" s="8"/>
      <c r="T125" s="8"/>
      <c r="U125" s="8"/>
      <c r="V125" s="8"/>
      <c r="W125" s="8"/>
      <c r="X125" s="8"/>
      <c r="Y125" s="8"/>
      <c r="Z125" s="8"/>
    </row>
    <row r="126" ht="230.25" customHeight="1">
      <c r="A126" s="8"/>
      <c r="B126" s="11"/>
      <c r="C126" s="76" t="s">
        <v>160</v>
      </c>
      <c r="D126" s="77"/>
      <c r="E126" s="78" t="s">
        <v>161</v>
      </c>
      <c r="F126" s="34"/>
      <c r="G126" s="34"/>
      <c r="H126" s="34"/>
      <c r="I126" s="34"/>
      <c r="J126" s="32"/>
      <c r="K126" s="11"/>
      <c r="L126" s="8"/>
      <c r="M126" s="8"/>
      <c r="N126" s="8"/>
      <c r="O126" s="8"/>
      <c r="P126" s="8"/>
      <c r="Q126" s="8"/>
      <c r="R126" s="8"/>
      <c r="S126" s="8"/>
      <c r="T126" s="8"/>
      <c r="U126" s="8"/>
      <c r="V126" s="8"/>
      <c r="W126" s="8"/>
      <c r="X126" s="8"/>
      <c r="Y126" s="8"/>
      <c r="Z126" s="8"/>
    </row>
    <row r="127" ht="45.75" customHeight="1">
      <c r="A127" s="8"/>
      <c r="B127" s="11"/>
      <c r="C127" s="83" t="s">
        <v>162</v>
      </c>
      <c r="D127" s="77"/>
      <c r="E127" s="78" t="s">
        <v>163</v>
      </c>
      <c r="F127" s="34"/>
      <c r="G127" s="34"/>
      <c r="H127" s="34"/>
      <c r="I127" s="34"/>
      <c r="J127" s="32"/>
      <c r="K127" s="11"/>
      <c r="L127" s="8"/>
      <c r="M127" s="8"/>
      <c r="N127" s="8"/>
      <c r="O127" s="8"/>
      <c r="P127" s="8"/>
      <c r="Q127" s="8"/>
      <c r="R127" s="8"/>
      <c r="S127" s="8"/>
      <c r="T127" s="8"/>
      <c r="U127" s="8"/>
      <c r="V127" s="8"/>
      <c r="W127" s="8"/>
      <c r="X127" s="8"/>
      <c r="Y127" s="8"/>
      <c r="Z127" s="8"/>
    </row>
    <row r="128" ht="45.75" customHeight="1">
      <c r="A128" s="8"/>
      <c r="B128" s="11"/>
      <c r="C128" s="83" t="s">
        <v>131</v>
      </c>
      <c r="D128" s="77"/>
      <c r="E128" s="78" t="s">
        <v>164</v>
      </c>
      <c r="F128" s="34"/>
      <c r="G128" s="34"/>
      <c r="H128" s="34"/>
      <c r="I128" s="34"/>
      <c r="J128" s="32"/>
      <c r="K128" s="11"/>
      <c r="L128" s="8"/>
      <c r="M128" s="8"/>
      <c r="N128" s="8"/>
      <c r="O128" s="8"/>
      <c r="P128" s="8"/>
      <c r="Q128" s="8"/>
      <c r="R128" s="8"/>
      <c r="S128" s="8"/>
      <c r="T128" s="8"/>
      <c r="U128" s="8"/>
      <c r="V128" s="8"/>
      <c r="W128" s="8"/>
      <c r="X128" s="8"/>
      <c r="Y128" s="8"/>
      <c r="Z128" s="8"/>
    </row>
    <row r="129" ht="46.5" customHeight="1">
      <c r="A129" s="8"/>
      <c r="B129" s="11"/>
      <c r="C129" s="83" t="s">
        <v>165</v>
      </c>
      <c r="D129" s="77"/>
      <c r="E129" s="78" t="s">
        <v>166</v>
      </c>
      <c r="F129" s="34"/>
      <c r="G129" s="34"/>
      <c r="H129" s="34"/>
      <c r="I129" s="34"/>
      <c r="J129" s="32"/>
      <c r="K129" s="11"/>
      <c r="L129" s="8"/>
      <c r="M129" s="8"/>
      <c r="N129" s="8"/>
      <c r="O129" s="8"/>
      <c r="P129" s="8"/>
      <c r="Q129" s="8"/>
      <c r="R129" s="8"/>
      <c r="S129" s="8"/>
      <c r="T129" s="8"/>
      <c r="U129" s="8"/>
      <c r="V129" s="8"/>
      <c r="W129" s="8"/>
      <c r="X129" s="8"/>
      <c r="Y129" s="8"/>
      <c r="Z129" s="8"/>
    </row>
    <row r="130" ht="144.75" customHeight="1">
      <c r="A130" s="8"/>
      <c r="B130" s="11"/>
      <c r="C130" s="76" t="s">
        <v>167</v>
      </c>
      <c r="D130" s="77"/>
      <c r="E130" s="78" t="s">
        <v>168</v>
      </c>
      <c r="F130" s="34"/>
      <c r="G130" s="34"/>
      <c r="H130" s="34"/>
      <c r="I130" s="34"/>
      <c r="J130" s="32"/>
      <c r="K130" s="11"/>
      <c r="L130" s="8"/>
      <c r="M130" s="8"/>
      <c r="N130" s="8"/>
      <c r="O130" s="8"/>
      <c r="P130" s="8"/>
      <c r="Q130" s="8"/>
      <c r="R130" s="8"/>
      <c r="S130" s="8"/>
      <c r="T130" s="8"/>
      <c r="U130" s="8"/>
      <c r="V130" s="8"/>
      <c r="W130" s="8"/>
      <c r="X130" s="8"/>
      <c r="Y130" s="8"/>
      <c r="Z130" s="8"/>
    </row>
    <row r="131" ht="34.5" customHeight="1">
      <c r="A131" s="8"/>
      <c r="B131" s="11"/>
      <c r="C131" s="76" t="s">
        <v>137</v>
      </c>
      <c r="D131" s="77"/>
      <c r="E131" s="78" t="s">
        <v>169</v>
      </c>
      <c r="F131" s="34"/>
      <c r="G131" s="34"/>
      <c r="H131" s="34"/>
      <c r="I131" s="34"/>
      <c r="J131" s="32"/>
      <c r="K131" s="11"/>
      <c r="L131" s="8"/>
      <c r="M131" s="8"/>
      <c r="N131" s="8"/>
      <c r="O131" s="8"/>
      <c r="P131" s="8"/>
      <c r="Q131" s="8"/>
      <c r="R131" s="8"/>
      <c r="S131" s="8"/>
      <c r="T131" s="8"/>
      <c r="U131" s="8"/>
      <c r="V131" s="8"/>
      <c r="W131" s="8"/>
      <c r="X131" s="8"/>
      <c r="Y131" s="8"/>
      <c r="Z131" s="8"/>
    </row>
    <row r="132" ht="36.0" customHeight="1">
      <c r="A132" s="8"/>
      <c r="B132" s="11"/>
      <c r="C132" s="76" t="s">
        <v>170</v>
      </c>
      <c r="D132" s="77"/>
      <c r="E132" s="78" t="s">
        <v>171</v>
      </c>
      <c r="F132" s="34"/>
      <c r="G132" s="34"/>
      <c r="H132" s="34"/>
      <c r="I132" s="34"/>
      <c r="J132" s="32"/>
      <c r="K132" s="11"/>
      <c r="L132" s="8"/>
      <c r="M132" s="8"/>
      <c r="N132" s="8"/>
      <c r="O132" s="8"/>
      <c r="P132" s="8"/>
      <c r="Q132" s="8"/>
      <c r="R132" s="8"/>
      <c r="S132" s="8"/>
      <c r="T132" s="8"/>
      <c r="U132" s="8"/>
      <c r="V132" s="8"/>
      <c r="W132" s="8"/>
      <c r="X132" s="8"/>
      <c r="Y132" s="8"/>
      <c r="Z132" s="8"/>
    </row>
    <row r="133" ht="34.5" customHeight="1">
      <c r="A133" s="8"/>
      <c r="B133" s="11"/>
      <c r="C133" s="84" t="s">
        <v>75</v>
      </c>
      <c r="D133" s="85"/>
      <c r="E133" s="86" t="s">
        <v>143</v>
      </c>
      <c r="F133" s="40"/>
      <c r="G133" s="40"/>
      <c r="H133" s="40"/>
      <c r="I133" s="40"/>
      <c r="J133" s="38"/>
      <c r="K133" s="11"/>
      <c r="L133" s="8"/>
      <c r="M133" s="8"/>
      <c r="N133" s="8"/>
      <c r="O133" s="8"/>
      <c r="P133" s="8"/>
      <c r="Q133" s="8"/>
      <c r="R133" s="8"/>
      <c r="S133" s="8"/>
      <c r="T133" s="8"/>
      <c r="U133" s="8"/>
      <c r="V133" s="8"/>
      <c r="W133" s="8"/>
      <c r="X133" s="8"/>
      <c r="Y133" s="8"/>
      <c r="Z133" s="8"/>
    </row>
    <row r="134" ht="12.0" customHeight="1">
      <c r="A134" s="8"/>
      <c r="B134" s="11"/>
      <c r="C134" s="6"/>
      <c r="D134" s="6"/>
      <c r="E134" s="22"/>
      <c r="F134" s="22"/>
      <c r="G134" s="22"/>
      <c r="H134" s="22"/>
      <c r="I134" s="22"/>
      <c r="J134" s="22"/>
      <c r="K134" s="11"/>
      <c r="L134" s="8"/>
      <c r="M134" s="8"/>
      <c r="N134" s="8"/>
      <c r="O134" s="8"/>
      <c r="P134" s="8"/>
      <c r="Q134" s="8"/>
      <c r="R134" s="8"/>
      <c r="S134" s="8"/>
      <c r="T134" s="8"/>
      <c r="U134" s="8"/>
      <c r="V134" s="8"/>
      <c r="W134" s="8"/>
      <c r="X134" s="8"/>
      <c r="Y134" s="8"/>
      <c r="Z134" s="8"/>
    </row>
    <row r="135" ht="79.5" customHeight="1">
      <c r="A135" s="8"/>
      <c r="B135" s="11"/>
      <c r="C135" s="23" t="s">
        <v>172</v>
      </c>
      <c r="K135" s="11"/>
      <c r="L135" s="8"/>
      <c r="M135" s="8"/>
      <c r="N135" s="8"/>
      <c r="O135" s="8"/>
      <c r="P135" s="8"/>
      <c r="Q135" s="8"/>
      <c r="R135" s="8"/>
      <c r="S135" s="8"/>
      <c r="T135" s="8"/>
      <c r="U135" s="8"/>
      <c r="V135" s="8"/>
      <c r="W135" s="8"/>
      <c r="X135" s="8"/>
      <c r="Y135" s="8"/>
      <c r="Z135" s="8"/>
    </row>
    <row r="136" ht="18.75" customHeight="1">
      <c r="A136" s="8"/>
      <c r="B136" s="11"/>
      <c r="C136" s="87" t="s">
        <v>173</v>
      </c>
      <c r="K136" s="11"/>
      <c r="L136" s="8"/>
      <c r="M136" s="8"/>
      <c r="N136" s="8"/>
      <c r="O136" s="8"/>
      <c r="P136" s="8"/>
      <c r="Q136" s="8"/>
      <c r="R136" s="8"/>
      <c r="S136" s="8"/>
      <c r="T136" s="8"/>
      <c r="U136" s="8"/>
      <c r="V136" s="8"/>
      <c r="W136" s="8"/>
      <c r="X136" s="8"/>
      <c r="Y136" s="8"/>
      <c r="Z136" s="8"/>
    </row>
    <row r="137" ht="18.75" customHeight="1">
      <c r="A137" s="8"/>
      <c r="B137" s="11"/>
      <c r="C137" s="87"/>
      <c r="D137" s="87"/>
      <c r="E137" s="87"/>
      <c r="F137" s="87"/>
      <c r="G137" s="87"/>
      <c r="H137" s="87"/>
      <c r="I137" s="87"/>
      <c r="J137" s="87"/>
      <c r="K137" s="11"/>
      <c r="L137" s="8"/>
      <c r="M137" s="8"/>
      <c r="N137" s="8"/>
      <c r="O137" s="8"/>
      <c r="P137" s="8"/>
      <c r="Q137" s="8"/>
      <c r="R137" s="8"/>
      <c r="S137" s="8"/>
      <c r="T137" s="8"/>
      <c r="U137" s="8"/>
      <c r="V137" s="8"/>
      <c r="W137" s="8"/>
      <c r="X137" s="8"/>
      <c r="Y137" s="8"/>
      <c r="Z137" s="8"/>
    </row>
    <row r="138" ht="12.75" customHeight="1">
      <c r="A138" s="1"/>
      <c r="B138" s="6"/>
      <c r="C138" s="82" t="s">
        <v>174</v>
      </c>
      <c r="D138" s="11"/>
      <c r="E138" s="11"/>
      <c r="F138" s="11"/>
      <c r="G138" s="11"/>
      <c r="H138" s="11"/>
      <c r="I138" s="11"/>
      <c r="J138" s="11"/>
      <c r="K138" s="6"/>
      <c r="L138" s="1"/>
      <c r="M138" s="1"/>
      <c r="N138" s="1"/>
      <c r="O138" s="1"/>
      <c r="P138" s="1"/>
      <c r="Q138" s="1"/>
      <c r="R138" s="1"/>
      <c r="S138" s="1"/>
      <c r="T138" s="1"/>
      <c r="U138" s="1"/>
      <c r="V138" s="1"/>
      <c r="W138" s="1"/>
      <c r="X138" s="1"/>
      <c r="Y138" s="1"/>
      <c r="Z138" s="1"/>
    </row>
    <row r="139" ht="32.25" customHeight="1">
      <c r="A139" s="1"/>
      <c r="B139" s="6"/>
      <c r="C139" s="22" t="s">
        <v>175</v>
      </c>
      <c r="K139" s="6"/>
      <c r="L139" s="1"/>
      <c r="M139" s="1"/>
      <c r="N139" s="1"/>
      <c r="O139" s="1"/>
      <c r="P139" s="1"/>
      <c r="Q139" s="1"/>
      <c r="R139" s="1"/>
      <c r="S139" s="1"/>
      <c r="T139" s="1"/>
      <c r="U139" s="1"/>
      <c r="V139" s="1"/>
      <c r="W139" s="1"/>
      <c r="X139" s="1"/>
      <c r="Y139" s="1"/>
      <c r="Z139" s="1"/>
    </row>
    <row r="140" ht="12.75" customHeight="1">
      <c r="A140" s="1"/>
      <c r="B140" s="6"/>
      <c r="C140" s="74" t="s">
        <v>47</v>
      </c>
      <c r="D140" s="49"/>
      <c r="E140" s="75" t="s">
        <v>48</v>
      </c>
      <c r="F140" s="30"/>
      <c r="G140" s="30"/>
      <c r="H140" s="30"/>
      <c r="I140" s="30"/>
      <c r="J140" s="29"/>
      <c r="K140" s="6"/>
      <c r="L140" s="1"/>
      <c r="M140" s="1"/>
      <c r="N140" s="1"/>
      <c r="O140" s="1"/>
      <c r="P140" s="1"/>
      <c r="Q140" s="1"/>
      <c r="R140" s="1"/>
      <c r="S140" s="1"/>
      <c r="T140" s="1"/>
      <c r="U140" s="1"/>
      <c r="V140" s="1"/>
      <c r="W140" s="1"/>
      <c r="X140" s="1"/>
      <c r="Y140" s="1"/>
      <c r="Z140" s="1"/>
    </row>
    <row r="141" ht="18.0" customHeight="1">
      <c r="A141" s="1"/>
      <c r="B141" s="6"/>
      <c r="C141" s="80" t="s">
        <v>176</v>
      </c>
      <c r="D141" s="77"/>
      <c r="E141" s="78" t="s">
        <v>177</v>
      </c>
      <c r="F141" s="34"/>
      <c r="G141" s="34"/>
      <c r="H141" s="34"/>
      <c r="I141" s="34"/>
      <c r="J141" s="32"/>
      <c r="K141" s="6"/>
      <c r="L141" s="1"/>
      <c r="M141" s="1"/>
      <c r="N141" s="1"/>
      <c r="O141" s="1"/>
      <c r="P141" s="1"/>
      <c r="Q141" s="1"/>
      <c r="R141" s="1"/>
      <c r="S141" s="1"/>
      <c r="T141" s="1"/>
      <c r="U141" s="1"/>
      <c r="V141" s="1"/>
      <c r="W141" s="1"/>
      <c r="X141" s="1"/>
      <c r="Y141" s="1"/>
      <c r="Z141" s="1"/>
    </row>
    <row r="142" ht="17.25" customHeight="1">
      <c r="A142" s="1"/>
      <c r="B142" s="6"/>
      <c r="C142" s="83" t="s">
        <v>178</v>
      </c>
      <c r="D142" s="77"/>
      <c r="E142" s="78" t="s">
        <v>179</v>
      </c>
      <c r="F142" s="34"/>
      <c r="G142" s="34"/>
      <c r="H142" s="34"/>
      <c r="I142" s="34"/>
      <c r="J142" s="32"/>
      <c r="K142" s="6"/>
      <c r="L142" s="1"/>
      <c r="M142" s="1"/>
      <c r="N142" s="1"/>
      <c r="O142" s="1"/>
      <c r="P142" s="1"/>
      <c r="Q142" s="1"/>
      <c r="R142" s="1"/>
      <c r="S142" s="1"/>
      <c r="T142" s="1"/>
      <c r="U142" s="1"/>
      <c r="V142" s="1"/>
      <c r="W142" s="1"/>
      <c r="X142" s="1"/>
      <c r="Y142" s="1"/>
      <c r="Z142" s="1"/>
    </row>
    <row r="143" ht="12.75" customHeight="1">
      <c r="A143" s="1"/>
      <c r="B143" s="6"/>
      <c r="C143" s="83" t="s">
        <v>180</v>
      </c>
      <c r="D143" s="77"/>
      <c r="E143" s="78" t="s">
        <v>181</v>
      </c>
      <c r="F143" s="34"/>
      <c r="G143" s="34"/>
      <c r="H143" s="34"/>
      <c r="I143" s="34"/>
      <c r="J143" s="32"/>
      <c r="K143" s="6"/>
      <c r="L143" s="1"/>
      <c r="M143" s="1"/>
      <c r="N143" s="1"/>
      <c r="O143" s="1"/>
      <c r="P143" s="1"/>
      <c r="Q143" s="1"/>
      <c r="R143" s="1"/>
      <c r="S143" s="1"/>
      <c r="T143" s="1"/>
      <c r="U143" s="1"/>
      <c r="V143" s="1"/>
      <c r="W143" s="1"/>
      <c r="X143" s="1"/>
      <c r="Y143" s="1"/>
      <c r="Z143" s="1"/>
    </row>
    <row r="144" ht="12.75" customHeight="1">
      <c r="A144" s="1"/>
      <c r="B144" s="6"/>
      <c r="C144" s="83" t="s">
        <v>182</v>
      </c>
      <c r="D144" s="77"/>
      <c r="E144" s="78" t="s">
        <v>179</v>
      </c>
      <c r="F144" s="34"/>
      <c r="G144" s="34"/>
      <c r="H144" s="34"/>
      <c r="I144" s="34"/>
      <c r="J144" s="32"/>
      <c r="K144" s="6"/>
      <c r="L144" s="1"/>
      <c r="M144" s="1"/>
      <c r="N144" s="1"/>
      <c r="O144" s="1"/>
      <c r="P144" s="1"/>
      <c r="Q144" s="1"/>
      <c r="R144" s="1"/>
      <c r="S144" s="1"/>
      <c r="T144" s="1"/>
      <c r="U144" s="1"/>
      <c r="V144" s="1"/>
      <c r="W144" s="1"/>
      <c r="X144" s="1"/>
      <c r="Y144" s="1"/>
      <c r="Z144" s="1"/>
    </row>
    <row r="145" ht="12.75" customHeight="1">
      <c r="A145" s="1"/>
      <c r="B145" s="6"/>
      <c r="C145" s="83" t="s">
        <v>183</v>
      </c>
      <c r="D145" s="77"/>
      <c r="E145" s="78" t="s">
        <v>179</v>
      </c>
      <c r="F145" s="34"/>
      <c r="G145" s="34"/>
      <c r="H145" s="34"/>
      <c r="I145" s="34"/>
      <c r="J145" s="32"/>
      <c r="K145" s="6"/>
      <c r="L145" s="1"/>
      <c r="M145" s="1"/>
      <c r="N145" s="1"/>
      <c r="O145" s="1"/>
      <c r="P145" s="1"/>
      <c r="Q145" s="1"/>
      <c r="R145" s="1"/>
      <c r="S145" s="1"/>
      <c r="T145" s="1"/>
      <c r="U145" s="1"/>
      <c r="V145" s="1"/>
      <c r="W145" s="1"/>
      <c r="X145" s="1"/>
      <c r="Y145" s="1"/>
      <c r="Z145" s="1"/>
    </row>
    <row r="146" ht="30.0" customHeight="1">
      <c r="A146" s="1"/>
      <c r="B146" s="6"/>
      <c r="C146" s="83" t="s">
        <v>184</v>
      </c>
      <c r="D146" s="77"/>
      <c r="E146" s="78" t="s">
        <v>185</v>
      </c>
      <c r="F146" s="34"/>
      <c r="G146" s="34"/>
      <c r="H146" s="34"/>
      <c r="I146" s="34"/>
      <c r="J146" s="32"/>
      <c r="K146" s="6"/>
      <c r="L146" s="1"/>
      <c r="M146" s="1"/>
      <c r="N146" s="1"/>
      <c r="O146" s="1"/>
      <c r="P146" s="1"/>
      <c r="Q146" s="1"/>
      <c r="R146" s="1"/>
      <c r="S146" s="1"/>
      <c r="T146" s="1"/>
      <c r="U146" s="1"/>
      <c r="V146" s="1"/>
      <c r="W146" s="1"/>
      <c r="X146" s="1"/>
      <c r="Y146" s="1"/>
      <c r="Z146" s="1"/>
    </row>
    <row r="147" ht="70.5" customHeight="1">
      <c r="A147" s="1"/>
      <c r="B147" s="6"/>
      <c r="C147" s="83" t="s">
        <v>186</v>
      </c>
      <c r="D147" s="77"/>
      <c r="E147" s="78" t="s">
        <v>187</v>
      </c>
      <c r="F147" s="34"/>
      <c r="G147" s="34"/>
      <c r="H147" s="34"/>
      <c r="I147" s="34"/>
      <c r="J147" s="32"/>
      <c r="K147" s="6"/>
      <c r="L147" s="1"/>
      <c r="M147" s="1"/>
      <c r="N147" s="1"/>
      <c r="O147" s="1"/>
      <c r="P147" s="1"/>
      <c r="Q147" s="1"/>
      <c r="R147" s="1"/>
      <c r="S147" s="1"/>
      <c r="T147" s="1"/>
      <c r="U147" s="1"/>
      <c r="V147" s="1"/>
      <c r="W147" s="1"/>
      <c r="X147" s="1"/>
      <c r="Y147" s="1"/>
      <c r="Z147" s="1"/>
    </row>
    <row r="148" ht="68.25" customHeight="1">
      <c r="A148" s="1"/>
      <c r="B148" s="6"/>
      <c r="C148" s="83" t="s">
        <v>188</v>
      </c>
      <c r="D148" s="77"/>
      <c r="E148" s="78" t="s">
        <v>189</v>
      </c>
      <c r="F148" s="34"/>
      <c r="G148" s="34"/>
      <c r="H148" s="34"/>
      <c r="I148" s="34"/>
      <c r="J148" s="32"/>
      <c r="K148" s="6"/>
      <c r="L148" s="1"/>
      <c r="M148" s="1"/>
      <c r="N148" s="1"/>
      <c r="O148" s="1"/>
      <c r="P148" s="1"/>
      <c r="Q148" s="1"/>
      <c r="R148" s="1"/>
      <c r="S148" s="1"/>
      <c r="T148" s="1"/>
      <c r="U148" s="1"/>
      <c r="V148" s="1"/>
      <c r="W148" s="1"/>
      <c r="X148" s="1"/>
      <c r="Y148" s="1"/>
      <c r="Z148" s="1"/>
    </row>
    <row r="149" ht="66.75" customHeight="1">
      <c r="A149" s="1"/>
      <c r="B149" s="6"/>
      <c r="C149" s="83" t="s">
        <v>190</v>
      </c>
      <c r="D149" s="77"/>
      <c r="E149" s="78" t="s">
        <v>191</v>
      </c>
      <c r="F149" s="34"/>
      <c r="G149" s="34"/>
      <c r="H149" s="34"/>
      <c r="I149" s="34"/>
      <c r="J149" s="32"/>
      <c r="K149" s="6"/>
      <c r="L149" s="1"/>
      <c r="M149" s="1"/>
      <c r="N149" s="1"/>
      <c r="O149" s="1"/>
      <c r="P149" s="1"/>
      <c r="Q149" s="1"/>
      <c r="R149" s="1"/>
      <c r="S149" s="1"/>
      <c r="T149" s="1"/>
      <c r="U149" s="1"/>
      <c r="V149" s="1"/>
      <c r="W149" s="1"/>
      <c r="X149" s="1"/>
      <c r="Y149" s="1"/>
      <c r="Z149" s="1"/>
    </row>
    <row r="150" ht="54.75" customHeight="1">
      <c r="A150" s="1"/>
      <c r="B150" s="6"/>
      <c r="C150" s="83" t="s">
        <v>192</v>
      </c>
      <c r="D150" s="77"/>
      <c r="E150" s="78" t="s">
        <v>193</v>
      </c>
      <c r="F150" s="34"/>
      <c r="G150" s="34"/>
      <c r="H150" s="34"/>
      <c r="I150" s="34"/>
      <c r="J150" s="32"/>
      <c r="K150" s="6"/>
      <c r="L150" s="1"/>
      <c r="M150" s="1"/>
      <c r="N150" s="1"/>
      <c r="O150" s="1"/>
      <c r="P150" s="1"/>
      <c r="Q150" s="1"/>
      <c r="R150" s="1"/>
      <c r="S150" s="1"/>
      <c r="T150" s="1"/>
      <c r="U150" s="1"/>
      <c r="V150" s="1"/>
      <c r="W150" s="1"/>
      <c r="X150" s="1"/>
      <c r="Y150" s="1"/>
      <c r="Z150" s="1"/>
    </row>
    <row r="151" ht="118.5" customHeight="1">
      <c r="A151" s="1"/>
      <c r="B151" s="6"/>
      <c r="C151" s="83" t="s">
        <v>194</v>
      </c>
      <c r="D151" s="77"/>
      <c r="E151" s="78" t="s">
        <v>195</v>
      </c>
      <c r="F151" s="34"/>
      <c r="G151" s="34"/>
      <c r="H151" s="34"/>
      <c r="I151" s="34"/>
      <c r="J151" s="32"/>
      <c r="K151" s="6"/>
      <c r="L151" s="1"/>
      <c r="M151" s="1"/>
      <c r="N151" s="1"/>
      <c r="O151" s="1"/>
      <c r="P151" s="1"/>
      <c r="Q151" s="1"/>
      <c r="R151" s="1"/>
      <c r="S151" s="1"/>
      <c r="T151" s="1"/>
      <c r="U151" s="1"/>
      <c r="V151" s="1"/>
      <c r="W151" s="1"/>
      <c r="X151" s="1"/>
      <c r="Y151" s="1"/>
      <c r="Z151" s="1"/>
    </row>
    <row r="152" ht="18.75" customHeight="1">
      <c r="A152" s="1"/>
      <c r="B152" s="6"/>
      <c r="C152" s="83" t="s">
        <v>196</v>
      </c>
      <c r="D152" s="77"/>
      <c r="E152" s="78" t="s">
        <v>197</v>
      </c>
      <c r="F152" s="34"/>
      <c r="G152" s="34"/>
      <c r="H152" s="34"/>
      <c r="I152" s="34"/>
      <c r="J152" s="32"/>
      <c r="K152" s="6"/>
      <c r="L152" s="1"/>
      <c r="M152" s="1"/>
      <c r="N152" s="1"/>
      <c r="O152" s="1"/>
      <c r="P152" s="1"/>
      <c r="Q152" s="1"/>
      <c r="R152" s="1"/>
      <c r="S152" s="1"/>
      <c r="T152" s="1"/>
      <c r="U152" s="1"/>
      <c r="V152" s="1"/>
      <c r="W152" s="1"/>
      <c r="X152" s="1"/>
      <c r="Y152" s="1"/>
      <c r="Z152" s="1"/>
    </row>
    <row r="153" ht="66.0" customHeight="1">
      <c r="A153" s="1"/>
      <c r="B153" s="6"/>
      <c r="C153" s="83" t="s">
        <v>198</v>
      </c>
      <c r="D153" s="77"/>
      <c r="E153" s="78" t="s">
        <v>199</v>
      </c>
      <c r="F153" s="34"/>
      <c r="G153" s="34"/>
      <c r="H153" s="34"/>
      <c r="I153" s="34"/>
      <c r="J153" s="32"/>
      <c r="K153" s="6"/>
      <c r="L153" s="1"/>
      <c r="M153" s="1"/>
      <c r="N153" s="1"/>
      <c r="O153" s="1"/>
      <c r="P153" s="1"/>
      <c r="Q153" s="1"/>
      <c r="R153" s="1"/>
      <c r="S153" s="1"/>
      <c r="T153" s="1"/>
      <c r="U153" s="1"/>
      <c r="V153" s="1"/>
      <c r="W153" s="1"/>
      <c r="X153" s="1"/>
      <c r="Y153" s="1"/>
      <c r="Z153" s="1"/>
    </row>
    <row r="154" ht="104.25" customHeight="1">
      <c r="A154" s="1"/>
      <c r="B154" s="6"/>
      <c r="C154" s="83" t="s">
        <v>200</v>
      </c>
      <c r="D154" s="77"/>
      <c r="E154" s="78" t="s">
        <v>201</v>
      </c>
      <c r="F154" s="34"/>
      <c r="G154" s="34"/>
      <c r="H154" s="34"/>
      <c r="I154" s="34"/>
      <c r="J154" s="32"/>
      <c r="K154" s="6"/>
      <c r="L154" s="1"/>
      <c r="M154" s="1"/>
      <c r="N154" s="1"/>
      <c r="O154" s="1"/>
      <c r="P154" s="1"/>
      <c r="Q154" s="1"/>
      <c r="R154" s="1"/>
      <c r="S154" s="1"/>
      <c r="T154" s="1"/>
      <c r="U154" s="1"/>
      <c r="V154" s="1"/>
      <c r="W154" s="1"/>
      <c r="X154" s="1"/>
      <c r="Y154" s="1"/>
      <c r="Z154" s="1"/>
    </row>
    <row r="155" ht="42.0" customHeight="1">
      <c r="A155" s="1"/>
      <c r="B155" s="6"/>
      <c r="C155" s="83" t="s">
        <v>202</v>
      </c>
      <c r="D155" s="77"/>
      <c r="E155" s="78" t="s">
        <v>203</v>
      </c>
      <c r="F155" s="34"/>
      <c r="G155" s="34"/>
      <c r="H155" s="34"/>
      <c r="I155" s="34"/>
      <c r="J155" s="32"/>
      <c r="K155" s="6"/>
      <c r="L155" s="1"/>
      <c r="M155" s="1"/>
      <c r="N155" s="1"/>
      <c r="O155" s="1"/>
      <c r="P155" s="1"/>
      <c r="Q155" s="1"/>
      <c r="R155" s="1"/>
      <c r="S155" s="1"/>
      <c r="T155" s="1"/>
      <c r="U155" s="1"/>
      <c r="V155" s="1"/>
      <c r="W155" s="1"/>
      <c r="X155" s="1"/>
      <c r="Y155" s="1"/>
      <c r="Z155" s="1"/>
    </row>
    <row r="156" ht="19.5" customHeight="1">
      <c r="A156" s="1"/>
      <c r="B156" s="6"/>
      <c r="C156" s="83" t="s">
        <v>204</v>
      </c>
      <c r="D156" s="77"/>
      <c r="E156" s="78" t="s">
        <v>205</v>
      </c>
      <c r="F156" s="34"/>
      <c r="G156" s="34"/>
      <c r="H156" s="34"/>
      <c r="I156" s="34"/>
      <c r="J156" s="32"/>
      <c r="K156" s="6"/>
      <c r="L156" s="1"/>
      <c r="M156" s="1"/>
      <c r="N156" s="1"/>
      <c r="O156" s="1"/>
      <c r="P156" s="1"/>
      <c r="Q156" s="1"/>
      <c r="R156" s="1"/>
      <c r="S156" s="1"/>
      <c r="T156" s="1"/>
      <c r="U156" s="1"/>
      <c r="V156" s="1"/>
      <c r="W156" s="1"/>
      <c r="X156" s="1"/>
      <c r="Y156" s="1"/>
      <c r="Z156" s="1"/>
    </row>
    <row r="157" ht="15.0" customHeight="1">
      <c r="A157" s="1"/>
      <c r="B157" s="6"/>
      <c r="C157" s="83" t="s">
        <v>206</v>
      </c>
      <c r="D157" s="77"/>
      <c r="E157" s="78" t="s">
        <v>207</v>
      </c>
      <c r="F157" s="34"/>
      <c r="G157" s="34"/>
      <c r="H157" s="34"/>
      <c r="I157" s="34"/>
      <c r="J157" s="32"/>
      <c r="K157" s="6"/>
      <c r="L157" s="1"/>
      <c r="M157" s="1"/>
      <c r="N157" s="1"/>
      <c r="O157" s="1"/>
      <c r="P157" s="1"/>
      <c r="Q157" s="1"/>
      <c r="R157" s="1"/>
      <c r="S157" s="1"/>
      <c r="T157" s="1"/>
      <c r="U157" s="1"/>
      <c r="V157" s="1"/>
      <c r="W157" s="1"/>
      <c r="X157" s="1"/>
      <c r="Y157" s="1"/>
      <c r="Z157" s="1"/>
    </row>
    <row r="158" ht="33.75" customHeight="1">
      <c r="A158" s="1"/>
      <c r="B158" s="6"/>
      <c r="C158" s="80" t="s">
        <v>208</v>
      </c>
      <c r="D158" s="77"/>
      <c r="E158" s="78" t="s">
        <v>209</v>
      </c>
      <c r="F158" s="34"/>
      <c r="G158" s="34"/>
      <c r="H158" s="34"/>
      <c r="I158" s="34"/>
      <c r="J158" s="32"/>
      <c r="K158" s="6"/>
      <c r="L158" s="1"/>
      <c r="M158" s="1"/>
      <c r="N158" s="1"/>
      <c r="O158" s="1"/>
      <c r="P158" s="1"/>
      <c r="Q158" s="1"/>
      <c r="R158" s="1"/>
      <c r="S158" s="1"/>
      <c r="T158" s="1"/>
      <c r="U158" s="1"/>
      <c r="V158" s="1"/>
      <c r="W158" s="1"/>
      <c r="X158" s="1"/>
      <c r="Y158" s="1"/>
      <c r="Z158" s="1"/>
    </row>
    <row r="159" ht="35.25" customHeight="1">
      <c r="A159" s="1"/>
      <c r="B159" s="6"/>
      <c r="C159" s="80" t="s">
        <v>210</v>
      </c>
      <c r="D159" s="77"/>
      <c r="E159" s="78" t="s">
        <v>211</v>
      </c>
      <c r="F159" s="34"/>
      <c r="G159" s="34"/>
      <c r="H159" s="34"/>
      <c r="I159" s="34"/>
      <c r="J159" s="32"/>
      <c r="K159" s="6"/>
      <c r="L159" s="1"/>
      <c r="M159" s="1"/>
      <c r="N159" s="1"/>
      <c r="O159" s="1"/>
      <c r="P159" s="1"/>
      <c r="Q159" s="1"/>
      <c r="R159" s="1"/>
      <c r="S159" s="1"/>
      <c r="T159" s="1"/>
      <c r="U159" s="1"/>
      <c r="V159" s="1"/>
      <c r="W159" s="1"/>
      <c r="X159" s="1"/>
      <c r="Y159" s="1"/>
      <c r="Z159" s="1"/>
    </row>
    <row r="160" ht="43.5" customHeight="1">
      <c r="A160" s="1"/>
      <c r="B160" s="6"/>
      <c r="C160" s="83" t="s">
        <v>212</v>
      </c>
      <c r="D160" s="77"/>
      <c r="E160" s="78" t="s">
        <v>213</v>
      </c>
      <c r="F160" s="34"/>
      <c r="G160" s="34"/>
      <c r="H160" s="34"/>
      <c r="I160" s="34"/>
      <c r="J160" s="32"/>
      <c r="K160" s="6"/>
      <c r="L160" s="1"/>
      <c r="M160" s="1"/>
      <c r="N160" s="1"/>
      <c r="O160" s="1"/>
      <c r="P160" s="1"/>
      <c r="Q160" s="1"/>
      <c r="R160" s="1"/>
      <c r="S160" s="1"/>
      <c r="T160" s="1"/>
      <c r="U160" s="1"/>
      <c r="V160" s="1"/>
      <c r="W160" s="1"/>
      <c r="X160" s="1"/>
      <c r="Y160" s="1"/>
      <c r="Z160" s="1"/>
    </row>
    <row r="161" ht="63.75" customHeight="1">
      <c r="A161" s="1"/>
      <c r="B161" s="6"/>
      <c r="C161" s="83" t="s">
        <v>214</v>
      </c>
      <c r="D161" s="77"/>
      <c r="E161" s="78" t="s">
        <v>215</v>
      </c>
      <c r="F161" s="34"/>
      <c r="G161" s="34"/>
      <c r="H161" s="34"/>
      <c r="I161" s="34"/>
      <c r="J161" s="32"/>
      <c r="K161" s="6"/>
      <c r="L161" s="1"/>
      <c r="M161" s="1"/>
      <c r="N161" s="1"/>
      <c r="O161" s="1"/>
      <c r="P161" s="1"/>
      <c r="Q161" s="1"/>
      <c r="R161" s="1"/>
      <c r="S161" s="1"/>
      <c r="T161" s="1"/>
      <c r="U161" s="1"/>
      <c r="V161" s="1"/>
      <c r="W161" s="1"/>
      <c r="X161" s="1"/>
      <c r="Y161" s="1"/>
      <c r="Z161" s="1"/>
    </row>
    <row r="162" ht="41.25" customHeight="1">
      <c r="A162" s="1"/>
      <c r="B162" s="6"/>
      <c r="C162" s="83" t="s">
        <v>216</v>
      </c>
      <c r="D162" s="77"/>
      <c r="E162" s="78" t="s">
        <v>217</v>
      </c>
      <c r="F162" s="34"/>
      <c r="G162" s="34"/>
      <c r="H162" s="34"/>
      <c r="I162" s="34"/>
      <c r="J162" s="32"/>
      <c r="K162" s="6"/>
      <c r="L162" s="1"/>
      <c r="M162" s="1"/>
      <c r="N162" s="1"/>
      <c r="O162" s="1"/>
      <c r="P162" s="1"/>
      <c r="Q162" s="1"/>
      <c r="R162" s="1"/>
      <c r="S162" s="1"/>
      <c r="T162" s="1"/>
      <c r="U162" s="1"/>
      <c r="V162" s="1"/>
      <c r="W162" s="1"/>
      <c r="X162" s="1"/>
      <c r="Y162" s="1"/>
      <c r="Z162" s="1"/>
    </row>
    <row r="163" ht="42.75" customHeight="1">
      <c r="A163" s="1"/>
      <c r="B163" s="6"/>
      <c r="C163" s="83" t="s">
        <v>218</v>
      </c>
      <c r="D163" s="77"/>
      <c r="E163" s="78" t="s">
        <v>219</v>
      </c>
      <c r="F163" s="34"/>
      <c r="G163" s="34"/>
      <c r="H163" s="34"/>
      <c r="I163" s="34"/>
      <c r="J163" s="32"/>
      <c r="K163" s="6"/>
      <c r="L163" s="1"/>
      <c r="M163" s="1"/>
      <c r="N163" s="1"/>
      <c r="O163" s="1"/>
      <c r="P163" s="1"/>
      <c r="Q163" s="1"/>
      <c r="R163" s="1"/>
      <c r="S163" s="1"/>
      <c r="T163" s="1"/>
      <c r="U163" s="1"/>
      <c r="V163" s="1"/>
      <c r="W163" s="1"/>
      <c r="X163" s="1"/>
      <c r="Y163" s="1"/>
      <c r="Z163" s="1"/>
    </row>
    <row r="164" ht="32.25" customHeight="1">
      <c r="A164" s="1"/>
      <c r="B164" s="6"/>
      <c r="C164" s="80" t="s">
        <v>220</v>
      </c>
      <c r="D164" s="77"/>
      <c r="E164" s="78" t="s">
        <v>221</v>
      </c>
      <c r="F164" s="34"/>
      <c r="G164" s="34"/>
      <c r="H164" s="34"/>
      <c r="I164" s="34"/>
      <c r="J164" s="32"/>
      <c r="K164" s="6"/>
      <c r="L164" s="1"/>
      <c r="M164" s="1"/>
      <c r="N164" s="1"/>
      <c r="O164" s="1"/>
      <c r="P164" s="1"/>
      <c r="Q164" s="1"/>
      <c r="R164" s="1"/>
      <c r="S164" s="1"/>
      <c r="T164" s="1"/>
      <c r="U164" s="1"/>
      <c r="V164" s="1"/>
      <c r="W164" s="1"/>
      <c r="X164" s="1"/>
      <c r="Y164" s="1"/>
      <c r="Z164" s="1"/>
    </row>
    <row r="165" ht="50.25" customHeight="1">
      <c r="A165" s="1"/>
      <c r="B165" s="6"/>
      <c r="C165" s="83" t="s">
        <v>222</v>
      </c>
      <c r="D165" s="77"/>
      <c r="E165" s="78" t="s">
        <v>223</v>
      </c>
      <c r="F165" s="34"/>
      <c r="G165" s="34"/>
      <c r="H165" s="34"/>
      <c r="I165" s="34"/>
      <c r="J165" s="32"/>
      <c r="K165" s="6"/>
      <c r="L165" s="1"/>
      <c r="M165" s="1"/>
      <c r="N165" s="1"/>
      <c r="O165" s="1"/>
      <c r="P165" s="1"/>
      <c r="Q165" s="1"/>
      <c r="R165" s="1"/>
      <c r="S165" s="1"/>
      <c r="T165" s="1"/>
      <c r="U165" s="1"/>
      <c r="V165" s="1"/>
      <c r="W165" s="1"/>
      <c r="X165" s="1"/>
      <c r="Y165" s="1"/>
      <c r="Z165" s="1"/>
    </row>
    <row r="166" ht="83.25" customHeight="1">
      <c r="A166" s="1"/>
      <c r="B166" s="6"/>
      <c r="C166" s="83" t="s">
        <v>224</v>
      </c>
      <c r="D166" s="77"/>
      <c r="E166" s="78" t="s">
        <v>225</v>
      </c>
      <c r="F166" s="34"/>
      <c r="G166" s="34"/>
      <c r="H166" s="34"/>
      <c r="I166" s="34"/>
      <c r="J166" s="32"/>
      <c r="K166" s="6"/>
      <c r="L166" s="1"/>
      <c r="M166" s="1"/>
      <c r="N166" s="1"/>
      <c r="O166" s="1"/>
      <c r="P166" s="1"/>
      <c r="Q166" s="1"/>
      <c r="R166" s="1"/>
      <c r="S166" s="1"/>
      <c r="T166" s="1"/>
      <c r="U166" s="1"/>
      <c r="V166" s="1"/>
      <c r="W166" s="1"/>
      <c r="X166" s="1"/>
      <c r="Y166" s="1"/>
      <c r="Z166" s="1"/>
    </row>
    <row r="167" ht="42.0" customHeight="1">
      <c r="A167" s="1"/>
      <c r="B167" s="6"/>
      <c r="C167" s="83" t="s">
        <v>226</v>
      </c>
      <c r="D167" s="77"/>
      <c r="E167" s="78" t="s">
        <v>227</v>
      </c>
      <c r="F167" s="34"/>
      <c r="G167" s="34"/>
      <c r="H167" s="34"/>
      <c r="I167" s="34"/>
      <c r="J167" s="32"/>
      <c r="K167" s="6"/>
      <c r="L167" s="1"/>
      <c r="M167" s="1"/>
      <c r="N167" s="1"/>
      <c r="O167" s="1"/>
      <c r="P167" s="1"/>
      <c r="Q167" s="1"/>
      <c r="R167" s="1"/>
      <c r="S167" s="1"/>
      <c r="T167" s="1"/>
      <c r="U167" s="1"/>
      <c r="V167" s="1"/>
      <c r="W167" s="1"/>
      <c r="X167" s="1"/>
      <c r="Y167" s="1"/>
      <c r="Z167" s="1"/>
    </row>
    <row r="168" ht="40.5" customHeight="1">
      <c r="A168" s="1"/>
      <c r="B168" s="6"/>
      <c r="C168" s="83" t="s">
        <v>228</v>
      </c>
      <c r="D168" s="77"/>
      <c r="E168" s="78" t="s">
        <v>229</v>
      </c>
      <c r="F168" s="34"/>
      <c r="G168" s="34"/>
      <c r="H168" s="34"/>
      <c r="I168" s="34"/>
      <c r="J168" s="32"/>
      <c r="K168" s="6"/>
      <c r="L168" s="1"/>
      <c r="M168" s="1"/>
      <c r="N168" s="1"/>
      <c r="O168" s="1"/>
      <c r="P168" s="1"/>
      <c r="Q168" s="1"/>
      <c r="R168" s="1"/>
      <c r="S168" s="1"/>
      <c r="T168" s="1"/>
      <c r="U168" s="1"/>
      <c r="V168" s="1"/>
      <c r="W168" s="1"/>
      <c r="X168" s="1"/>
      <c r="Y168" s="1"/>
      <c r="Z168" s="1"/>
    </row>
    <row r="169" ht="42.0" customHeight="1">
      <c r="A169" s="1"/>
      <c r="B169" s="6"/>
      <c r="C169" s="83" t="s">
        <v>230</v>
      </c>
      <c r="D169" s="77"/>
      <c r="E169" s="78" t="s">
        <v>231</v>
      </c>
      <c r="F169" s="34"/>
      <c r="G169" s="34"/>
      <c r="H169" s="34"/>
      <c r="I169" s="34"/>
      <c r="J169" s="32"/>
      <c r="K169" s="6"/>
      <c r="L169" s="1"/>
      <c r="M169" s="1"/>
      <c r="N169" s="1"/>
      <c r="O169" s="1"/>
      <c r="P169" s="1"/>
      <c r="Q169" s="1"/>
      <c r="R169" s="1"/>
      <c r="S169" s="1"/>
      <c r="T169" s="1"/>
      <c r="U169" s="1"/>
      <c r="V169" s="1"/>
      <c r="W169" s="1"/>
      <c r="X169" s="1"/>
      <c r="Y169" s="1"/>
      <c r="Z169" s="1"/>
    </row>
    <row r="170" ht="41.25" customHeight="1">
      <c r="A170" s="1"/>
      <c r="B170" s="6"/>
      <c r="C170" s="83" t="s">
        <v>232</v>
      </c>
      <c r="D170" s="77"/>
      <c r="E170" s="78" t="s">
        <v>233</v>
      </c>
      <c r="F170" s="34"/>
      <c r="G170" s="34"/>
      <c r="H170" s="34"/>
      <c r="I170" s="34"/>
      <c r="J170" s="32"/>
      <c r="K170" s="6"/>
      <c r="L170" s="1"/>
      <c r="M170" s="1"/>
      <c r="N170" s="1"/>
      <c r="O170" s="1"/>
      <c r="P170" s="1"/>
      <c r="Q170" s="1"/>
      <c r="R170" s="1"/>
      <c r="S170" s="1"/>
      <c r="T170" s="1"/>
      <c r="U170" s="1"/>
      <c r="V170" s="1"/>
      <c r="W170" s="1"/>
      <c r="X170" s="1"/>
      <c r="Y170" s="1"/>
      <c r="Z170" s="1"/>
    </row>
    <row r="171" ht="141.75" customHeight="1">
      <c r="A171" s="1"/>
      <c r="B171" s="6"/>
      <c r="C171" s="83" t="s">
        <v>234</v>
      </c>
      <c r="D171" s="77"/>
      <c r="E171" s="78" t="s">
        <v>235</v>
      </c>
      <c r="F171" s="34"/>
      <c r="G171" s="34"/>
      <c r="H171" s="34"/>
      <c r="I171" s="34"/>
      <c r="J171" s="32"/>
      <c r="K171" s="6"/>
      <c r="L171" s="1"/>
      <c r="M171" s="1"/>
      <c r="N171" s="1"/>
      <c r="O171" s="1"/>
      <c r="P171" s="1"/>
      <c r="Q171" s="1"/>
      <c r="R171" s="1"/>
      <c r="S171" s="1"/>
      <c r="T171" s="1"/>
      <c r="U171" s="1"/>
      <c r="V171" s="1"/>
      <c r="W171" s="1"/>
      <c r="X171" s="1"/>
      <c r="Y171" s="1"/>
      <c r="Z171" s="1"/>
    </row>
    <row r="172" ht="57.75" customHeight="1">
      <c r="A172" s="1"/>
      <c r="B172" s="6"/>
      <c r="C172" s="83" t="s">
        <v>236</v>
      </c>
      <c r="D172" s="77"/>
      <c r="E172" s="78" t="s">
        <v>237</v>
      </c>
      <c r="F172" s="34"/>
      <c r="G172" s="34"/>
      <c r="H172" s="34"/>
      <c r="I172" s="34"/>
      <c r="J172" s="32"/>
      <c r="K172" s="6"/>
      <c r="L172" s="1"/>
      <c r="M172" s="1"/>
      <c r="N172" s="1"/>
      <c r="O172" s="1"/>
      <c r="P172" s="1"/>
      <c r="Q172" s="1"/>
      <c r="R172" s="1"/>
      <c r="S172" s="1"/>
      <c r="T172" s="1"/>
      <c r="U172" s="1"/>
      <c r="V172" s="1"/>
      <c r="W172" s="1"/>
      <c r="X172" s="1"/>
      <c r="Y172" s="1"/>
      <c r="Z172" s="1"/>
    </row>
    <row r="173" ht="105.0" customHeight="1">
      <c r="A173" s="1"/>
      <c r="B173" s="6"/>
      <c r="C173" s="83" t="s">
        <v>238</v>
      </c>
      <c r="D173" s="77"/>
      <c r="E173" s="78" t="s">
        <v>239</v>
      </c>
      <c r="F173" s="34"/>
      <c r="G173" s="34"/>
      <c r="H173" s="34"/>
      <c r="I173" s="34"/>
      <c r="J173" s="32"/>
      <c r="K173" s="6"/>
      <c r="L173" s="1"/>
      <c r="M173" s="1"/>
      <c r="N173" s="1"/>
      <c r="O173" s="1"/>
      <c r="P173" s="1"/>
      <c r="Q173" s="1"/>
      <c r="R173" s="1"/>
      <c r="S173" s="1"/>
      <c r="T173" s="1"/>
      <c r="U173" s="1"/>
      <c r="V173" s="1"/>
      <c r="W173" s="1"/>
      <c r="X173" s="1"/>
      <c r="Y173" s="1"/>
      <c r="Z173" s="1"/>
    </row>
    <row r="174" ht="156.75" customHeight="1">
      <c r="A174" s="1"/>
      <c r="B174" s="6"/>
      <c r="C174" s="83" t="s">
        <v>240</v>
      </c>
      <c r="D174" s="77"/>
      <c r="E174" s="78" t="s">
        <v>241</v>
      </c>
      <c r="F174" s="34"/>
      <c r="G174" s="34"/>
      <c r="H174" s="34"/>
      <c r="I174" s="34"/>
      <c r="J174" s="32"/>
      <c r="K174" s="6"/>
      <c r="L174" s="1"/>
      <c r="M174" s="1"/>
      <c r="N174" s="1"/>
      <c r="O174" s="1"/>
      <c r="P174" s="1"/>
      <c r="Q174" s="1"/>
      <c r="R174" s="1"/>
      <c r="S174" s="1"/>
      <c r="T174" s="1"/>
      <c r="U174" s="1"/>
      <c r="V174" s="1"/>
      <c r="W174" s="1"/>
      <c r="X174" s="1"/>
      <c r="Y174" s="1"/>
      <c r="Z174" s="1"/>
    </row>
    <row r="175" ht="37.5" customHeight="1">
      <c r="A175" s="1"/>
      <c r="B175" s="6"/>
      <c r="C175" s="83" t="s">
        <v>242</v>
      </c>
      <c r="D175" s="77"/>
      <c r="E175" s="78" t="s">
        <v>243</v>
      </c>
      <c r="F175" s="34"/>
      <c r="G175" s="34"/>
      <c r="H175" s="34"/>
      <c r="I175" s="34"/>
      <c r="J175" s="32"/>
      <c r="K175" s="6"/>
      <c r="L175" s="1"/>
      <c r="M175" s="1"/>
      <c r="N175" s="1"/>
      <c r="O175" s="1"/>
      <c r="P175" s="1"/>
      <c r="Q175" s="1"/>
      <c r="R175" s="1"/>
      <c r="S175" s="1"/>
      <c r="T175" s="1"/>
      <c r="U175" s="1"/>
      <c r="V175" s="1"/>
      <c r="W175" s="1"/>
      <c r="X175" s="1"/>
      <c r="Y175" s="1"/>
      <c r="Z175" s="1"/>
    </row>
    <row r="176" ht="29.25" customHeight="1">
      <c r="A176" s="1"/>
      <c r="B176" s="6"/>
      <c r="C176" s="80" t="s">
        <v>244</v>
      </c>
      <c r="D176" s="77"/>
      <c r="E176" s="78" t="s">
        <v>245</v>
      </c>
      <c r="F176" s="34"/>
      <c r="G176" s="34"/>
      <c r="H176" s="34"/>
      <c r="I176" s="34"/>
      <c r="J176" s="32"/>
      <c r="K176" s="6"/>
      <c r="L176" s="1"/>
      <c r="M176" s="1"/>
      <c r="N176" s="1"/>
      <c r="O176" s="1"/>
      <c r="P176" s="1"/>
      <c r="Q176" s="1"/>
      <c r="R176" s="1"/>
      <c r="S176" s="1"/>
      <c r="T176" s="1"/>
      <c r="U176" s="1"/>
      <c r="V176" s="1"/>
      <c r="W176" s="1"/>
      <c r="X176" s="1"/>
      <c r="Y176" s="1"/>
      <c r="Z176" s="1"/>
    </row>
    <row r="177" ht="74.25" customHeight="1">
      <c r="A177" s="1"/>
      <c r="B177" s="6"/>
      <c r="C177" s="83" t="s">
        <v>246</v>
      </c>
      <c r="D177" s="77"/>
      <c r="E177" s="78" t="s">
        <v>247</v>
      </c>
      <c r="F177" s="34"/>
      <c r="G177" s="34"/>
      <c r="H177" s="34"/>
      <c r="I177" s="34"/>
      <c r="J177" s="32"/>
      <c r="K177" s="6"/>
      <c r="L177" s="1"/>
      <c r="M177" s="1"/>
      <c r="N177" s="1"/>
      <c r="O177" s="1"/>
      <c r="P177" s="1"/>
      <c r="Q177" s="1"/>
      <c r="R177" s="1"/>
      <c r="S177" s="1"/>
      <c r="T177" s="1"/>
      <c r="U177" s="1"/>
      <c r="V177" s="1"/>
      <c r="W177" s="1"/>
      <c r="X177" s="1"/>
      <c r="Y177" s="1"/>
      <c r="Z177" s="1"/>
    </row>
    <row r="178" ht="71.25" customHeight="1">
      <c r="A178" s="1"/>
      <c r="B178" s="6"/>
      <c r="C178" s="83" t="s">
        <v>206</v>
      </c>
      <c r="D178" s="77"/>
      <c r="E178" s="78" t="s">
        <v>248</v>
      </c>
      <c r="F178" s="34"/>
      <c r="G178" s="34"/>
      <c r="H178" s="34"/>
      <c r="I178" s="34"/>
      <c r="J178" s="32"/>
      <c r="K178" s="6"/>
      <c r="L178" s="1"/>
      <c r="M178" s="1"/>
      <c r="N178" s="1"/>
      <c r="O178" s="1"/>
      <c r="P178" s="1"/>
      <c r="Q178" s="1"/>
      <c r="R178" s="1"/>
      <c r="S178" s="1"/>
      <c r="T178" s="1"/>
      <c r="U178" s="1"/>
      <c r="V178" s="1"/>
      <c r="W178" s="1"/>
      <c r="X178" s="1"/>
      <c r="Y178" s="1"/>
      <c r="Z178" s="1"/>
    </row>
    <row r="179" ht="38.25" customHeight="1">
      <c r="A179" s="1"/>
      <c r="B179" s="6"/>
      <c r="C179" s="84" t="s">
        <v>75</v>
      </c>
      <c r="D179" s="85"/>
      <c r="E179" s="86" t="s">
        <v>143</v>
      </c>
      <c r="F179" s="40"/>
      <c r="G179" s="40"/>
      <c r="H179" s="40"/>
      <c r="I179" s="40"/>
      <c r="J179" s="38"/>
      <c r="K179" s="6"/>
      <c r="L179" s="1"/>
      <c r="M179" s="1"/>
      <c r="N179" s="1"/>
      <c r="O179" s="1"/>
      <c r="P179" s="1"/>
      <c r="Q179" s="1"/>
      <c r="R179" s="1"/>
      <c r="S179" s="1"/>
      <c r="T179" s="1"/>
      <c r="U179" s="1"/>
      <c r="V179" s="1"/>
      <c r="W179" s="1"/>
      <c r="X179" s="1"/>
      <c r="Y179" s="1"/>
      <c r="Z179" s="1"/>
    </row>
    <row r="180" ht="38.25" customHeight="1">
      <c r="A180" s="1"/>
      <c r="B180" s="6"/>
      <c r="C180" s="87" t="s">
        <v>249</v>
      </c>
      <c r="K180" s="6"/>
      <c r="L180" s="1"/>
      <c r="M180" s="1"/>
      <c r="N180" s="1"/>
      <c r="O180" s="1"/>
      <c r="P180" s="1"/>
      <c r="Q180" s="1"/>
      <c r="R180" s="1"/>
      <c r="S180" s="1"/>
      <c r="T180" s="1"/>
      <c r="U180" s="1"/>
      <c r="V180" s="1"/>
      <c r="W180" s="1"/>
      <c r="X180" s="1"/>
      <c r="Y180" s="1"/>
      <c r="Z180" s="1"/>
    </row>
    <row r="181" ht="18.75" customHeight="1">
      <c r="A181" s="8"/>
      <c r="B181" s="11"/>
      <c r="C181" s="6"/>
      <c r="D181" s="6"/>
      <c r="E181" s="6"/>
      <c r="F181" s="6"/>
      <c r="G181" s="6"/>
      <c r="H181" s="6"/>
      <c r="I181" s="6"/>
      <c r="J181" s="6"/>
      <c r="K181" s="11"/>
      <c r="L181" s="8"/>
      <c r="M181" s="8"/>
      <c r="N181" s="8"/>
      <c r="O181" s="8"/>
      <c r="P181" s="8"/>
      <c r="Q181" s="8"/>
      <c r="R181" s="8"/>
      <c r="S181" s="8"/>
      <c r="T181" s="8"/>
      <c r="U181" s="8"/>
      <c r="V181" s="8"/>
      <c r="W181" s="8"/>
      <c r="X181" s="8"/>
      <c r="Y181" s="8"/>
      <c r="Z181" s="8"/>
    </row>
    <row r="182" ht="12.75" customHeight="1">
      <c r="A182" s="1"/>
      <c r="B182" s="6"/>
      <c r="C182" s="82" t="s">
        <v>174</v>
      </c>
      <c r="D182" s="11"/>
      <c r="E182" s="11"/>
      <c r="F182" s="11"/>
      <c r="G182" s="11"/>
      <c r="H182" s="11"/>
      <c r="I182" s="11"/>
      <c r="J182" s="11"/>
      <c r="K182" s="6"/>
      <c r="L182" s="1"/>
      <c r="M182" s="1"/>
      <c r="N182" s="1"/>
      <c r="O182" s="1"/>
      <c r="P182" s="1"/>
      <c r="Q182" s="1"/>
      <c r="R182" s="1"/>
      <c r="S182" s="1"/>
      <c r="T182" s="1"/>
      <c r="U182" s="1"/>
      <c r="V182" s="1"/>
      <c r="W182" s="1"/>
      <c r="X182" s="1"/>
      <c r="Y182" s="1"/>
      <c r="Z182" s="1"/>
    </row>
    <row r="183" ht="21.0" customHeight="1">
      <c r="A183" s="1"/>
      <c r="B183" s="6"/>
      <c r="C183" s="22" t="s">
        <v>250</v>
      </c>
      <c r="K183" s="6"/>
      <c r="L183" s="1"/>
      <c r="M183" s="1"/>
      <c r="N183" s="1"/>
      <c r="O183" s="1"/>
      <c r="P183" s="1"/>
      <c r="Q183" s="1"/>
      <c r="R183" s="1"/>
      <c r="S183" s="1"/>
      <c r="T183" s="1"/>
      <c r="U183" s="1"/>
      <c r="V183" s="1"/>
      <c r="W183" s="1"/>
      <c r="X183" s="1"/>
      <c r="Y183" s="1"/>
      <c r="Z183" s="1"/>
    </row>
    <row r="184" ht="12.75" customHeight="1">
      <c r="A184" s="1"/>
      <c r="B184" s="6"/>
      <c r="C184" s="74" t="s">
        <v>47</v>
      </c>
      <c r="D184" s="49"/>
      <c r="E184" s="75" t="s">
        <v>48</v>
      </c>
      <c r="F184" s="30"/>
      <c r="G184" s="30"/>
      <c r="H184" s="30"/>
      <c r="I184" s="30"/>
      <c r="J184" s="29"/>
      <c r="K184" s="6"/>
      <c r="L184" s="1"/>
      <c r="M184" s="1"/>
      <c r="N184" s="1"/>
      <c r="O184" s="1"/>
      <c r="P184" s="1"/>
      <c r="Q184" s="1"/>
      <c r="R184" s="1"/>
      <c r="S184" s="1"/>
      <c r="T184" s="1"/>
      <c r="U184" s="1"/>
      <c r="V184" s="1"/>
      <c r="W184" s="1"/>
      <c r="X184" s="1"/>
      <c r="Y184" s="1"/>
      <c r="Z184" s="1"/>
    </row>
    <row r="185" ht="35.25" customHeight="1">
      <c r="A185" s="1"/>
      <c r="B185" s="6"/>
      <c r="C185" s="83" t="s">
        <v>251</v>
      </c>
      <c r="D185" s="77"/>
      <c r="E185" s="78" t="s">
        <v>252</v>
      </c>
      <c r="F185" s="34"/>
      <c r="G185" s="34"/>
      <c r="H185" s="34"/>
      <c r="I185" s="34"/>
      <c r="J185" s="32"/>
      <c r="K185" s="6"/>
      <c r="L185" s="1"/>
      <c r="M185" s="1"/>
      <c r="N185" s="1"/>
      <c r="O185" s="1"/>
      <c r="P185" s="1"/>
      <c r="Q185" s="1"/>
      <c r="R185" s="1"/>
      <c r="S185" s="1"/>
      <c r="T185" s="1"/>
      <c r="U185" s="1"/>
      <c r="V185" s="1"/>
      <c r="W185" s="1"/>
      <c r="X185" s="1"/>
      <c r="Y185" s="1"/>
      <c r="Z185" s="1"/>
    </row>
    <row r="186" ht="393.75" customHeight="1">
      <c r="A186" s="1"/>
      <c r="B186" s="6"/>
      <c r="C186" s="83" t="s">
        <v>253</v>
      </c>
      <c r="D186" s="77"/>
      <c r="E186" s="78" t="s">
        <v>254</v>
      </c>
      <c r="F186" s="34"/>
      <c r="G186" s="34"/>
      <c r="H186" s="34"/>
      <c r="I186" s="34"/>
      <c r="J186" s="32"/>
      <c r="K186" s="6"/>
      <c r="L186" s="1"/>
      <c r="M186" s="1"/>
      <c r="N186" s="1"/>
      <c r="O186" s="1"/>
      <c r="P186" s="1"/>
      <c r="Q186" s="1"/>
      <c r="R186" s="1"/>
      <c r="S186" s="1"/>
      <c r="T186" s="1"/>
      <c r="U186" s="1"/>
      <c r="V186" s="1"/>
      <c r="W186" s="1"/>
      <c r="X186" s="1"/>
      <c r="Y186" s="1"/>
      <c r="Z186" s="1"/>
    </row>
    <row r="187" ht="38.25" customHeight="1">
      <c r="A187" s="1"/>
      <c r="B187" s="6"/>
      <c r="C187" s="84" t="s">
        <v>75</v>
      </c>
      <c r="D187" s="85"/>
      <c r="E187" s="86" t="s">
        <v>143</v>
      </c>
      <c r="F187" s="40"/>
      <c r="G187" s="40"/>
      <c r="H187" s="40"/>
      <c r="I187" s="40"/>
      <c r="J187" s="38"/>
      <c r="K187" s="6"/>
      <c r="L187" s="1"/>
      <c r="M187" s="1"/>
      <c r="N187" s="1"/>
      <c r="O187" s="1"/>
      <c r="P187" s="1"/>
      <c r="Q187" s="1"/>
      <c r="R187" s="1"/>
      <c r="S187" s="1"/>
      <c r="T187" s="1"/>
      <c r="U187" s="1"/>
      <c r="V187" s="1"/>
      <c r="W187" s="1"/>
      <c r="X187" s="1"/>
      <c r="Y187" s="1"/>
      <c r="Z187" s="1"/>
    </row>
    <row r="188" ht="38.25" customHeight="1">
      <c r="A188" s="1"/>
      <c r="B188" s="6"/>
      <c r="C188" s="87" t="s">
        <v>255</v>
      </c>
      <c r="K188" s="6"/>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79">
    <mergeCell ref="B1:K1"/>
    <mergeCell ref="B3:K3"/>
    <mergeCell ref="B4:C4"/>
    <mergeCell ref="B5:C5"/>
    <mergeCell ref="B6:C6"/>
    <mergeCell ref="B7:C7"/>
    <mergeCell ref="B8:C8"/>
    <mergeCell ref="B9:C9"/>
    <mergeCell ref="C12:D12"/>
    <mergeCell ref="E12:J12"/>
    <mergeCell ref="C13:D14"/>
    <mergeCell ref="E13:J13"/>
    <mergeCell ref="E14:J14"/>
    <mergeCell ref="C17:J17"/>
    <mergeCell ref="C18:J19"/>
    <mergeCell ref="C20:J20"/>
    <mergeCell ref="C21:J21"/>
    <mergeCell ref="C22:J22"/>
    <mergeCell ref="C23:J23"/>
    <mergeCell ref="C24:J24"/>
    <mergeCell ref="C26:J26"/>
    <mergeCell ref="C27:J27"/>
    <mergeCell ref="C28:J28"/>
    <mergeCell ref="C29:J29"/>
    <mergeCell ref="C30:D30"/>
    <mergeCell ref="E30:J30"/>
    <mergeCell ref="C31:D31"/>
    <mergeCell ref="E31:J31"/>
    <mergeCell ref="C32:D32"/>
    <mergeCell ref="E32:J32"/>
    <mergeCell ref="C33:D33"/>
    <mergeCell ref="E33:J33"/>
    <mergeCell ref="C34:D34"/>
    <mergeCell ref="E34:J34"/>
    <mergeCell ref="B37:J37"/>
    <mergeCell ref="H41:I41"/>
    <mergeCell ref="J41:J42"/>
    <mergeCell ref="C38:J38"/>
    <mergeCell ref="E39:F39"/>
    <mergeCell ref="I39:J39"/>
    <mergeCell ref="C41:C42"/>
    <mergeCell ref="D41:E41"/>
    <mergeCell ref="F41:F42"/>
    <mergeCell ref="G41:G42"/>
    <mergeCell ref="C75:D75"/>
    <mergeCell ref="C76:D76"/>
    <mergeCell ref="C77:D77"/>
    <mergeCell ref="C78:D78"/>
    <mergeCell ref="C79:D79"/>
    <mergeCell ref="C80:D80"/>
    <mergeCell ref="C81:D81"/>
    <mergeCell ref="C89:D89"/>
    <mergeCell ref="C90:D90"/>
    <mergeCell ref="C91:D91"/>
    <mergeCell ref="C92:D92"/>
    <mergeCell ref="C93:D93"/>
    <mergeCell ref="C94:D94"/>
    <mergeCell ref="C95:D95"/>
    <mergeCell ref="C82:D82"/>
    <mergeCell ref="C83:D83"/>
    <mergeCell ref="C84:D84"/>
    <mergeCell ref="C85:D85"/>
    <mergeCell ref="C86:D86"/>
    <mergeCell ref="C87:D87"/>
    <mergeCell ref="C88:D88"/>
    <mergeCell ref="C48:J48"/>
    <mergeCell ref="C52:J52"/>
    <mergeCell ref="C53:D53"/>
    <mergeCell ref="E53:J53"/>
    <mergeCell ref="C54:D54"/>
    <mergeCell ref="E54:J54"/>
    <mergeCell ref="E55:J55"/>
    <mergeCell ref="C62:D62"/>
    <mergeCell ref="C63:D63"/>
    <mergeCell ref="C64:D64"/>
    <mergeCell ref="C65:D65"/>
    <mergeCell ref="C66:D66"/>
    <mergeCell ref="C67:D67"/>
    <mergeCell ref="C55:D55"/>
    <mergeCell ref="C56:D56"/>
    <mergeCell ref="C57:D57"/>
    <mergeCell ref="C58:D58"/>
    <mergeCell ref="C59:D59"/>
    <mergeCell ref="C60:D60"/>
    <mergeCell ref="C61:D61"/>
    <mergeCell ref="E56:J56"/>
    <mergeCell ref="E57:J57"/>
    <mergeCell ref="E58:J58"/>
    <mergeCell ref="E59:J59"/>
    <mergeCell ref="E60:J60"/>
    <mergeCell ref="E61:J61"/>
    <mergeCell ref="E62:J62"/>
    <mergeCell ref="E63:J63"/>
    <mergeCell ref="E64:J64"/>
    <mergeCell ref="E65:J65"/>
    <mergeCell ref="E66:J66"/>
    <mergeCell ref="E67:J67"/>
    <mergeCell ref="C68:J68"/>
    <mergeCell ref="C71:J71"/>
    <mergeCell ref="C72:D72"/>
    <mergeCell ref="E72:J72"/>
    <mergeCell ref="C73:D73"/>
    <mergeCell ref="E73:J73"/>
    <mergeCell ref="C74:D74"/>
    <mergeCell ref="E74:J74"/>
    <mergeCell ref="E75:J75"/>
    <mergeCell ref="E76:J76"/>
    <mergeCell ref="E77:J77"/>
    <mergeCell ref="E78:J78"/>
    <mergeCell ref="E79:J79"/>
    <mergeCell ref="E80:J80"/>
    <mergeCell ref="E81:J81"/>
    <mergeCell ref="E82:J82"/>
    <mergeCell ref="C119:J119"/>
    <mergeCell ref="C120:D120"/>
    <mergeCell ref="E120:J120"/>
    <mergeCell ref="C121:D121"/>
    <mergeCell ref="E121:J121"/>
    <mergeCell ref="C122:D122"/>
    <mergeCell ref="E122:J122"/>
    <mergeCell ref="C123:D123"/>
    <mergeCell ref="E123:J123"/>
    <mergeCell ref="C124:D124"/>
    <mergeCell ref="E124:J124"/>
    <mergeCell ref="C125:D125"/>
    <mergeCell ref="E125:J125"/>
    <mergeCell ref="E126:J126"/>
    <mergeCell ref="E83:J83"/>
    <mergeCell ref="E84:J84"/>
    <mergeCell ref="E85:J85"/>
    <mergeCell ref="E86:J86"/>
    <mergeCell ref="E87:J87"/>
    <mergeCell ref="E88:J88"/>
    <mergeCell ref="E89:J89"/>
    <mergeCell ref="E90:J90"/>
    <mergeCell ref="E91:J91"/>
    <mergeCell ref="E92:J92"/>
    <mergeCell ref="E93:J93"/>
    <mergeCell ref="E94:J94"/>
    <mergeCell ref="E95:J95"/>
    <mergeCell ref="C96:J96"/>
    <mergeCell ref="E103:J103"/>
    <mergeCell ref="E104:J104"/>
    <mergeCell ref="E105:J105"/>
    <mergeCell ref="E106:J106"/>
    <mergeCell ref="E107:J107"/>
    <mergeCell ref="E108:J108"/>
    <mergeCell ref="E109:J109"/>
    <mergeCell ref="E110:J110"/>
    <mergeCell ref="C97:J97"/>
    <mergeCell ref="C99:J99"/>
    <mergeCell ref="C100:D100"/>
    <mergeCell ref="E100:J100"/>
    <mergeCell ref="C101:D101"/>
    <mergeCell ref="E101:J101"/>
    <mergeCell ref="E102:J102"/>
    <mergeCell ref="C102:D102"/>
    <mergeCell ref="C103:D103"/>
    <mergeCell ref="C104:D104"/>
    <mergeCell ref="C105:D105"/>
    <mergeCell ref="C106:D106"/>
    <mergeCell ref="C107:D107"/>
    <mergeCell ref="C108:D108"/>
    <mergeCell ref="C109:D109"/>
    <mergeCell ref="C110:D110"/>
    <mergeCell ref="C112:J112"/>
    <mergeCell ref="C113:J113"/>
    <mergeCell ref="C116:J116"/>
    <mergeCell ref="C117:J117"/>
    <mergeCell ref="C118:J118"/>
    <mergeCell ref="C126:D126"/>
    <mergeCell ref="C127:D127"/>
    <mergeCell ref="E127:J127"/>
    <mergeCell ref="C128:D128"/>
    <mergeCell ref="E128:J128"/>
    <mergeCell ref="C129:D129"/>
    <mergeCell ref="E129:J129"/>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76:D176"/>
    <mergeCell ref="C177:D177"/>
    <mergeCell ref="C178:D178"/>
    <mergeCell ref="C179:D179"/>
    <mergeCell ref="C169:D169"/>
    <mergeCell ref="C170:D170"/>
    <mergeCell ref="C171:D171"/>
    <mergeCell ref="C172:D172"/>
    <mergeCell ref="C173:D173"/>
    <mergeCell ref="C174:D174"/>
    <mergeCell ref="C175:D175"/>
    <mergeCell ref="E163:J163"/>
    <mergeCell ref="E164:J164"/>
    <mergeCell ref="E165:J165"/>
    <mergeCell ref="E166:J166"/>
    <mergeCell ref="E167:J167"/>
    <mergeCell ref="E168:J168"/>
    <mergeCell ref="E169:J169"/>
    <mergeCell ref="E170:J170"/>
    <mergeCell ref="E171:J171"/>
    <mergeCell ref="E172:J172"/>
    <mergeCell ref="E173:J173"/>
    <mergeCell ref="E174:J174"/>
    <mergeCell ref="E175:J175"/>
    <mergeCell ref="E176:J176"/>
    <mergeCell ref="C185:D185"/>
    <mergeCell ref="E185:J185"/>
    <mergeCell ref="C186:D186"/>
    <mergeCell ref="E186:J186"/>
    <mergeCell ref="C187:D187"/>
    <mergeCell ref="E187:J187"/>
    <mergeCell ref="C188:J188"/>
    <mergeCell ref="E177:J177"/>
    <mergeCell ref="E178:J178"/>
    <mergeCell ref="E179:J179"/>
    <mergeCell ref="C180:J180"/>
    <mergeCell ref="C183:J183"/>
    <mergeCell ref="C184:D184"/>
    <mergeCell ref="E184:J184"/>
    <mergeCell ref="C130:D130"/>
    <mergeCell ref="E130:J130"/>
    <mergeCell ref="C131:D131"/>
    <mergeCell ref="E131:J131"/>
    <mergeCell ref="C132:D132"/>
    <mergeCell ref="E132:J132"/>
    <mergeCell ref="C133:D133"/>
    <mergeCell ref="E133:J133"/>
    <mergeCell ref="C135:J135"/>
    <mergeCell ref="C136:J136"/>
    <mergeCell ref="C139:J139"/>
    <mergeCell ref="C140:D140"/>
    <mergeCell ref="E140:J140"/>
    <mergeCell ref="E141:J141"/>
    <mergeCell ref="C141:D141"/>
    <mergeCell ref="C142:D142"/>
    <mergeCell ref="C143:D143"/>
    <mergeCell ref="C144:D144"/>
    <mergeCell ref="C145:D145"/>
    <mergeCell ref="C146:D146"/>
    <mergeCell ref="C147:D147"/>
    <mergeCell ref="E142:J142"/>
    <mergeCell ref="E143:J143"/>
    <mergeCell ref="E144:J144"/>
    <mergeCell ref="E145:J145"/>
    <mergeCell ref="E146:J146"/>
    <mergeCell ref="E147:J147"/>
    <mergeCell ref="E148:J148"/>
    <mergeCell ref="C148:D148"/>
    <mergeCell ref="C149:D149"/>
    <mergeCell ref="C150:D150"/>
    <mergeCell ref="C151:D151"/>
    <mergeCell ref="C152:D152"/>
    <mergeCell ref="C153:D153"/>
    <mergeCell ref="C154:D154"/>
    <mergeCell ref="E149:J149"/>
    <mergeCell ref="E150:J150"/>
    <mergeCell ref="E151:J151"/>
    <mergeCell ref="E152:J152"/>
    <mergeCell ref="E153:J153"/>
    <mergeCell ref="E154:J154"/>
    <mergeCell ref="E155:J155"/>
    <mergeCell ref="E156:J156"/>
    <mergeCell ref="E157:J157"/>
    <mergeCell ref="E158:J158"/>
    <mergeCell ref="E159:J159"/>
    <mergeCell ref="E160:J160"/>
    <mergeCell ref="E161:J161"/>
    <mergeCell ref="E162:J162"/>
  </mergeCells>
  <hyperlinks>
    <hyperlink display="1. Aspectos Gerais" location="null!Area_de_impressao" ref="B4"/>
    <hyperlink display="2. Relação Receitas" location="null!Area_de_impressao" ref="B5"/>
    <hyperlink display="2. Relação Receitas" location="null!Area_de_impressao" ref="B6"/>
    <hyperlink display="2. Relação Receitas" location="null!Area_de_impressao" ref="B7"/>
    <hyperlink display="3. Resultados" location="null!Area_de_impressao" ref="B8"/>
    <hyperlink display="3. Resultados" location="null!Area_de_impressao" ref="B9"/>
    <hyperlink display="1. Aspectos Gerais" location="null!A1" ref="C51"/>
    <hyperlink display="2. Relação Receitas" location="null!Area_de_impressao" ref="C70"/>
    <hyperlink display="2. Relação Receitas" location="null!Area_de_impressao" ref="C98"/>
    <hyperlink display="2. Relação Receitas" location="null!Area_de_impressao" ref="C115"/>
    <hyperlink display="3. 'Resultados'" location="null!Area_de_impressao" ref="C138"/>
    <hyperlink display="3. 'Resultados'" location="null!Area_de_impressao" ref="C182"/>
  </hyperlinks>
  <printOptions horizontalCentered="1"/>
  <pageMargins bottom="0.9055118110236221" footer="0.0" header="0.0" left="0.7086614173228347" right="0.2755905511811024" top="0.5905511811023623"/>
  <pageSetup paperSize="9" orientation="portrait"/>
  <headerFooter>
    <oddHeader>&amp;LINSTRUÇÕES DE PREENCHIMENTO&amp;C| Relatório de Comercialização |&amp;RPág. &amp;P de </oddHeader>
    <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33CC"/>
    <pageSetUpPr fitToPage="1"/>
  </sheetPr>
  <sheetViews>
    <sheetView showGridLines="0" workbookViewId="0"/>
  </sheetViews>
  <sheetFormatPr customHeight="1" defaultColWidth="12.63" defaultRowHeight="15.0"/>
  <cols>
    <col customWidth="1" min="1" max="1" width="3.38"/>
    <col customWidth="1" min="2" max="2" width="3.0"/>
    <col customWidth="1" min="3" max="3" width="20.88"/>
    <col customWidth="1" min="4" max="5" width="16.63"/>
    <col customWidth="1" min="6" max="6" width="9.13"/>
    <col customWidth="1" min="7" max="7" width="13.63"/>
    <col customWidth="1" min="8" max="8" width="16.25"/>
    <col customWidth="1" min="9" max="10" width="14.13"/>
    <col customWidth="1" min="11" max="11" width="3.88"/>
    <col customWidth="1" min="12" max="26" width="9.13"/>
  </cols>
  <sheetData>
    <row r="1" ht="22.5" customHeight="1">
      <c r="A1" s="1"/>
      <c r="B1" s="208" t="s">
        <v>1742</v>
      </c>
      <c r="C1" s="3"/>
      <c r="D1" s="3"/>
      <c r="E1" s="3"/>
      <c r="F1" s="3"/>
      <c r="G1" s="3"/>
      <c r="H1" s="3"/>
      <c r="I1" s="3"/>
      <c r="J1" s="4"/>
      <c r="K1" s="6"/>
      <c r="L1" s="1"/>
      <c r="M1" s="1"/>
      <c r="N1" s="1"/>
      <c r="O1" s="1"/>
      <c r="P1" s="1"/>
      <c r="Q1" s="1"/>
      <c r="R1" s="1"/>
      <c r="S1" s="1"/>
      <c r="T1" s="1"/>
      <c r="U1" s="1"/>
      <c r="V1" s="1"/>
      <c r="W1" s="1"/>
      <c r="X1" s="1"/>
      <c r="Y1" s="1"/>
      <c r="Z1" s="1"/>
    </row>
    <row r="2" ht="12.75" customHeight="1">
      <c r="A2" s="1"/>
      <c r="B2" s="24" t="s">
        <v>386</v>
      </c>
      <c r="K2" s="6"/>
      <c r="L2" s="1"/>
      <c r="M2" s="1"/>
      <c r="N2" s="1"/>
      <c r="O2" s="1"/>
      <c r="P2" s="1"/>
      <c r="Q2" s="1"/>
      <c r="R2" s="1"/>
      <c r="S2" s="1"/>
      <c r="T2" s="1"/>
      <c r="U2" s="1"/>
      <c r="V2" s="1"/>
      <c r="W2" s="1"/>
      <c r="X2" s="1"/>
      <c r="Y2" s="1"/>
      <c r="Z2" s="1"/>
    </row>
    <row r="3" ht="12.75" customHeight="1">
      <c r="A3" s="1"/>
      <c r="B3" s="6"/>
      <c r="C3" s="24"/>
      <c r="K3" s="6"/>
      <c r="L3" s="1"/>
      <c r="M3" s="1"/>
      <c r="N3" s="1"/>
      <c r="O3" s="1"/>
      <c r="P3" s="1"/>
      <c r="Q3" s="1"/>
      <c r="R3" s="1"/>
      <c r="S3" s="1"/>
      <c r="T3" s="1"/>
      <c r="U3" s="1"/>
      <c r="V3" s="1"/>
      <c r="W3" s="1"/>
      <c r="X3" s="1"/>
      <c r="Y3" s="1"/>
      <c r="Z3" s="1"/>
    </row>
    <row r="4" ht="12.75" customHeight="1">
      <c r="A4" s="1"/>
      <c r="B4" s="7" t="s">
        <v>55</v>
      </c>
      <c r="C4" s="7"/>
      <c r="D4" s="7"/>
      <c r="E4" s="209"/>
      <c r="F4" s="7"/>
      <c r="G4" s="7"/>
      <c r="H4" s="6"/>
      <c r="I4" s="6"/>
      <c r="J4" s="6"/>
      <c r="K4" s="6"/>
      <c r="L4" s="1"/>
      <c r="M4" s="1"/>
      <c r="N4" s="1"/>
      <c r="O4" s="1"/>
      <c r="P4" s="1"/>
      <c r="Q4" s="1"/>
      <c r="R4" s="1"/>
      <c r="S4" s="1"/>
      <c r="T4" s="1"/>
      <c r="U4" s="1"/>
      <c r="V4" s="1"/>
      <c r="W4" s="1"/>
      <c r="X4" s="1"/>
      <c r="Y4" s="1"/>
      <c r="Z4" s="1"/>
    </row>
    <row r="5" ht="31.5" customHeight="1">
      <c r="A5" s="1"/>
      <c r="B5" s="6"/>
      <c r="C5" s="210" t="s">
        <v>387</v>
      </c>
      <c r="D5" s="439" t="str">
        <f t="shared" ref="D5:D6" si="1">#REF!</f>
        <v>#REF!</v>
      </c>
      <c r="E5" s="29"/>
      <c r="F5" s="313"/>
      <c r="G5" s="210" t="s">
        <v>388</v>
      </c>
      <c r="H5" s="211" t="str">
        <f t="shared" ref="H5:H6" si="2">#REF!</f>
        <v>#REF!</v>
      </c>
      <c r="I5" s="30"/>
      <c r="J5" s="29"/>
      <c r="K5" s="6"/>
      <c r="L5" s="1"/>
      <c r="M5" s="1"/>
      <c r="N5" s="1"/>
      <c r="O5" s="1"/>
      <c r="P5" s="1"/>
      <c r="Q5" s="1"/>
      <c r="R5" s="1"/>
      <c r="S5" s="1"/>
      <c r="T5" s="1"/>
      <c r="U5" s="1"/>
      <c r="V5" s="1"/>
      <c r="W5" s="1"/>
      <c r="X5" s="1"/>
      <c r="Y5" s="1"/>
      <c r="Z5" s="1"/>
    </row>
    <row r="6" ht="31.5" customHeight="1">
      <c r="A6" s="1"/>
      <c r="B6" s="6"/>
      <c r="C6" s="214" t="s">
        <v>389</v>
      </c>
      <c r="D6" s="440" t="str">
        <f t="shared" si="1"/>
        <v>#REF!</v>
      </c>
      <c r="E6" s="38"/>
      <c r="F6" s="313"/>
      <c r="G6" s="214" t="s">
        <v>341</v>
      </c>
      <c r="H6" s="215" t="str">
        <f t="shared" si="2"/>
        <v>#REF!</v>
      </c>
      <c r="I6" s="40"/>
      <c r="J6" s="38"/>
      <c r="K6" s="6"/>
      <c r="L6" s="1"/>
      <c r="M6" s="1"/>
      <c r="N6" s="1"/>
      <c r="O6" s="1"/>
      <c r="P6" s="1"/>
      <c r="Q6" s="1"/>
      <c r="R6" s="1"/>
      <c r="S6" s="1"/>
      <c r="T6" s="1"/>
      <c r="U6" s="1"/>
      <c r="V6" s="1"/>
      <c r="W6" s="1"/>
      <c r="X6" s="1"/>
      <c r="Y6" s="1"/>
      <c r="Z6" s="1"/>
    </row>
    <row r="7" ht="12.75" customHeight="1">
      <c r="A7" s="1"/>
      <c r="B7" s="6"/>
      <c r="C7" s="6"/>
      <c r="D7" s="6"/>
      <c r="E7" s="6"/>
      <c r="F7" s="6"/>
      <c r="G7" s="441"/>
      <c r="H7" s="6"/>
      <c r="I7" s="164"/>
      <c r="J7" s="164"/>
      <c r="K7" s="6"/>
      <c r="L7" s="1"/>
      <c r="M7" s="1"/>
      <c r="N7" s="1"/>
      <c r="O7" s="1"/>
      <c r="P7" s="1"/>
      <c r="Q7" s="1"/>
      <c r="R7" s="1"/>
      <c r="S7" s="1"/>
      <c r="T7" s="1"/>
      <c r="U7" s="1"/>
      <c r="V7" s="1"/>
      <c r="W7" s="1"/>
      <c r="X7" s="1"/>
      <c r="Y7" s="1"/>
      <c r="Z7" s="1"/>
    </row>
    <row r="8" ht="12.75" customHeight="1">
      <c r="A8" s="1"/>
      <c r="B8" s="7" t="s">
        <v>1743</v>
      </c>
      <c r="C8" s="7"/>
      <c r="D8" s="7"/>
      <c r="E8" s="6"/>
      <c r="F8" s="6"/>
      <c r="G8" s="181"/>
      <c r="H8" s="6"/>
      <c r="I8" s="164"/>
      <c r="J8" s="164"/>
      <c r="K8" s="6"/>
      <c r="L8" s="1"/>
      <c r="M8" s="1"/>
      <c r="N8" s="1"/>
      <c r="O8" s="1"/>
      <c r="P8" s="1"/>
      <c r="Q8" s="1"/>
      <c r="R8" s="1"/>
      <c r="S8" s="1"/>
      <c r="T8" s="1"/>
      <c r="U8" s="1"/>
      <c r="V8" s="1"/>
      <c r="W8" s="1"/>
      <c r="X8" s="1"/>
      <c r="Y8" s="1"/>
      <c r="Z8" s="1"/>
    </row>
    <row r="9" ht="15.0" customHeight="1">
      <c r="A9" s="1"/>
      <c r="B9" s="7"/>
      <c r="C9" s="442" t="s">
        <v>251</v>
      </c>
      <c r="D9" s="443" t="s">
        <v>253</v>
      </c>
      <c r="E9" s="15"/>
      <c r="F9" s="15"/>
      <c r="G9" s="15"/>
      <c r="H9" s="15"/>
      <c r="I9" s="15"/>
      <c r="J9" s="14"/>
      <c r="K9" s="6"/>
      <c r="L9" s="1"/>
      <c r="M9" s="1"/>
      <c r="N9" s="1"/>
      <c r="O9" s="1"/>
      <c r="P9" s="1"/>
      <c r="Q9" s="1"/>
      <c r="R9" s="1"/>
      <c r="S9" s="1"/>
      <c r="T9" s="1"/>
      <c r="U9" s="1"/>
      <c r="V9" s="1"/>
      <c r="W9" s="1"/>
      <c r="X9" s="1"/>
      <c r="Y9" s="1"/>
      <c r="Z9" s="1"/>
    </row>
    <row r="10" ht="15.0" customHeight="1">
      <c r="A10" s="1"/>
      <c r="B10" s="7"/>
      <c r="C10" s="444" t="str">
        <f>IF(ISBLANK(D10),"",1)</f>
        <v/>
      </c>
      <c r="D10" s="445"/>
      <c r="E10" s="30"/>
      <c r="F10" s="30"/>
      <c r="G10" s="30"/>
      <c r="H10" s="30"/>
      <c r="I10" s="30"/>
      <c r="J10" s="29"/>
      <c r="K10" s="6"/>
      <c r="L10" s="1"/>
      <c r="M10" s="1"/>
      <c r="N10" s="1"/>
      <c r="O10" s="1"/>
      <c r="P10" s="1"/>
      <c r="Q10" s="1"/>
      <c r="R10" s="1"/>
      <c r="S10" s="1"/>
      <c r="T10" s="1"/>
      <c r="U10" s="1"/>
      <c r="V10" s="1"/>
      <c r="W10" s="1"/>
      <c r="X10" s="1"/>
      <c r="Y10" s="1"/>
      <c r="Z10" s="1"/>
    </row>
    <row r="11" ht="15.0" customHeight="1">
      <c r="A11" s="1"/>
      <c r="B11" s="7"/>
      <c r="C11" s="446" t="str">
        <f>IF(ISBLANK(D11),"",C10+1)</f>
        <v/>
      </c>
      <c r="D11" s="447"/>
      <c r="E11" s="34"/>
      <c r="F11" s="34"/>
      <c r="G11" s="34"/>
      <c r="H11" s="34"/>
      <c r="I11" s="34"/>
      <c r="J11" s="32"/>
      <c r="K11" s="6"/>
      <c r="L11" s="1"/>
      <c r="M11" s="1"/>
      <c r="N11" s="1"/>
      <c r="O11" s="1"/>
      <c r="P11" s="1"/>
      <c r="Q11" s="1"/>
      <c r="R11" s="1"/>
      <c r="S11" s="1"/>
      <c r="T11" s="1"/>
      <c r="U11" s="1"/>
      <c r="V11" s="1"/>
      <c r="W11" s="1"/>
      <c r="X11" s="1"/>
      <c r="Y11" s="1"/>
      <c r="Z11" s="1"/>
    </row>
    <row r="12" ht="15.0" customHeight="1">
      <c r="A12" s="1"/>
      <c r="B12" s="7"/>
      <c r="C12" s="446"/>
      <c r="D12" s="448"/>
      <c r="E12" s="449"/>
      <c r="F12" s="449"/>
      <c r="G12" s="449"/>
      <c r="H12" s="449"/>
      <c r="I12" s="449"/>
      <c r="J12" s="450"/>
      <c r="K12" s="6"/>
      <c r="L12" s="1"/>
      <c r="M12" s="1"/>
      <c r="N12" s="1"/>
      <c r="O12" s="1"/>
      <c r="P12" s="1"/>
      <c r="Q12" s="1"/>
      <c r="R12" s="1"/>
      <c r="S12" s="1"/>
      <c r="T12" s="1"/>
      <c r="U12" s="1"/>
      <c r="V12" s="1"/>
      <c r="W12" s="1"/>
      <c r="X12" s="1"/>
      <c r="Y12" s="1"/>
      <c r="Z12" s="1"/>
    </row>
    <row r="13" ht="15.0" customHeight="1">
      <c r="A13" s="1"/>
      <c r="B13" s="7"/>
      <c r="C13" s="446"/>
      <c r="D13" s="447"/>
      <c r="E13" s="34"/>
      <c r="F13" s="34"/>
      <c r="G13" s="34"/>
      <c r="H13" s="34"/>
      <c r="I13" s="34"/>
      <c r="J13" s="32"/>
      <c r="K13" s="6"/>
      <c r="L13" s="1"/>
      <c r="M13" s="1"/>
      <c r="N13" s="1"/>
      <c r="O13" s="1"/>
      <c r="P13" s="1"/>
      <c r="Q13" s="1"/>
      <c r="R13" s="1"/>
      <c r="S13" s="1"/>
      <c r="T13" s="1"/>
      <c r="U13" s="1"/>
      <c r="V13" s="1"/>
      <c r="W13" s="1"/>
      <c r="X13" s="1"/>
      <c r="Y13" s="1"/>
      <c r="Z13" s="1"/>
    </row>
    <row r="14" ht="15.0" customHeight="1">
      <c r="A14" s="1"/>
      <c r="B14" s="7"/>
      <c r="C14" s="446"/>
      <c r="D14" s="447"/>
      <c r="E14" s="34"/>
      <c r="F14" s="34"/>
      <c r="G14" s="34"/>
      <c r="H14" s="34"/>
      <c r="I14" s="34"/>
      <c r="J14" s="32"/>
      <c r="K14" s="6"/>
      <c r="L14" s="1"/>
      <c r="M14" s="1"/>
      <c r="N14" s="1"/>
      <c r="O14" s="1"/>
      <c r="P14" s="1"/>
      <c r="Q14" s="1"/>
      <c r="R14" s="1"/>
      <c r="S14" s="1"/>
      <c r="T14" s="1"/>
      <c r="U14" s="1"/>
      <c r="V14" s="1"/>
      <c r="W14" s="1"/>
      <c r="X14" s="1"/>
      <c r="Y14" s="1"/>
      <c r="Z14" s="1"/>
    </row>
    <row r="15" ht="15.0" customHeight="1">
      <c r="A15" s="1"/>
      <c r="B15" s="7"/>
      <c r="C15" s="446"/>
      <c r="D15" s="447"/>
      <c r="E15" s="34"/>
      <c r="F15" s="34"/>
      <c r="G15" s="34"/>
      <c r="H15" s="34"/>
      <c r="I15" s="34"/>
      <c r="J15" s="32"/>
      <c r="K15" s="6"/>
      <c r="L15" s="1"/>
      <c r="M15" s="1"/>
      <c r="N15" s="1"/>
      <c r="O15" s="1"/>
      <c r="P15" s="1"/>
      <c r="Q15" s="1"/>
      <c r="R15" s="1"/>
      <c r="S15" s="1"/>
      <c r="T15" s="1"/>
      <c r="U15" s="1"/>
      <c r="V15" s="1"/>
      <c r="W15" s="1"/>
      <c r="X15" s="1"/>
      <c r="Y15" s="1"/>
      <c r="Z15" s="1"/>
    </row>
    <row r="16" ht="15.0" customHeight="1">
      <c r="A16" s="1"/>
      <c r="B16" s="7"/>
      <c r="C16" s="446"/>
      <c r="D16" s="448"/>
      <c r="E16" s="449"/>
      <c r="F16" s="449"/>
      <c r="G16" s="449"/>
      <c r="H16" s="449"/>
      <c r="I16" s="449"/>
      <c r="J16" s="450"/>
      <c r="K16" s="6"/>
      <c r="L16" s="1"/>
      <c r="M16" s="1"/>
      <c r="N16" s="1"/>
      <c r="O16" s="1"/>
      <c r="P16" s="1"/>
      <c r="Q16" s="1"/>
      <c r="R16" s="1"/>
      <c r="S16" s="1"/>
      <c r="T16" s="1"/>
      <c r="U16" s="1"/>
      <c r="V16" s="1"/>
      <c r="W16" s="1"/>
      <c r="X16" s="1"/>
      <c r="Y16" s="1"/>
      <c r="Z16" s="1"/>
    </row>
    <row r="17" ht="15.0" customHeight="1">
      <c r="A17" s="1"/>
      <c r="B17" s="7"/>
      <c r="C17" s="446" t="str">
        <f t="shared" ref="C17:C18" si="3">IF(ISBLANK(D17),"",C16+1)</f>
        <v/>
      </c>
      <c r="D17" s="448"/>
      <c r="E17" s="449"/>
      <c r="F17" s="449"/>
      <c r="G17" s="449"/>
      <c r="H17" s="449"/>
      <c r="I17" s="449"/>
      <c r="J17" s="450"/>
      <c r="K17" s="6"/>
      <c r="L17" s="1"/>
      <c r="M17" s="1"/>
      <c r="N17" s="1"/>
      <c r="O17" s="1"/>
      <c r="P17" s="1"/>
      <c r="Q17" s="1"/>
      <c r="R17" s="1"/>
      <c r="S17" s="1"/>
      <c r="T17" s="1"/>
      <c r="U17" s="1"/>
      <c r="V17" s="1"/>
      <c r="W17" s="1"/>
      <c r="X17" s="1"/>
      <c r="Y17" s="1"/>
      <c r="Z17" s="1"/>
    </row>
    <row r="18" ht="15.0" customHeight="1">
      <c r="A18" s="1"/>
      <c r="B18" s="7"/>
      <c r="C18" s="446" t="str">
        <f t="shared" si="3"/>
        <v/>
      </c>
      <c r="D18" s="447"/>
      <c r="E18" s="34"/>
      <c r="F18" s="34"/>
      <c r="G18" s="34"/>
      <c r="H18" s="34"/>
      <c r="I18" s="34"/>
      <c r="J18" s="32"/>
      <c r="K18" s="6"/>
      <c r="L18" s="1"/>
      <c r="M18" s="1"/>
      <c r="N18" s="1"/>
      <c r="O18" s="1"/>
      <c r="P18" s="1"/>
      <c r="Q18" s="1"/>
      <c r="R18" s="1"/>
      <c r="S18" s="1"/>
      <c r="T18" s="1"/>
      <c r="U18" s="1"/>
      <c r="V18" s="1"/>
      <c r="W18" s="1"/>
      <c r="X18" s="1"/>
      <c r="Y18" s="1"/>
      <c r="Z18" s="1"/>
    </row>
    <row r="19" ht="15.0" customHeight="1">
      <c r="A19" s="1"/>
      <c r="B19" s="7"/>
      <c r="C19" s="446"/>
      <c r="D19" s="447"/>
      <c r="E19" s="34"/>
      <c r="F19" s="34"/>
      <c r="G19" s="34"/>
      <c r="H19" s="34"/>
      <c r="I19" s="34"/>
      <c r="J19" s="32"/>
      <c r="K19" s="6"/>
      <c r="L19" s="1"/>
      <c r="M19" s="1"/>
      <c r="N19" s="1"/>
      <c r="O19" s="1"/>
      <c r="P19" s="1"/>
      <c r="Q19" s="1"/>
      <c r="R19" s="1"/>
      <c r="S19" s="1"/>
      <c r="T19" s="1"/>
      <c r="U19" s="1"/>
      <c r="V19" s="1"/>
      <c r="W19" s="1"/>
      <c r="X19" s="1"/>
      <c r="Y19" s="1"/>
      <c r="Z19" s="1"/>
    </row>
    <row r="20" ht="15.0" customHeight="1">
      <c r="A20" s="1"/>
      <c r="B20" s="7"/>
      <c r="C20" s="446"/>
      <c r="D20" s="447"/>
      <c r="E20" s="34"/>
      <c r="F20" s="34"/>
      <c r="G20" s="34"/>
      <c r="H20" s="34"/>
      <c r="I20" s="34"/>
      <c r="J20" s="32"/>
      <c r="K20" s="6"/>
      <c r="L20" s="1"/>
      <c r="M20" s="1"/>
      <c r="N20" s="1"/>
      <c r="O20" s="1"/>
      <c r="P20" s="1"/>
      <c r="Q20" s="1"/>
      <c r="R20" s="1"/>
      <c r="S20" s="1"/>
      <c r="T20" s="1"/>
      <c r="U20" s="1"/>
      <c r="V20" s="1"/>
      <c r="W20" s="1"/>
      <c r="X20" s="1"/>
      <c r="Y20" s="1"/>
      <c r="Z20" s="1"/>
    </row>
    <row r="21" ht="15.0" customHeight="1">
      <c r="A21" s="1"/>
      <c r="B21" s="7"/>
      <c r="C21" s="446"/>
      <c r="D21" s="447"/>
      <c r="E21" s="34"/>
      <c r="F21" s="34"/>
      <c r="G21" s="34"/>
      <c r="H21" s="34"/>
      <c r="I21" s="34"/>
      <c r="J21" s="32"/>
      <c r="K21" s="6"/>
      <c r="L21" s="1"/>
      <c r="M21" s="1"/>
      <c r="N21" s="1"/>
      <c r="O21" s="1"/>
      <c r="P21" s="1"/>
      <c r="Q21" s="1"/>
      <c r="R21" s="1"/>
      <c r="S21" s="1"/>
      <c r="T21" s="1"/>
      <c r="U21" s="1"/>
      <c r="V21" s="1"/>
      <c r="W21" s="1"/>
      <c r="X21" s="1"/>
      <c r="Y21" s="1"/>
      <c r="Z21" s="1"/>
    </row>
    <row r="22" ht="15.0" customHeight="1">
      <c r="A22" s="1"/>
      <c r="B22" s="7"/>
      <c r="C22" s="446" t="str">
        <f t="shared" ref="C22:C37" si="4">IF(ISBLANK(D22),"",C21+1)</f>
        <v/>
      </c>
      <c r="D22" s="447"/>
      <c r="E22" s="34"/>
      <c r="F22" s="34"/>
      <c r="G22" s="34"/>
      <c r="H22" s="34"/>
      <c r="I22" s="34"/>
      <c r="J22" s="32"/>
      <c r="K22" s="6"/>
      <c r="L22" s="1"/>
      <c r="M22" s="1"/>
      <c r="N22" s="1"/>
      <c r="O22" s="1"/>
      <c r="P22" s="1"/>
      <c r="Q22" s="1"/>
      <c r="R22" s="1"/>
      <c r="S22" s="1"/>
      <c r="T22" s="1"/>
      <c r="U22" s="1"/>
      <c r="V22" s="1"/>
      <c r="W22" s="1"/>
      <c r="X22" s="1"/>
      <c r="Y22" s="1"/>
      <c r="Z22" s="1"/>
    </row>
    <row r="23" ht="15.0" customHeight="1">
      <c r="A23" s="1"/>
      <c r="B23" s="7"/>
      <c r="C23" s="446" t="str">
        <f t="shared" si="4"/>
        <v/>
      </c>
      <c r="D23" s="447"/>
      <c r="E23" s="34"/>
      <c r="F23" s="34"/>
      <c r="G23" s="34"/>
      <c r="H23" s="34"/>
      <c r="I23" s="34"/>
      <c r="J23" s="32"/>
      <c r="K23" s="6"/>
      <c r="L23" s="1"/>
      <c r="M23" s="1"/>
      <c r="N23" s="1"/>
      <c r="O23" s="1"/>
      <c r="P23" s="1"/>
      <c r="Q23" s="1"/>
      <c r="R23" s="1"/>
      <c r="S23" s="1"/>
      <c r="T23" s="1"/>
      <c r="U23" s="1"/>
      <c r="V23" s="1"/>
      <c r="W23" s="1"/>
      <c r="X23" s="1"/>
      <c r="Y23" s="1"/>
      <c r="Z23" s="1"/>
    </row>
    <row r="24" ht="15.0" customHeight="1">
      <c r="A24" s="1"/>
      <c r="B24" s="7"/>
      <c r="C24" s="446" t="str">
        <f t="shared" si="4"/>
        <v/>
      </c>
      <c r="D24" s="447"/>
      <c r="E24" s="34"/>
      <c r="F24" s="34"/>
      <c r="G24" s="34"/>
      <c r="H24" s="34"/>
      <c r="I24" s="34"/>
      <c r="J24" s="32"/>
      <c r="K24" s="6"/>
      <c r="L24" s="1"/>
      <c r="M24" s="1"/>
      <c r="N24" s="1"/>
      <c r="O24" s="1"/>
      <c r="P24" s="1"/>
      <c r="Q24" s="1"/>
      <c r="R24" s="1"/>
      <c r="S24" s="1"/>
      <c r="T24" s="1"/>
      <c r="U24" s="1"/>
      <c r="V24" s="1"/>
      <c r="W24" s="1"/>
      <c r="X24" s="1"/>
      <c r="Y24" s="1"/>
      <c r="Z24" s="1"/>
    </row>
    <row r="25" ht="15.0" customHeight="1">
      <c r="A25" s="1"/>
      <c r="B25" s="7"/>
      <c r="C25" s="446" t="str">
        <f t="shared" si="4"/>
        <v/>
      </c>
      <c r="D25" s="447"/>
      <c r="E25" s="34"/>
      <c r="F25" s="34"/>
      <c r="G25" s="34"/>
      <c r="H25" s="34"/>
      <c r="I25" s="34"/>
      <c r="J25" s="32"/>
      <c r="K25" s="6"/>
      <c r="L25" s="1"/>
      <c r="M25" s="1"/>
      <c r="N25" s="1"/>
      <c r="O25" s="1"/>
      <c r="P25" s="1"/>
      <c r="Q25" s="1"/>
      <c r="R25" s="1"/>
      <c r="S25" s="1"/>
      <c r="T25" s="1"/>
      <c r="U25" s="1"/>
      <c r="V25" s="1"/>
      <c r="W25" s="1"/>
      <c r="X25" s="1"/>
      <c r="Y25" s="1"/>
      <c r="Z25" s="1"/>
    </row>
    <row r="26" ht="15.0" customHeight="1">
      <c r="A26" s="1"/>
      <c r="B26" s="7"/>
      <c r="C26" s="446" t="str">
        <f t="shared" si="4"/>
        <v/>
      </c>
      <c r="D26" s="447"/>
      <c r="E26" s="34"/>
      <c r="F26" s="34"/>
      <c r="G26" s="34"/>
      <c r="H26" s="34"/>
      <c r="I26" s="34"/>
      <c r="J26" s="32"/>
      <c r="K26" s="6"/>
      <c r="L26" s="1"/>
      <c r="M26" s="1"/>
      <c r="N26" s="1"/>
      <c r="O26" s="1"/>
      <c r="P26" s="1"/>
      <c r="Q26" s="1"/>
      <c r="R26" s="1"/>
      <c r="S26" s="1"/>
      <c r="T26" s="1"/>
      <c r="U26" s="1"/>
      <c r="V26" s="1"/>
      <c r="W26" s="1"/>
      <c r="X26" s="1"/>
      <c r="Y26" s="1"/>
      <c r="Z26" s="1"/>
    </row>
    <row r="27" ht="15.0" customHeight="1">
      <c r="A27" s="1"/>
      <c r="B27" s="7"/>
      <c r="C27" s="446" t="str">
        <f t="shared" si="4"/>
        <v/>
      </c>
      <c r="D27" s="447"/>
      <c r="E27" s="34"/>
      <c r="F27" s="34"/>
      <c r="G27" s="34"/>
      <c r="H27" s="34"/>
      <c r="I27" s="34"/>
      <c r="J27" s="32"/>
      <c r="K27" s="6"/>
      <c r="L27" s="1"/>
      <c r="M27" s="1"/>
      <c r="N27" s="1"/>
      <c r="O27" s="1"/>
      <c r="P27" s="1"/>
      <c r="Q27" s="1"/>
      <c r="R27" s="1"/>
      <c r="S27" s="1"/>
      <c r="T27" s="1"/>
      <c r="U27" s="1"/>
      <c r="V27" s="1"/>
      <c r="W27" s="1"/>
      <c r="X27" s="1"/>
      <c r="Y27" s="1"/>
      <c r="Z27" s="1"/>
    </row>
    <row r="28" ht="15.0" customHeight="1">
      <c r="A28" s="1"/>
      <c r="B28" s="7"/>
      <c r="C28" s="446" t="str">
        <f t="shared" si="4"/>
        <v/>
      </c>
      <c r="D28" s="447"/>
      <c r="E28" s="34"/>
      <c r="F28" s="34"/>
      <c r="G28" s="34"/>
      <c r="H28" s="34"/>
      <c r="I28" s="34"/>
      <c r="J28" s="32"/>
      <c r="K28" s="6"/>
      <c r="L28" s="1"/>
      <c r="M28" s="1"/>
      <c r="N28" s="1"/>
      <c r="O28" s="1"/>
      <c r="P28" s="1"/>
      <c r="Q28" s="1"/>
      <c r="R28" s="1"/>
      <c r="S28" s="1"/>
      <c r="T28" s="1"/>
      <c r="U28" s="1"/>
      <c r="V28" s="1"/>
      <c r="W28" s="1"/>
      <c r="X28" s="1"/>
      <c r="Y28" s="1"/>
      <c r="Z28" s="1"/>
    </row>
    <row r="29" ht="15.0" customHeight="1">
      <c r="A29" s="1"/>
      <c r="B29" s="7"/>
      <c r="C29" s="446" t="str">
        <f t="shared" si="4"/>
        <v/>
      </c>
      <c r="D29" s="447"/>
      <c r="E29" s="34"/>
      <c r="F29" s="34"/>
      <c r="G29" s="34"/>
      <c r="H29" s="34"/>
      <c r="I29" s="34"/>
      <c r="J29" s="32"/>
      <c r="K29" s="6"/>
      <c r="L29" s="1"/>
      <c r="M29" s="1"/>
      <c r="N29" s="1"/>
      <c r="O29" s="1"/>
      <c r="P29" s="1"/>
      <c r="Q29" s="1"/>
      <c r="R29" s="1"/>
      <c r="S29" s="1"/>
      <c r="T29" s="1"/>
      <c r="U29" s="1"/>
      <c r="V29" s="1"/>
      <c r="W29" s="1"/>
      <c r="X29" s="1"/>
      <c r="Y29" s="1"/>
      <c r="Z29" s="1"/>
    </row>
    <row r="30" ht="15.0" customHeight="1">
      <c r="A30" s="1"/>
      <c r="B30" s="7"/>
      <c r="C30" s="446" t="str">
        <f t="shared" si="4"/>
        <v/>
      </c>
      <c r="D30" s="447"/>
      <c r="E30" s="34"/>
      <c r="F30" s="34"/>
      <c r="G30" s="34"/>
      <c r="H30" s="34"/>
      <c r="I30" s="34"/>
      <c r="J30" s="32"/>
      <c r="K30" s="6"/>
      <c r="L30" s="1"/>
      <c r="M30" s="1"/>
      <c r="N30" s="1"/>
      <c r="O30" s="1"/>
      <c r="P30" s="1"/>
      <c r="Q30" s="1"/>
      <c r="R30" s="1"/>
      <c r="S30" s="1"/>
      <c r="T30" s="1"/>
      <c r="U30" s="1"/>
      <c r="V30" s="1"/>
      <c r="W30" s="1"/>
      <c r="X30" s="1"/>
      <c r="Y30" s="1"/>
      <c r="Z30" s="1"/>
    </row>
    <row r="31" ht="15.0" customHeight="1">
      <c r="A31" s="1"/>
      <c r="B31" s="7"/>
      <c r="C31" s="446" t="str">
        <f t="shared" si="4"/>
        <v/>
      </c>
      <c r="D31" s="447"/>
      <c r="E31" s="34"/>
      <c r="F31" s="34"/>
      <c r="G31" s="34"/>
      <c r="H31" s="34"/>
      <c r="I31" s="34"/>
      <c r="J31" s="32"/>
      <c r="K31" s="6"/>
      <c r="L31" s="1"/>
      <c r="M31" s="1"/>
      <c r="N31" s="1"/>
      <c r="O31" s="1"/>
      <c r="P31" s="1"/>
      <c r="Q31" s="1"/>
      <c r="R31" s="1"/>
      <c r="S31" s="1"/>
      <c r="T31" s="1"/>
      <c r="U31" s="1"/>
      <c r="V31" s="1"/>
      <c r="W31" s="1"/>
      <c r="X31" s="1"/>
      <c r="Y31" s="1"/>
      <c r="Z31" s="1"/>
    </row>
    <row r="32" ht="15.0" customHeight="1">
      <c r="A32" s="1"/>
      <c r="B32" s="7"/>
      <c r="C32" s="446" t="str">
        <f t="shared" si="4"/>
        <v/>
      </c>
      <c r="D32" s="447"/>
      <c r="E32" s="34"/>
      <c r="F32" s="34"/>
      <c r="G32" s="34"/>
      <c r="H32" s="34"/>
      <c r="I32" s="34"/>
      <c r="J32" s="32"/>
      <c r="K32" s="6"/>
      <c r="L32" s="1"/>
      <c r="M32" s="1"/>
      <c r="N32" s="1"/>
      <c r="O32" s="1"/>
      <c r="P32" s="1"/>
      <c r="Q32" s="1"/>
      <c r="R32" s="1"/>
      <c r="S32" s="1"/>
      <c r="T32" s="1"/>
      <c r="U32" s="1"/>
      <c r="V32" s="1"/>
      <c r="W32" s="1"/>
      <c r="X32" s="1"/>
      <c r="Y32" s="1"/>
      <c r="Z32" s="1"/>
    </row>
    <row r="33" ht="15.0" customHeight="1">
      <c r="A33" s="1"/>
      <c r="B33" s="7"/>
      <c r="C33" s="446" t="str">
        <f t="shared" si="4"/>
        <v/>
      </c>
      <c r="D33" s="447"/>
      <c r="E33" s="34"/>
      <c r="F33" s="34"/>
      <c r="G33" s="34"/>
      <c r="H33" s="34"/>
      <c r="I33" s="34"/>
      <c r="J33" s="32"/>
      <c r="K33" s="6"/>
      <c r="L33" s="1"/>
      <c r="M33" s="1"/>
      <c r="N33" s="1"/>
      <c r="O33" s="1"/>
      <c r="P33" s="1"/>
      <c r="Q33" s="1"/>
      <c r="R33" s="1"/>
      <c r="S33" s="1"/>
      <c r="T33" s="1"/>
      <c r="U33" s="1"/>
      <c r="V33" s="1"/>
      <c r="W33" s="1"/>
      <c r="X33" s="1"/>
      <c r="Y33" s="1"/>
      <c r="Z33" s="1"/>
    </row>
    <row r="34" ht="15.0" customHeight="1">
      <c r="A34" s="1"/>
      <c r="B34" s="7"/>
      <c r="C34" s="446" t="str">
        <f t="shared" si="4"/>
        <v/>
      </c>
      <c r="D34" s="447"/>
      <c r="E34" s="34"/>
      <c r="F34" s="34"/>
      <c r="G34" s="34"/>
      <c r="H34" s="34"/>
      <c r="I34" s="34"/>
      <c r="J34" s="32"/>
      <c r="K34" s="6"/>
      <c r="L34" s="1"/>
      <c r="M34" s="1"/>
      <c r="N34" s="1"/>
      <c r="O34" s="1"/>
      <c r="P34" s="1"/>
      <c r="Q34" s="1"/>
      <c r="R34" s="1"/>
      <c r="S34" s="1"/>
      <c r="T34" s="1"/>
      <c r="U34" s="1"/>
      <c r="V34" s="1"/>
      <c r="W34" s="1"/>
      <c r="X34" s="1"/>
      <c r="Y34" s="1"/>
      <c r="Z34" s="1"/>
    </row>
    <row r="35" ht="12.75" customHeight="1">
      <c r="A35" s="1"/>
      <c r="B35" s="7"/>
      <c r="C35" s="446" t="str">
        <f t="shared" si="4"/>
        <v/>
      </c>
      <c r="D35" s="447"/>
      <c r="E35" s="34"/>
      <c r="F35" s="34"/>
      <c r="G35" s="34"/>
      <c r="H35" s="34"/>
      <c r="I35" s="34"/>
      <c r="J35" s="32"/>
      <c r="K35" s="6"/>
      <c r="L35" s="1"/>
      <c r="M35" s="1"/>
      <c r="N35" s="1"/>
      <c r="O35" s="1"/>
      <c r="P35" s="1"/>
      <c r="Q35" s="1"/>
      <c r="R35" s="1"/>
      <c r="S35" s="1"/>
      <c r="T35" s="1"/>
      <c r="U35" s="1"/>
      <c r="V35" s="1"/>
      <c r="W35" s="1"/>
      <c r="X35" s="1"/>
      <c r="Y35" s="1"/>
      <c r="Z35" s="1"/>
    </row>
    <row r="36" ht="12.75" customHeight="1">
      <c r="A36" s="1"/>
      <c r="B36" s="7"/>
      <c r="C36" s="446" t="str">
        <f t="shared" si="4"/>
        <v/>
      </c>
      <c r="D36" s="447"/>
      <c r="E36" s="34"/>
      <c r="F36" s="34"/>
      <c r="G36" s="34"/>
      <c r="H36" s="34"/>
      <c r="I36" s="34"/>
      <c r="J36" s="32"/>
      <c r="K36" s="6"/>
      <c r="L36" s="1"/>
      <c r="M36" s="1"/>
      <c r="N36" s="1"/>
      <c r="O36" s="1"/>
      <c r="P36" s="1"/>
      <c r="Q36" s="1"/>
      <c r="R36" s="1"/>
      <c r="S36" s="1"/>
      <c r="T36" s="1"/>
      <c r="U36" s="1"/>
      <c r="V36" s="1"/>
      <c r="W36" s="1"/>
      <c r="X36" s="1"/>
      <c r="Y36" s="1"/>
      <c r="Z36" s="1"/>
    </row>
    <row r="37" ht="12.75" customHeight="1">
      <c r="A37" s="1"/>
      <c r="B37" s="6"/>
      <c r="C37" s="451" t="str">
        <f t="shared" si="4"/>
        <v/>
      </c>
      <c r="D37" s="452"/>
      <c r="E37" s="40"/>
      <c r="F37" s="40"/>
      <c r="G37" s="40"/>
      <c r="H37" s="40"/>
      <c r="I37" s="40"/>
      <c r="J37" s="38"/>
      <c r="K37" s="6"/>
      <c r="L37" s="1"/>
      <c r="M37" s="1"/>
      <c r="N37" s="1"/>
      <c r="O37" s="1"/>
      <c r="P37" s="1"/>
      <c r="Q37" s="1"/>
      <c r="R37" s="1"/>
      <c r="S37" s="1"/>
      <c r="T37" s="1"/>
      <c r="U37" s="1"/>
      <c r="V37" s="1"/>
      <c r="W37" s="1"/>
      <c r="X37" s="1"/>
      <c r="Y37" s="1"/>
      <c r="Z37" s="1"/>
    </row>
    <row r="38" ht="12.75" customHeight="1">
      <c r="A38" s="1"/>
      <c r="B38" s="6"/>
      <c r="C38" s="6"/>
      <c r="D38" s="6"/>
      <c r="E38" s="6"/>
      <c r="F38" s="6"/>
      <c r="G38" s="6"/>
      <c r="H38" s="6"/>
      <c r="I38" s="6"/>
      <c r="J38" s="6"/>
      <c r="K38" s="6"/>
      <c r="L38" s="1"/>
      <c r="M38" s="1"/>
      <c r="N38" s="1"/>
      <c r="O38" s="1"/>
      <c r="P38" s="1"/>
      <c r="Q38" s="1"/>
      <c r="R38" s="1"/>
      <c r="S38" s="1"/>
      <c r="T38" s="1"/>
      <c r="U38" s="1"/>
      <c r="V38" s="1"/>
      <c r="W38" s="1"/>
      <c r="X38" s="1"/>
      <c r="Y38" s="1"/>
      <c r="Z38" s="1"/>
    </row>
    <row r="39" ht="12.75" customHeight="1">
      <c r="A39" s="1"/>
      <c r="B39" s="6"/>
      <c r="C39" s="253" t="s">
        <v>1226</v>
      </c>
      <c r="D39" s="364" t="str">
        <f>#REF!</f>
        <v>#REF!</v>
      </c>
      <c r="E39" s="365"/>
      <c r="F39" s="365"/>
      <c r="G39" s="366"/>
      <c r="H39" s="6"/>
      <c r="I39" s="6"/>
      <c r="J39" s="6"/>
      <c r="K39" s="6"/>
      <c r="L39" s="1"/>
      <c r="M39" s="1"/>
      <c r="N39" s="1"/>
      <c r="O39" s="1"/>
      <c r="P39" s="1"/>
      <c r="Q39" s="1"/>
      <c r="R39" s="1"/>
      <c r="S39" s="1"/>
      <c r="T39" s="1"/>
      <c r="U39" s="1"/>
      <c r="V39" s="1"/>
      <c r="W39" s="1"/>
      <c r="X39" s="1"/>
      <c r="Y39" s="1"/>
      <c r="Z39" s="1"/>
    </row>
    <row r="40" ht="37.5" customHeight="1">
      <c r="A40" s="1"/>
      <c r="B40" s="6"/>
      <c r="C40" s="367" t="s">
        <v>1227</v>
      </c>
      <c r="D40" s="72"/>
      <c r="E40" s="72"/>
      <c r="F40" s="72"/>
      <c r="G40" s="17"/>
      <c r="H40" s="6"/>
      <c r="I40" s="6"/>
      <c r="J40" s="6"/>
      <c r="K40" s="6"/>
      <c r="L40" s="1"/>
      <c r="M40" s="1"/>
      <c r="N40" s="1"/>
      <c r="O40" s="1"/>
      <c r="P40" s="1"/>
      <c r="Q40" s="1"/>
      <c r="R40" s="1"/>
      <c r="S40" s="1"/>
      <c r="T40" s="1"/>
      <c r="U40" s="1"/>
      <c r="V40" s="1"/>
      <c r="W40" s="1"/>
      <c r="X40" s="1"/>
      <c r="Y40" s="1"/>
      <c r="Z40" s="1"/>
    </row>
    <row r="41" ht="6.0" customHeight="1">
      <c r="A41" s="1"/>
      <c r="B41" s="6"/>
      <c r="C41" s="368" t="s">
        <v>1228</v>
      </c>
      <c r="D41" s="3"/>
      <c r="E41" s="3"/>
      <c r="F41" s="3"/>
      <c r="G41" s="369"/>
      <c r="H41" s="6"/>
      <c r="I41" s="6"/>
      <c r="J41" s="6"/>
      <c r="K41" s="6"/>
      <c r="L41" s="1"/>
      <c r="M41" s="1"/>
      <c r="N41" s="1"/>
      <c r="O41" s="1"/>
      <c r="P41" s="1"/>
      <c r="Q41" s="1"/>
      <c r="R41" s="1"/>
      <c r="S41" s="1"/>
      <c r="T41" s="1"/>
      <c r="U41" s="1"/>
      <c r="V41" s="1"/>
      <c r="W41" s="1"/>
      <c r="X41" s="1"/>
      <c r="Y41" s="1"/>
      <c r="Z41" s="1"/>
    </row>
    <row r="42" ht="12.75" customHeight="1">
      <c r="A42" s="1"/>
      <c r="B42" s="6"/>
      <c r="C42" s="370"/>
      <c r="D42" s="361"/>
      <c r="E42" s="361"/>
      <c r="F42" s="361"/>
      <c r="G42" s="371"/>
      <c r="H42" s="6"/>
      <c r="I42" s="6"/>
      <c r="J42" s="6"/>
      <c r="K42" s="6"/>
      <c r="L42" s="1"/>
      <c r="M42" s="1"/>
      <c r="N42" s="1"/>
      <c r="O42" s="1"/>
      <c r="P42" s="1"/>
      <c r="Q42" s="1"/>
      <c r="R42" s="1"/>
      <c r="S42" s="1"/>
      <c r="T42" s="1"/>
      <c r="U42" s="1"/>
      <c r="V42" s="1"/>
      <c r="W42" s="1"/>
      <c r="X42" s="1"/>
      <c r="Y42" s="1"/>
      <c r="Z42" s="1"/>
    </row>
    <row r="43" ht="12.75" customHeight="1">
      <c r="A43" s="1"/>
      <c r="B43" s="1"/>
      <c r="C43" s="6"/>
      <c r="D43" s="6"/>
      <c r="E43" s="6"/>
      <c r="F43" s="6"/>
      <c r="G43" s="6"/>
      <c r="H43" s="6"/>
      <c r="I43" s="6"/>
      <c r="J43" s="6"/>
      <c r="K43" s="1"/>
      <c r="L43" s="1"/>
      <c r="M43" s="1"/>
      <c r="N43" s="1"/>
      <c r="O43" s="1"/>
      <c r="P43" s="1"/>
      <c r="Q43" s="1"/>
      <c r="R43" s="1"/>
      <c r="S43" s="1"/>
      <c r="T43" s="1"/>
      <c r="U43" s="1"/>
      <c r="V43" s="1"/>
      <c r="W43" s="1"/>
      <c r="X43" s="1"/>
      <c r="Y43" s="1"/>
      <c r="Z43" s="1"/>
    </row>
    <row r="44"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7">
    <mergeCell ref="B1:J1"/>
    <mergeCell ref="B2:J2"/>
    <mergeCell ref="C3:J3"/>
    <mergeCell ref="D5:E5"/>
    <mergeCell ref="H5:J5"/>
    <mergeCell ref="D6:E6"/>
    <mergeCell ref="H6:J6"/>
    <mergeCell ref="D9:J9"/>
    <mergeCell ref="D10:J10"/>
    <mergeCell ref="D11:J11"/>
    <mergeCell ref="D13:J13"/>
    <mergeCell ref="D14:J14"/>
    <mergeCell ref="D15:J15"/>
    <mergeCell ref="D18:J18"/>
    <mergeCell ref="D19:J19"/>
    <mergeCell ref="D20:J20"/>
    <mergeCell ref="D21:J21"/>
    <mergeCell ref="D22:J22"/>
    <mergeCell ref="D23:J23"/>
    <mergeCell ref="D24:J24"/>
    <mergeCell ref="D25:J25"/>
    <mergeCell ref="D26:J26"/>
    <mergeCell ref="D27:J27"/>
    <mergeCell ref="D28:J28"/>
    <mergeCell ref="D29:J29"/>
    <mergeCell ref="D30:J30"/>
    <mergeCell ref="D31:J31"/>
    <mergeCell ref="D32:J32"/>
    <mergeCell ref="C41:G41"/>
    <mergeCell ref="C42:G42"/>
    <mergeCell ref="D33:J33"/>
    <mergeCell ref="D34:J34"/>
    <mergeCell ref="D35:J35"/>
    <mergeCell ref="D36:J36"/>
    <mergeCell ref="D37:J37"/>
    <mergeCell ref="D39:G39"/>
    <mergeCell ref="C40:G40"/>
  </mergeCells>
  <printOptions horizontalCentered="1"/>
  <pageMargins bottom="0.9055118110236221" footer="0.0" header="0.0" left="0.5905511811023623" right="0.3937007874015748" top="0.4724409448818898"/>
  <pageSetup orientation="landscape"/>
  <headerFooter>
    <oddHeader>&amp;L 4. ANEXOS&amp;C| Relatório de Comercialização |&amp;RPág.: &amp;P de </oddHeader>
    <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1.75"/>
    <col customWidth="1" min="2" max="2" width="28.75"/>
    <col customWidth="1" min="3" max="3" width="15.75"/>
    <col customWidth="1" min="4" max="4" width="31.75"/>
    <col customWidth="1" min="5" max="5" width="14.0"/>
    <col customWidth="1" min="6" max="6" width="1.75"/>
    <col customWidth="1" min="7" max="7" width="26.75"/>
    <col customWidth="1" min="8" max="8" width="1.75"/>
    <col customWidth="1" min="9" max="9" width="24.75"/>
    <col customWidth="1" min="10" max="10" width="1.75"/>
    <col customWidth="1" min="11" max="11" width="24.75"/>
  </cols>
  <sheetData>
    <row r="1" ht="19.5" customHeight="1">
      <c r="A1" s="453"/>
      <c r="B1" s="454" t="s">
        <v>258</v>
      </c>
      <c r="C1" s="455"/>
      <c r="D1" s="455"/>
      <c r="E1" s="455"/>
      <c r="F1" s="455"/>
      <c r="G1" s="456"/>
      <c r="H1" s="453"/>
      <c r="I1" s="453"/>
      <c r="J1" s="453"/>
      <c r="K1" s="453"/>
    </row>
    <row r="2" ht="4.5" customHeight="1">
      <c r="A2" s="453"/>
      <c r="B2" s="453"/>
      <c r="C2" s="453"/>
      <c r="D2" s="453"/>
      <c r="E2" s="453"/>
      <c r="F2" s="453"/>
      <c r="G2" s="457"/>
      <c r="H2" s="453"/>
      <c r="I2" s="453"/>
      <c r="J2" s="453"/>
      <c r="K2" s="453"/>
    </row>
    <row r="3" ht="12.75" customHeight="1">
      <c r="A3" s="453"/>
      <c r="B3" s="458" t="s">
        <v>1744</v>
      </c>
      <c r="C3" s="455"/>
      <c r="D3" s="455"/>
      <c r="E3" s="456"/>
      <c r="F3" s="453"/>
      <c r="G3" s="459" t="s">
        <v>1745</v>
      </c>
      <c r="H3" s="453"/>
      <c r="I3" s="460" t="s">
        <v>1746</v>
      </c>
      <c r="J3" s="453"/>
      <c r="K3" s="460" t="s">
        <v>1747</v>
      </c>
    </row>
    <row r="4" ht="4.5" customHeight="1">
      <c r="A4" s="453"/>
      <c r="B4" s="453"/>
      <c r="C4" s="453"/>
      <c r="D4" s="453"/>
      <c r="E4" s="453"/>
      <c r="F4" s="453"/>
      <c r="G4" s="457"/>
      <c r="H4" s="453"/>
      <c r="I4" s="453"/>
      <c r="J4" s="453"/>
      <c r="K4" s="453"/>
    </row>
    <row r="5" ht="4.5" customHeight="1">
      <c r="A5" s="453"/>
      <c r="B5" s="453"/>
      <c r="C5" s="453"/>
      <c r="D5" s="453"/>
      <c r="E5" s="453"/>
      <c r="F5" s="453"/>
      <c r="G5" s="457"/>
      <c r="H5" s="453"/>
      <c r="I5" s="453"/>
      <c r="J5" s="453"/>
      <c r="K5" s="453"/>
    </row>
    <row r="6" ht="16.5" customHeight="1">
      <c r="A6" s="453"/>
      <c r="B6" s="461" t="s">
        <v>1748</v>
      </c>
      <c r="C6" s="455"/>
      <c r="D6" s="455"/>
      <c r="E6" s="456"/>
      <c r="F6" s="462"/>
      <c r="G6" s="463" t="s">
        <v>1749</v>
      </c>
      <c r="H6" s="462"/>
      <c r="I6" s="462"/>
      <c r="J6" s="462"/>
      <c r="K6" s="462"/>
    </row>
    <row r="7" ht="4.5" customHeight="1">
      <c r="A7" s="453"/>
      <c r="B7" s="462"/>
      <c r="C7" s="462"/>
      <c r="D7" s="462"/>
      <c r="E7" s="462"/>
      <c r="F7" s="462"/>
      <c r="G7" s="464"/>
      <c r="H7" s="462"/>
      <c r="I7" s="462"/>
      <c r="J7" s="462"/>
      <c r="K7" s="462"/>
    </row>
    <row r="8" ht="15.0" customHeight="1">
      <c r="A8" s="453"/>
      <c r="B8" s="465" t="s">
        <v>1750</v>
      </c>
      <c r="C8" s="455"/>
      <c r="D8" s="455"/>
      <c r="E8" s="456"/>
      <c r="F8" s="462"/>
      <c r="G8" s="466">
        <v>0.0</v>
      </c>
      <c r="H8" s="462"/>
      <c r="I8" s="462"/>
      <c r="J8" s="462"/>
      <c r="K8" s="462"/>
    </row>
    <row r="9" ht="4.5" customHeight="1">
      <c r="A9" s="453"/>
      <c r="B9" s="467"/>
      <c r="C9" s="467"/>
      <c r="D9" s="467"/>
      <c r="E9" s="467"/>
      <c r="F9" s="462"/>
      <c r="G9" s="464"/>
      <c r="H9" s="462"/>
      <c r="I9" s="462"/>
      <c r="J9" s="462"/>
      <c r="K9" s="462"/>
    </row>
    <row r="10" ht="15.0" customHeight="1">
      <c r="A10" s="453"/>
      <c r="B10" s="465" t="s">
        <v>1751</v>
      </c>
      <c r="C10" s="455"/>
      <c r="D10" s="455"/>
      <c r="E10" s="456"/>
      <c r="F10" s="462"/>
      <c r="G10" s="468">
        <v>0.0</v>
      </c>
      <c r="H10" s="462"/>
      <c r="I10" s="462"/>
      <c r="J10" s="462"/>
      <c r="K10" s="462"/>
    </row>
    <row r="11" ht="4.5" customHeight="1">
      <c r="A11" s="453"/>
      <c r="B11" s="467"/>
      <c r="C11" s="467"/>
      <c r="D11" s="467"/>
      <c r="E11" s="467"/>
      <c r="F11" s="462"/>
      <c r="G11" s="464"/>
      <c r="H11" s="462"/>
      <c r="I11" s="462"/>
      <c r="J11" s="462"/>
      <c r="K11" s="462"/>
    </row>
    <row r="12" ht="12.75" customHeight="1">
      <c r="A12" s="453"/>
      <c r="B12" s="465" t="s">
        <v>1752</v>
      </c>
      <c r="C12" s="455"/>
      <c r="D12" s="455"/>
      <c r="E12" s="456"/>
      <c r="F12" s="462"/>
      <c r="G12" s="469">
        <v>0.0</v>
      </c>
      <c r="H12" s="462"/>
      <c r="I12" s="462"/>
      <c r="J12" s="462"/>
      <c r="K12" s="462"/>
    </row>
    <row r="13" ht="4.5" customHeight="1">
      <c r="A13" s="453"/>
      <c r="B13" s="467"/>
      <c r="C13" s="467"/>
      <c r="D13" s="467"/>
      <c r="E13" s="467"/>
      <c r="F13" s="462"/>
      <c r="G13" s="464"/>
      <c r="H13" s="462"/>
      <c r="I13" s="462"/>
      <c r="J13" s="462"/>
      <c r="K13" s="462"/>
    </row>
    <row r="14" ht="12.75" customHeight="1">
      <c r="A14" s="453"/>
      <c r="B14" s="470" t="s">
        <v>1753</v>
      </c>
      <c r="C14" s="455"/>
      <c r="D14" s="455"/>
      <c r="E14" s="456"/>
      <c r="F14" s="462"/>
      <c r="G14" s="471">
        <v>0.0</v>
      </c>
      <c r="H14" s="462"/>
      <c r="I14" s="462"/>
      <c r="J14" s="462"/>
      <c r="K14" s="462"/>
    </row>
    <row r="15" ht="4.5" customHeight="1">
      <c r="A15" s="453"/>
      <c r="B15" s="467"/>
      <c r="C15" s="467"/>
      <c r="D15" s="467"/>
      <c r="E15" s="467"/>
      <c r="F15" s="462"/>
      <c r="G15" s="464"/>
      <c r="H15" s="462"/>
      <c r="I15" s="462"/>
      <c r="J15" s="462"/>
      <c r="K15" s="462"/>
    </row>
    <row r="16" ht="12.75" customHeight="1">
      <c r="A16" s="453"/>
      <c r="B16" s="470" t="s">
        <v>1754</v>
      </c>
      <c r="C16" s="455"/>
      <c r="D16" s="455"/>
      <c r="E16" s="456"/>
      <c r="F16" s="462"/>
      <c r="G16" s="471">
        <v>0.0</v>
      </c>
      <c r="H16" s="462"/>
      <c r="I16" s="462"/>
      <c r="J16" s="462"/>
      <c r="K16" s="462"/>
    </row>
    <row r="17" ht="4.5" customHeight="1">
      <c r="A17" s="453"/>
      <c r="B17" s="467"/>
      <c r="C17" s="467"/>
      <c r="D17" s="467"/>
      <c r="E17" s="467"/>
      <c r="F17" s="462"/>
      <c r="G17" s="464"/>
      <c r="H17" s="462"/>
      <c r="I17" s="462"/>
      <c r="J17" s="462"/>
      <c r="K17" s="462"/>
    </row>
    <row r="18" ht="12.75" customHeight="1">
      <c r="A18" s="453"/>
      <c r="B18" s="465" t="s">
        <v>1755</v>
      </c>
      <c r="C18" s="455"/>
      <c r="D18" s="455"/>
      <c r="E18" s="456"/>
      <c r="F18" s="462"/>
      <c r="G18" s="472">
        <f>+G12+G14+G16</f>
        <v>0</v>
      </c>
      <c r="H18" s="462"/>
      <c r="I18" s="462"/>
      <c r="J18" s="462"/>
      <c r="K18" s="462"/>
    </row>
    <row r="19" ht="4.5" customHeight="1">
      <c r="A19" s="453"/>
      <c r="B19" s="467"/>
      <c r="C19" s="467"/>
      <c r="D19" s="467"/>
      <c r="E19" s="467"/>
      <c r="F19" s="462"/>
      <c r="G19" s="464"/>
      <c r="H19" s="462"/>
      <c r="I19" s="462"/>
      <c r="J19" s="462"/>
      <c r="K19" s="462"/>
    </row>
    <row r="20" ht="12.75" customHeight="1">
      <c r="A20" s="453"/>
      <c r="B20" s="465" t="s">
        <v>1756</v>
      </c>
      <c r="C20" s="455"/>
      <c r="D20" s="455"/>
      <c r="E20" s="456"/>
      <c r="F20" s="462"/>
      <c r="G20" s="473">
        <v>0.0</v>
      </c>
      <c r="H20" s="462"/>
      <c r="I20" s="462"/>
      <c r="J20" s="462"/>
      <c r="K20" s="462"/>
    </row>
    <row r="21" ht="4.5" customHeight="1">
      <c r="A21" s="453"/>
      <c r="B21" s="467"/>
      <c r="C21" s="467"/>
      <c r="D21" s="467"/>
      <c r="E21" s="467"/>
      <c r="F21" s="462"/>
      <c r="G21" s="464"/>
      <c r="H21" s="462"/>
      <c r="I21" s="462"/>
      <c r="J21" s="462"/>
      <c r="K21" s="462"/>
    </row>
    <row r="22" ht="12.75" customHeight="1">
      <c r="A22" s="453"/>
      <c r="B22" s="465" t="s">
        <v>1732</v>
      </c>
      <c r="C22" s="455"/>
      <c r="D22" s="455"/>
      <c r="E22" s="456"/>
      <c r="F22" s="462"/>
      <c r="G22" s="472">
        <f>+G18+G20</f>
        <v>0</v>
      </c>
      <c r="H22" s="462"/>
      <c r="I22" s="462"/>
      <c r="J22" s="462"/>
      <c r="K22" s="462"/>
    </row>
    <row r="23" ht="4.5" customHeight="1">
      <c r="A23" s="453"/>
      <c r="B23" s="467"/>
      <c r="C23" s="467"/>
      <c r="D23" s="467"/>
      <c r="E23" s="467"/>
      <c r="F23" s="462"/>
      <c r="G23" s="464"/>
      <c r="H23" s="462"/>
      <c r="I23" s="462"/>
      <c r="J23" s="462"/>
      <c r="K23" s="462"/>
    </row>
    <row r="24" ht="12.75" customHeight="1">
      <c r="A24" s="453"/>
      <c r="B24" s="470" t="s">
        <v>1757</v>
      </c>
      <c r="C24" s="455"/>
      <c r="D24" s="455"/>
      <c r="E24" s="456"/>
      <c r="F24" s="462"/>
      <c r="G24" s="473">
        <v>0.0</v>
      </c>
      <c r="H24" s="462"/>
      <c r="I24" s="474"/>
      <c r="J24" s="462"/>
      <c r="K24" s="462"/>
    </row>
    <row r="25" ht="4.5" customHeight="1">
      <c r="A25" s="453"/>
      <c r="B25" s="467"/>
      <c r="C25" s="467"/>
      <c r="D25" s="467"/>
      <c r="E25" s="467"/>
      <c r="F25" s="462"/>
      <c r="G25" s="464"/>
      <c r="H25" s="462"/>
      <c r="I25" s="462"/>
      <c r="J25" s="462"/>
      <c r="K25" s="462"/>
    </row>
    <row r="26" ht="12.75" customHeight="1">
      <c r="A26" s="453"/>
      <c r="B26" s="465" t="s">
        <v>1758</v>
      </c>
      <c r="C26" s="455"/>
      <c r="D26" s="455"/>
      <c r="E26" s="456"/>
      <c r="F26" s="462"/>
      <c r="G26" s="472">
        <f>G22+G24</f>
        <v>0</v>
      </c>
      <c r="H26" s="462"/>
      <c r="I26" s="462"/>
      <c r="J26" s="462"/>
      <c r="K26" s="462"/>
    </row>
    <row r="27" ht="4.5" customHeight="1">
      <c r="A27" s="453"/>
      <c r="B27" s="467"/>
      <c r="C27" s="467"/>
      <c r="D27" s="467"/>
      <c r="E27" s="467"/>
      <c r="F27" s="462"/>
      <c r="G27" s="464"/>
      <c r="H27" s="462"/>
      <c r="I27" s="462"/>
      <c r="J27" s="462"/>
      <c r="K27" s="462"/>
    </row>
    <row r="28" ht="15.0" customHeight="1">
      <c r="A28" s="453"/>
      <c r="B28" s="470" t="s">
        <v>1759</v>
      </c>
      <c r="C28" s="455"/>
      <c r="D28" s="455"/>
      <c r="E28" s="456"/>
      <c r="F28" s="462"/>
      <c r="G28" s="475">
        <v>0.0</v>
      </c>
      <c r="H28" s="462"/>
      <c r="I28" s="462"/>
      <c r="J28" s="462"/>
      <c r="K28" s="462"/>
    </row>
    <row r="29" ht="4.5" customHeight="1">
      <c r="A29" s="453"/>
      <c r="B29" s="467"/>
      <c r="C29" s="467"/>
      <c r="D29" s="467"/>
      <c r="E29" s="467"/>
      <c r="F29" s="462"/>
      <c r="G29" s="464"/>
      <c r="H29" s="462"/>
      <c r="I29" s="462"/>
      <c r="J29" s="462"/>
      <c r="K29" s="462"/>
    </row>
    <row r="30" ht="15.0" customHeight="1">
      <c r="A30" s="453"/>
      <c r="B30" s="465" t="s">
        <v>1760</v>
      </c>
      <c r="C30" s="455"/>
      <c r="D30" s="455"/>
      <c r="E30" s="456"/>
      <c r="F30" s="462"/>
      <c r="G30" s="472">
        <f>+G26+G28</f>
        <v>0</v>
      </c>
      <c r="H30" s="462"/>
      <c r="I30" s="462"/>
      <c r="J30" s="462"/>
      <c r="K30" s="462"/>
    </row>
    <row r="31" ht="4.5" customHeight="1">
      <c r="A31" s="453"/>
      <c r="B31" s="462"/>
      <c r="C31" s="462"/>
      <c r="D31" s="462"/>
      <c r="E31" s="462"/>
      <c r="F31" s="462"/>
      <c r="G31" s="464"/>
      <c r="H31" s="462"/>
      <c r="I31" s="462"/>
      <c r="J31" s="462"/>
      <c r="K31" s="462"/>
    </row>
    <row r="32" ht="15.0" customHeight="1">
      <c r="A32" s="453"/>
      <c r="B32" s="465" t="s">
        <v>1761</v>
      </c>
      <c r="C32" s="455"/>
      <c r="D32" s="456"/>
      <c r="E32" s="476">
        <v>0.0</v>
      </c>
      <c r="F32" s="462"/>
      <c r="G32" s="475">
        <f>G30*-E32</f>
        <v>0</v>
      </c>
      <c r="H32" s="462"/>
      <c r="I32" s="462"/>
      <c r="J32" s="462"/>
      <c r="K32" s="462"/>
    </row>
    <row r="33" ht="4.5" customHeight="1">
      <c r="A33" s="453"/>
      <c r="B33" s="467"/>
      <c r="C33" s="467"/>
      <c r="D33" s="467"/>
      <c r="E33" s="464"/>
      <c r="F33" s="462"/>
      <c r="G33" s="464"/>
      <c r="H33" s="462"/>
      <c r="I33" s="477"/>
      <c r="J33" s="462"/>
      <c r="K33" s="478"/>
    </row>
    <row r="34" ht="15.0" customHeight="1">
      <c r="A34" s="453"/>
      <c r="B34" s="465" t="s">
        <v>1762</v>
      </c>
      <c r="C34" s="455"/>
      <c r="D34" s="456"/>
      <c r="E34" s="476">
        <v>0.0</v>
      </c>
      <c r="F34" s="462"/>
      <c r="G34" s="475">
        <f>G30*-E34</f>
        <v>0</v>
      </c>
      <c r="H34" s="462"/>
      <c r="I34" s="479">
        <v>0.0</v>
      </c>
      <c r="J34" s="462"/>
      <c r="K34" s="480">
        <f>-G34-I34</f>
        <v>0</v>
      </c>
    </row>
    <row r="35" ht="4.5" customHeight="1">
      <c r="A35" s="453"/>
      <c r="B35" s="467"/>
      <c r="C35" s="467"/>
      <c r="D35" s="467"/>
      <c r="E35" s="464">
        <v>0.0</v>
      </c>
      <c r="F35" s="462"/>
      <c r="G35" s="464"/>
      <c r="H35" s="462"/>
      <c r="I35" s="462"/>
      <c r="J35" s="462"/>
      <c r="K35" s="462"/>
    </row>
    <row r="36" ht="15.0" customHeight="1">
      <c r="A36" s="453"/>
      <c r="B36" s="465" t="s">
        <v>1761</v>
      </c>
      <c r="C36" s="455"/>
      <c r="D36" s="456"/>
      <c r="E36" s="476">
        <v>0.0</v>
      </c>
      <c r="F36" s="462"/>
      <c r="G36" s="475">
        <f>G30*-E36</f>
        <v>0</v>
      </c>
      <c r="H36" s="462"/>
      <c r="I36" s="479">
        <v>0.0</v>
      </c>
      <c r="J36" s="462"/>
      <c r="K36" s="480">
        <f>-G36-I36</f>
        <v>0</v>
      </c>
    </row>
    <row r="37" ht="4.5" customHeight="1">
      <c r="A37" s="453"/>
      <c r="B37" s="467"/>
      <c r="C37" s="467"/>
      <c r="D37" s="467"/>
      <c r="E37" s="464">
        <v>0.0</v>
      </c>
      <c r="F37" s="462"/>
      <c r="G37" s="464"/>
      <c r="H37" s="462"/>
      <c r="I37" s="462"/>
      <c r="J37" s="462"/>
      <c r="K37" s="462"/>
    </row>
    <row r="38" ht="15.0" customHeight="1">
      <c r="A38" s="453"/>
      <c r="B38" s="465" t="s">
        <v>1762</v>
      </c>
      <c r="C38" s="455"/>
      <c r="D38" s="456"/>
      <c r="E38" s="476">
        <v>0.0</v>
      </c>
      <c r="F38" s="462"/>
      <c r="G38" s="475">
        <f>G30*-E38</f>
        <v>0</v>
      </c>
      <c r="H38" s="462"/>
      <c r="I38" s="479">
        <v>0.0</v>
      </c>
      <c r="J38" s="462"/>
      <c r="K38" s="480">
        <f>-G38-I38</f>
        <v>0</v>
      </c>
    </row>
    <row r="39" ht="4.5" customHeight="1">
      <c r="A39" s="453"/>
      <c r="B39" s="467"/>
      <c r="C39" s="467"/>
      <c r="D39" s="467"/>
      <c r="E39" s="464"/>
      <c r="F39" s="462"/>
      <c r="G39" s="464"/>
      <c r="H39" s="462"/>
      <c r="I39" s="481"/>
      <c r="J39" s="462"/>
      <c r="K39" s="462"/>
    </row>
    <row r="40" ht="15.0" customHeight="1">
      <c r="A40" s="453"/>
      <c r="B40" s="465" t="s">
        <v>1762</v>
      </c>
      <c r="C40" s="455"/>
      <c r="D40" s="456"/>
      <c r="E40" s="476">
        <v>0.0</v>
      </c>
      <c r="F40" s="462"/>
      <c r="G40" s="475">
        <f>G30*-E40</f>
        <v>0</v>
      </c>
      <c r="H40" s="462"/>
      <c r="I40" s="479">
        <v>0.0</v>
      </c>
      <c r="J40" s="462"/>
      <c r="K40" s="480">
        <f>-G40-I40</f>
        <v>0</v>
      </c>
    </row>
    <row r="41" ht="4.5" customHeight="1">
      <c r="A41" s="453"/>
      <c r="B41" s="462"/>
      <c r="C41" s="462"/>
      <c r="D41" s="462"/>
      <c r="E41" s="464"/>
      <c r="F41" s="462"/>
      <c r="G41" s="464"/>
      <c r="H41" s="462"/>
      <c r="I41" s="477"/>
      <c r="J41" s="462"/>
      <c r="K41" s="478"/>
    </row>
    <row r="42" ht="15.0" customHeight="1">
      <c r="A42" s="453"/>
      <c r="B42" s="482" t="s">
        <v>1763</v>
      </c>
      <c r="C42" s="455"/>
      <c r="D42" s="456"/>
      <c r="E42" s="483">
        <f>E32+E34+E36+E38+E40</f>
        <v>0</v>
      </c>
      <c r="F42" s="462"/>
      <c r="G42" s="475">
        <f>+G32+G34+G36+G38+G40</f>
        <v>0</v>
      </c>
      <c r="H42" s="462"/>
      <c r="I42" s="477"/>
      <c r="J42" s="462"/>
      <c r="K42" s="478"/>
    </row>
    <row r="43" ht="4.5" customHeight="1">
      <c r="A43" s="453"/>
      <c r="B43" s="462"/>
      <c r="C43" s="462"/>
      <c r="D43" s="462"/>
      <c r="E43" s="462"/>
      <c r="F43" s="462"/>
      <c r="G43" s="464"/>
      <c r="H43" s="462"/>
      <c r="I43" s="477"/>
      <c r="J43" s="462"/>
      <c r="K43" s="478"/>
    </row>
    <row r="44" ht="12.75" customHeight="1">
      <c r="A44" s="453"/>
      <c r="B44" s="482" t="s">
        <v>1764</v>
      </c>
      <c r="C44" s="455"/>
      <c r="D44" s="455"/>
      <c r="E44" s="456"/>
      <c r="F44" s="462"/>
      <c r="G44" s="472">
        <f>+G30+G42</f>
        <v>0</v>
      </c>
      <c r="H44" s="462"/>
      <c r="I44" s="477"/>
      <c r="J44" s="462"/>
      <c r="K44" s="478"/>
    </row>
    <row r="45" ht="4.5" customHeight="1">
      <c r="A45" s="453"/>
      <c r="B45" s="462"/>
      <c r="C45" s="462"/>
      <c r="D45" s="462"/>
      <c r="E45" s="462"/>
      <c r="F45" s="462"/>
      <c r="G45" s="464"/>
      <c r="H45" s="462"/>
      <c r="I45" s="477"/>
      <c r="J45" s="462"/>
      <c r="K45" s="478"/>
    </row>
    <row r="46" ht="12.75" customHeight="1">
      <c r="A46" s="453"/>
      <c r="B46" s="484" t="s">
        <v>1765</v>
      </c>
      <c r="C46" s="455"/>
      <c r="D46" s="455"/>
      <c r="E46" s="456"/>
      <c r="F46" s="462"/>
      <c r="G46" s="485">
        <v>0.0</v>
      </c>
      <c r="H46" s="462"/>
      <c r="I46" s="477"/>
      <c r="J46" s="462"/>
      <c r="K46" s="478"/>
    </row>
    <row r="47" ht="4.5" customHeight="1">
      <c r="A47" s="453"/>
      <c r="B47" s="462"/>
      <c r="C47" s="462"/>
      <c r="D47" s="462"/>
      <c r="E47" s="462"/>
      <c r="F47" s="462"/>
      <c r="G47" s="464"/>
      <c r="H47" s="462"/>
      <c r="I47" s="477"/>
      <c r="J47" s="462"/>
      <c r="K47" s="478"/>
    </row>
    <row r="48" ht="12.75" customHeight="1">
      <c r="A48" s="453"/>
      <c r="B48" s="484" t="s">
        <v>1766</v>
      </c>
      <c r="C48" s="455"/>
      <c r="D48" s="455"/>
      <c r="E48" s="456"/>
      <c r="F48" s="462"/>
      <c r="G48" s="485">
        <v>0.0</v>
      </c>
      <c r="H48" s="462"/>
      <c r="I48" s="477"/>
      <c r="J48" s="462"/>
      <c r="K48" s="478"/>
    </row>
    <row r="49" ht="4.5" customHeight="1">
      <c r="A49" s="453"/>
      <c r="B49" s="462"/>
      <c r="C49" s="462"/>
      <c r="D49" s="462"/>
      <c r="E49" s="462"/>
      <c r="F49" s="462"/>
      <c r="G49" s="464"/>
      <c r="H49" s="462"/>
      <c r="I49" s="477"/>
      <c r="J49" s="462"/>
      <c r="K49" s="478"/>
    </row>
    <row r="50" ht="12.75" customHeight="1">
      <c r="A50" s="453"/>
      <c r="B50" s="486" t="s">
        <v>1767</v>
      </c>
      <c r="C50" s="455"/>
      <c r="D50" s="455"/>
      <c r="E50" s="456"/>
      <c r="F50" s="462"/>
      <c r="G50" s="485">
        <f>+G44+G48+G46</f>
        <v>0</v>
      </c>
      <c r="H50" s="462"/>
      <c r="I50" s="477"/>
      <c r="J50" s="462"/>
      <c r="K50" s="478"/>
    </row>
    <row r="51" ht="12.75" customHeight="1">
      <c r="A51" s="453"/>
      <c r="B51" s="462"/>
      <c r="C51" s="462"/>
      <c r="D51" s="462"/>
      <c r="E51" s="462"/>
      <c r="F51" s="462"/>
      <c r="G51" s="464"/>
      <c r="H51" s="462"/>
      <c r="I51" s="477"/>
      <c r="J51" s="462"/>
      <c r="K51" s="478"/>
    </row>
    <row r="52" ht="16.5" customHeight="1">
      <c r="A52" s="453"/>
      <c r="B52" s="461" t="s">
        <v>1768</v>
      </c>
      <c r="C52" s="455"/>
      <c r="D52" s="455"/>
      <c r="E52" s="456"/>
      <c r="F52" s="462"/>
      <c r="G52" s="487"/>
      <c r="H52" s="462"/>
      <c r="I52" s="477"/>
      <c r="J52" s="462"/>
      <c r="K52" s="478"/>
    </row>
    <row r="53" ht="4.5" customHeight="1">
      <c r="A53" s="453"/>
      <c r="B53" s="488"/>
      <c r="C53" s="488"/>
      <c r="D53" s="488"/>
      <c r="E53" s="488"/>
      <c r="F53" s="462"/>
      <c r="G53" s="464"/>
      <c r="H53" s="462"/>
      <c r="I53" s="477"/>
      <c r="J53" s="462"/>
      <c r="K53" s="478"/>
    </row>
    <row r="54" ht="12.75" customHeight="1">
      <c r="A54" s="453"/>
      <c r="B54" s="489" t="s">
        <v>1230</v>
      </c>
      <c r="C54" s="489" t="s">
        <v>1769</v>
      </c>
      <c r="D54" s="489" t="s">
        <v>1736</v>
      </c>
      <c r="E54" s="489" t="s">
        <v>1770</v>
      </c>
      <c r="F54" s="462"/>
      <c r="G54" s="490" t="s">
        <v>1771</v>
      </c>
      <c r="H54" s="462"/>
      <c r="I54" s="477"/>
      <c r="J54" s="462"/>
      <c r="K54" s="478"/>
    </row>
    <row r="55" ht="12.75" customHeight="1">
      <c r="A55" s="453"/>
      <c r="B55" s="491" t="s">
        <v>1772</v>
      </c>
      <c r="C55" s="492">
        <v>0.0</v>
      </c>
      <c r="D55" s="493">
        <v>0.0</v>
      </c>
      <c r="E55" s="476">
        <v>0.0</v>
      </c>
      <c r="F55" s="494"/>
      <c r="G55" s="472">
        <v>0.0</v>
      </c>
      <c r="H55" s="462"/>
      <c r="I55" s="477"/>
      <c r="J55" s="462"/>
      <c r="K55" s="478"/>
    </row>
    <row r="56" ht="12.75" customHeight="1">
      <c r="A56" s="453"/>
      <c r="B56" s="491" t="s">
        <v>1773</v>
      </c>
      <c r="C56" s="492">
        <v>0.0</v>
      </c>
      <c r="D56" s="493">
        <v>0.0</v>
      </c>
      <c r="E56" s="476">
        <v>0.0</v>
      </c>
      <c r="F56" s="494"/>
      <c r="G56" s="472">
        <v>0.0</v>
      </c>
      <c r="H56" s="462"/>
      <c r="I56" s="495"/>
      <c r="J56" s="462"/>
      <c r="K56" s="478"/>
    </row>
    <row r="57" ht="12.75" customHeight="1">
      <c r="A57" s="453"/>
      <c r="B57" s="496" t="s">
        <v>1774</v>
      </c>
      <c r="C57" s="497">
        <f>+C55+C56</f>
        <v>0</v>
      </c>
      <c r="D57" s="498">
        <f>(+D55+D56)</f>
        <v>0</v>
      </c>
      <c r="E57" s="494"/>
      <c r="F57" s="494"/>
      <c r="G57" s="472">
        <f>SUM(G55:G56)</f>
        <v>0</v>
      </c>
      <c r="H57" s="462"/>
      <c r="I57" s="477"/>
      <c r="J57" s="462"/>
      <c r="K57" s="478"/>
    </row>
    <row r="58" ht="4.5" hidden="1" customHeight="1">
      <c r="A58" s="453"/>
      <c r="B58" s="462"/>
      <c r="C58" s="462"/>
      <c r="D58" s="462"/>
      <c r="E58" s="462"/>
      <c r="F58" s="462"/>
      <c r="G58" s="464"/>
      <c r="H58" s="462"/>
      <c r="I58" s="477"/>
      <c r="J58" s="462"/>
      <c r="K58" s="478"/>
    </row>
    <row r="59" ht="15.0" hidden="1" customHeight="1">
      <c r="A59" s="453"/>
      <c r="B59" s="499" t="s">
        <v>1775</v>
      </c>
      <c r="C59" s="455"/>
      <c r="D59" s="456"/>
      <c r="E59" s="500">
        <v>0.02</v>
      </c>
      <c r="F59" s="462"/>
      <c r="G59" s="472">
        <f>-D57*E59</f>
        <v>0</v>
      </c>
      <c r="H59" s="462"/>
      <c r="I59" s="501"/>
      <c r="J59" s="462"/>
      <c r="K59" s="502">
        <f>-G59-I59</f>
        <v>0</v>
      </c>
    </row>
    <row r="60" ht="4.5" customHeight="1">
      <c r="A60" s="453"/>
      <c r="B60" s="462"/>
      <c r="C60" s="462"/>
      <c r="D60" s="462"/>
      <c r="E60" s="462"/>
      <c r="F60" s="462"/>
      <c r="G60" s="464"/>
      <c r="H60" s="462"/>
      <c r="I60" s="477"/>
      <c r="J60" s="462"/>
      <c r="K60" s="478"/>
    </row>
    <row r="61" ht="15.0" customHeight="1">
      <c r="A61" s="503"/>
      <c r="B61" s="482" t="s">
        <v>1776</v>
      </c>
      <c r="C61" s="455"/>
      <c r="D61" s="456"/>
      <c r="E61" s="504"/>
      <c r="F61" s="462"/>
      <c r="G61" s="472">
        <v>0.0</v>
      </c>
      <c r="H61" s="462"/>
      <c r="I61" s="495"/>
      <c r="J61" s="462"/>
      <c r="K61" s="505"/>
    </row>
    <row r="62" ht="4.5" customHeight="1">
      <c r="A62" s="503"/>
      <c r="B62" s="462"/>
      <c r="C62" s="462"/>
      <c r="D62" s="462"/>
      <c r="E62" s="462"/>
      <c r="F62" s="462"/>
      <c r="G62" s="464"/>
      <c r="H62" s="462"/>
      <c r="I62" s="477"/>
      <c r="J62" s="462"/>
      <c r="K62" s="462"/>
    </row>
    <row r="63" ht="12.75" customHeight="1">
      <c r="A63" s="453"/>
      <c r="B63" s="486" t="s">
        <v>1777</v>
      </c>
      <c r="C63" s="455"/>
      <c r="D63" s="455"/>
      <c r="E63" s="456"/>
      <c r="F63" s="462"/>
      <c r="G63" s="506">
        <f>(D55-G55)+(D56-G56)+G61</f>
        <v>0</v>
      </c>
      <c r="H63" s="462"/>
      <c r="I63" s="477"/>
      <c r="J63" s="462"/>
      <c r="K63" s="478"/>
    </row>
    <row r="64" ht="12.75" customHeight="1">
      <c r="A64" s="453"/>
      <c r="B64" s="462"/>
      <c r="C64" s="462"/>
      <c r="D64" s="462"/>
      <c r="E64" s="462"/>
      <c r="F64" s="462"/>
      <c r="G64" s="464"/>
      <c r="H64" s="462"/>
      <c r="I64" s="477"/>
      <c r="J64" s="462"/>
      <c r="K64" s="478"/>
    </row>
    <row r="65" ht="16.5" customHeight="1">
      <c r="A65" s="453"/>
      <c r="B65" s="461" t="s">
        <v>1778</v>
      </c>
      <c r="C65" s="455"/>
      <c r="D65" s="455"/>
      <c r="E65" s="456"/>
      <c r="F65" s="462"/>
      <c r="G65" s="459"/>
      <c r="H65" s="462"/>
      <c r="I65" s="477"/>
      <c r="J65" s="462"/>
      <c r="K65" s="478"/>
    </row>
    <row r="66" ht="4.5" customHeight="1">
      <c r="A66" s="453"/>
      <c r="B66" s="462"/>
      <c r="C66" s="462"/>
      <c r="D66" s="462"/>
      <c r="E66" s="462"/>
      <c r="F66" s="462"/>
      <c r="G66" s="464"/>
      <c r="H66" s="462"/>
      <c r="I66" s="477"/>
      <c r="J66" s="462"/>
      <c r="K66" s="478"/>
    </row>
    <row r="67" ht="12.75" customHeight="1">
      <c r="A67" s="453"/>
      <c r="B67" s="470" t="s">
        <v>1732</v>
      </c>
      <c r="C67" s="455"/>
      <c r="D67" s="455"/>
      <c r="E67" s="456"/>
      <c r="F67" s="494"/>
      <c r="G67" s="469">
        <v>0.0</v>
      </c>
      <c r="H67" s="462"/>
      <c r="I67" s="477"/>
      <c r="J67" s="462"/>
      <c r="K67" s="478"/>
    </row>
    <row r="68" ht="4.5" customHeight="1">
      <c r="A68" s="453"/>
      <c r="B68" s="467"/>
      <c r="C68" s="467"/>
      <c r="D68" s="467"/>
      <c r="E68" s="467"/>
      <c r="F68" s="494"/>
      <c r="G68" s="464"/>
      <c r="H68" s="462"/>
      <c r="I68" s="477"/>
      <c r="J68" s="462"/>
      <c r="K68" s="478"/>
    </row>
    <row r="69" ht="12.75" customHeight="1">
      <c r="A69" s="453"/>
      <c r="B69" s="470" t="s">
        <v>1759</v>
      </c>
      <c r="C69" s="455"/>
      <c r="D69" s="455"/>
      <c r="E69" s="456"/>
      <c r="F69" s="494"/>
      <c r="G69" s="507">
        <f>-(+G67*7.6%)-(+G67*1.65%)-(G67*2%)</f>
        <v>0</v>
      </c>
      <c r="H69" s="462"/>
      <c r="I69" s="477"/>
      <c r="J69" s="462"/>
      <c r="K69" s="478"/>
    </row>
    <row r="70" ht="4.5" customHeight="1">
      <c r="A70" s="453"/>
      <c r="B70" s="467"/>
      <c r="C70" s="467"/>
      <c r="D70" s="467"/>
      <c r="E70" s="467"/>
      <c r="F70" s="494"/>
      <c r="G70" s="464"/>
      <c r="H70" s="462"/>
      <c r="I70" s="477"/>
      <c r="J70" s="462"/>
      <c r="K70" s="478"/>
    </row>
    <row r="71" ht="12.75" customHeight="1">
      <c r="A71" s="453"/>
      <c r="B71" s="470" t="s">
        <v>1779</v>
      </c>
      <c r="C71" s="455"/>
      <c r="D71" s="455"/>
      <c r="E71" s="456"/>
      <c r="F71" s="494"/>
      <c r="G71" s="472">
        <f>+G67+G69</f>
        <v>0</v>
      </c>
      <c r="H71" s="462"/>
      <c r="I71" s="477"/>
      <c r="J71" s="462"/>
      <c r="K71" s="478"/>
    </row>
    <row r="72" ht="4.5" customHeight="1">
      <c r="A72" s="453"/>
      <c r="B72" s="462"/>
      <c r="C72" s="462"/>
      <c r="D72" s="462"/>
      <c r="E72" s="462"/>
      <c r="F72" s="494"/>
      <c r="G72" s="464"/>
      <c r="H72" s="462"/>
      <c r="I72" s="477"/>
      <c r="J72" s="462"/>
      <c r="K72" s="478"/>
    </row>
    <row r="73" ht="15.0" customHeight="1">
      <c r="A73" s="453"/>
      <c r="B73" s="465" t="s">
        <v>1780</v>
      </c>
      <c r="C73" s="455"/>
      <c r="D73" s="456"/>
      <c r="E73" s="476">
        <v>0.0</v>
      </c>
      <c r="F73" s="494"/>
      <c r="G73" s="507">
        <f>-G71*E73</f>
        <v>0</v>
      </c>
      <c r="H73" s="462"/>
      <c r="I73" s="477"/>
      <c r="J73" s="462"/>
      <c r="K73" s="478"/>
    </row>
    <row r="74" ht="4.5" customHeight="1">
      <c r="A74" s="453"/>
      <c r="B74" s="467"/>
      <c r="C74" s="467"/>
      <c r="D74" s="467"/>
      <c r="E74" s="464"/>
      <c r="F74" s="494"/>
      <c r="G74" s="464"/>
      <c r="H74" s="462"/>
      <c r="I74" s="477"/>
      <c r="J74" s="462"/>
      <c r="K74" s="478"/>
    </row>
    <row r="75" ht="15.0" customHeight="1">
      <c r="A75" s="453"/>
      <c r="B75" s="465" t="s">
        <v>1762</v>
      </c>
      <c r="C75" s="455"/>
      <c r="D75" s="456"/>
      <c r="E75" s="476">
        <v>0.0</v>
      </c>
      <c r="F75" s="494"/>
      <c r="G75" s="507">
        <f>-G71*E75</f>
        <v>0</v>
      </c>
      <c r="H75" s="462"/>
      <c r="I75" s="477"/>
      <c r="J75" s="462"/>
      <c r="K75" s="478"/>
    </row>
    <row r="76" ht="4.5" customHeight="1">
      <c r="A76" s="453"/>
      <c r="B76" s="462"/>
      <c r="C76" s="462"/>
      <c r="D76" s="462"/>
      <c r="E76" s="462"/>
      <c r="F76" s="462"/>
      <c r="G76" s="464"/>
      <c r="H76" s="462"/>
      <c r="I76" s="477"/>
      <c r="J76" s="462"/>
      <c r="K76" s="478"/>
    </row>
    <row r="77" ht="12.75" customHeight="1">
      <c r="A77" s="453"/>
      <c r="B77" s="486" t="s">
        <v>1781</v>
      </c>
      <c r="C77" s="455"/>
      <c r="D77" s="456"/>
      <c r="E77" s="508">
        <f>+E73+E75</f>
        <v>0</v>
      </c>
      <c r="F77" s="462"/>
      <c r="G77" s="509">
        <f>+G71+G73+G75</f>
        <v>0</v>
      </c>
      <c r="H77" s="462"/>
      <c r="I77" s="477"/>
      <c r="J77" s="462"/>
      <c r="K77" s="478"/>
    </row>
    <row r="78" ht="4.5" customHeight="1">
      <c r="A78" s="453"/>
      <c r="B78" s="462"/>
      <c r="C78" s="462"/>
      <c r="D78" s="462"/>
      <c r="E78" s="462"/>
      <c r="F78" s="462"/>
      <c r="G78" s="464"/>
      <c r="H78" s="462"/>
      <c r="I78" s="477"/>
      <c r="J78" s="462"/>
      <c r="K78" s="478"/>
    </row>
    <row r="79" ht="16.5" customHeight="1">
      <c r="A79" s="453"/>
      <c r="B79" s="461" t="s">
        <v>1782</v>
      </c>
      <c r="C79" s="455"/>
      <c r="D79" s="455"/>
      <c r="E79" s="456"/>
      <c r="F79" s="462"/>
      <c r="G79" s="459"/>
      <c r="H79" s="462"/>
      <c r="I79" s="477"/>
      <c r="J79" s="462"/>
      <c r="K79" s="478"/>
    </row>
    <row r="80" ht="4.5" customHeight="1">
      <c r="A80" s="453"/>
      <c r="B80" s="462"/>
      <c r="C80" s="462"/>
      <c r="D80" s="462"/>
      <c r="E80" s="462"/>
      <c r="F80" s="462"/>
      <c r="G80" s="464"/>
      <c r="H80" s="462"/>
      <c r="I80" s="477"/>
      <c r="J80" s="462"/>
      <c r="K80" s="478"/>
    </row>
    <row r="81" ht="12.75" customHeight="1">
      <c r="A81" s="453"/>
      <c r="B81" s="470" t="s">
        <v>1732</v>
      </c>
      <c r="C81" s="455"/>
      <c r="D81" s="455"/>
      <c r="E81" s="456"/>
      <c r="F81" s="494"/>
      <c r="G81" s="469">
        <v>0.0</v>
      </c>
      <c r="H81" s="462"/>
      <c r="I81" s="477"/>
      <c r="J81" s="462"/>
      <c r="K81" s="478"/>
    </row>
    <row r="82" ht="4.5" customHeight="1">
      <c r="A82" s="453"/>
      <c r="B82" s="467"/>
      <c r="C82" s="467"/>
      <c r="D82" s="467"/>
      <c r="E82" s="467"/>
      <c r="F82" s="494"/>
      <c r="G82" s="464"/>
      <c r="H82" s="462"/>
      <c r="I82" s="477"/>
      <c r="J82" s="462"/>
      <c r="K82" s="478"/>
    </row>
    <row r="83" ht="12.75" customHeight="1">
      <c r="A83" s="453"/>
      <c r="B83" s="470" t="s">
        <v>1759</v>
      </c>
      <c r="C83" s="455"/>
      <c r="D83" s="455"/>
      <c r="E83" s="456"/>
      <c r="F83" s="494"/>
      <c r="G83" s="507">
        <f>-(+G81*7.6%)-(+G81*1.65%)-(G81*2%)</f>
        <v>0</v>
      </c>
      <c r="H83" s="462"/>
      <c r="I83" s="477"/>
      <c r="J83" s="462"/>
      <c r="K83" s="478"/>
    </row>
    <row r="84" ht="4.5" customHeight="1">
      <c r="A84" s="453"/>
      <c r="B84" s="467"/>
      <c r="C84" s="467"/>
      <c r="D84" s="467"/>
      <c r="E84" s="467"/>
      <c r="F84" s="494"/>
      <c r="G84" s="464"/>
      <c r="H84" s="462"/>
      <c r="I84" s="477"/>
      <c r="J84" s="462"/>
      <c r="K84" s="478"/>
    </row>
    <row r="85" ht="12.75" customHeight="1">
      <c r="A85" s="453"/>
      <c r="B85" s="470" t="s">
        <v>1779</v>
      </c>
      <c r="C85" s="455"/>
      <c r="D85" s="455"/>
      <c r="E85" s="456"/>
      <c r="F85" s="494"/>
      <c r="G85" s="472">
        <f>+G81+G83</f>
        <v>0</v>
      </c>
      <c r="H85" s="462"/>
      <c r="I85" s="477"/>
      <c r="J85" s="462"/>
      <c r="K85" s="478"/>
    </row>
    <row r="86" ht="4.5" customHeight="1">
      <c r="A86" s="453"/>
      <c r="B86" s="462"/>
      <c r="C86" s="462"/>
      <c r="D86" s="462"/>
      <c r="E86" s="462"/>
      <c r="F86" s="494"/>
      <c r="G86" s="464"/>
      <c r="H86" s="462"/>
      <c r="I86" s="477"/>
      <c r="J86" s="462"/>
      <c r="K86" s="478"/>
    </row>
    <row r="87" ht="12.75" customHeight="1">
      <c r="A87" s="453"/>
      <c r="B87" s="465" t="s">
        <v>1762</v>
      </c>
      <c r="C87" s="455"/>
      <c r="D87" s="456"/>
      <c r="E87" s="476">
        <v>0.0</v>
      </c>
      <c r="F87" s="494"/>
      <c r="G87" s="507">
        <f>-G85*E87</f>
        <v>0</v>
      </c>
      <c r="H87" s="462"/>
      <c r="I87" s="477"/>
      <c r="J87" s="462"/>
      <c r="K87" s="478"/>
    </row>
    <row r="88" ht="4.5" customHeight="1">
      <c r="A88" s="453"/>
      <c r="B88" s="467"/>
      <c r="C88" s="467"/>
      <c r="D88" s="467"/>
      <c r="E88" s="464"/>
      <c r="F88" s="494"/>
      <c r="G88" s="464"/>
      <c r="H88" s="462"/>
      <c r="I88" s="477"/>
      <c r="J88" s="462"/>
      <c r="K88" s="478"/>
    </row>
    <row r="89" ht="15.0" customHeight="1">
      <c r="A89" s="453"/>
      <c r="B89" s="465" t="s">
        <v>1762</v>
      </c>
      <c r="C89" s="455"/>
      <c r="D89" s="456"/>
      <c r="E89" s="476">
        <v>0.0</v>
      </c>
      <c r="F89" s="494"/>
      <c r="G89" s="507">
        <f>-G85*E89</f>
        <v>0</v>
      </c>
      <c r="H89" s="462"/>
      <c r="I89" s="477"/>
      <c r="J89" s="462"/>
      <c r="K89" s="478"/>
    </row>
    <row r="90" ht="4.5" customHeight="1">
      <c r="A90" s="453"/>
      <c r="B90" s="462"/>
      <c r="C90" s="462"/>
      <c r="D90" s="462"/>
      <c r="E90" s="462"/>
      <c r="F90" s="494"/>
      <c r="G90" s="464"/>
      <c r="H90" s="462"/>
      <c r="I90" s="477"/>
      <c r="J90" s="462"/>
      <c r="K90" s="478"/>
    </row>
    <row r="91" ht="12.75" customHeight="1">
      <c r="A91" s="453"/>
      <c r="B91" s="486" t="s">
        <v>1783</v>
      </c>
      <c r="C91" s="455"/>
      <c r="D91" s="456"/>
      <c r="E91" s="508">
        <f>+E87+E89</f>
        <v>0</v>
      </c>
      <c r="F91" s="494"/>
      <c r="G91" s="509">
        <f>+G85+G87+G89</f>
        <v>0</v>
      </c>
      <c r="H91" s="462"/>
      <c r="I91" s="477"/>
      <c r="J91" s="462"/>
      <c r="K91" s="478"/>
    </row>
    <row r="92" ht="4.5" customHeight="1">
      <c r="A92" s="453"/>
      <c r="B92" s="462"/>
      <c r="C92" s="462"/>
      <c r="D92" s="462"/>
      <c r="E92" s="462"/>
      <c r="F92" s="462"/>
      <c r="G92" s="464"/>
      <c r="H92" s="462"/>
      <c r="I92" s="477"/>
      <c r="J92" s="462"/>
      <c r="K92" s="478"/>
    </row>
    <row r="93" ht="16.5" customHeight="1">
      <c r="A93" s="453"/>
      <c r="B93" s="461" t="s">
        <v>1784</v>
      </c>
      <c r="C93" s="455"/>
      <c r="D93" s="455"/>
      <c r="E93" s="456"/>
      <c r="F93" s="462"/>
      <c r="G93" s="459"/>
      <c r="H93" s="462"/>
      <c r="I93" s="477"/>
      <c r="J93" s="462"/>
      <c r="K93" s="478"/>
    </row>
    <row r="94" ht="4.5" customHeight="1">
      <c r="A94" s="453"/>
      <c r="B94" s="462"/>
      <c r="C94" s="462"/>
      <c r="D94" s="462"/>
      <c r="E94" s="462"/>
      <c r="F94" s="462"/>
      <c r="G94" s="464"/>
      <c r="H94" s="462"/>
      <c r="I94" s="477"/>
      <c r="J94" s="462"/>
      <c r="K94" s="478"/>
    </row>
    <row r="95" ht="12.75" customHeight="1">
      <c r="A95" s="453"/>
      <c r="B95" s="470" t="s">
        <v>1732</v>
      </c>
      <c r="C95" s="455"/>
      <c r="D95" s="455"/>
      <c r="E95" s="456"/>
      <c r="F95" s="494"/>
      <c r="G95" s="469">
        <v>0.0</v>
      </c>
      <c r="H95" s="462"/>
      <c r="I95" s="477"/>
      <c r="J95" s="462"/>
      <c r="K95" s="478"/>
    </row>
    <row r="96" ht="4.5" customHeight="1">
      <c r="A96" s="453"/>
      <c r="B96" s="467"/>
      <c r="C96" s="467"/>
      <c r="D96" s="467"/>
      <c r="E96" s="467"/>
      <c r="F96" s="494"/>
      <c r="G96" s="464"/>
      <c r="H96" s="462"/>
      <c r="I96" s="477"/>
      <c r="J96" s="462"/>
      <c r="K96" s="478"/>
    </row>
    <row r="97" ht="12.75" customHeight="1">
      <c r="A97" s="453"/>
      <c r="B97" s="470" t="s">
        <v>1759</v>
      </c>
      <c r="C97" s="455"/>
      <c r="D97" s="455"/>
      <c r="E97" s="456"/>
      <c r="F97" s="494"/>
      <c r="G97" s="507">
        <v>0.0</v>
      </c>
      <c r="H97" s="462"/>
      <c r="I97" s="510"/>
      <c r="J97" s="510"/>
      <c r="K97" s="510"/>
    </row>
    <row r="98" ht="4.5" customHeight="1">
      <c r="A98" s="453"/>
      <c r="B98" s="467"/>
      <c r="C98" s="467"/>
      <c r="D98" s="467"/>
      <c r="E98" s="467"/>
      <c r="F98" s="494"/>
      <c r="G98" s="464"/>
      <c r="H98" s="462"/>
      <c r="I98" s="477"/>
      <c r="J98" s="462"/>
      <c r="K98" s="478"/>
    </row>
    <row r="99" ht="12.75" customHeight="1">
      <c r="A99" s="453"/>
      <c r="B99" s="470" t="s">
        <v>1779</v>
      </c>
      <c r="C99" s="455"/>
      <c r="D99" s="455"/>
      <c r="E99" s="456"/>
      <c r="F99" s="494"/>
      <c r="G99" s="472">
        <f>+G95+G97</f>
        <v>0</v>
      </c>
      <c r="H99" s="462"/>
      <c r="I99" s="477"/>
      <c r="J99" s="462"/>
      <c r="K99" s="478"/>
    </row>
    <row r="100" ht="4.5" customHeight="1">
      <c r="A100" s="453"/>
      <c r="B100" s="462"/>
      <c r="C100" s="462"/>
      <c r="D100" s="462"/>
      <c r="E100" s="462"/>
      <c r="F100" s="494"/>
      <c r="G100" s="464"/>
      <c r="H100" s="462"/>
      <c r="I100" s="477"/>
      <c r="J100" s="462"/>
      <c r="K100" s="478"/>
    </row>
    <row r="101" ht="12.75" customHeight="1">
      <c r="A101" s="453"/>
      <c r="B101" s="465" t="s">
        <v>1762</v>
      </c>
      <c r="C101" s="455"/>
      <c r="D101" s="456"/>
      <c r="E101" s="476">
        <v>0.0</v>
      </c>
      <c r="F101" s="494"/>
      <c r="G101" s="507">
        <f>-G99*E101</f>
        <v>0</v>
      </c>
      <c r="H101" s="462"/>
      <c r="I101" s="477"/>
      <c r="J101" s="462"/>
      <c r="K101" s="478"/>
    </row>
    <row r="102" ht="4.5" customHeight="1">
      <c r="A102" s="453"/>
      <c r="B102" s="467"/>
      <c r="C102" s="467"/>
      <c r="D102" s="467"/>
      <c r="E102" s="464"/>
      <c r="F102" s="494"/>
      <c r="G102" s="464"/>
      <c r="H102" s="462"/>
      <c r="I102" s="477"/>
      <c r="J102" s="462"/>
      <c r="K102" s="478"/>
    </row>
    <row r="103" ht="15.0" customHeight="1">
      <c r="A103" s="453"/>
      <c r="B103" s="465" t="s">
        <v>1776</v>
      </c>
      <c r="C103" s="455"/>
      <c r="D103" s="456"/>
      <c r="E103" s="476">
        <v>0.0</v>
      </c>
      <c r="F103" s="494"/>
      <c r="G103" s="507">
        <v>0.0</v>
      </c>
      <c r="H103" s="462"/>
      <c r="I103" s="477"/>
      <c r="J103" s="462"/>
      <c r="K103" s="478"/>
    </row>
    <row r="104" ht="4.5" customHeight="1">
      <c r="A104" s="453"/>
      <c r="B104" s="462"/>
      <c r="C104" s="462"/>
      <c r="D104" s="462"/>
      <c r="E104" s="511"/>
      <c r="F104" s="494"/>
      <c r="G104" s="464"/>
      <c r="H104" s="462"/>
      <c r="I104" s="477"/>
      <c r="J104" s="462"/>
      <c r="K104" s="478"/>
    </row>
    <row r="105" ht="12.75" customHeight="1">
      <c r="A105" s="453"/>
      <c r="B105" s="486" t="s">
        <v>1785</v>
      </c>
      <c r="C105" s="455"/>
      <c r="D105" s="456"/>
      <c r="E105" s="508">
        <f>+E101+E103</f>
        <v>0</v>
      </c>
      <c r="F105" s="494"/>
      <c r="G105" s="509">
        <f>+G99+G101+G103</f>
        <v>0</v>
      </c>
      <c r="H105" s="462"/>
      <c r="I105" s="477"/>
      <c r="J105" s="462"/>
      <c r="K105" s="478"/>
    </row>
    <row r="106" ht="4.5" customHeight="1">
      <c r="A106" s="453"/>
      <c r="B106" s="462"/>
      <c r="C106" s="462"/>
      <c r="D106" s="462"/>
      <c r="E106" s="462"/>
      <c r="F106" s="462"/>
      <c r="G106" s="464"/>
      <c r="H106" s="462"/>
      <c r="I106" s="477"/>
      <c r="J106" s="462"/>
      <c r="K106" s="478"/>
    </row>
    <row r="107" ht="12.75" customHeight="1">
      <c r="A107" s="453"/>
      <c r="B107" s="461" t="s">
        <v>1786</v>
      </c>
      <c r="C107" s="455"/>
      <c r="D107" s="455"/>
      <c r="E107" s="456"/>
      <c r="F107" s="462"/>
      <c r="G107" s="459"/>
      <c r="H107" s="462"/>
      <c r="I107" s="477"/>
      <c r="J107" s="462"/>
      <c r="K107" s="478"/>
    </row>
    <row r="108" ht="4.5" customHeight="1">
      <c r="A108" s="453"/>
      <c r="B108" s="462"/>
      <c r="C108" s="462"/>
      <c r="D108" s="462"/>
      <c r="E108" s="462"/>
      <c r="F108" s="462"/>
      <c r="G108" s="464"/>
      <c r="H108" s="462"/>
      <c r="I108" s="477"/>
      <c r="J108" s="462"/>
      <c r="K108" s="478"/>
    </row>
    <row r="109" ht="12.75" customHeight="1">
      <c r="A109" s="453"/>
      <c r="B109" s="470" t="s">
        <v>1732</v>
      </c>
      <c r="C109" s="455"/>
      <c r="D109" s="455"/>
      <c r="E109" s="456"/>
      <c r="F109" s="494"/>
      <c r="G109" s="469">
        <v>0.0</v>
      </c>
      <c r="H109" s="462"/>
      <c r="I109" s="477"/>
      <c r="J109" s="462"/>
      <c r="K109" s="478"/>
    </row>
    <row r="110" ht="4.5" customHeight="1">
      <c r="A110" s="453"/>
      <c r="B110" s="467"/>
      <c r="C110" s="467"/>
      <c r="D110" s="467"/>
      <c r="E110" s="467"/>
      <c r="F110" s="494"/>
      <c r="G110" s="464"/>
      <c r="H110" s="462"/>
      <c r="I110" s="477"/>
      <c r="J110" s="462"/>
      <c r="K110" s="478"/>
    </row>
    <row r="111" ht="12.75" customHeight="1">
      <c r="A111" s="453"/>
      <c r="B111" s="470" t="s">
        <v>1759</v>
      </c>
      <c r="C111" s="455"/>
      <c r="D111" s="455"/>
      <c r="E111" s="456"/>
      <c r="F111" s="494"/>
      <c r="G111" s="507">
        <v>0.0</v>
      </c>
      <c r="H111" s="462"/>
      <c r="I111" s="477"/>
      <c r="J111" s="462"/>
      <c r="K111" s="478"/>
    </row>
    <row r="112" ht="4.5" customHeight="1">
      <c r="A112" s="453"/>
      <c r="B112" s="467"/>
      <c r="C112" s="467"/>
      <c r="D112" s="467"/>
      <c r="E112" s="467"/>
      <c r="F112" s="494"/>
      <c r="G112" s="464"/>
      <c r="H112" s="462"/>
      <c r="I112" s="477"/>
      <c r="J112" s="462"/>
      <c r="K112" s="478"/>
    </row>
    <row r="113" ht="12.75" customHeight="1">
      <c r="A113" s="453"/>
      <c r="B113" s="470" t="s">
        <v>1779</v>
      </c>
      <c r="C113" s="455"/>
      <c r="D113" s="455"/>
      <c r="E113" s="456"/>
      <c r="F113" s="494"/>
      <c r="G113" s="472">
        <f>+G109+G111</f>
        <v>0</v>
      </c>
      <c r="H113" s="462"/>
      <c r="I113" s="477"/>
      <c r="J113" s="462"/>
      <c r="K113" s="478"/>
    </row>
    <row r="114" ht="4.5" customHeight="1">
      <c r="A114" s="453"/>
      <c r="B114" s="462"/>
      <c r="C114" s="462"/>
      <c r="D114" s="462"/>
      <c r="E114" s="462"/>
      <c r="F114" s="494"/>
      <c r="G114" s="464"/>
      <c r="H114" s="462"/>
      <c r="I114" s="477"/>
      <c r="J114" s="462"/>
      <c r="K114" s="478"/>
    </row>
    <row r="115" ht="12.75" customHeight="1">
      <c r="A115" s="453"/>
      <c r="B115" s="465" t="s">
        <v>1762</v>
      </c>
      <c r="C115" s="455"/>
      <c r="D115" s="456"/>
      <c r="E115" s="476">
        <v>0.0</v>
      </c>
      <c r="F115" s="494"/>
      <c r="G115" s="507">
        <f>-G113*E115</f>
        <v>0</v>
      </c>
      <c r="H115" s="462"/>
      <c r="I115" s="477"/>
      <c r="J115" s="462"/>
      <c r="K115" s="478"/>
    </row>
    <row r="116" ht="4.5" customHeight="1">
      <c r="A116" s="453"/>
      <c r="B116" s="467"/>
      <c r="C116" s="467"/>
      <c r="D116" s="467"/>
      <c r="E116" s="464"/>
      <c r="F116" s="494"/>
      <c r="G116" s="464"/>
      <c r="H116" s="462"/>
      <c r="I116" s="477"/>
      <c r="J116" s="462"/>
      <c r="K116" s="478"/>
    </row>
    <row r="117" ht="12.75" customHeight="1">
      <c r="A117" s="453"/>
      <c r="B117" s="465" t="s">
        <v>1762</v>
      </c>
      <c r="C117" s="455"/>
      <c r="D117" s="456"/>
      <c r="E117" s="476">
        <v>0.0</v>
      </c>
      <c r="F117" s="494"/>
      <c r="G117" s="507">
        <f>-G113*E117</f>
        <v>0</v>
      </c>
      <c r="H117" s="462"/>
      <c r="I117" s="477"/>
      <c r="J117" s="462"/>
      <c r="K117" s="478"/>
    </row>
    <row r="118" ht="4.5" customHeight="1">
      <c r="A118" s="453"/>
      <c r="B118" s="462"/>
      <c r="C118" s="462"/>
      <c r="D118" s="462"/>
      <c r="E118" s="462"/>
      <c r="F118" s="494"/>
      <c r="G118" s="464"/>
      <c r="H118" s="462"/>
      <c r="I118" s="477"/>
      <c r="J118" s="462"/>
      <c r="K118" s="478"/>
    </row>
    <row r="119" ht="12.75" customHeight="1">
      <c r="A119" s="453"/>
      <c r="B119" s="486" t="s">
        <v>1786</v>
      </c>
      <c r="C119" s="455"/>
      <c r="D119" s="456"/>
      <c r="E119" s="508">
        <f>+E115+E117</f>
        <v>0</v>
      </c>
      <c r="F119" s="494"/>
      <c r="G119" s="509">
        <f>+G113+G115+G117</f>
        <v>0</v>
      </c>
      <c r="H119" s="462"/>
      <c r="I119" s="477"/>
      <c r="J119" s="462"/>
      <c r="K119" s="478"/>
    </row>
    <row r="120" ht="4.5" customHeight="1">
      <c r="A120" s="453"/>
      <c r="B120" s="462"/>
      <c r="C120" s="462"/>
      <c r="D120" s="462"/>
      <c r="E120" s="462"/>
      <c r="F120" s="462"/>
      <c r="G120" s="464"/>
      <c r="H120" s="462"/>
      <c r="I120" s="477"/>
      <c r="J120" s="462"/>
      <c r="K120" s="478"/>
    </row>
    <row r="121" ht="16.5" customHeight="1">
      <c r="A121" s="453"/>
      <c r="B121" s="461" t="s">
        <v>1787</v>
      </c>
      <c r="C121" s="455"/>
      <c r="D121" s="455"/>
      <c r="E121" s="456"/>
      <c r="F121" s="462"/>
      <c r="G121" s="459"/>
      <c r="H121" s="462"/>
      <c r="I121" s="477"/>
      <c r="J121" s="462"/>
      <c r="K121" s="478"/>
    </row>
    <row r="122" ht="4.5" customHeight="1">
      <c r="A122" s="453"/>
      <c r="B122" s="462"/>
      <c r="C122" s="462"/>
      <c r="D122" s="462"/>
      <c r="E122" s="462"/>
      <c r="F122" s="462"/>
      <c r="G122" s="464"/>
      <c r="H122" s="462"/>
      <c r="I122" s="477"/>
      <c r="J122" s="462"/>
      <c r="K122" s="478"/>
    </row>
    <row r="123" ht="12.75" customHeight="1">
      <c r="A123" s="453"/>
      <c r="B123" s="470" t="s">
        <v>1732</v>
      </c>
      <c r="C123" s="455"/>
      <c r="D123" s="455"/>
      <c r="E123" s="456"/>
      <c r="F123" s="494"/>
      <c r="G123" s="469">
        <v>0.0</v>
      </c>
      <c r="H123" s="462"/>
      <c r="I123" s="477"/>
      <c r="J123" s="462"/>
      <c r="K123" s="478"/>
    </row>
    <row r="124" ht="4.5" customHeight="1">
      <c r="A124" s="453"/>
      <c r="B124" s="467"/>
      <c r="C124" s="467"/>
      <c r="D124" s="467"/>
      <c r="E124" s="467"/>
      <c r="F124" s="494"/>
      <c r="G124" s="464"/>
      <c r="H124" s="462"/>
      <c r="I124" s="477"/>
      <c r="J124" s="462"/>
      <c r="K124" s="478"/>
    </row>
    <row r="125" ht="12.75" customHeight="1">
      <c r="A125" s="453"/>
      <c r="B125" s="470" t="s">
        <v>1759</v>
      </c>
      <c r="C125" s="455"/>
      <c r="D125" s="455"/>
      <c r="E125" s="456"/>
      <c r="F125" s="494"/>
      <c r="G125" s="507">
        <v>0.0</v>
      </c>
      <c r="H125" s="462"/>
      <c r="I125" s="477"/>
      <c r="J125" s="462"/>
      <c r="K125" s="478"/>
    </row>
    <row r="126" ht="4.5" customHeight="1">
      <c r="A126" s="453"/>
      <c r="B126" s="467"/>
      <c r="C126" s="467"/>
      <c r="D126" s="467"/>
      <c r="E126" s="467"/>
      <c r="F126" s="494"/>
      <c r="G126" s="464"/>
      <c r="H126" s="462"/>
      <c r="I126" s="477"/>
      <c r="J126" s="462"/>
      <c r="K126" s="478"/>
    </row>
    <row r="127" ht="12.75" customHeight="1">
      <c r="A127" s="453"/>
      <c r="B127" s="470" t="s">
        <v>1779</v>
      </c>
      <c r="C127" s="455"/>
      <c r="D127" s="455"/>
      <c r="E127" s="456"/>
      <c r="F127" s="494"/>
      <c r="G127" s="472">
        <f>+G123+G125</f>
        <v>0</v>
      </c>
      <c r="H127" s="462"/>
      <c r="I127" s="477"/>
      <c r="J127" s="462"/>
      <c r="K127" s="478"/>
    </row>
    <row r="128" ht="4.5" customHeight="1">
      <c r="A128" s="453"/>
      <c r="B128" s="462"/>
      <c r="C128" s="462"/>
      <c r="D128" s="462"/>
      <c r="E128" s="462"/>
      <c r="F128" s="494"/>
      <c r="G128" s="464"/>
      <c r="H128" s="462"/>
      <c r="I128" s="477"/>
      <c r="J128" s="462"/>
      <c r="K128" s="478"/>
    </row>
    <row r="129" ht="12.75" customHeight="1">
      <c r="A129" s="453"/>
      <c r="B129" s="465" t="s">
        <v>1780</v>
      </c>
      <c r="C129" s="455"/>
      <c r="D129" s="456"/>
      <c r="E129" s="476">
        <v>0.0</v>
      </c>
      <c r="F129" s="494"/>
      <c r="G129" s="507">
        <f>IF(G127&lt;0,0,G127*$E$129)*-1</f>
        <v>0</v>
      </c>
      <c r="H129" s="462"/>
      <c r="I129" s="477"/>
      <c r="J129" s="462"/>
      <c r="K129" s="478"/>
    </row>
    <row r="130" ht="4.5" customHeight="1">
      <c r="A130" s="453"/>
      <c r="B130" s="467"/>
      <c r="C130" s="467"/>
      <c r="D130" s="467"/>
      <c r="E130" s="464"/>
      <c r="F130" s="494"/>
      <c r="G130" s="464"/>
      <c r="H130" s="462"/>
      <c r="I130" s="477"/>
      <c r="J130" s="462"/>
      <c r="K130" s="478"/>
    </row>
    <row r="131" ht="15.0" customHeight="1">
      <c r="A131" s="453"/>
      <c r="B131" s="465" t="s">
        <v>1776</v>
      </c>
      <c r="C131" s="455"/>
      <c r="D131" s="456"/>
      <c r="E131" s="476">
        <v>0.0</v>
      </c>
      <c r="F131" s="494"/>
      <c r="G131" s="507">
        <v>0.0</v>
      </c>
      <c r="H131" s="462"/>
      <c r="I131" s="477"/>
      <c r="J131" s="462"/>
      <c r="K131" s="478"/>
    </row>
    <row r="132" ht="4.5" customHeight="1">
      <c r="A132" s="453"/>
      <c r="B132" s="462"/>
      <c r="C132" s="462"/>
      <c r="D132" s="462"/>
      <c r="E132" s="462"/>
      <c r="F132" s="494"/>
      <c r="G132" s="464"/>
      <c r="H132" s="462"/>
      <c r="I132" s="477"/>
      <c r="J132" s="462"/>
      <c r="K132" s="478"/>
    </row>
    <row r="133" ht="15.0" customHeight="1">
      <c r="A133" s="453"/>
      <c r="B133" s="486" t="s">
        <v>1788</v>
      </c>
      <c r="C133" s="455"/>
      <c r="D133" s="456"/>
      <c r="E133" s="512">
        <f>+E129+E131</f>
        <v>0</v>
      </c>
      <c r="F133" s="494"/>
      <c r="G133" s="509">
        <f>+G127+G129+G131</f>
        <v>0</v>
      </c>
      <c r="H133" s="462"/>
      <c r="I133" s="477"/>
      <c r="J133" s="462"/>
      <c r="K133" s="478"/>
    </row>
    <row r="134" ht="4.5" customHeight="1">
      <c r="A134" s="453"/>
      <c r="B134" s="462"/>
      <c r="C134" s="462"/>
      <c r="D134" s="462"/>
      <c r="E134" s="462"/>
      <c r="F134" s="462"/>
      <c r="G134" s="464"/>
      <c r="H134" s="462"/>
      <c r="I134" s="477"/>
      <c r="J134" s="462"/>
      <c r="K134" s="478"/>
    </row>
    <row r="135" ht="18.0" customHeight="1">
      <c r="A135" s="453"/>
      <c r="B135" s="462"/>
      <c r="C135" s="462"/>
      <c r="D135" s="461" t="s">
        <v>1789</v>
      </c>
      <c r="E135" s="456"/>
      <c r="F135" s="462"/>
      <c r="G135" s="513">
        <f>+G77+G91+G105+G119+G133</f>
        <v>0</v>
      </c>
      <c r="H135" s="462"/>
      <c r="I135" s="477"/>
      <c r="J135" s="462"/>
      <c r="K135" s="478"/>
    </row>
    <row r="136" ht="19.5" customHeight="1">
      <c r="A136" s="453"/>
      <c r="B136" s="462"/>
      <c r="C136" s="462"/>
      <c r="D136" s="462"/>
      <c r="E136" s="462"/>
      <c r="F136" s="462"/>
      <c r="G136" s="464"/>
      <c r="H136" s="462"/>
      <c r="I136" s="477"/>
      <c r="J136" s="462"/>
      <c r="K136" s="478"/>
    </row>
    <row r="137" ht="16.5" customHeight="1">
      <c r="A137" s="453"/>
      <c r="B137" s="461" t="s">
        <v>1790</v>
      </c>
      <c r="C137" s="455"/>
      <c r="D137" s="456"/>
      <c r="E137" s="514"/>
      <c r="F137" s="462"/>
      <c r="G137" s="515">
        <f>(+G50+G63+G135)</f>
        <v>0</v>
      </c>
      <c r="H137" s="462"/>
      <c r="I137" s="516"/>
      <c r="J137" s="462"/>
      <c r="K137" s="478"/>
    </row>
    <row r="138" ht="4.5" customHeight="1">
      <c r="A138" s="453"/>
      <c r="B138" s="517"/>
      <c r="C138" s="517"/>
      <c r="D138" s="517"/>
      <c r="E138" s="517"/>
      <c r="F138" s="518"/>
      <c r="G138" s="519"/>
      <c r="H138" s="462"/>
      <c r="I138" s="477"/>
      <c r="J138" s="462"/>
      <c r="K138" s="478"/>
    </row>
    <row r="139" ht="15.0" customHeight="1">
      <c r="A139" s="453"/>
      <c r="B139" s="520" t="s">
        <v>1791</v>
      </c>
      <c r="C139" s="521" t="s">
        <v>1792</v>
      </c>
      <c r="D139" s="522"/>
      <c r="E139" s="523">
        <v>0.0</v>
      </c>
      <c r="F139" s="524"/>
      <c r="G139" s="525"/>
      <c r="H139" s="462"/>
      <c r="I139" s="477"/>
      <c r="J139" s="462"/>
      <c r="K139" s="478"/>
    </row>
    <row r="140" ht="15.0" customHeight="1">
      <c r="A140" s="453"/>
      <c r="B140" s="526"/>
      <c r="C140" s="527" t="s">
        <v>1793</v>
      </c>
      <c r="D140" s="456"/>
      <c r="E140" s="528">
        <v>0.0</v>
      </c>
      <c r="F140" s="462"/>
      <c r="G140" s="529"/>
      <c r="H140" s="462"/>
      <c r="I140" s="477"/>
      <c r="J140" s="462"/>
      <c r="K140" s="478"/>
    </row>
    <row r="141" ht="15.0" customHeight="1">
      <c r="A141" s="453"/>
      <c r="B141" s="526"/>
      <c r="C141" s="527" t="s">
        <v>1794</v>
      </c>
      <c r="D141" s="456"/>
      <c r="E141" s="528">
        <v>0.0</v>
      </c>
      <c r="F141" s="462"/>
      <c r="G141" s="530"/>
      <c r="H141" s="462"/>
      <c r="I141" s="477"/>
      <c r="J141" s="462"/>
      <c r="K141" s="478"/>
    </row>
    <row r="142" ht="4.5" customHeight="1">
      <c r="A142" s="453"/>
      <c r="B142" s="526"/>
      <c r="C142" s="518"/>
      <c r="D142" s="518"/>
      <c r="E142" s="518"/>
      <c r="F142" s="462"/>
      <c r="G142" s="531"/>
      <c r="H142" s="462"/>
      <c r="I142" s="477"/>
      <c r="J142" s="462"/>
      <c r="K142" s="478"/>
    </row>
    <row r="143" ht="15.0" customHeight="1">
      <c r="A143" s="453"/>
      <c r="B143" s="526"/>
      <c r="C143" s="532" t="s">
        <v>1795</v>
      </c>
      <c r="D143" s="455"/>
      <c r="E143" s="456"/>
      <c r="F143" s="462"/>
      <c r="G143" s="533" t="str">
        <f>IF(G137&lt;=0,"",+G137+G141)</f>
        <v/>
      </c>
      <c r="H143" s="462"/>
      <c r="I143" s="477"/>
      <c r="J143" s="462"/>
      <c r="K143" s="478"/>
    </row>
    <row r="144" ht="4.5" customHeight="1">
      <c r="A144" s="453"/>
      <c r="B144" s="526"/>
      <c r="C144" s="518"/>
      <c r="D144" s="518"/>
      <c r="E144" s="518"/>
      <c r="F144" s="462"/>
      <c r="G144" s="531"/>
      <c r="H144" s="462"/>
      <c r="I144" s="477"/>
      <c r="J144" s="462"/>
      <c r="K144" s="478"/>
    </row>
    <row r="145" ht="15.0" customHeight="1">
      <c r="A145" s="453"/>
      <c r="B145" s="526"/>
      <c r="C145" s="527" t="s">
        <v>1796</v>
      </c>
      <c r="D145" s="456"/>
      <c r="E145" s="476">
        <v>0.0</v>
      </c>
      <c r="F145" s="462"/>
      <c r="G145" s="534" t="str">
        <f>IF(G137&lt;=0,"",IF((-G143*E145)&lt;=-(E141+G139),-(E141+G139),(-G143*E145)))</f>
        <v/>
      </c>
      <c r="H145" s="462"/>
      <c r="I145" s="477"/>
      <c r="J145" s="462"/>
      <c r="K145" s="478"/>
    </row>
    <row r="146" ht="15.0" customHeight="1">
      <c r="A146" s="453"/>
      <c r="B146" s="526"/>
      <c r="C146" s="527" t="s">
        <v>1797</v>
      </c>
      <c r="D146" s="456"/>
      <c r="E146" s="535" t="str">
        <f>IF(G137&lt;=0,"",+E141+G139+G145)</f>
        <v/>
      </c>
      <c r="F146" s="462"/>
      <c r="G146" s="529" t="str">
        <f>IF(G137&lt;=0,"",-((G145/-E145)+G145))</f>
        <v/>
      </c>
      <c r="H146" s="462"/>
      <c r="I146" s="477"/>
      <c r="J146" s="462"/>
      <c r="K146" s="478"/>
    </row>
    <row r="147" ht="4.5" customHeight="1">
      <c r="A147" s="453"/>
      <c r="B147" s="526"/>
      <c r="C147" s="518"/>
      <c r="D147" s="518"/>
      <c r="E147" s="518"/>
      <c r="F147" s="462"/>
      <c r="G147" s="536"/>
      <c r="H147" s="462"/>
      <c r="I147" s="477"/>
      <c r="J147" s="462"/>
      <c r="K147" s="478"/>
    </row>
    <row r="148" ht="15.0" customHeight="1">
      <c r="A148" s="453"/>
      <c r="B148" s="526"/>
      <c r="C148" s="518"/>
      <c r="D148" s="518"/>
      <c r="E148" s="518"/>
      <c r="F148" s="462"/>
      <c r="G148" s="530" t="str">
        <f>IF(G137&lt;=0,"",+G145+G146)</f>
        <v/>
      </c>
      <c r="H148" s="462"/>
      <c r="I148" s="477"/>
      <c r="J148" s="462"/>
      <c r="K148" s="478"/>
    </row>
    <row r="149" ht="4.5" customHeight="1">
      <c r="A149" s="453"/>
      <c r="B149" s="526"/>
      <c r="C149" s="518"/>
      <c r="D149" s="518"/>
      <c r="E149" s="518"/>
      <c r="F149" s="462"/>
      <c r="G149" s="536"/>
      <c r="H149" s="462"/>
      <c r="I149" s="477"/>
      <c r="J149" s="462"/>
      <c r="K149" s="478"/>
    </row>
    <row r="150" ht="15.0" customHeight="1">
      <c r="A150" s="453"/>
      <c r="B150" s="526"/>
      <c r="C150" s="532" t="s">
        <v>1798</v>
      </c>
      <c r="D150" s="455"/>
      <c r="E150" s="456"/>
      <c r="F150" s="462"/>
      <c r="G150" s="537" t="str">
        <f>IF(G137&lt;=0,"",+G143+G148)</f>
        <v/>
      </c>
      <c r="H150" s="462"/>
      <c r="I150" s="477"/>
      <c r="J150" s="462"/>
      <c r="K150" s="478"/>
    </row>
    <row r="151" ht="4.5" customHeight="1">
      <c r="A151" s="453"/>
      <c r="B151" s="526"/>
      <c r="C151" s="518"/>
      <c r="D151" s="518"/>
      <c r="E151" s="518"/>
      <c r="F151" s="462"/>
      <c r="G151" s="536"/>
      <c r="H151" s="462"/>
      <c r="I151" s="477"/>
      <c r="J151" s="462"/>
      <c r="K151" s="478"/>
    </row>
    <row r="152" ht="15.0" customHeight="1">
      <c r="A152" s="453"/>
      <c r="B152" s="538"/>
      <c r="C152" s="539" t="s">
        <v>1799</v>
      </c>
      <c r="D152" s="540"/>
      <c r="E152" s="541">
        <v>0.0</v>
      </c>
      <c r="F152" s="542"/>
      <c r="G152" s="543" t="str">
        <f>IF(G137&lt;=0,"",IF(-(G150&lt;=0),0,(-(G150*E152))))</f>
        <v/>
      </c>
      <c r="H152" s="462"/>
      <c r="I152" s="477"/>
      <c r="J152" s="462"/>
      <c r="K152" s="478"/>
    </row>
    <row r="153" ht="4.5" customHeight="1">
      <c r="A153" s="453"/>
      <c r="B153" s="462"/>
      <c r="C153" s="462"/>
      <c r="D153" s="462"/>
      <c r="E153" s="462"/>
      <c r="F153" s="462"/>
      <c r="G153" s="464"/>
      <c r="H153" s="462"/>
      <c r="I153" s="477"/>
      <c r="J153" s="462"/>
      <c r="K153" s="478"/>
    </row>
    <row r="154" ht="15.0" customHeight="1">
      <c r="A154" s="453"/>
      <c r="B154" s="520" t="s">
        <v>1791</v>
      </c>
      <c r="C154" s="521" t="s">
        <v>1792</v>
      </c>
      <c r="D154" s="522"/>
      <c r="E154" s="523">
        <v>0.0</v>
      </c>
      <c r="F154" s="524"/>
      <c r="G154" s="525" t="str">
        <f>IF(G137&lt;=0,"",IF((-G137*E154)&lt;=-(E155),-(E155),(-G137*E154)))</f>
        <v/>
      </c>
      <c r="H154" s="462"/>
      <c r="I154" s="477"/>
      <c r="J154" s="462"/>
      <c r="K154" s="478"/>
    </row>
    <row r="155" ht="15.0" customHeight="1">
      <c r="A155" s="453"/>
      <c r="B155" s="526"/>
      <c r="C155" s="527" t="s">
        <v>1793</v>
      </c>
      <c r="D155" s="456"/>
      <c r="E155" s="528">
        <v>0.0</v>
      </c>
      <c r="F155" s="462"/>
      <c r="G155" s="529" t="str">
        <f>IF(G137&lt;=0,"",-((G154/-E154)+G154))</f>
        <v/>
      </c>
      <c r="H155" s="462"/>
      <c r="I155" s="477"/>
      <c r="J155" s="462"/>
      <c r="K155" s="478"/>
    </row>
    <row r="156" ht="15.0" customHeight="1">
      <c r="A156" s="453"/>
      <c r="B156" s="526"/>
      <c r="C156" s="527" t="s">
        <v>1800</v>
      </c>
      <c r="D156" s="456"/>
      <c r="E156" s="528">
        <v>0.0</v>
      </c>
      <c r="F156" s="462"/>
      <c r="G156" s="530" t="str">
        <f>IF(G137&lt;=0,"",+G154+G155)</f>
        <v/>
      </c>
      <c r="H156" s="462"/>
      <c r="I156" s="477"/>
      <c r="J156" s="462"/>
      <c r="K156" s="478"/>
    </row>
    <row r="157" ht="4.5" customHeight="1">
      <c r="A157" s="453"/>
      <c r="B157" s="526"/>
      <c r="C157" s="518"/>
      <c r="D157" s="518"/>
      <c r="E157" s="518"/>
      <c r="F157" s="462"/>
      <c r="G157" s="531"/>
      <c r="H157" s="462"/>
      <c r="I157" s="477"/>
      <c r="J157" s="462"/>
      <c r="K157" s="478"/>
    </row>
    <row r="158" ht="15.0" customHeight="1">
      <c r="A158" s="453"/>
      <c r="B158" s="526"/>
      <c r="C158" s="532" t="s">
        <v>1795</v>
      </c>
      <c r="D158" s="455"/>
      <c r="E158" s="456"/>
      <c r="F158" s="462"/>
      <c r="G158" s="533" t="str">
        <f>IF(G137&lt;=0,"",+G137+G156)</f>
        <v/>
      </c>
      <c r="H158" s="462"/>
      <c r="I158" s="477"/>
      <c r="J158" s="462"/>
      <c r="K158" s="478"/>
    </row>
    <row r="159" ht="4.5" customHeight="1">
      <c r="A159" s="453"/>
      <c r="B159" s="526"/>
      <c r="C159" s="518"/>
      <c r="D159" s="518"/>
      <c r="E159" s="518"/>
      <c r="F159" s="462"/>
      <c r="G159" s="531"/>
      <c r="H159" s="462"/>
      <c r="I159" s="477"/>
      <c r="J159" s="462"/>
      <c r="K159" s="478"/>
    </row>
    <row r="160" ht="15.0" customHeight="1">
      <c r="A160" s="453"/>
      <c r="B160" s="526"/>
      <c r="C160" s="544" t="s">
        <v>1801</v>
      </c>
      <c r="D160" s="456"/>
      <c r="E160" s="476">
        <v>0.0</v>
      </c>
      <c r="F160" s="462"/>
      <c r="G160" s="534" t="str">
        <f>IF(G137&lt;=0,"",IF((-G158*E160)&lt;=-(E156+G154),-(E156+G154),(-G158*E160)))</f>
        <v/>
      </c>
      <c r="H160" s="462"/>
      <c r="I160" s="477"/>
      <c r="J160" s="462"/>
      <c r="K160" s="478"/>
    </row>
    <row r="161" ht="15.0" customHeight="1">
      <c r="A161" s="453"/>
      <c r="B161" s="526"/>
      <c r="C161" s="544" t="s">
        <v>1797</v>
      </c>
      <c r="D161" s="456"/>
      <c r="E161" s="535" t="str">
        <f>IF(G137&lt;=0,"",+E156+G154+G160)</f>
        <v/>
      </c>
      <c r="F161" s="462"/>
      <c r="G161" s="529" t="str">
        <f>IF(G137&lt;=0,"",-((G160/-E160)+G160))</f>
        <v/>
      </c>
      <c r="H161" s="462"/>
      <c r="I161" s="477"/>
      <c r="J161" s="462"/>
      <c r="K161" s="478"/>
    </row>
    <row r="162" ht="4.5" customHeight="1">
      <c r="A162" s="453"/>
      <c r="B162" s="526"/>
      <c r="C162" s="518"/>
      <c r="D162" s="518"/>
      <c r="E162" s="518"/>
      <c r="F162" s="462"/>
      <c r="G162" s="536"/>
      <c r="H162" s="462"/>
      <c r="I162" s="477"/>
      <c r="J162" s="462"/>
      <c r="K162" s="478"/>
    </row>
    <row r="163" ht="15.0" customHeight="1">
      <c r="A163" s="453"/>
      <c r="B163" s="526"/>
      <c r="C163" s="518"/>
      <c r="D163" s="518"/>
      <c r="E163" s="518"/>
      <c r="F163" s="462"/>
      <c r="G163" s="530" t="str">
        <f>IF(G137&lt;=0,"",+G160+G161)</f>
        <v/>
      </c>
      <c r="H163" s="462"/>
      <c r="I163" s="477"/>
      <c r="J163" s="462"/>
      <c r="K163" s="478"/>
    </row>
    <row r="164" ht="4.5" customHeight="1">
      <c r="A164" s="453"/>
      <c r="B164" s="526"/>
      <c r="C164" s="518"/>
      <c r="D164" s="518"/>
      <c r="E164" s="518"/>
      <c r="F164" s="462"/>
      <c r="G164" s="536"/>
      <c r="H164" s="462"/>
      <c r="I164" s="477"/>
      <c r="J164" s="462"/>
      <c r="K164" s="478"/>
    </row>
    <row r="165" ht="15.0" customHeight="1">
      <c r="A165" s="453"/>
      <c r="B165" s="526"/>
      <c r="C165" s="532" t="s">
        <v>1798</v>
      </c>
      <c r="D165" s="455"/>
      <c r="E165" s="456"/>
      <c r="F165" s="462"/>
      <c r="G165" s="537" t="str">
        <f>IF(G137&lt;=0,"",+G158+G163)</f>
        <v/>
      </c>
      <c r="H165" s="462"/>
      <c r="I165" s="477"/>
      <c r="J165" s="462"/>
      <c r="K165" s="478"/>
    </row>
    <row r="166" ht="4.5" customHeight="1">
      <c r="A166" s="453"/>
      <c r="B166" s="526"/>
      <c r="C166" s="518"/>
      <c r="D166" s="518"/>
      <c r="E166" s="518"/>
      <c r="F166" s="462"/>
      <c r="G166" s="536"/>
      <c r="H166" s="462"/>
      <c r="I166" s="477"/>
      <c r="J166" s="462"/>
      <c r="K166" s="478"/>
    </row>
    <row r="167" ht="15.0" customHeight="1">
      <c r="A167" s="453"/>
      <c r="B167" s="538"/>
      <c r="C167" s="539" t="s">
        <v>1802</v>
      </c>
      <c r="D167" s="540"/>
      <c r="E167" s="541">
        <v>0.0</v>
      </c>
      <c r="F167" s="542"/>
      <c r="G167" s="543" t="str">
        <f>IF(G137&lt;=0,"",IF(-(G165&lt;=0),0,(-(G165*E167))))</f>
        <v/>
      </c>
      <c r="H167" s="462"/>
      <c r="I167" s="477"/>
      <c r="J167" s="462"/>
      <c r="K167" s="478"/>
    </row>
    <row r="168" ht="4.5" customHeight="1">
      <c r="A168" s="453"/>
      <c r="B168" s="462"/>
      <c r="C168" s="462"/>
      <c r="D168" s="462"/>
      <c r="E168" s="462"/>
      <c r="F168" s="462"/>
      <c r="G168" s="464"/>
      <c r="H168" s="462"/>
      <c r="I168" s="477"/>
      <c r="J168" s="462"/>
      <c r="K168" s="478"/>
    </row>
    <row r="169" ht="15.0" customHeight="1">
      <c r="A169" s="453"/>
      <c r="B169" s="520" t="s">
        <v>1791</v>
      </c>
      <c r="C169" s="521" t="s">
        <v>1792</v>
      </c>
      <c r="D169" s="522"/>
      <c r="E169" s="523">
        <v>0.0</v>
      </c>
      <c r="F169" s="524"/>
      <c r="G169" s="525" t="str">
        <f>IF(G137&lt;=0,"",IF((-G137*E169)&lt;=-(E170),-(E170),(-G137*E169)))</f>
        <v/>
      </c>
      <c r="H169" s="462"/>
      <c r="I169" s="477"/>
      <c r="J169" s="462"/>
      <c r="K169" s="478"/>
    </row>
    <row r="170" ht="15.0" customHeight="1">
      <c r="A170" s="453"/>
      <c r="B170" s="526"/>
      <c r="C170" s="527" t="s">
        <v>1793</v>
      </c>
      <c r="D170" s="456"/>
      <c r="E170" s="528">
        <v>0.0</v>
      </c>
      <c r="F170" s="462"/>
      <c r="G170" s="529" t="str">
        <f>IF(G137&lt;=0,"",-((G169/-E169)+G169))</f>
        <v/>
      </c>
      <c r="H170" s="462"/>
      <c r="I170" s="477"/>
      <c r="J170" s="462"/>
      <c r="K170" s="478"/>
    </row>
    <row r="171" ht="15.0" customHeight="1">
      <c r="A171" s="453"/>
      <c r="B171" s="526"/>
      <c r="C171" s="527" t="s">
        <v>1800</v>
      </c>
      <c r="D171" s="456"/>
      <c r="E171" s="528">
        <v>0.0</v>
      </c>
      <c r="F171" s="462"/>
      <c r="G171" s="530" t="str">
        <f>IF(G137&lt;=0,"",+G169+G170)</f>
        <v/>
      </c>
      <c r="H171" s="462"/>
      <c r="I171" s="477"/>
      <c r="J171" s="462"/>
      <c r="K171" s="478"/>
    </row>
    <row r="172" ht="4.5" customHeight="1">
      <c r="A172" s="453"/>
      <c r="B172" s="526"/>
      <c r="C172" s="518"/>
      <c r="D172" s="518"/>
      <c r="E172" s="518"/>
      <c r="F172" s="462"/>
      <c r="G172" s="531"/>
      <c r="H172" s="462"/>
      <c r="I172" s="477"/>
      <c r="J172" s="462"/>
      <c r="K172" s="478"/>
    </row>
    <row r="173" ht="15.0" customHeight="1">
      <c r="A173" s="453"/>
      <c r="B173" s="526"/>
      <c r="C173" s="532" t="s">
        <v>1795</v>
      </c>
      <c r="D173" s="455"/>
      <c r="E173" s="456"/>
      <c r="F173" s="462"/>
      <c r="G173" s="533" t="str">
        <f>IF(G137&lt;=0,"",+G137+G171)</f>
        <v/>
      </c>
      <c r="H173" s="462"/>
      <c r="I173" s="477"/>
      <c r="J173" s="462"/>
      <c r="K173" s="478"/>
    </row>
    <row r="174" ht="4.5" customHeight="1">
      <c r="A174" s="453"/>
      <c r="B174" s="526"/>
      <c r="C174" s="518"/>
      <c r="D174" s="518"/>
      <c r="E174" s="518"/>
      <c r="F174" s="462"/>
      <c r="G174" s="531"/>
      <c r="H174" s="462"/>
      <c r="I174" s="477"/>
      <c r="J174" s="462"/>
      <c r="K174" s="478"/>
    </row>
    <row r="175" ht="15.0" customHeight="1">
      <c r="A175" s="453"/>
      <c r="B175" s="526"/>
      <c r="C175" s="527" t="s">
        <v>1803</v>
      </c>
      <c r="D175" s="456"/>
      <c r="E175" s="476">
        <v>0.0</v>
      </c>
      <c r="F175" s="462"/>
      <c r="G175" s="534" t="str">
        <f>IF(G137&lt;=0,"",IF((-G173*E175)&lt;=-(E171+G169),-(E171+G169),(-G173*E175)))</f>
        <v/>
      </c>
      <c r="H175" s="462"/>
      <c r="I175" s="477"/>
      <c r="J175" s="462"/>
      <c r="K175" s="478"/>
    </row>
    <row r="176" ht="15.0" customHeight="1">
      <c r="A176" s="453"/>
      <c r="B176" s="526"/>
      <c r="C176" s="527" t="s">
        <v>1797</v>
      </c>
      <c r="D176" s="456"/>
      <c r="E176" s="535" t="str">
        <f>IF(G137&lt;=0,"",+E171+G169+G175)</f>
        <v/>
      </c>
      <c r="F176" s="462"/>
      <c r="G176" s="529" t="str">
        <f>IF(G137&lt;=0,"",-((G175/-E175)+G175))</f>
        <v/>
      </c>
      <c r="H176" s="462"/>
      <c r="I176" s="477"/>
      <c r="J176" s="462"/>
      <c r="K176" s="478"/>
    </row>
    <row r="177" ht="4.5" customHeight="1">
      <c r="A177" s="453"/>
      <c r="B177" s="526"/>
      <c r="C177" s="518"/>
      <c r="D177" s="518"/>
      <c r="E177" s="518"/>
      <c r="F177" s="462"/>
      <c r="G177" s="536"/>
      <c r="H177" s="462"/>
      <c r="I177" s="477"/>
      <c r="J177" s="462"/>
      <c r="K177" s="478"/>
    </row>
    <row r="178" ht="15.0" customHeight="1">
      <c r="A178" s="453"/>
      <c r="B178" s="526"/>
      <c r="C178" s="518"/>
      <c r="D178" s="518"/>
      <c r="E178" s="518"/>
      <c r="F178" s="462"/>
      <c r="G178" s="530" t="str">
        <f>IF(G137&lt;=0,"",+G175+G176)</f>
        <v/>
      </c>
      <c r="H178" s="462"/>
      <c r="I178" s="477"/>
      <c r="J178" s="462"/>
      <c r="K178" s="478"/>
    </row>
    <row r="179" ht="4.5" customHeight="1">
      <c r="A179" s="453"/>
      <c r="B179" s="526"/>
      <c r="C179" s="518"/>
      <c r="D179" s="518"/>
      <c r="E179" s="518"/>
      <c r="F179" s="462"/>
      <c r="G179" s="536"/>
      <c r="H179" s="462"/>
      <c r="I179" s="477"/>
      <c r="J179" s="462"/>
      <c r="K179" s="478"/>
    </row>
    <row r="180" ht="15.0" customHeight="1">
      <c r="A180" s="453"/>
      <c r="B180" s="526"/>
      <c r="C180" s="532" t="s">
        <v>1798</v>
      </c>
      <c r="D180" s="455"/>
      <c r="E180" s="456"/>
      <c r="F180" s="462"/>
      <c r="G180" s="537" t="str">
        <f>IF(G137&lt;=0,"",+G173+G178)</f>
        <v/>
      </c>
      <c r="H180" s="462"/>
      <c r="I180" s="477"/>
      <c r="J180" s="462"/>
      <c r="K180" s="478"/>
    </row>
    <row r="181" ht="4.5" customHeight="1">
      <c r="A181" s="453"/>
      <c r="B181" s="526"/>
      <c r="C181" s="518"/>
      <c r="D181" s="518"/>
      <c r="E181" s="518"/>
      <c r="F181" s="462"/>
      <c r="G181" s="536"/>
      <c r="H181" s="462"/>
      <c r="I181" s="477"/>
      <c r="J181" s="462"/>
      <c r="K181" s="478"/>
    </row>
    <row r="182" ht="15.0" customHeight="1">
      <c r="A182" s="453"/>
      <c r="B182" s="538"/>
      <c r="C182" s="539" t="s">
        <v>1804</v>
      </c>
      <c r="D182" s="540"/>
      <c r="E182" s="541">
        <v>0.0</v>
      </c>
      <c r="F182" s="542"/>
      <c r="G182" s="543" t="str">
        <f>IF(G137&lt;=0,"",IF(-(G180&lt;=0),0,(-(G180*E182))))</f>
        <v/>
      </c>
      <c r="H182" s="462"/>
      <c r="I182" s="477"/>
      <c r="J182" s="462"/>
      <c r="K182" s="478"/>
    </row>
    <row r="183" ht="4.5" customHeight="1">
      <c r="A183" s="453"/>
      <c r="B183" s="462"/>
      <c r="C183" s="462"/>
      <c r="D183" s="462"/>
      <c r="E183" s="494"/>
      <c r="F183" s="462"/>
      <c r="G183" s="464"/>
      <c r="H183" s="462"/>
      <c r="I183" s="477"/>
      <c r="J183" s="462"/>
      <c r="K183" s="478"/>
    </row>
    <row r="184" ht="15.0" customHeight="1">
      <c r="A184" s="453"/>
      <c r="B184" s="545" t="s">
        <v>1805</v>
      </c>
      <c r="C184" s="3"/>
      <c r="D184" s="546"/>
      <c r="E184" s="547" t="s">
        <v>1236</v>
      </c>
      <c r="F184" s="462"/>
      <c r="G184" s="548" t="s">
        <v>1806</v>
      </c>
      <c r="H184" s="462"/>
      <c r="I184" s="547" t="s">
        <v>1807</v>
      </c>
      <c r="J184" s="549"/>
      <c r="K184" s="547" t="s">
        <v>1807</v>
      </c>
    </row>
    <row r="185" ht="4.5" customHeight="1">
      <c r="A185" s="453"/>
      <c r="B185" s="462"/>
      <c r="C185" s="462"/>
      <c r="D185" s="462"/>
      <c r="E185" s="494"/>
      <c r="F185" s="462"/>
      <c r="G185" s="464"/>
      <c r="H185" s="462"/>
      <c r="I185" s="477"/>
      <c r="J185" s="462"/>
      <c r="K185" s="478"/>
    </row>
    <row r="186" ht="16.5" customHeight="1">
      <c r="A186" s="453"/>
      <c r="B186" s="550"/>
      <c r="C186" s="455"/>
      <c r="D186" s="456"/>
      <c r="E186" s="551">
        <v>0.0</v>
      </c>
      <c r="F186" s="462"/>
      <c r="G186" s="475">
        <f>IF(G137&lt;=0,0,+G139+G145+G152)</f>
        <v>0</v>
      </c>
      <c r="H186" s="494"/>
      <c r="I186" s="479"/>
      <c r="J186" s="462"/>
      <c r="K186" s="480">
        <f>-G186-I186</f>
        <v>0</v>
      </c>
    </row>
    <row r="187" ht="4.5" customHeight="1">
      <c r="A187" s="453"/>
      <c r="B187" s="462"/>
      <c r="C187" s="462"/>
      <c r="D187" s="462"/>
      <c r="E187" s="552"/>
      <c r="F187" s="462"/>
      <c r="G187" s="464"/>
      <c r="H187" s="462"/>
      <c r="I187" s="481"/>
      <c r="J187" s="462"/>
      <c r="K187" s="462"/>
    </row>
    <row r="188" ht="15.0" customHeight="1">
      <c r="A188" s="453"/>
      <c r="B188" s="550"/>
      <c r="C188" s="455"/>
      <c r="D188" s="456"/>
      <c r="E188" s="553">
        <v>0.0</v>
      </c>
      <c r="F188" s="462"/>
      <c r="G188" s="475">
        <f>IF(G137&lt;=0,0,+G154+G160+G167)</f>
        <v>0</v>
      </c>
      <c r="H188" s="494"/>
      <c r="I188" s="479"/>
      <c r="J188" s="462"/>
      <c r="K188" s="480">
        <f>-G188-I188</f>
        <v>0</v>
      </c>
    </row>
    <row r="189" ht="4.5" customHeight="1">
      <c r="A189" s="453"/>
      <c r="B189" s="462"/>
      <c r="C189" s="462"/>
      <c r="D189" s="462"/>
      <c r="E189" s="552"/>
      <c r="F189" s="462"/>
      <c r="G189" s="464"/>
      <c r="H189" s="462"/>
      <c r="I189" s="481"/>
      <c r="J189" s="462"/>
      <c r="K189" s="462"/>
    </row>
    <row r="190" ht="15.0" customHeight="1">
      <c r="A190" s="453"/>
      <c r="B190" s="550"/>
      <c r="C190" s="455"/>
      <c r="D190" s="456"/>
      <c r="E190" s="553">
        <v>0.0</v>
      </c>
      <c r="F190" s="462"/>
      <c r="G190" s="475">
        <f>IF(G137&lt;=0,0,+G169+G175+G182)</f>
        <v>0</v>
      </c>
      <c r="H190" s="494"/>
      <c r="I190" s="479"/>
      <c r="J190" s="462"/>
      <c r="K190" s="480">
        <f>-G190-I190</f>
        <v>0</v>
      </c>
    </row>
    <row r="191" ht="4.5" customHeight="1">
      <c r="A191" s="453"/>
      <c r="B191" s="477"/>
      <c r="C191" s="477"/>
      <c r="D191" s="477"/>
      <c r="E191" s="554"/>
      <c r="F191" s="462"/>
      <c r="G191" s="464"/>
      <c r="H191" s="494"/>
      <c r="I191" s="481"/>
      <c r="J191" s="462"/>
      <c r="K191" s="462"/>
    </row>
    <row r="192" ht="15.0" customHeight="1">
      <c r="A192" s="453"/>
      <c r="B192" s="555"/>
      <c r="C192" s="455"/>
      <c r="D192" s="456"/>
      <c r="E192" s="551">
        <v>0.0</v>
      </c>
      <c r="F192" s="462"/>
      <c r="G192" s="472">
        <f>IF($G$137&lt;=0,0,(-$G$137*E192))</f>
        <v>0</v>
      </c>
      <c r="H192" s="494"/>
      <c r="I192" s="479"/>
      <c r="J192" s="462"/>
      <c r="K192" s="480">
        <f>-G192-I192</f>
        <v>0</v>
      </c>
    </row>
    <row r="193" ht="4.5" customHeight="1">
      <c r="A193" s="453"/>
      <c r="B193" s="477"/>
      <c r="C193" s="477"/>
      <c r="D193" s="477"/>
      <c r="E193" s="556"/>
      <c r="F193" s="462"/>
      <c r="G193" s="464"/>
      <c r="H193" s="494"/>
      <c r="I193" s="557"/>
      <c r="J193" s="462"/>
      <c r="K193" s="462"/>
    </row>
    <row r="194" ht="15.0" customHeight="1">
      <c r="A194" s="453"/>
      <c r="B194" s="555"/>
      <c r="C194" s="455"/>
      <c r="D194" s="456"/>
      <c r="E194" s="551">
        <v>0.0</v>
      </c>
      <c r="F194" s="462"/>
      <c r="G194" s="472">
        <f>IF($G$137&lt;=0,0,(-$G$137*E194))</f>
        <v>0</v>
      </c>
      <c r="H194" s="494"/>
      <c r="I194" s="479"/>
      <c r="J194" s="462"/>
      <c r="K194" s="480">
        <f>-G194-I194</f>
        <v>0</v>
      </c>
    </row>
    <row r="195" ht="4.5" customHeight="1">
      <c r="A195" s="453"/>
      <c r="B195" s="477"/>
      <c r="C195" s="477"/>
      <c r="D195" s="558"/>
      <c r="E195" s="556"/>
      <c r="F195" s="462"/>
      <c r="G195" s="464"/>
      <c r="H195" s="494"/>
      <c r="I195" s="557"/>
      <c r="J195" s="462"/>
      <c r="K195" s="462"/>
    </row>
    <row r="196" ht="15.0" customHeight="1">
      <c r="A196" s="453"/>
      <c r="B196" s="555"/>
      <c r="C196" s="455"/>
      <c r="D196" s="456"/>
      <c r="E196" s="551">
        <v>0.0</v>
      </c>
      <c r="F196" s="518"/>
      <c r="G196" s="472">
        <f>IF($G$137&lt;=0,0,(-$G$137*E196))</f>
        <v>0</v>
      </c>
      <c r="H196" s="559"/>
      <c r="I196" s="479"/>
      <c r="J196" s="518"/>
      <c r="K196" s="480">
        <f>-G196-I196</f>
        <v>0</v>
      </c>
    </row>
    <row r="197" ht="4.5" customHeight="1">
      <c r="A197" s="453"/>
      <c r="B197" s="560"/>
      <c r="C197" s="560"/>
      <c r="D197" s="561"/>
      <c r="E197" s="556"/>
      <c r="F197" s="518"/>
      <c r="G197" s="562"/>
      <c r="H197" s="559"/>
      <c r="I197" s="557"/>
      <c r="J197" s="518"/>
      <c r="K197" s="518"/>
    </row>
    <row r="198" ht="12.75" customHeight="1">
      <c r="A198" s="453"/>
      <c r="B198" s="555"/>
      <c r="C198" s="455"/>
      <c r="D198" s="456"/>
      <c r="E198" s="551">
        <v>0.0</v>
      </c>
      <c r="F198" s="518"/>
      <c r="G198" s="472">
        <f>IF($G$137&lt;=0,0,(-$G$137*E198))</f>
        <v>0</v>
      </c>
      <c r="H198" s="559"/>
      <c r="I198" s="479"/>
      <c r="J198" s="518"/>
      <c r="K198" s="480">
        <f>-G198-I198</f>
        <v>0</v>
      </c>
    </row>
    <row r="199" ht="4.5" customHeight="1">
      <c r="A199" s="453"/>
      <c r="B199" s="560"/>
      <c r="C199" s="560"/>
      <c r="D199" s="561"/>
      <c r="E199" s="556"/>
      <c r="F199" s="518"/>
      <c r="G199" s="562"/>
      <c r="H199" s="559"/>
      <c r="I199" s="557"/>
      <c r="J199" s="518"/>
      <c r="K199" s="518"/>
    </row>
    <row r="200" ht="15.0" customHeight="1">
      <c r="A200" s="453"/>
      <c r="B200" s="555"/>
      <c r="C200" s="455"/>
      <c r="D200" s="456"/>
      <c r="E200" s="551">
        <v>0.0</v>
      </c>
      <c r="F200" s="518"/>
      <c r="G200" s="472">
        <f>IF($G$137&lt;=0,0,(-$G$137*E200))</f>
        <v>0</v>
      </c>
      <c r="H200" s="559"/>
      <c r="I200" s="479"/>
      <c r="J200" s="518"/>
      <c r="K200" s="480">
        <f>-G200-I200</f>
        <v>0</v>
      </c>
    </row>
    <row r="201" ht="4.5" customHeight="1">
      <c r="A201" s="453"/>
      <c r="B201" s="560"/>
      <c r="C201" s="560"/>
      <c r="D201" s="561"/>
      <c r="E201" s="556"/>
      <c r="F201" s="518"/>
      <c r="G201" s="562"/>
      <c r="H201" s="559"/>
      <c r="I201" s="557"/>
      <c r="J201" s="518"/>
      <c r="K201" s="518"/>
    </row>
    <row r="202" ht="15.0" customHeight="1">
      <c r="A202" s="453"/>
      <c r="B202" s="482" t="s">
        <v>1623</v>
      </c>
      <c r="C202" s="455"/>
      <c r="D202" s="456"/>
      <c r="E202" s="551">
        <v>0.0</v>
      </c>
      <c r="F202" s="518"/>
      <c r="G202" s="472">
        <f>IF($G$137&lt;=0,0,(-$G$137*E202))</f>
        <v>0</v>
      </c>
      <c r="H202" s="559"/>
      <c r="I202" s="479"/>
      <c r="J202" s="518"/>
      <c r="K202" s="480">
        <f>-G202-I202</f>
        <v>0</v>
      </c>
    </row>
    <row r="203" ht="4.5" customHeight="1">
      <c r="A203" s="453"/>
      <c r="B203" s="462"/>
      <c r="C203" s="462"/>
      <c r="D203" s="563"/>
      <c r="E203" s="556"/>
      <c r="F203" s="462"/>
      <c r="G203" s="464"/>
      <c r="H203" s="494"/>
      <c r="I203" s="557"/>
      <c r="J203" s="462"/>
      <c r="K203" s="462"/>
    </row>
    <row r="204" ht="15.0" customHeight="1">
      <c r="A204" s="453"/>
      <c r="B204" s="482" t="s">
        <v>1623</v>
      </c>
      <c r="C204" s="455"/>
      <c r="D204" s="456"/>
      <c r="E204" s="551">
        <v>0.0</v>
      </c>
      <c r="F204" s="462"/>
      <c r="G204" s="472">
        <f>IF($G$137&lt;=0,0,(-$G$137*E204))</f>
        <v>0</v>
      </c>
      <c r="H204" s="494"/>
      <c r="I204" s="479"/>
      <c r="J204" s="462"/>
      <c r="K204" s="480">
        <f>-G204-I204</f>
        <v>0</v>
      </c>
    </row>
    <row r="205" ht="4.5" customHeight="1">
      <c r="A205" s="453"/>
      <c r="B205" s="462"/>
      <c r="C205" s="462"/>
      <c r="D205" s="563"/>
      <c r="E205" s="464"/>
      <c r="F205" s="462"/>
      <c r="G205" s="464"/>
      <c r="H205" s="462"/>
      <c r="I205" s="462"/>
      <c r="J205" s="462"/>
      <c r="K205" s="462"/>
    </row>
    <row r="206" ht="16.5" customHeight="1">
      <c r="A206" s="453"/>
      <c r="B206" s="486" t="s">
        <v>1808</v>
      </c>
      <c r="C206" s="455"/>
      <c r="D206" s="456"/>
      <c r="E206" s="564">
        <f>SUM(E186:E204)</f>
        <v>0</v>
      </c>
      <c r="F206" s="565"/>
      <c r="G206" s="566">
        <f>SUM(G186:G204)</f>
        <v>0</v>
      </c>
      <c r="H206" s="565"/>
      <c r="I206" s="567">
        <f>SUM(I186:I204)</f>
        <v>0</v>
      </c>
      <c r="J206" s="565"/>
      <c r="K206" s="567">
        <f>SUM(K186:K204)</f>
        <v>0</v>
      </c>
    </row>
    <row r="207" ht="9.75" customHeight="1">
      <c r="A207" s="453"/>
      <c r="B207" s="462"/>
      <c r="C207" s="462"/>
      <c r="D207" s="462"/>
      <c r="E207" s="568"/>
      <c r="F207" s="462"/>
      <c r="G207" s="464"/>
      <c r="H207" s="462"/>
      <c r="I207" s="462"/>
      <c r="J207" s="462"/>
      <c r="K207" s="462"/>
    </row>
    <row r="208" ht="16.5" customHeight="1">
      <c r="A208" s="453"/>
      <c r="B208" s="462"/>
      <c r="C208" s="462"/>
      <c r="D208" s="462"/>
      <c r="E208" s="569" t="str">
        <f>B206</f>
        <v>TOTAL DA PARTICIPAÇÃO DOS INVESTIDORES</v>
      </c>
      <c r="F208" s="455"/>
      <c r="G208" s="456"/>
      <c r="H208" s="565"/>
      <c r="I208" s="567">
        <f>+I137+I206</f>
        <v>0</v>
      </c>
      <c r="J208" s="565"/>
      <c r="K208" s="567">
        <f>+K137+K206</f>
        <v>0</v>
      </c>
    </row>
  </sheetData>
  <mergeCells count="106">
    <mergeCell ref="B89:D89"/>
    <mergeCell ref="B91:D91"/>
    <mergeCell ref="B93:E93"/>
    <mergeCell ref="B95:E95"/>
    <mergeCell ref="B97:E97"/>
    <mergeCell ref="B99:E99"/>
    <mergeCell ref="B101:D101"/>
    <mergeCell ref="B103:D103"/>
    <mergeCell ref="B105:D105"/>
    <mergeCell ref="B107:E107"/>
    <mergeCell ref="B109:E109"/>
    <mergeCell ref="B111:E111"/>
    <mergeCell ref="B113:E113"/>
    <mergeCell ref="B115:D115"/>
    <mergeCell ref="B1:G1"/>
    <mergeCell ref="B3:E3"/>
    <mergeCell ref="B6:E6"/>
    <mergeCell ref="B8:E8"/>
    <mergeCell ref="B10:E10"/>
    <mergeCell ref="B12:E12"/>
    <mergeCell ref="B14:E14"/>
    <mergeCell ref="B16:E16"/>
    <mergeCell ref="B18:E18"/>
    <mergeCell ref="B20:E20"/>
    <mergeCell ref="B22:E22"/>
    <mergeCell ref="B24:E24"/>
    <mergeCell ref="B26:E26"/>
    <mergeCell ref="B28:E28"/>
    <mergeCell ref="B30:E30"/>
    <mergeCell ref="B32:D32"/>
    <mergeCell ref="B34:D34"/>
    <mergeCell ref="B36:D36"/>
    <mergeCell ref="B38:D38"/>
    <mergeCell ref="B40:D40"/>
    <mergeCell ref="B42:D42"/>
    <mergeCell ref="B44:E44"/>
    <mergeCell ref="B46:E46"/>
    <mergeCell ref="B48:E48"/>
    <mergeCell ref="B50:E50"/>
    <mergeCell ref="B52:E52"/>
    <mergeCell ref="B59:D59"/>
    <mergeCell ref="B61:D61"/>
    <mergeCell ref="B63:E63"/>
    <mergeCell ref="B65:E65"/>
    <mergeCell ref="B67:E67"/>
    <mergeCell ref="B69:E69"/>
    <mergeCell ref="B71:E71"/>
    <mergeCell ref="B73:D73"/>
    <mergeCell ref="B75:D75"/>
    <mergeCell ref="B77:D77"/>
    <mergeCell ref="B79:E79"/>
    <mergeCell ref="B81:E81"/>
    <mergeCell ref="B83:E83"/>
    <mergeCell ref="B85:E85"/>
    <mergeCell ref="B87:D87"/>
    <mergeCell ref="B117:D117"/>
    <mergeCell ref="B119:D119"/>
    <mergeCell ref="B121:E121"/>
    <mergeCell ref="B123:E123"/>
    <mergeCell ref="B125:E125"/>
    <mergeCell ref="B127:E127"/>
    <mergeCell ref="B129:D129"/>
    <mergeCell ref="C161:D161"/>
    <mergeCell ref="C169:D169"/>
    <mergeCell ref="C176:D176"/>
    <mergeCell ref="C180:E180"/>
    <mergeCell ref="B154:B167"/>
    <mergeCell ref="C154:D154"/>
    <mergeCell ref="C155:D155"/>
    <mergeCell ref="C156:D156"/>
    <mergeCell ref="C158:E158"/>
    <mergeCell ref="C160:D160"/>
    <mergeCell ref="B169:B182"/>
    <mergeCell ref="B196:D196"/>
    <mergeCell ref="B198:D198"/>
    <mergeCell ref="B200:D200"/>
    <mergeCell ref="B202:D202"/>
    <mergeCell ref="B204:D204"/>
    <mergeCell ref="B206:D206"/>
    <mergeCell ref="E208:G208"/>
    <mergeCell ref="C182:D182"/>
    <mergeCell ref="B184:D184"/>
    <mergeCell ref="B186:D186"/>
    <mergeCell ref="B188:D188"/>
    <mergeCell ref="B190:D190"/>
    <mergeCell ref="B192:D192"/>
    <mergeCell ref="B194:D194"/>
    <mergeCell ref="C141:D141"/>
    <mergeCell ref="C143:E143"/>
    <mergeCell ref="C145:D145"/>
    <mergeCell ref="C146:D146"/>
    <mergeCell ref="C150:E150"/>
    <mergeCell ref="C152:D152"/>
    <mergeCell ref="B131:D131"/>
    <mergeCell ref="B133:D133"/>
    <mergeCell ref="D135:E135"/>
    <mergeCell ref="B137:D137"/>
    <mergeCell ref="B139:B152"/>
    <mergeCell ref="C139:D139"/>
    <mergeCell ref="C140:D140"/>
    <mergeCell ref="C165:E165"/>
    <mergeCell ref="C167:D167"/>
    <mergeCell ref="C170:D170"/>
    <mergeCell ref="C171:D171"/>
    <mergeCell ref="C173:E173"/>
    <mergeCell ref="C175:D175"/>
  </mergeCells>
  <printOptions/>
  <pageMargins bottom="0.15748031496062992" footer="0.0" header="0.0" left="0.31496062992125984" right="0.11811023622047245" top="0.35433070866141736"/>
  <pageSetup fitToHeight="0"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43.75"/>
    <col customWidth="1" min="2" max="2" width="10.88"/>
    <col customWidth="1" min="3" max="26" width="8.63"/>
  </cols>
  <sheetData>
    <row r="1" ht="12.75" customHeight="1">
      <c r="A1" s="570" t="s">
        <v>1809</v>
      </c>
    </row>
    <row r="2" ht="12.75" customHeight="1">
      <c r="A2" s="6"/>
      <c r="B2" s="416"/>
    </row>
    <row r="3" ht="12.75" customHeight="1">
      <c r="A3" s="6"/>
      <c r="B3" s="416"/>
    </row>
    <row r="4" ht="12.75" customHeight="1">
      <c r="A4" s="571" t="s">
        <v>1810</v>
      </c>
      <c r="B4" s="572" t="s">
        <v>1811</v>
      </c>
    </row>
    <row r="5" ht="12.75" customHeight="1">
      <c r="A5" s="573" t="s">
        <v>1812</v>
      </c>
      <c r="B5" s="574">
        <v>4814.16</v>
      </c>
    </row>
    <row r="6" ht="12.75" customHeight="1">
      <c r="A6" s="575" t="s">
        <v>1813</v>
      </c>
      <c r="B6" s="576">
        <v>-78258.29</v>
      </c>
    </row>
    <row r="7" ht="12.75" customHeight="1">
      <c r="A7" s="573" t="s">
        <v>1814</v>
      </c>
      <c r="B7" s="574">
        <v>1642.58</v>
      </c>
    </row>
    <row r="8" ht="12.75" customHeight="1">
      <c r="A8" s="573" t="s">
        <v>1815</v>
      </c>
      <c r="B8" s="574">
        <v>0.0</v>
      </c>
    </row>
    <row r="9" ht="12.75" customHeight="1">
      <c r="A9" s="573" t="s">
        <v>1816</v>
      </c>
      <c r="B9" s="574">
        <v>3100.0</v>
      </c>
    </row>
    <row r="10" ht="12.75" customHeight="1">
      <c r="A10" s="573" t="s">
        <v>1817</v>
      </c>
      <c r="B10" s="574">
        <v>55.23</v>
      </c>
    </row>
    <row r="11" ht="12.75" customHeight="1">
      <c r="A11" s="573" t="s">
        <v>1818</v>
      </c>
      <c r="B11" s="574">
        <v>4611.23</v>
      </c>
    </row>
    <row r="12" ht="12.75" customHeight="1">
      <c r="A12" s="575" t="s">
        <v>1819</v>
      </c>
      <c r="B12" s="577">
        <v>137.52</v>
      </c>
    </row>
    <row r="13" ht="12.75" customHeight="1">
      <c r="A13" s="575" t="s">
        <v>1820</v>
      </c>
      <c r="B13" s="577">
        <v>600.0</v>
      </c>
    </row>
    <row r="14" ht="12.75" customHeight="1">
      <c r="A14" s="575" t="s">
        <v>1821</v>
      </c>
      <c r="B14" s="577">
        <v>1834.88</v>
      </c>
    </row>
    <row r="15" ht="12.75" customHeight="1">
      <c r="A15" s="575" t="s">
        <v>1822</v>
      </c>
      <c r="B15" s="577">
        <v>8725.74</v>
      </c>
    </row>
    <row r="16" ht="12.75" customHeight="1">
      <c r="A16" s="575" t="s">
        <v>1823</v>
      </c>
      <c r="B16" s="577">
        <v>6717.41</v>
      </c>
    </row>
    <row r="17" ht="12.75" customHeight="1">
      <c r="A17" s="575" t="s">
        <v>1824</v>
      </c>
      <c r="B17" s="577">
        <v>-790.2</v>
      </c>
    </row>
    <row r="18" ht="12.75" customHeight="1">
      <c r="A18" s="578" t="s">
        <v>1825</v>
      </c>
      <c r="B18" s="579">
        <v>-44386.08</v>
      </c>
    </row>
    <row r="19" ht="12.75" customHeight="1">
      <c r="A19" s="6"/>
      <c r="B19" s="416"/>
    </row>
    <row r="20" ht="12.75" customHeight="1">
      <c r="A20" s="6"/>
      <c r="B20" s="416">
        <f>SUM(B12:B17)</f>
        <v>17225.35</v>
      </c>
    </row>
    <row r="21" ht="12.75" customHeight="1">
      <c r="A21" s="6"/>
      <c r="B21" s="416"/>
    </row>
    <row r="22" ht="12.75" customHeight="1">
      <c r="A22" s="6"/>
      <c r="B22" s="416"/>
    </row>
    <row r="23" ht="12.75" customHeight="1">
      <c r="A23" s="6"/>
      <c r="B23" s="416"/>
    </row>
    <row r="24" ht="12.75" customHeight="1">
      <c r="A24" s="6"/>
      <c r="B24" s="416"/>
    </row>
    <row r="25" ht="12.75" customHeight="1">
      <c r="A25" s="6"/>
      <c r="B25" s="416"/>
    </row>
    <row r="26" ht="12.75" customHeight="1">
      <c r="A26" s="6"/>
      <c r="B26" s="416"/>
    </row>
    <row r="27" ht="12.75" customHeight="1">
      <c r="A27" s="6"/>
      <c r="B27" s="416"/>
    </row>
    <row r="28" ht="12.75" customHeight="1">
      <c r="A28" s="6"/>
      <c r="B28" s="416"/>
    </row>
    <row r="29" ht="12.75" customHeight="1">
      <c r="A29" s="6"/>
      <c r="B29" s="416"/>
    </row>
    <row r="30" ht="12.75" customHeight="1">
      <c r="A30" s="6"/>
      <c r="B30" s="416"/>
    </row>
    <row r="31" ht="12.75" customHeight="1">
      <c r="A31" s="6"/>
      <c r="B31" s="416"/>
    </row>
    <row r="32" ht="12.75" customHeight="1">
      <c r="A32" s="6"/>
      <c r="B32" s="416"/>
    </row>
    <row r="33" ht="12.75" customHeight="1">
      <c r="A33" s="6"/>
      <c r="B33" s="416"/>
    </row>
    <row r="34" ht="12.75" customHeight="1">
      <c r="A34" s="6"/>
      <c r="B34" s="416"/>
    </row>
    <row r="35" ht="12.75" customHeight="1">
      <c r="A35" s="6"/>
      <c r="B35" s="416"/>
    </row>
    <row r="36" ht="12.75" customHeight="1">
      <c r="A36" s="6"/>
      <c r="B36" s="416"/>
    </row>
    <row r="37" ht="12.75" customHeight="1">
      <c r="A37" s="6"/>
      <c r="B37" s="416"/>
    </row>
    <row r="38" ht="12.75" customHeight="1">
      <c r="A38" s="6"/>
      <c r="B38" s="416"/>
    </row>
    <row r="39" ht="12.75" customHeight="1">
      <c r="A39" s="6"/>
      <c r="B39" s="416"/>
    </row>
    <row r="40" ht="12.75" customHeight="1">
      <c r="A40" s="6"/>
      <c r="B40" s="416"/>
    </row>
    <row r="41" ht="12.75" customHeight="1">
      <c r="A41" s="6"/>
      <c r="B41" s="416"/>
    </row>
    <row r="42" ht="12.75" customHeight="1">
      <c r="A42" s="6"/>
      <c r="B42" s="416"/>
    </row>
    <row r="43" ht="12.75" customHeight="1">
      <c r="A43" s="6"/>
      <c r="B43" s="416"/>
    </row>
    <row r="44" ht="12.75" customHeight="1">
      <c r="A44" s="6"/>
      <c r="B44" s="416"/>
    </row>
    <row r="45" ht="12.75" customHeight="1">
      <c r="A45" s="6"/>
      <c r="B45" s="416"/>
    </row>
    <row r="46" ht="12.75" customHeight="1">
      <c r="A46" s="6"/>
      <c r="B46" s="416"/>
    </row>
    <row r="47" ht="12.75" customHeight="1">
      <c r="A47" s="6"/>
      <c r="B47" s="416"/>
    </row>
    <row r="48" ht="12.75" customHeight="1">
      <c r="A48" s="6"/>
      <c r="B48" s="416"/>
    </row>
    <row r="49" ht="12.75" customHeight="1">
      <c r="A49" s="6"/>
      <c r="B49" s="416"/>
    </row>
    <row r="50" ht="12.75" customHeight="1">
      <c r="A50" s="6"/>
      <c r="B50" s="416"/>
    </row>
    <row r="51" ht="12.75" customHeight="1">
      <c r="A51" s="6"/>
      <c r="B51" s="416"/>
    </row>
    <row r="52" ht="12.75" customHeight="1">
      <c r="A52" s="6"/>
      <c r="B52" s="416"/>
    </row>
    <row r="53" ht="12.75" customHeight="1">
      <c r="A53" s="6"/>
      <c r="B53" s="416"/>
    </row>
    <row r="54" ht="12.75" customHeight="1">
      <c r="A54" s="6"/>
      <c r="B54" s="416"/>
    </row>
    <row r="55" ht="12.75" customHeight="1">
      <c r="A55" s="6"/>
      <c r="B55" s="416"/>
    </row>
    <row r="56" ht="12.75" customHeight="1">
      <c r="A56" s="6"/>
      <c r="B56" s="416"/>
    </row>
    <row r="57" ht="12.75" customHeight="1">
      <c r="A57" s="6"/>
      <c r="B57" s="416"/>
    </row>
    <row r="58" ht="12.75" customHeight="1">
      <c r="A58" s="6"/>
      <c r="B58" s="416"/>
    </row>
    <row r="59" ht="12.75" customHeight="1">
      <c r="A59" s="6"/>
      <c r="B59" s="416"/>
    </row>
    <row r="60" ht="12.75" customHeight="1">
      <c r="A60" s="6"/>
      <c r="B60" s="416"/>
    </row>
    <row r="61" ht="12.75" customHeight="1">
      <c r="A61" s="6"/>
      <c r="B61" s="416"/>
    </row>
    <row r="62" ht="12.75" customHeight="1">
      <c r="A62" s="6"/>
      <c r="B62" s="416"/>
    </row>
    <row r="63" ht="12.75" customHeight="1">
      <c r="A63" s="6"/>
      <c r="B63" s="416"/>
    </row>
    <row r="64" ht="12.75" customHeight="1">
      <c r="A64" s="6"/>
      <c r="B64" s="416"/>
    </row>
    <row r="65" ht="12.75" customHeight="1">
      <c r="A65" s="6"/>
      <c r="B65" s="416"/>
    </row>
    <row r="66" ht="12.75" customHeight="1">
      <c r="A66" s="6"/>
      <c r="B66" s="416"/>
    </row>
    <row r="67" ht="12.75" customHeight="1">
      <c r="A67" s="6"/>
      <c r="B67" s="416"/>
    </row>
    <row r="68" ht="12.75" customHeight="1">
      <c r="A68" s="6"/>
      <c r="B68" s="416"/>
    </row>
    <row r="69" ht="12.75" customHeight="1">
      <c r="A69" s="6"/>
      <c r="B69" s="416"/>
    </row>
    <row r="70" ht="12.75" customHeight="1">
      <c r="A70" s="6"/>
      <c r="B70" s="416"/>
    </row>
    <row r="71" ht="12.75" customHeight="1">
      <c r="A71" s="6"/>
      <c r="B71" s="416"/>
    </row>
    <row r="72" ht="12.75" customHeight="1">
      <c r="A72" s="6"/>
      <c r="B72" s="416"/>
    </row>
    <row r="73" ht="12.75" customHeight="1">
      <c r="A73" s="6"/>
      <c r="B73" s="416"/>
    </row>
    <row r="74" ht="12.75" customHeight="1">
      <c r="A74" s="6"/>
      <c r="B74" s="416"/>
    </row>
    <row r="75" ht="12.75" customHeight="1">
      <c r="A75" s="6"/>
      <c r="B75" s="416"/>
    </row>
    <row r="76" ht="12.75" customHeight="1">
      <c r="A76" s="6"/>
      <c r="B76" s="416"/>
    </row>
    <row r="77" ht="12.75" customHeight="1">
      <c r="A77" s="6"/>
      <c r="B77" s="416"/>
    </row>
    <row r="78" ht="12.75" customHeight="1">
      <c r="A78" s="6"/>
      <c r="B78" s="416"/>
    </row>
    <row r="79" ht="12.75" customHeight="1">
      <c r="A79" s="6"/>
      <c r="B79" s="416"/>
    </row>
    <row r="80" ht="12.75" customHeight="1">
      <c r="A80" s="6"/>
      <c r="B80" s="416"/>
    </row>
    <row r="81" ht="12.75" customHeight="1">
      <c r="A81" s="6"/>
      <c r="B81" s="416"/>
    </row>
    <row r="82" ht="12.75" customHeight="1">
      <c r="A82" s="6"/>
      <c r="B82" s="416"/>
    </row>
    <row r="83" ht="12.75" customHeight="1">
      <c r="A83" s="6"/>
      <c r="B83" s="416"/>
    </row>
    <row r="84" ht="12.75" customHeight="1">
      <c r="A84" s="6"/>
      <c r="B84" s="416"/>
    </row>
    <row r="85" ht="12.75" customHeight="1">
      <c r="A85" s="6"/>
      <c r="B85" s="416"/>
    </row>
    <row r="86" ht="12.75" customHeight="1">
      <c r="A86" s="6"/>
      <c r="B86" s="416"/>
    </row>
    <row r="87" ht="12.75" customHeight="1">
      <c r="A87" s="6"/>
      <c r="B87" s="416"/>
    </row>
    <row r="88" ht="12.75" customHeight="1">
      <c r="A88" s="6"/>
      <c r="B88" s="416"/>
    </row>
    <row r="89" ht="12.75" customHeight="1">
      <c r="A89" s="6"/>
      <c r="B89" s="416"/>
    </row>
    <row r="90" ht="12.75" customHeight="1">
      <c r="A90" s="6"/>
      <c r="B90" s="416"/>
    </row>
    <row r="91" ht="12.75" customHeight="1">
      <c r="A91" s="6"/>
      <c r="B91" s="416"/>
    </row>
    <row r="92" ht="12.75" customHeight="1">
      <c r="A92" s="6"/>
      <c r="B92" s="416"/>
    </row>
    <row r="93" ht="12.75" customHeight="1">
      <c r="A93" s="6"/>
      <c r="B93" s="416"/>
    </row>
    <row r="94" ht="12.75" customHeight="1">
      <c r="A94" s="6"/>
      <c r="B94" s="416"/>
    </row>
    <row r="95" ht="12.75" customHeight="1">
      <c r="A95" s="6"/>
      <c r="B95" s="416"/>
    </row>
    <row r="96" ht="12.75" customHeight="1">
      <c r="A96" s="6"/>
      <c r="B96" s="416"/>
    </row>
    <row r="97" ht="12.75" customHeight="1">
      <c r="A97" s="6"/>
      <c r="B97" s="416"/>
    </row>
    <row r="98" ht="12.75" customHeight="1">
      <c r="A98" s="6"/>
      <c r="B98" s="416"/>
    </row>
    <row r="99" ht="12.75" customHeight="1">
      <c r="A99" s="6"/>
      <c r="B99" s="416"/>
    </row>
    <row r="100" ht="12.75" customHeight="1">
      <c r="A100" s="6"/>
      <c r="B100" s="416"/>
    </row>
    <row r="101" ht="12.75" customHeight="1">
      <c r="A101" s="6"/>
      <c r="B101" s="416"/>
    </row>
    <row r="102" ht="12.75" customHeight="1">
      <c r="A102" s="6"/>
      <c r="B102" s="416"/>
    </row>
    <row r="103" ht="12.75" customHeight="1">
      <c r="A103" s="6"/>
      <c r="B103" s="416"/>
    </row>
    <row r="104" ht="12.75" customHeight="1">
      <c r="A104" s="6"/>
      <c r="B104" s="416"/>
    </row>
    <row r="105" ht="12.75" customHeight="1">
      <c r="A105" s="6"/>
      <c r="B105" s="416"/>
    </row>
    <row r="106" ht="12.75" customHeight="1">
      <c r="A106" s="6"/>
      <c r="B106" s="416"/>
    </row>
    <row r="107" ht="12.75" customHeight="1">
      <c r="A107" s="6"/>
      <c r="B107" s="416"/>
    </row>
    <row r="108" ht="12.75" customHeight="1">
      <c r="A108" s="6"/>
      <c r="B108" s="416"/>
    </row>
    <row r="109" ht="12.75" customHeight="1">
      <c r="A109" s="6"/>
      <c r="B109" s="416"/>
    </row>
    <row r="110" ht="12.75" customHeight="1">
      <c r="A110" s="6"/>
      <c r="B110" s="416"/>
    </row>
    <row r="111" ht="12.75" customHeight="1">
      <c r="A111" s="6"/>
      <c r="B111" s="416"/>
    </row>
    <row r="112" ht="12.75" customHeight="1">
      <c r="A112" s="6"/>
      <c r="B112" s="416"/>
    </row>
    <row r="113" ht="12.75" customHeight="1">
      <c r="A113" s="6"/>
      <c r="B113" s="416"/>
    </row>
    <row r="114" ht="12.75" customHeight="1">
      <c r="A114" s="6"/>
      <c r="B114" s="416"/>
    </row>
    <row r="115" ht="12.75" customHeight="1">
      <c r="A115" s="6"/>
      <c r="B115" s="416"/>
    </row>
    <row r="116" ht="12.75" customHeight="1">
      <c r="A116" s="6"/>
      <c r="B116" s="416"/>
    </row>
    <row r="117" ht="12.75" customHeight="1">
      <c r="A117" s="6"/>
      <c r="B117" s="416"/>
    </row>
    <row r="118" ht="12.75" customHeight="1">
      <c r="A118" s="6"/>
      <c r="B118" s="416"/>
    </row>
    <row r="119" ht="12.75" customHeight="1">
      <c r="A119" s="6"/>
      <c r="B119" s="416"/>
    </row>
    <row r="120" ht="12.75" customHeight="1">
      <c r="A120" s="6"/>
      <c r="B120" s="416"/>
    </row>
    <row r="121" ht="12.75" customHeight="1">
      <c r="A121" s="6"/>
      <c r="B121" s="416"/>
    </row>
    <row r="122" ht="12.75" customHeight="1">
      <c r="A122" s="6"/>
      <c r="B122" s="416"/>
    </row>
    <row r="123" ht="12.75" customHeight="1">
      <c r="A123" s="6"/>
      <c r="B123" s="416"/>
    </row>
    <row r="124" ht="12.75" customHeight="1">
      <c r="A124" s="6"/>
      <c r="B124" s="416"/>
    </row>
    <row r="125" ht="12.75" customHeight="1">
      <c r="A125" s="6"/>
      <c r="B125" s="416"/>
    </row>
    <row r="126" ht="12.75" customHeight="1">
      <c r="A126" s="6"/>
      <c r="B126" s="416"/>
    </row>
    <row r="127" ht="12.75" customHeight="1">
      <c r="A127" s="6"/>
      <c r="B127" s="416"/>
    </row>
    <row r="128" ht="12.75" customHeight="1">
      <c r="A128" s="6"/>
      <c r="B128" s="416"/>
    </row>
    <row r="129" ht="12.75" customHeight="1">
      <c r="A129" s="6"/>
      <c r="B129" s="416"/>
    </row>
    <row r="130" ht="12.75" customHeight="1">
      <c r="A130" s="6"/>
      <c r="B130" s="416"/>
    </row>
    <row r="131" ht="12.75" customHeight="1">
      <c r="A131" s="6"/>
      <c r="B131" s="416"/>
    </row>
    <row r="132" ht="12.75" customHeight="1">
      <c r="A132" s="6"/>
      <c r="B132" s="416"/>
    </row>
    <row r="133" ht="12.75" customHeight="1">
      <c r="A133" s="6"/>
      <c r="B133" s="416"/>
    </row>
    <row r="134" ht="12.75" customHeight="1">
      <c r="A134" s="6"/>
      <c r="B134" s="416"/>
    </row>
    <row r="135" ht="12.75" customHeight="1">
      <c r="A135" s="6"/>
      <c r="B135" s="416"/>
    </row>
    <row r="136" ht="12.75" customHeight="1">
      <c r="A136" s="6"/>
      <c r="B136" s="416"/>
    </row>
    <row r="137" ht="12.75" customHeight="1">
      <c r="A137" s="6"/>
      <c r="B137" s="416"/>
    </row>
    <row r="138" ht="12.75" customHeight="1">
      <c r="A138" s="6"/>
      <c r="B138" s="416"/>
    </row>
    <row r="139" ht="12.75" customHeight="1">
      <c r="A139" s="6"/>
      <c r="B139" s="416"/>
    </row>
    <row r="140" ht="12.75" customHeight="1">
      <c r="A140" s="6"/>
      <c r="B140" s="416"/>
    </row>
    <row r="141" ht="12.75" customHeight="1">
      <c r="A141" s="6"/>
      <c r="B141" s="416"/>
    </row>
    <row r="142" ht="12.75" customHeight="1">
      <c r="A142" s="6"/>
      <c r="B142" s="416"/>
    </row>
    <row r="143" ht="12.75" customHeight="1">
      <c r="A143" s="6"/>
      <c r="B143" s="416"/>
    </row>
    <row r="144" ht="12.75" customHeight="1">
      <c r="A144" s="6"/>
      <c r="B144" s="416"/>
    </row>
    <row r="145" ht="12.75" customHeight="1">
      <c r="A145" s="6"/>
      <c r="B145" s="416"/>
    </row>
    <row r="146" ht="12.75" customHeight="1">
      <c r="A146" s="6"/>
      <c r="B146" s="416"/>
    </row>
    <row r="147" ht="12.75" customHeight="1">
      <c r="A147" s="6"/>
      <c r="B147" s="416"/>
    </row>
    <row r="148" ht="12.75" customHeight="1">
      <c r="A148" s="6"/>
      <c r="B148" s="416"/>
    </row>
    <row r="149" ht="12.75" customHeight="1">
      <c r="A149" s="6"/>
      <c r="B149" s="416"/>
    </row>
    <row r="150" ht="12.75" customHeight="1">
      <c r="A150" s="6"/>
      <c r="B150" s="416"/>
    </row>
    <row r="151" ht="12.75" customHeight="1">
      <c r="A151" s="6"/>
      <c r="B151" s="416"/>
    </row>
    <row r="152" ht="12.75" customHeight="1">
      <c r="A152" s="6"/>
      <c r="B152" s="416"/>
    </row>
    <row r="153" ht="12.75" customHeight="1">
      <c r="A153" s="6"/>
      <c r="B153" s="416"/>
    </row>
    <row r="154" ht="12.75" customHeight="1">
      <c r="A154" s="6"/>
      <c r="B154" s="416"/>
    </row>
    <row r="155" ht="12.75" customHeight="1">
      <c r="A155" s="6"/>
      <c r="B155" s="416"/>
    </row>
    <row r="156" ht="12.75" customHeight="1">
      <c r="A156" s="6"/>
      <c r="B156" s="416"/>
    </row>
    <row r="157" ht="12.75" customHeight="1">
      <c r="A157" s="6"/>
      <c r="B157" s="416"/>
    </row>
    <row r="158" ht="12.75" customHeight="1">
      <c r="A158" s="6"/>
      <c r="B158" s="416"/>
    </row>
    <row r="159" ht="12.75" customHeight="1">
      <c r="A159" s="6"/>
      <c r="B159" s="416"/>
    </row>
    <row r="160" ht="12.75" customHeight="1">
      <c r="A160" s="6"/>
      <c r="B160" s="416"/>
    </row>
    <row r="161" ht="12.75" customHeight="1">
      <c r="A161" s="6"/>
      <c r="B161" s="416"/>
    </row>
    <row r="162" ht="12.75" customHeight="1">
      <c r="A162" s="6"/>
      <c r="B162" s="416"/>
    </row>
    <row r="163" ht="12.75" customHeight="1">
      <c r="A163" s="6"/>
      <c r="B163" s="416"/>
    </row>
    <row r="164" ht="12.75" customHeight="1">
      <c r="A164" s="6"/>
      <c r="B164" s="416"/>
    </row>
    <row r="165" ht="12.75" customHeight="1">
      <c r="A165" s="6"/>
      <c r="B165" s="416"/>
    </row>
    <row r="166" ht="12.75" customHeight="1">
      <c r="A166" s="6"/>
      <c r="B166" s="416"/>
    </row>
    <row r="167" ht="12.75" customHeight="1">
      <c r="A167" s="6"/>
      <c r="B167" s="416"/>
    </row>
    <row r="168" ht="12.75" customHeight="1">
      <c r="A168" s="6"/>
      <c r="B168" s="416"/>
    </row>
    <row r="169" ht="12.75" customHeight="1">
      <c r="A169" s="6"/>
      <c r="B169" s="416"/>
    </row>
    <row r="170" ht="12.75" customHeight="1">
      <c r="A170" s="6"/>
      <c r="B170" s="416"/>
    </row>
    <row r="171" ht="12.75" customHeight="1">
      <c r="A171" s="6"/>
      <c r="B171" s="416"/>
    </row>
    <row r="172" ht="12.75" customHeight="1">
      <c r="A172" s="6"/>
      <c r="B172" s="416"/>
    </row>
    <row r="173" ht="12.75" customHeight="1">
      <c r="A173" s="6"/>
      <c r="B173" s="416"/>
    </row>
    <row r="174" ht="12.75" customHeight="1">
      <c r="A174" s="6"/>
      <c r="B174" s="416"/>
    </row>
    <row r="175" ht="12.75" customHeight="1">
      <c r="A175" s="6"/>
      <c r="B175" s="416"/>
    </row>
    <row r="176" ht="12.75" customHeight="1">
      <c r="A176" s="6"/>
      <c r="B176" s="416"/>
    </row>
    <row r="177" ht="12.75" customHeight="1">
      <c r="A177" s="6"/>
      <c r="B177" s="416"/>
    </row>
    <row r="178" ht="12.75" customHeight="1">
      <c r="A178" s="6"/>
      <c r="B178" s="416"/>
    </row>
    <row r="179" ht="12.75" customHeight="1">
      <c r="A179" s="6"/>
      <c r="B179" s="416"/>
    </row>
    <row r="180" ht="12.75" customHeight="1">
      <c r="A180" s="6"/>
      <c r="B180" s="416"/>
    </row>
    <row r="181" ht="12.75" customHeight="1">
      <c r="A181" s="6"/>
      <c r="B181" s="416"/>
    </row>
    <row r="182" ht="12.75" customHeight="1">
      <c r="A182" s="6"/>
      <c r="B182" s="416"/>
    </row>
    <row r="183" ht="12.75" customHeight="1">
      <c r="A183" s="6"/>
      <c r="B183" s="416"/>
    </row>
    <row r="184" ht="12.75" customHeight="1">
      <c r="A184" s="6"/>
      <c r="B184" s="416"/>
    </row>
    <row r="185" ht="12.75" customHeight="1">
      <c r="A185" s="6"/>
      <c r="B185" s="416"/>
    </row>
    <row r="186" ht="12.75" customHeight="1">
      <c r="A186" s="6"/>
      <c r="B186" s="416"/>
    </row>
    <row r="187" ht="12.75" customHeight="1">
      <c r="A187" s="6"/>
      <c r="B187" s="416"/>
    </row>
    <row r="188" ht="12.75" customHeight="1">
      <c r="A188" s="6"/>
      <c r="B188" s="416"/>
    </row>
    <row r="189" ht="12.75" customHeight="1">
      <c r="A189" s="6"/>
      <c r="B189" s="416"/>
    </row>
    <row r="190" ht="12.75" customHeight="1">
      <c r="A190" s="6"/>
      <c r="B190" s="416"/>
    </row>
    <row r="191" ht="12.75" customHeight="1">
      <c r="A191" s="6"/>
      <c r="B191" s="416"/>
    </row>
    <row r="192" ht="12.75" customHeight="1">
      <c r="A192" s="6"/>
      <c r="B192" s="416"/>
    </row>
    <row r="193" ht="12.75" customHeight="1">
      <c r="A193" s="6"/>
      <c r="B193" s="416"/>
    </row>
    <row r="194" ht="12.75" customHeight="1">
      <c r="A194" s="6"/>
      <c r="B194" s="416"/>
    </row>
    <row r="195" ht="12.75" customHeight="1">
      <c r="A195" s="6"/>
      <c r="B195" s="416"/>
    </row>
    <row r="196" ht="12.75" customHeight="1">
      <c r="A196" s="6"/>
      <c r="B196" s="416"/>
    </row>
    <row r="197" ht="12.75" customHeight="1">
      <c r="A197" s="6"/>
      <c r="B197" s="416"/>
    </row>
    <row r="198" ht="12.75" customHeight="1">
      <c r="A198" s="6"/>
      <c r="B198" s="416"/>
    </row>
    <row r="199" ht="12.75" customHeight="1">
      <c r="A199" s="6"/>
      <c r="B199" s="416"/>
    </row>
    <row r="200" ht="12.75" customHeight="1">
      <c r="A200" s="6"/>
      <c r="B200" s="416"/>
    </row>
    <row r="201" ht="12.75" customHeight="1">
      <c r="A201" s="6"/>
      <c r="B201" s="416"/>
    </row>
    <row r="202" ht="12.75" customHeight="1">
      <c r="A202" s="6"/>
      <c r="B202" s="416"/>
    </row>
    <row r="203" ht="12.75" customHeight="1">
      <c r="A203" s="6"/>
      <c r="B203" s="416"/>
    </row>
    <row r="204" ht="12.75" customHeight="1">
      <c r="A204" s="6"/>
      <c r="B204" s="416"/>
    </row>
    <row r="205" ht="12.75" customHeight="1">
      <c r="A205" s="6"/>
      <c r="B205" s="416"/>
    </row>
    <row r="206" ht="12.75" customHeight="1">
      <c r="A206" s="6"/>
      <c r="B206" s="416"/>
    </row>
    <row r="207" ht="12.75" customHeight="1">
      <c r="A207" s="6"/>
      <c r="B207" s="416"/>
    </row>
    <row r="208" ht="12.75" customHeight="1">
      <c r="A208" s="6"/>
      <c r="B208" s="416"/>
    </row>
    <row r="209" ht="12.75" customHeight="1">
      <c r="A209" s="6"/>
      <c r="B209" s="416"/>
    </row>
    <row r="210" ht="12.75" customHeight="1">
      <c r="A210" s="6"/>
      <c r="B210" s="416"/>
    </row>
    <row r="211" ht="12.75" customHeight="1">
      <c r="A211" s="6"/>
      <c r="B211" s="416"/>
    </row>
    <row r="212" ht="12.75" customHeight="1">
      <c r="A212" s="6"/>
      <c r="B212" s="416"/>
    </row>
    <row r="213" ht="12.75" customHeight="1">
      <c r="A213" s="6"/>
      <c r="B213" s="416"/>
    </row>
    <row r="214" ht="12.75" customHeight="1">
      <c r="A214" s="6"/>
      <c r="B214" s="416"/>
    </row>
    <row r="215" ht="12.75" customHeight="1">
      <c r="A215" s="6"/>
      <c r="B215" s="416"/>
    </row>
    <row r="216" ht="12.75" customHeight="1">
      <c r="A216" s="6"/>
      <c r="B216" s="416"/>
    </row>
    <row r="217" ht="12.75" customHeight="1">
      <c r="A217" s="6"/>
      <c r="B217" s="416"/>
    </row>
    <row r="218" ht="12.75" customHeight="1">
      <c r="A218" s="6"/>
      <c r="B218" s="416"/>
    </row>
    <row r="219" ht="12.75" customHeight="1">
      <c r="A219" s="6"/>
      <c r="B219" s="416"/>
    </row>
    <row r="220" ht="12.75" customHeight="1">
      <c r="A220" s="6"/>
      <c r="B220" s="416"/>
    </row>
    <row r="221" ht="12.75" customHeight="1">
      <c r="A221" s="6"/>
      <c r="B221" s="416"/>
    </row>
    <row r="222" ht="12.75" customHeight="1">
      <c r="A222" s="6"/>
      <c r="B222" s="416"/>
    </row>
    <row r="223" ht="12.75" customHeight="1">
      <c r="A223" s="6"/>
      <c r="B223" s="416"/>
    </row>
    <row r="224" ht="12.75" customHeight="1">
      <c r="A224" s="6"/>
      <c r="B224" s="416"/>
    </row>
    <row r="225" ht="12.75" customHeight="1">
      <c r="A225" s="6"/>
      <c r="B225" s="416"/>
    </row>
    <row r="226" ht="12.75" customHeight="1">
      <c r="A226" s="6"/>
      <c r="B226" s="416"/>
    </row>
    <row r="227" ht="12.75" customHeight="1">
      <c r="A227" s="6"/>
      <c r="B227" s="416"/>
    </row>
    <row r="228" ht="12.75" customHeight="1">
      <c r="A228" s="6"/>
      <c r="B228" s="416"/>
    </row>
    <row r="229" ht="12.75" customHeight="1">
      <c r="A229" s="6"/>
      <c r="B229" s="416"/>
    </row>
    <row r="230" ht="12.75" customHeight="1">
      <c r="A230" s="6"/>
      <c r="B230" s="416"/>
    </row>
    <row r="231" ht="12.75" customHeight="1">
      <c r="A231" s="6"/>
      <c r="B231" s="416"/>
    </row>
    <row r="232" ht="12.75" customHeight="1">
      <c r="A232" s="6"/>
      <c r="B232" s="416"/>
    </row>
    <row r="233" ht="12.75" customHeight="1">
      <c r="A233" s="6"/>
      <c r="B233" s="416"/>
    </row>
    <row r="234" ht="12.75" customHeight="1">
      <c r="A234" s="6"/>
      <c r="B234" s="416"/>
    </row>
    <row r="235" ht="12.75" customHeight="1">
      <c r="A235" s="6"/>
      <c r="B235" s="416"/>
    </row>
    <row r="236" ht="12.75" customHeight="1">
      <c r="A236" s="6"/>
      <c r="B236" s="416"/>
    </row>
    <row r="237" ht="12.75" customHeight="1">
      <c r="A237" s="6"/>
      <c r="B237" s="416"/>
    </row>
    <row r="238" ht="12.75" customHeight="1">
      <c r="A238" s="6"/>
      <c r="B238" s="416"/>
    </row>
    <row r="239" ht="12.75" customHeight="1">
      <c r="A239" s="6"/>
      <c r="B239" s="416"/>
    </row>
    <row r="240" ht="12.75" customHeight="1">
      <c r="A240" s="6"/>
      <c r="B240" s="416"/>
    </row>
    <row r="241" ht="12.75" customHeight="1">
      <c r="A241" s="6"/>
      <c r="B241" s="416"/>
    </row>
    <row r="242" ht="12.75" customHeight="1">
      <c r="A242" s="6"/>
      <c r="B242" s="416"/>
    </row>
    <row r="243" ht="12.75" customHeight="1">
      <c r="A243" s="6"/>
      <c r="B243" s="416"/>
    </row>
    <row r="244" ht="12.75" customHeight="1">
      <c r="A244" s="6"/>
      <c r="B244" s="416"/>
    </row>
    <row r="245" ht="12.75" customHeight="1">
      <c r="A245" s="6"/>
      <c r="B245" s="416"/>
    </row>
    <row r="246" ht="12.75" customHeight="1">
      <c r="A246" s="6"/>
      <c r="B246" s="416"/>
    </row>
    <row r="247" ht="12.75" customHeight="1">
      <c r="A247" s="6"/>
      <c r="B247" s="416"/>
    </row>
    <row r="248" ht="12.75" customHeight="1">
      <c r="A248" s="6"/>
      <c r="B248" s="416"/>
    </row>
    <row r="249" ht="12.75" customHeight="1">
      <c r="A249" s="6"/>
      <c r="B249" s="416"/>
    </row>
    <row r="250" ht="12.75" customHeight="1">
      <c r="A250" s="6"/>
      <c r="B250" s="416"/>
    </row>
    <row r="251" ht="12.75" customHeight="1">
      <c r="A251" s="6"/>
      <c r="B251" s="416"/>
    </row>
    <row r="252" ht="12.75" customHeight="1">
      <c r="A252" s="6"/>
      <c r="B252" s="416"/>
    </row>
    <row r="253" ht="12.75" customHeight="1">
      <c r="A253" s="6"/>
      <c r="B253" s="416"/>
    </row>
    <row r="254" ht="12.75" customHeight="1">
      <c r="A254" s="6"/>
      <c r="B254" s="416"/>
    </row>
    <row r="255" ht="12.75" customHeight="1">
      <c r="A255" s="6"/>
      <c r="B255" s="416"/>
    </row>
    <row r="256" ht="12.75" customHeight="1">
      <c r="A256" s="6"/>
      <c r="B256" s="416"/>
    </row>
    <row r="257" ht="12.75" customHeight="1">
      <c r="A257" s="6"/>
      <c r="B257" s="416"/>
    </row>
    <row r="258" ht="12.75" customHeight="1">
      <c r="A258" s="6"/>
      <c r="B258" s="416"/>
    </row>
    <row r="259" ht="12.75" customHeight="1">
      <c r="A259" s="6"/>
      <c r="B259" s="416"/>
    </row>
    <row r="260" ht="12.75" customHeight="1">
      <c r="A260" s="6"/>
      <c r="B260" s="416"/>
    </row>
    <row r="261" ht="12.75" customHeight="1">
      <c r="A261" s="6"/>
      <c r="B261" s="416"/>
    </row>
    <row r="262" ht="12.75" customHeight="1">
      <c r="A262" s="6"/>
      <c r="B262" s="416"/>
    </row>
    <row r="263" ht="12.75" customHeight="1">
      <c r="A263" s="6"/>
      <c r="B263" s="416"/>
    </row>
    <row r="264" ht="12.75" customHeight="1">
      <c r="A264" s="6"/>
      <c r="B264" s="416"/>
    </row>
    <row r="265" ht="12.75" customHeight="1">
      <c r="A265" s="6"/>
      <c r="B265" s="416"/>
    </row>
    <row r="266" ht="12.75" customHeight="1">
      <c r="A266" s="6"/>
      <c r="B266" s="416"/>
    </row>
    <row r="267" ht="12.75" customHeight="1">
      <c r="A267" s="6"/>
      <c r="B267" s="416"/>
    </row>
    <row r="268" ht="12.75" customHeight="1">
      <c r="A268" s="6"/>
      <c r="B268" s="416"/>
    </row>
    <row r="269" ht="12.75" customHeight="1">
      <c r="A269" s="6"/>
      <c r="B269" s="416"/>
    </row>
    <row r="270" ht="12.75" customHeight="1">
      <c r="A270" s="6"/>
      <c r="B270" s="416"/>
    </row>
    <row r="271" ht="12.75" customHeight="1">
      <c r="A271" s="6"/>
      <c r="B271" s="416"/>
    </row>
    <row r="272" ht="12.75" customHeight="1">
      <c r="A272" s="6"/>
      <c r="B272" s="416"/>
    </row>
    <row r="273" ht="12.75" customHeight="1">
      <c r="A273" s="6"/>
      <c r="B273" s="416"/>
    </row>
    <row r="274" ht="12.75" customHeight="1">
      <c r="A274" s="6"/>
      <c r="B274" s="416"/>
    </row>
    <row r="275" ht="12.75" customHeight="1">
      <c r="A275" s="6"/>
      <c r="B275" s="416"/>
    </row>
    <row r="276" ht="12.75" customHeight="1">
      <c r="A276" s="6"/>
      <c r="B276" s="416"/>
    </row>
    <row r="277" ht="12.75" customHeight="1">
      <c r="A277" s="6"/>
      <c r="B277" s="416"/>
    </row>
    <row r="278" ht="12.75" customHeight="1">
      <c r="A278" s="6"/>
      <c r="B278" s="416"/>
    </row>
    <row r="279" ht="12.75" customHeight="1">
      <c r="A279" s="6"/>
      <c r="B279" s="416"/>
    </row>
    <row r="280" ht="12.75" customHeight="1">
      <c r="A280" s="6"/>
      <c r="B280" s="416"/>
    </row>
    <row r="281" ht="12.75" customHeight="1">
      <c r="A281" s="6"/>
      <c r="B281" s="416"/>
    </row>
    <row r="282" ht="12.75" customHeight="1">
      <c r="A282" s="6"/>
      <c r="B282" s="416"/>
    </row>
    <row r="283" ht="12.75" customHeight="1">
      <c r="A283" s="6"/>
      <c r="B283" s="416"/>
    </row>
    <row r="284" ht="12.75" customHeight="1">
      <c r="A284" s="6"/>
      <c r="B284" s="416"/>
    </row>
    <row r="285" ht="12.75" customHeight="1">
      <c r="A285" s="6"/>
      <c r="B285" s="416"/>
    </row>
    <row r="286" ht="12.75" customHeight="1">
      <c r="A286" s="6"/>
      <c r="B286" s="416"/>
    </row>
    <row r="287" ht="12.75" customHeight="1">
      <c r="A287" s="6"/>
      <c r="B287" s="416"/>
    </row>
    <row r="288" ht="12.75" customHeight="1">
      <c r="A288" s="6"/>
      <c r="B288" s="416"/>
    </row>
    <row r="289" ht="12.75" customHeight="1">
      <c r="A289" s="6"/>
      <c r="B289" s="416"/>
    </row>
    <row r="290" ht="12.75" customHeight="1">
      <c r="A290" s="6"/>
      <c r="B290" s="416"/>
    </row>
    <row r="291" ht="12.75" customHeight="1">
      <c r="A291" s="6"/>
      <c r="B291" s="416"/>
    </row>
    <row r="292" ht="12.75" customHeight="1">
      <c r="A292" s="6"/>
      <c r="B292" s="416"/>
    </row>
    <row r="293" ht="12.75" customHeight="1">
      <c r="A293" s="6"/>
      <c r="B293" s="416"/>
    </row>
    <row r="294" ht="12.75" customHeight="1">
      <c r="A294" s="6"/>
      <c r="B294" s="416"/>
    </row>
    <row r="295" ht="12.75" customHeight="1">
      <c r="A295" s="6"/>
      <c r="B295" s="416"/>
    </row>
    <row r="296" ht="12.75" customHeight="1">
      <c r="A296" s="6"/>
      <c r="B296" s="416"/>
    </row>
    <row r="297" ht="12.75" customHeight="1">
      <c r="A297" s="6"/>
      <c r="B297" s="416"/>
    </row>
    <row r="298" ht="12.75" customHeight="1">
      <c r="A298" s="6"/>
      <c r="B298" s="416"/>
    </row>
    <row r="299" ht="12.75" customHeight="1">
      <c r="A299" s="6"/>
      <c r="B299" s="416"/>
    </row>
    <row r="300" ht="12.75" customHeight="1">
      <c r="A300" s="6"/>
      <c r="B300" s="416"/>
    </row>
    <row r="301" ht="12.75" customHeight="1">
      <c r="A301" s="6"/>
      <c r="B301" s="416"/>
    </row>
    <row r="302" ht="12.75" customHeight="1">
      <c r="A302" s="6"/>
      <c r="B302" s="416"/>
    </row>
    <row r="303" ht="12.75" customHeight="1">
      <c r="A303" s="6"/>
      <c r="B303" s="416"/>
    </row>
    <row r="304" ht="12.75" customHeight="1">
      <c r="A304" s="6"/>
      <c r="B304" s="416"/>
    </row>
    <row r="305" ht="12.75" customHeight="1">
      <c r="A305" s="6"/>
      <c r="B305" s="416"/>
    </row>
    <row r="306" ht="12.75" customHeight="1">
      <c r="A306" s="6"/>
      <c r="B306" s="416"/>
    </row>
    <row r="307" ht="12.75" customHeight="1">
      <c r="A307" s="6"/>
      <c r="B307" s="416"/>
    </row>
    <row r="308" ht="12.75" customHeight="1">
      <c r="A308" s="6"/>
      <c r="B308" s="416"/>
    </row>
    <row r="309" ht="12.75" customHeight="1">
      <c r="A309" s="6"/>
      <c r="B309" s="416"/>
    </row>
    <row r="310" ht="12.75" customHeight="1">
      <c r="A310" s="6"/>
      <c r="B310" s="416"/>
    </row>
    <row r="311" ht="12.75" customHeight="1">
      <c r="A311" s="6"/>
      <c r="B311" s="416"/>
    </row>
    <row r="312" ht="12.75" customHeight="1">
      <c r="A312" s="6"/>
      <c r="B312" s="416"/>
    </row>
    <row r="313" ht="12.75" customHeight="1">
      <c r="A313" s="6"/>
      <c r="B313" s="416"/>
    </row>
    <row r="314" ht="12.75" customHeight="1">
      <c r="A314" s="6"/>
      <c r="B314" s="416"/>
    </row>
    <row r="315" ht="12.75" customHeight="1">
      <c r="A315" s="6"/>
      <c r="B315" s="416"/>
    </row>
    <row r="316" ht="12.75" customHeight="1">
      <c r="A316" s="6"/>
      <c r="B316" s="416"/>
    </row>
    <row r="317" ht="12.75" customHeight="1">
      <c r="A317" s="6"/>
      <c r="B317" s="416"/>
    </row>
    <row r="318" ht="12.75" customHeight="1">
      <c r="A318" s="6"/>
      <c r="B318" s="416"/>
    </row>
    <row r="319" ht="12.75" customHeight="1">
      <c r="A319" s="6"/>
      <c r="B319" s="416"/>
    </row>
    <row r="320" ht="12.75" customHeight="1">
      <c r="A320" s="6"/>
      <c r="B320" s="416"/>
    </row>
    <row r="321" ht="12.75" customHeight="1">
      <c r="A321" s="6"/>
      <c r="B321" s="416"/>
    </row>
    <row r="322" ht="12.75" customHeight="1">
      <c r="A322" s="6"/>
      <c r="B322" s="416"/>
    </row>
    <row r="323" ht="12.75" customHeight="1">
      <c r="A323" s="6"/>
      <c r="B323" s="416"/>
    </row>
    <row r="324" ht="12.75" customHeight="1">
      <c r="A324" s="6"/>
      <c r="B324" s="416"/>
    </row>
    <row r="325" ht="12.75" customHeight="1">
      <c r="A325" s="6"/>
      <c r="B325" s="416"/>
    </row>
    <row r="326" ht="12.75" customHeight="1">
      <c r="A326" s="6"/>
      <c r="B326" s="416"/>
    </row>
    <row r="327" ht="12.75" customHeight="1">
      <c r="A327" s="6"/>
      <c r="B327" s="416"/>
    </row>
    <row r="328" ht="12.75" customHeight="1">
      <c r="A328" s="6"/>
      <c r="B328" s="416"/>
    </row>
    <row r="329" ht="12.75" customHeight="1">
      <c r="A329" s="6"/>
      <c r="B329" s="416"/>
    </row>
    <row r="330" ht="12.75" customHeight="1">
      <c r="A330" s="6"/>
      <c r="B330" s="416"/>
    </row>
    <row r="331" ht="12.75" customHeight="1">
      <c r="A331" s="6"/>
      <c r="B331" s="416"/>
    </row>
    <row r="332" ht="12.75" customHeight="1">
      <c r="A332" s="6"/>
      <c r="B332" s="416"/>
    </row>
    <row r="333" ht="12.75" customHeight="1">
      <c r="A333" s="6"/>
      <c r="B333" s="416"/>
    </row>
    <row r="334" ht="12.75" customHeight="1">
      <c r="A334" s="6"/>
      <c r="B334" s="416"/>
    </row>
    <row r="335" ht="12.75" customHeight="1">
      <c r="A335" s="6"/>
      <c r="B335" s="416"/>
    </row>
    <row r="336" ht="12.75" customHeight="1">
      <c r="A336" s="6"/>
      <c r="B336" s="416"/>
    </row>
    <row r="337" ht="12.75" customHeight="1">
      <c r="A337" s="6"/>
      <c r="B337" s="416"/>
    </row>
    <row r="338" ht="12.75" customHeight="1">
      <c r="A338" s="6"/>
      <c r="B338" s="416"/>
    </row>
    <row r="339" ht="12.75" customHeight="1">
      <c r="A339" s="6"/>
      <c r="B339" s="416"/>
    </row>
    <row r="340" ht="12.75" customHeight="1">
      <c r="A340" s="6"/>
      <c r="B340" s="416"/>
    </row>
    <row r="341" ht="12.75" customHeight="1">
      <c r="A341" s="6"/>
      <c r="B341" s="416"/>
    </row>
    <row r="342" ht="12.75" customHeight="1">
      <c r="A342" s="6"/>
      <c r="B342" s="416"/>
    </row>
    <row r="343" ht="12.75" customHeight="1">
      <c r="A343" s="6"/>
      <c r="B343" s="416"/>
    </row>
    <row r="344" ht="12.75" customHeight="1">
      <c r="A344" s="6"/>
      <c r="B344" s="416"/>
    </row>
    <row r="345" ht="12.75" customHeight="1">
      <c r="A345" s="6"/>
      <c r="B345" s="416"/>
    </row>
    <row r="346" ht="12.75" customHeight="1">
      <c r="A346" s="6"/>
      <c r="B346" s="416"/>
    </row>
    <row r="347" ht="12.75" customHeight="1">
      <c r="A347" s="6"/>
      <c r="B347" s="416"/>
    </row>
    <row r="348" ht="12.75" customHeight="1">
      <c r="A348" s="6"/>
      <c r="B348" s="416"/>
    </row>
    <row r="349" ht="12.75" customHeight="1">
      <c r="A349" s="6"/>
      <c r="B349" s="416"/>
    </row>
    <row r="350" ht="12.75" customHeight="1">
      <c r="A350" s="6"/>
      <c r="B350" s="416"/>
    </row>
    <row r="351" ht="12.75" customHeight="1">
      <c r="A351" s="6"/>
      <c r="B351" s="416"/>
    </row>
    <row r="352" ht="12.75" customHeight="1">
      <c r="A352" s="6"/>
      <c r="B352" s="416"/>
    </row>
    <row r="353" ht="12.75" customHeight="1">
      <c r="A353" s="6"/>
      <c r="B353" s="416"/>
    </row>
    <row r="354" ht="12.75" customHeight="1">
      <c r="A354" s="6"/>
      <c r="B354" s="416"/>
    </row>
    <row r="355" ht="12.75" customHeight="1">
      <c r="A355" s="6"/>
      <c r="B355" s="416"/>
    </row>
    <row r="356" ht="12.75" customHeight="1">
      <c r="A356" s="6"/>
      <c r="B356" s="416"/>
    </row>
    <row r="357" ht="12.75" customHeight="1">
      <c r="A357" s="6"/>
      <c r="B357" s="416"/>
    </row>
    <row r="358" ht="12.75" customHeight="1">
      <c r="A358" s="6"/>
      <c r="B358" s="416"/>
    </row>
    <row r="359" ht="12.75" customHeight="1">
      <c r="A359" s="6"/>
      <c r="B359" s="416"/>
    </row>
    <row r="360" ht="12.75" customHeight="1">
      <c r="A360" s="6"/>
      <c r="B360" s="416"/>
    </row>
    <row r="361" ht="12.75" customHeight="1">
      <c r="A361" s="6"/>
      <c r="B361" s="416"/>
    </row>
    <row r="362" ht="12.75" customHeight="1">
      <c r="A362" s="6"/>
      <c r="B362" s="416"/>
    </row>
    <row r="363" ht="12.75" customHeight="1">
      <c r="A363" s="6"/>
      <c r="B363" s="416"/>
    </row>
    <row r="364" ht="12.75" customHeight="1">
      <c r="A364" s="6"/>
      <c r="B364" s="416"/>
    </row>
    <row r="365" ht="12.75" customHeight="1">
      <c r="A365" s="6"/>
      <c r="B365" s="416"/>
    </row>
    <row r="366" ht="12.75" customHeight="1">
      <c r="A366" s="6"/>
      <c r="B366" s="416"/>
    </row>
    <row r="367" ht="12.75" customHeight="1">
      <c r="A367" s="6"/>
      <c r="B367" s="416"/>
    </row>
    <row r="368" ht="12.75" customHeight="1">
      <c r="A368" s="6"/>
      <c r="B368" s="416"/>
    </row>
    <row r="369" ht="12.75" customHeight="1">
      <c r="A369" s="6"/>
      <c r="B369" s="416"/>
    </row>
    <row r="370" ht="12.75" customHeight="1">
      <c r="A370" s="6"/>
      <c r="B370" s="416"/>
    </row>
    <row r="371" ht="12.75" customHeight="1">
      <c r="A371" s="6"/>
      <c r="B371" s="416"/>
    </row>
    <row r="372" ht="12.75" customHeight="1">
      <c r="A372" s="6"/>
      <c r="B372" s="416"/>
    </row>
    <row r="373" ht="12.75" customHeight="1">
      <c r="A373" s="6"/>
      <c r="B373" s="416"/>
    </row>
    <row r="374" ht="12.75" customHeight="1">
      <c r="A374" s="6"/>
      <c r="B374" s="416"/>
    </row>
    <row r="375" ht="12.75" customHeight="1">
      <c r="A375" s="6"/>
      <c r="B375" s="416"/>
    </row>
    <row r="376" ht="12.75" customHeight="1">
      <c r="A376" s="6"/>
      <c r="B376" s="416"/>
    </row>
    <row r="377" ht="12.75" customHeight="1">
      <c r="A377" s="6"/>
      <c r="B377" s="416"/>
    </row>
    <row r="378" ht="12.75" customHeight="1">
      <c r="A378" s="6"/>
      <c r="B378" s="416"/>
    </row>
    <row r="379" ht="12.75" customHeight="1">
      <c r="A379" s="6"/>
      <c r="B379" s="416"/>
    </row>
    <row r="380" ht="12.75" customHeight="1">
      <c r="A380" s="6"/>
      <c r="B380" s="416"/>
    </row>
    <row r="381" ht="12.75" customHeight="1">
      <c r="A381" s="6"/>
      <c r="B381" s="416"/>
    </row>
    <row r="382" ht="12.75" customHeight="1">
      <c r="A382" s="6"/>
      <c r="B382" s="416"/>
    </row>
    <row r="383" ht="12.75" customHeight="1">
      <c r="A383" s="6"/>
      <c r="B383" s="416"/>
    </row>
    <row r="384" ht="12.75" customHeight="1">
      <c r="A384" s="6"/>
      <c r="B384" s="416"/>
    </row>
    <row r="385" ht="12.75" customHeight="1">
      <c r="A385" s="6"/>
      <c r="B385" s="416"/>
    </row>
    <row r="386" ht="12.75" customHeight="1">
      <c r="A386" s="6"/>
      <c r="B386" s="416"/>
    </row>
    <row r="387" ht="12.75" customHeight="1">
      <c r="A387" s="6"/>
      <c r="B387" s="416"/>
    </row>
    <row r="388" ht="12.75" customHeight="1">
      <c r="A388" s="6"/>
      <c r="B388" s="416"/>
    </row>
    <row r="389" ht="12.75" customHeight="1">
      <c r="A389" s="6"/>
      <c r="B389" s="416"/>
    </row>
    <row r="390" ht="12.75" customHeight="1">
      <c r="A390" s="6"/>
      <c r="B390" s="416"/>
    </row>
    <row r="391" ht="12.75" customHeight="1">
      <c r="A391" s="6"/>
      <c r="B391" s="416"/>
    </row>
    <row r="392" ht="12.75" customHeight="1">
      <c r="A392" s="6"/>
      <c r="B392" s="416"/>
    </row>
    <row r="393" ht="12.75" customHeight="1">
      <c r="A393" s="6"/>
      <c r="B393" s="416"/>
    </row>
    <row r="394" ht="12.75" customHeight="1">
      <c r="A394" s="6"/>
      <c r="B394" s="416"/>
    </row>
    <row r="395" ht="12.75" customHeight="1">
      <c r="A395" s="6"/>
      <c r="B395" s="416"/>
    </row>
    <row r="396" ht="12.75" customHeight="1">
      <c r="A396" s="6"/>
      <c r="B396" s="416"/>
    </row>
    <row r="397" ht="12.75" customHeight="1">
      <c r="A397" s="6"/>
      <c r="B397" s="416"/>
    </row>
    <row r="398" ht="12.75" customHeight="1">
      <c r="A398" s="6"/>
      <c r="B398" s="416"/>
    </row>
    <row r="399" ht="12.75" customHeight="1">
      <c r="A399" s="6"/>
      <c r="B399" s="416"/>
    </row>
    <row r="400" ht="12.75" customHeight="1">
      <c r="A400" s="6"/>
      <c r="B400" s="416"/>
    </row>
    <row r="401" ht="12.75" customHeight="1">
      <c r="A401" s="6"/>
      <c r="B401" s="416"/>
    </row>
    <row r="402" ht="12.75" customHeight="1">
      <c r="A402" s="6"/>
      <c r="B402" s="416"/>
    </row>
    <row r="403" ht="12.75" customHeight="1">
      <c r="A403" s="6"/>
      <c r="B403" s="416"/>
    </row>
    <row r="404" ht="12.75" customHeight="1">
      <c r="A404" s="6"/>
      <c r="B404" s="416"/>
    </row>
    <row r="405" ht="12.75" customHeight="1">
      <c r="A405" s="6"/>
      <c r="B405" s="416"/>
    </row>
    <row r="406" ht="12.75" customHeight="1">
      <c r="A406" s="6"/>
      <c r="B406" s="416"/>
    </row>
    <row r="407" ht="12.75" customHeight="1">
      <c r="A407" s="6"/>
      <c r="B407" s="416"/>
    </row>
    <row r="408" ht="12.75" customHeight="1">
      <c r="A408" s="6"/>
      <c r="B408" s="416"/>
    </row>
    <row r="409" ht="12.75" customHeight="1">
      <c r="A409" s="6"/>
      <c r="B409" s="416"/>
    </row>
    <row r="410" ht="12.75" customHeight="1">
      <c r="A410" s="6"/>
      <c r="B410" s="416"/>
    </row>
    <row r="411" ht="12.75" customHeight="1">
      <c r="A411" s="6"/>
      <c r="B411" s="416"/>
    </row>
    <row r="412" ht="12.75" customHeight="1">
      <c r="A412" s="6"/>
      <c r="B412" s="416"/>
    </row>
    <row r="413" ht="12.75" customHeight="1">
      <c r="A413" s="6"/>
      <c r="B413" s="416"/>
    </row>
    <row r="414" ht="12.75" customHeight="1">
      <c r="A414" s="6"/>
      <c r="B414" s="416"/>
    </row>
    <row r="415" ht="12.75" customHeight="1">
      <c r="A415" s="6"/>
      <c r="B415" s="416"/>
    </row>
    <row r="416" ht="12.75" customHeight="1">
      <c r="A416" s="6"/>
      <c r="B416" s="416"/>
    </row>
    <row r="417" ht="12.75" customHeight="1">
      <c r="A417" s="6"/>
      <c r="B417" s="416"/>
    </row>
    <row r="418" ht="12.75" customHeight="1">
      <c r="A418" s="6"/>
      <c r="B418" s="416"/>
    </row>
    <row r="419" ht="12.75" customHeight="1">
      <c r="A419" s="6"/>
      <c r="B419" s="416"/>
    </row>
    <row r="420" ht="12.75" customHeight="1">
      <c r="A420" s="6"/>
      <c r="B420" s="416"/>
    </row>
    <row r="421" ht="12.75" customHeight="1">
      <c r="A421" s="6"/>
      <c r="B421" s="416"/>
    </row>
    <row r="422" ht="12.75" customHeight="1">
      <c r="A422" s="6"/>
      <c r="B422" s="416"/>
    </row>
    <row r="423" ht="12.75" customHeight="1">
      <c r="A423" s="6"/>
      <c r="B423" s="416"/>
    </row>
    <row r="424" ht="12.75" customHeight="1">
      <c r="A424" s="6"/>
      <c r="B424" s="416"/>
    </row>
    <row r="425" ht="12.75" customHeight="1">
      <c r="A425" s="6"/>
      <c r="B425" s="416"/>
    </row>
    <row r="426" ht="12.75" customHeight="1">
      <c r="A426" s="6"/>
      <c r="B426" s="416"/>
    </row>
    <row r="427" ht="12.75" customHeight="1">
      <c r="A427" s="6"/>
      <c r="B427" s="416"/>
    </row>
    <row r="428" ht="12.75" customHeight="1">
      <c r="A428" s="6"/>
      <c r="B428" s="416"/>
    </row>
    <row r="429" ht="12.75" customHeight="1">
      <c r="A429" s="6"/>
      <c r="B429" s="416"/>
    </row>
    <row r="430" ht="12.75" customHeight="1">
      <c r="A430" s="6"/>
      <c r="B430" s="416"/>
    </row>
    <row r="431" ht="12.75" customHeight="1">
      <c r="A431" s="6"/>
      <c r="B431" s="416"/>
    </row>
    <row r="432" ht="12.75" customHeight="1">
      <c r="A432" s="6"/>
      <c r="B432" s="416"/>
    </row>
    <row r="433" ht="12.75" customHeight="1">
      <c r="A433" s="6"/>
      <c r="B433" s="416"/>
    </row>
    <row r="434" ht="12.75" customHeight="1">
      <c r="A434" s="6"/>
      <c r="B434" s="416"/>
    </row>
    <row r="435" ht="12.75" customHeight="1">
      <c r="A435" s="6"/>
      <c r="B435" s="416"/>
    </row>
    <row r="436" ht="12.75" customHeight="1">
      <c r="A436" s="6"/>
      <c r="B436" s="416"/>
    </row>
    <row r="437" ht="12.75" customHeight="1">
      <c r="A437" s="6"/>
      <c r="B437" s="416"/>
    </row>
    <row r="438" ht="12.75" customHeight="1">
      <c r="A438" s="6"/>
      <c r="B438" s="416"/>
    </row>
    <row r="439" ht="12.75" customHeight="1">
      <c r="A439" s="6"/>
      <c r="B439" s="416"/>
    </row>
    <row r="440" ht="12.75" customHeight="1">
      <c r="A440" s="6"/>
      <c r="B440" s="416"/>
    </row>
    <row r="441" ht="12.75" customHeight="1">
      <c r="A441" s="6"/>
      <c r="B441" s="416"/>
    </row>
    <row r="442" ht="12.75" customHeight="1">
      <c r="A442" s="6"/>
      <c r="B442" s="416"/>
    </row>
    <row r="443" ht="12.75" customHeight="1">
      <c r="A443" s="6"/>
      <c r="B443" s="416"/>
    </row>
    <row r="444" ht="12.75" customHeight="1">
      <c r="A444" s="6"/>
      <c r="B444" s="416"/>
    </row>
    <row r="445" ht="12.75" customHeight="1">
      <c r="A445" s="6"/>
      <c r="B445" s="416"/>
    </row>
    <row r="446" ht="12.75" customHeight="1">
      <c r="A446" s="6"/>
      <c r="B446" s="416"/>
    </row>
    <row r="447" ht="12.75" customHeight="1">
      <c r="A447" s="6"/>
      <c r="B447" s="416"/>
    </row>
    <row r="448" ht="12.75" customHeight="1">
      <c r="A448" s="6"/>
      <c r="B448" s="416"/>
    </row>
    <row r="449" ht="12.75" customHeight="1">
      <c r="A449" s="6"/>
      <c r="B449" s="416"/>
    </row>
    <row r="450" ht="12.75" customHeight="1">
      <c r="A450" s="6"/>
      <c r="B450" s="416"/>
    </row>
    <row r="451" ht="12.75" customHeight="1">
      <c r="A451" s="6"/>
      <c r="B451" s="416"/>
    </row>
    <row r="452" ht="12.75" customHeight="1">
      <c r="A452" s="6"/>
      <c r="B452" s="416"/>
    </row>
    <row r="453" ht="12.75" customHeight="1">
      <c r="A453" s="6"/>
      <c r="B453" s="416"/>
    </row>
    <row r="454" ht="12.75" customHeight="1">
      <c r="A454" s="6"/>
      <c r="B454" s="416"/>
    </row>
    <row r="455" ht="12.75" customHeight="1">
      <c r="A455" s="6"/>
      <c r="B455" s="416"/>
    </row>
    <row r="456" ht="12.75" customHeight="1">
      <c r="A456" s="6"/>
      <c r="B456" s="416"/>
    </row>
    <row r="457" ht="12.75" customHeight="1">
      <c r="A457" s="6"/>
      <c r="B457" s="416"/>
    </row>
    <row r="458" ht="12.75" customHeight="1">
      <c r="A458" s="6"/>
      <c r="B458" s="416"/>
    </row>
    <row r="459" ht="12.75" customHeight="1">
      <c r="A459" s="6"/>
      <c r="B459" s="416"/>
    </row>
    <row r="460" ht="12.75" customHeight="1">
      <c r="A460" s="6"/>
      <c r="B460" s="416"/>
    </row>
    <row r="461" ht="12.75" customHeight="1">
      <c r="A461" s="6"/>
      <c r="B461" s="416"/>
    </row>
    <row r="462" ht="12.75" customHeight="1">
      <c r="A462" s="6"/>
      <c r="B462" s="416"/>
    </row>
    <row r="463" ht="12.75" customHeight="1">
      <c r="A463" s="6"/>
      <c r="B463" s="416"/>
    </row>
    <row r="464" ht="12.75" customHeight="1">
      <c r="A464" s="6"/>
      <c r="B464" s="416"/>
    </row>
    <row r="465" ht="12.75" customHeight="1">
      <c r="A465" s="6"/>
      <c r="B465" s="416"/>
    </row>
    <row r="466" ht="12.75" customHeight="1">
      <c r="A466" s="6"/>
      <c r="B466" s="416"/>
    </row>
    <row r="467" ht="12.75" customHeight="1">
      <c r="A467" s="6"/>
      <c r="B467" s="416"/>
    </row>
    <row r="468" ht="12.75" customHeight="1">
      <c r="A468" s="6"/>
      <c r="B468" s="416"/>
    </row>
    <row r="469" ht="12.75" customHeight="1">
      <c r="A469" s="6"/>
      <c r="B469" s="416"/>
    </row>
    <row r="470" ht="12.75" customHeight="1">
      <c r="A470" s="6"/>
      <c r="B470" s="416"/>
    </row>
    <row r="471" ht="12.75" customHeight="1">
      <c r="A471" s="6"/>
      <c r="B471" s="416"/>
    </row>
    <row r="472" ht="12.75" customHeight="1">
      <c r="A472" s="6"/>
      <c r="B472" s="416"/>
    </row>
    <row r="473" ht="12.75" customHeight="1">
      <c r="A473" s="6"/>
      <c r="B473" s="416"/>
    </row>
    <row r="474" ht="12.75" customHeight="1">
      <c r="A474" s="6"/>
      <c r="B474" s="416"/>
    </row>
    <row r="475" ht="12.75" customHeight="1">
      <c r="A475" s="6"/>
      <c r="B475" s="416"/>
    </row>
    <row r="476" ht="12.75" customHeight="1">
      <c r="A476" s="6"/>
      <c r="B476" s="416"/>
    </row>
    <row r="477" ht="12.75" customHeight="1">
      <c r="A477" s="6"/>
      <c r="B477" s="416"/>
    </row>
    <row r="478" ht="12.75" customHeight="1">
      <c r="A478" s="6"/>
      <c r="B478" s="416"/>
    </row>
    <row r="479" ht="12.75" customHeight="1">
      <c r="A479" s="6"/>
      <c r="B479" s="416"/>
    </row>
    <row r="480" ht="12.75" customHeight="1">
      <c r="A480" s="6"/>
      <c r="B480" s="416"/>
    </row>
    <row r="481" ht="12.75" customHeight="1">
      <c r="A481" s="6"/>
      <c r="B481" s="416"/>
    </row>
    <row r="482" ht="12.75" customHeight="1">
      <c r="A482" s="6"/>
      <c r="B482" s="416"/>
    </row>
    <row r="483" ht="12.75" customHeight="1">
      <c r="A483" s="6"/>
      <c r="B483" s="416"/>
    </row>
    <row r="484" ht="12.75" customHeight="1">
      <c r="A484" s="6"/>
      <c r="B484" s="416"/>
    </row>
    <row r="485" ht="12.75" customHeight="1">
      <c r="A485" s="6"/>
      <c r="B485" s="416"/>
    </row>
    <row r="486" ht="12.75" customHeight="1">
      <c r="A486" s="6"/>
      <c r="B486" s="416"/>
    </row>
    <row r="487" ht="12.75" customHeight="1">
      <c r="A487" s="6"/>
      <c r="B487" s="416"/>
    </row>
    <row r="488" ht="12.75" customHeight="1">
      <c r="A488" s="6"/>
      <c r="B488" s="416"/>
    </row>
    <row r="489" ht="12.75" customHeight="1">
      <c r="A489" s="6"/>
      <c r="B489" s="416"/>
    </row>
    <row r="490" ht="12.75" customHeight="1">
      <c r="A490" s="6"/>
      <c r="B490" s="416"/>
    </row>
    <row r="491" ht="12.75" customHeight="1">
      <c r="A491" s="6"/>
      <c r="B491" s="416"/>
    </row>
    <row r="492" ht="12.75" customHeight="1">
      <c r="A492" s="6"/>
      <c r="B492" s="416"/>
    </row>
    <row r="493" ht="12.75" customHeight="1">
      <c r="A493" s="6"/>
      <c r="B493" s="416"/>
    </row>
    <row r="494" ht="12.75" customHeight="1">
      <c r="A494" s="6"/>
      <c r="B494" s="416"/>
    </row>
    <row r="495" ht="12.75" customHeight="1">
      <c r="A495" s="6"/>
      <c r="B495" s="416"/>
    </row>
    <row r="496" ht="12.75" customHeight="1">
      <c r="A496" s="6"/>
      <c r="B496" s="416"/>
    </row>
    <row r="497" ht="12.75" customHeight="1">
      <c r="A497" s="6"/>
      <c r="B497" s="416"/>
    </row>
    <row r="498" ht="12.75" customHeight="1">
      <c r="A498" s="6"/>
      <c r="B498" s="416"/>
    </row>
    <row r="499" ht="12.75" customHeight="1">
      <c r="A499" s="6"/>
      <c r="B499" s="416"/>
    </row>
    <row r="500" ht="12.75" customHeight="1">
      <c r="A500" s="6"/>
      <c r="B500" s="416"/>
    </row>
    <row r="501" ht="12.75" customHeight="1">
      <c r="A501" s="6"/>
      <c r="B501" s="416"/>
    </row>
    <row r="502" ht="12.75" customHeight="1">
      <c r="A502" s="6"/>
      <c r="B502" s="416"/>
    </row>
    <row r="503" ht="12.75" customHeight="1">
      <c r="A503" s="6"/>
      <c r="B503" s="416"/>
    </row>
    <row r="504" ht="12.75" customHeight="1">
      <c r="A504" s="6"/>
      <c r="B504" s="416"/>
    </row>
    <row r="505" ht="12.75" customHeight="1">
      <c r="A505" s="6"/>
      <c r="B505" s="416"/>
    </row>
    <row r="506" ht="12.75" customHeight="1">
      <c r="A506" s="6"/>
      <c r="B506" s="416"/>
    </row>
    <row r="507" ht="12.75" customHeight="1">
      <c r="A507" s="6"/>
      <c r="B507" s="416"/>
    </row>
    <row r="508" ht="12.75" customHeight="1">
      <c r="A508" s="6"/>
      <c r="B508" s="416"/>
    </row>
    <row r="509" ht="12.75" customHeight="1">
      <c r="A509" s="6"/>
      <c r="B509" s="416"/>
    </row>
    <row r="510" ht="12.75" customHeight="1">
      <c r="A510" s="6"/>
      <c r="B510" s="416"/>
    </row>
    <row r="511" ht="12.75" customHeight="1">
      <c r="A511" s="6"/>
      <c r="B511" s="416"/>
    </row>
    <row r="512" ht="12.75" customHeight="1">
      <c r="A512" s="6"/>
      <c r="B512" s="416"/>
    </row>
    <row r="513" ht="12.75" customHeight="1">
      <c r="A513" s="6"/>
      <c r="B513" s="416"/>
    </row>
    <row r="514" ht="12.75" customHeight="1">
      <c r="A514" s="6"/>
      <c r="B514" s="416"/>
    </row>
    <row r="515" ht="12.75" customHeight="1">
      <c r="A515" s="6"/>
      <c r="B515" s="416"/>
    </row>
    <row r="516" ht="12.75" customHeight="1">
      <c r="A516" s="6"/>
      <c r="B516" s="416"/>
    </row>
    <row r="517" ht="12.75" customHeight="1">
      <c r="A517" s="6"/>
      <c r="B517" s="416"/>
    </row>
    <row r="518" ht="12.75" customHeight="1">
      <c r="A518" s="6"/>
      <c r="B518" s="416"/>
    </row>
    <row r="519" ht="12.75" customHeight="1">
      <c r="A519" s="6"/>
      <c r="B519" s="416"/>
    </row>
    <row r="520" ht="12.75" customHeight="1">
      <c r="A520" s="6"/>
      <c r="B520" s="416"/>
    </row>
    <row r="521" ht="12.75" customHeight="1">
      <c r="A521" s="6"/>
      <c r="B521" s="416"/>
    </row>
    <row r="522" ht="12.75" customHeight="1">
      <c r="A522" s="6"/>
      <c r="B522" s="416"/>
    </row>
    <row r="523" ht="12.75" customHeight="1">
      <c r="A523" s="6"/>
      <c r="B523" s="416"/>
    </row>
    <row r="524" ht="12.75" customHeight="1">
      <c r="A524" s="6"/>
      <c r="B524" s="416"/>
    </row>
    <row r="525" ht="12.75" customHeight="1">
      <c r="A525" s="6"/>
      <c r="B525" s="416"/>
    </row>
    <row r="526" ht="12.75" customHeight="1">
      <c r="A526" s="6"/>
      <c r="B526" s="416"/>
    </row>
    <row r="527" ht="12.75" customHeight="1">
      <c r="A527" s="6"/>
      <c r="B527" s="416"/>
    </row>
    <row r="528" ht="12.75" customHeight="1">
      <c r="A528" s="6"/>
      <c r="B528" s="416"/>
    </row>
    <row r="529" ht="12.75" customHeight="1">
      <c r="A529" s="6"/>
      <c r="B529" s="416"/>
    </row>
    <row r="530" ht="12.75" customHeight="1">
      <c r="A530" s="6"/>
      <c r="B530" s="416"/>
    </row>
    <row r="531" ht="12.75" customHeight="1">
      <c r="A531" s="6"/>
      <c r="B531" s="416"/>
    </row>
    <row r="532" ht="12.75" customHeight="1">
      <c r="A532" s="6"/>
      <c r="B532" s="416"/>
    </row>
    <row r="533" ht="12.75" customHeight="1">
      <c r="A533" s="6"/>
      <c r="B533" s="416"/>
    </row>
    <row r="534" ht="12.75" customHeight="1">
      <c r="A534" s="6"/>
      <c r="B534" s="416"/>
    </row>
    <row r="535" ht="12.75" customHeight="1">
      <c r="A535" s="6"/>
      <c r="B535" s="416"/>
    </row>
    <row r="536" ht="12.75" customHeight="1">
      <c r="A536" s="6"/>
      <c r="B536" s="416"/>
    </row>
    <row r="537" ht="12.75" customHeight="1">
      <c r="A537" s="6"/>
      <c r="B537" s="416"/>
    </row>
    <row r="538" ht="12.75" customHeight="1">
      <c r="A538" s="6"/>
      <c r="B538" s="416"/>
    </row>
    <row r="539" ht="12.75" customHeight="1">
      <c r="A539" s="6"/>
      <c r="B539" s="416"/>
    </row>
    <row r="540" ht="12.75" customHeight="1">
      <c r="A540" s="6"/>
      <c r="B540" s="416"/>
    </row>
    <row r="541" ht="12.75" customHeight="1">
      <c r="A541" s="6"/>
      <c r="B541" s="416"/>
    </row>
    <row r="542" ht="12.75" customHeight="1">
      <c r="A542" s="6"/>
      <c r="B542" s="416"/>
    </row>
    <row r="543" ht="12.75" customHeight="1">
      <c r="A543" s="6"/>
      <c r="B543" s="416"/>
    </row>
    <row r="544" ht="12.75" customHeight="1">
      <c r="A544" s="6"/>
      <c r="B544" s="416"/>
    </row>
    <row r="545" ht="12.75" customHeight="1">
      <c r="A545" s="6"/>
      <c r="B545" s="416"/>
    </row>
    <row r="546" ht="12.75" customHeight="1">
      <c r="A546" s="6"/>
      <c r="B546" s="416"/>
    </row>
    <row r="547" ht="12.75" customHeight="1">
      <c r="A547" s="6"/>
      <c r="B547" s="416"/>
    </row>
    <row r="548" ht="12.75" customHeight="1">
      <c r="A548" s="6"/>
      <c r="B548" s="416"/>
    </row>
    <row r="549" ht="12.75" customHeight="1">
      <c r="A549" s="6"/>
      <c r="B549" s="416"/>
    </row>
    <row r="550" ht="12.75" customHeight="1">
      <c r="A550" s="6"/>
      <c r="B550" s="416"/>
    </row>
    <row r="551" ht="12.75" customHeight="1">
      <c r="A551" s="6"/>
      <c r="B551" s="416"/>
    </row>
    <row r="552" ht="12.75" customHeight="1">
      <c r="A552" s="6"/>
      <c r="B552" s="416"/>
    </row>
    <row r="553" ht="12.75" customHeight="1">
      <c r="A553" s="6"/>
      <c r="B553" s="416"/>
    </row>
    <row r="554" ht="12.75" customHeight="1">
      <c r="A554" s="6"/>
      <c r="B554" s="416"/>
    </row>
    <row r="555" ht="12.75" customHeight="1">
      <c r="A555" s="6"/>
      <c r="B555" s="416"/>
    </row>
    <row r="556" ht="12.75" customHeight="1">
      <c r="A556" s="6"/>
      <c r="B556" s="416"/>
    </row>
    <row r="557" ht="12.75" customHeight="1">
      <c r="A557" s="6"/>
      <c r="B557" s="416"/>
    </row>
    <row r="558" ht="12.75" customHeight="1">
      <c r="A558" s="6"/>
      <c r="B558" s="416"/>
    </row>
    <row r="559" ht="12.75" customHeight="1">
      <c r="A559" s="6"/>
      <c r="B559" s="416"/>
    </row>
    <row r="560" ht="12.75" customHeight="1">
      <c r="A560" s="6"/>
      <c r="B560" s="416"/>
    </row>
    <row r="561" ht="12.75" customHeight="1">
      <c r="A561" s="6"/>
      <c r="B561" s="416"/>
    </row>
    <row r="562" ht="12.75" customHeight="1">
      <c r="A562" s="6"/>
      <c r="B562" s="416"/>
    </row>
    <row r="563" ht="12.75" customHeight="1">
      <c r="A563" s="6"/>
      <c r="B563" s="416"/>
    </row>
    <row r="564" ht="12.75" customHeight="1">
      <c r="A564" s="6"/>
      <c r="B564" s="416"/>
    </row>
    <row r="565" ht="12.75" customHeight="1">
      <c r="A565" s="6"/>
      <c r="B565" s="416"/>
    </row>
    <row r="566" ht="12.75" customHeight="1">
      <c r="A566" s="6"/>
      <c r="B566" s="416"/>
    </row>
    <row r="567" ht="12.75" customHeight="1">
      <c r="A567" s="6"/>
      <c r="B567" s="416"/>
    </row>
    <row r="568" ht="12.75" customHeight="1">
      <c r="A568" s="6"/>
      <c r="B568" s="416"/>
    </row>
    <row r="569" ht="12.75" customHeight="1">
      <c r="A569" s="6"/>
      <c r="B569" s="416"/>
    </row>
    <row r="570" ht="12.75" customHeight="1">
      <c r="A570" s="6"/>
      <c r="B570" s="416"/>
    </row>
    <row r="571" ht="12.75" customHeight="1">
      <c r="A571" s="6"/>
      <c r="B571" s="416"/>
    </row>
    <row r="572" ht="12.75" customHeight="1">
      <c r="A572" s="6"/>
      <c r="B572" s="416"/>
    </row>
    <row r="573" ht="12.75" customHeight="1">
      <c r="A573" s="6"/>
      <c r="B573" s="416"/>
    </row>
    <row r="574" ht="12.75" customHeight="1">
      <c r="A574" s="6"/>
      <c r="B574" s="416"/>
    </row>
    <row r="575" ht="12.75" customHeight="1">
      <c r="A575" s="6"/>
      <c r="B575" s="416"/>
    </row>
    <row r="576" ht="12.75" customHeight="1">
      <c r="A576" s="6"/>
      <c r="B576" s="416"/>
    </row>
    <row r="577" ht="12.75" customHeight="1">
      <c r="A577" s="6"/>
      <c r="B577" s="416"/>
    </row>
    <row r="578" ht="12.75" customHeight="1">
      <c r="A578" s="6"/>
      <c r="B578" s="416"/>
    </row>
    <row r="579" ht="12.75" customHeight="1">
      <c r="A579" s="6"/>
      <c r="B579" s="416"/>
    </row>
    <row r="580" ht="12.75" customHeight="1">
      <c r="A580" s="6"/>
      <c r="B580" s="416"/>
    </row>
    <row r="581" ht="12.75" customHeight="1">
      <c r="A581" s="6"/>
      <c r="B581" s="416"/>
    </row>
    <row r="582" ht="12.75" customHeight="1">
      <c r="A582" s="6"/>
      <c r="B582" s="416"/>
    </row>
    <row r="583" ht="12.75" customHeight="1">
      <c r="A583" s="6"/>
      <c r="B583" s="416"/>
    </row>
    <row r="584" ht="12.75" customHeight="1">
      <c r="A584" s="6"/>
      <c r="B584" s="416"/>
    </row>
    <row r="585" ht="12.75" customHeight="1">
      <c r="A585" s="6"/>
      <c r="B585" s="416"/>
    </row>
    <row r="586" ht="12.75" customHeight="1">
      <c r="A586" s="6"/>
      <c r="B586" s="416"/>
    </row>
    <row r="587" ht="12.75" customHeight="1">
      <c r="A587" s="6"/>
      <c r="B587" s="416"/>
    </row>
    <row r="588" ht="12.75" customHeight="1">
      <c r="A588" s="6"/>
      <c r="B588" s="416"/>
    </row>
    <row r="589" ht="12.75" customHeight="1">
      <c r="A589" s="6"/>
      <c r="B589" s="416"/>
    </row>
    <row r="590" ht="12.75" customHeight="1">
      <c r="A590" s="6"/>
      <c r="B590" s="416"/>
    </row>
    <row r="591" ht="12.75" customHeight="1">
      <c r="A591" s="6"/>
      <c r="B591" s="416"/>
    </row>
    <row r="592" ht="12.75" customHeight="1">
      <c r="A592" s="6"/>
      <c r="B592" s="416"/>
    </row>
    <row r="593" ht="12.75" customHeight="1">
      <c r="A593" s="6"/>
      <c r="B593" s="416"/>
    </row>
    <row r="594" ht="12.75" customHeight="1">
      <c r="A594" s="6"/>
      <c r="B594" s="416"/>
    </row>
    <row r="595" ht="12.75" customHeight="1">
      <c r="A595" s="6"/>
      <c r="B595" s="416"/>
    </row>
    <row r="596" ht="12.75" customHeight="1">
      <c r="A596" s="6"/>
      <c r="B596" s="416"/>
    </row>
    <row r="597" ht="12.75" customHeight="1">
      <c r="A597" s="6"/>
      <c r="B597" s="416"/>
    </row>
    <row r="598" ht="12.75" customHeight="1">
      <c r="A598" s="6"/>
      <c r="B598" s="416"/>
    </row>
    <row r="599" ht="12.75" customHeight="1">
      <c r="A599" s="6"/>
      <c r="B599" s="416"/>
    </row>
    <row r="600" ht="12.75" customHeight="1">
      <c r="A600" s="6"/>
      <c r="B600" s="416"/>
    </row>
    <row r="601" ht="12.75" customHeight="1">
      <c r="A601" s="6"/>
      <c r="B601" s="416"/>
    </row>
    <row r="602" ht="12.75" customHeight="1">
      <c r="A602" s="6"/>
      <c r="B602" s="416"/>
    </row>
    <row r="603" ht="12.75" customHeight="1">
      <c r="A603" s="6"/>
      <c r="B603" s="416"/>
    </row>
    <row r="604" ht="12.75" customHeight="1">
      <c r="A604" s="6"/>
      <c r="B604" s="416"/>
    </row>
    <row r="605" ht="12.75" customHeight="1">
      <c r="A605" s="6"/>
      <c r="B605" s="416"/>
    </row>
    <row r="606" ht="12.75" customHeight="1">
      <c r="A606" s="6"/>
      <c r="B606" s="416"/>
    </row>
    <row r="607" ht="12.75" customHeight="1">
      <c r="A607" s="6"/>
      <c r="B607" s="416"/>
    </row>
    <row r="608" ht="12.75" customHeight="1">
      <c r="A608" s="6"/>
      <c r="B608" s="416"/>
    </row>
    <row r="609" ht="12.75" customHeight="1">
      <c r="A609" s="6"/>
      <c r="B609" s="416"/>
    </row>
    <row r="610" ht="12.75" customHeight="1">
      <c r="A610" s="6"/>
      <c r="B610" s="416"/>
    </row>
    <row r="611" ht="12.75" customHeight="1">
      <c r="A611" s="6"/>
      <c r="B611" s="416"/>
    </row>
    <row r="612" ht="12.75" customHeight="1">
      <c r="A612" s="6"/>
      <c r="B612" s="416"/>
    </row>
    <row r="613" ht="12.75" customHeight="1">
      <c r="A613" s="6"/>
      <c r="B613" s="416"/>
    </row>
    <row r="614" ht="12.75" customHeight="1">
      <c r="A614" s="6"/>
      <c r="B614" s="416"/>
    </row>
    <row r="615" ht="12.75" customHeight="1">
      <c r="A615" s="6"/>
      <c r="B615" s="416"/>
    </row>
    <row r="616" ht="12.75" customHeight="1">
      <c r="A616" s="6"/>
      <c r="B616" s="416"/>
    </row>
    <row r="617" ht="12.75" customHeight="1">
      <c r="A617" s="6"/>
      <c r="B617" s="416"/>
    </row>
    <row r="618" ht="12.75" customHeight="1">
      <c r="A618" s="6"/>
      <c r="B618" s="416"/>
    </row>
    <row r="619" ht="12.75" customHeight="1">
      <c r="A619" s="6"/>
      <c r="B619" s="416"/>
    </row>
    <row r="620" ht="12.75" customHeight="1">
      <c r="A620" s="6"/>
      <c r="B620" s="416"/>
    </row>
    <row r="621" ht="12.75" customHeight="1">
      <c r="A621" s="6"/>
      <c r="B621" s="416"/>
    </row>
    <row r="622" ht="12.75" customHeight="1">
      <c r="A622" s="6"/>
      <c r="B622" s="416"/>
    </row>
    <row r="623" ht="12.75" customHeight="1">
      <c r="A623" s="6"/>
      <c r="B623" s="416"/>
    </row>
    <row r="624" ht="12.75" customHeight="1">
      <c r="A624" s="6"/>
      <c r="B624" s="416"/>
    </row>
    <row r="625" ht="12.75" customHeight="1">
      <c r="A625" s="6"/>
      <c r="B625" s="416"/>
    </row>
    <row r="626" ht="12.75" customHeight="1">
      <c r="A626" s="6"/>
      <c r="B626" s="416"/>
    </row>
    <row r="627" ht="12.75" customHeight="1">
      <c r="A627" s="6"/>
      <c r="B627" s="416"/>
    </row>
    <row r="628" ht="12.75" customHeight="1">
      <c r="A628" s="6"/>
      <c r="B628" s="416"/>
    </row>
    <row r="629" ht="12.75" customHeight="1">
      <c r="A629" s="6"/>
      <c r="B629" s="416"/>
    </row>
    <row r="630" ht="12.75" customHeight="1">
      <c r="A630" s="6"/>
      <c r="B630" s="416"/>
    </row>
    <row r="631" ht="12.75" customHeight="1">
      <c r="A631" s="6"/>
      <c r="B631" s="416"/>
    </row>
    <row r="632" ht="12.75" customHeight="1">
      <c r="A632" s="6"/>
      <c r="B632" s="416"/>
    </row>
    <row r="633" ht="12.75" customHeight="1">
      <c r="A633" s="6"/>
      <c r="B633" s="416"/>
    </row>
    <row r="634" ht="12.75" customHeight="1">
      <c r="A634" s="6"/>
      <c r="B634" s="416"/>
    </row>
    <row r="635" ht="12.75" customHeight="1">
      <c r="A635" s="6"/>
      <c r="B635" s="416"/>
    </row>
    <row r="636" ht="12.75" customHeight="1">
      <c r="A636" s="6"/>
      <c r="B636" s="416"/>
    </row>
    <row r="637" ht="12.75" customHeight="1">
      <c r="A637" s="6"/>
      <c r="B637" s="416"/>
    </row>
    <row r="638" ht="12.75" customHeight="1">
      <c r="A638" s="6"/>
      <c r="B638" s="416"/>
    </row>
    <row r="639" ht="12.75" customHeight="1">
      <c r="A639" s="6"/>
      <c r="B639" s="416"/>
    </row>
    <row r="640" ht="12.75" customHeight="1">
      <c r="A640" s="6"/>
      <c r="B640" s="416"/>
    </row>
    <row r="641" ht="12.75" customHeight="1">
      <c r="A641" s="6"/>
      <c r="B641" s="416"/>
    </row>
    <row r="642" ht="12.75" customHeight="1">
      <c r="A642" s="6"/>
      <c r="B642" s="416"/>
    </row>
    <row r="643" ht="12.75" customHeight="1">
      <c r="A643" s="6"/>
      <c r="B643" s="416"/>
    </row>
    <row r="644" ht="12.75" customHeight="1">
      <c r="A644" s="6"/>
      <c r="B644" s="416"/>
    </row>
    <row r="645" ht="12.75" customHeight="1">
      <c r="A645" s="6"/>
      <c r="B645" s="416"/>
    </row>
    <row r="646" ht="12.75" customHeight="1">
      <c r="A646" s="6"/>
      <c r="B646" s="416"/>
    </row>
    <row r="647" ht="12.75" customHeight="1">
      <c r="A647" s="6"/>
      <c r="B647" s="416"/>
    </row>
    <row r="648" ht="12.75" customHeight="1">
      <c r="A648" s="6"/>
      <c r="B648" s="416"/>
    </row>
    <row r="649" ht="12.75" customHeight="1">
      <c r="A649" s="6"/>
      <c r="B649" s="416"/>
    </row>
    <row r="650" ht="12.75" customHeight="1">
      <c r="A650" s="6"/>
      <c r="B650" s="416"/>
    </row>
    <row r="651" ht="12.75" customHeight="1">
      <c r="A651" s="6"/>
      <c r="B651" s="416"/>
    </row>
    <row r="652" ht="12.75" customHeight="1">
      <c r="A652" s="6"/>
      <c r="B652" s="416"/>
    </row>
    <row r="653" ht="12.75" customHeight="1">
      <c r="A653" s="6"/>
      <c r="B653" s="416"/>
    </row>
    <row r="654" ht="12.75" customHeight="1">
      <c r="A654" s="6"/>
      <c r="B654" s="416"/>
    </row>
    <row r="655" ht="12.75" customHeight="1">
      <c r="A655" s="6"/>
      <c r="B655" s="416"/>
    </row>
    <row r="656" ht="12.75" customHeight="1">
      <c r="A656" s="6"/>
      <c r="B656" s="416"/>
    </row>
    <row r="657" ht="12.75" customHeight="1">
      <c r="A657" s="6"/>
      <c r="B657" s="416"/>
    </row>
    <row r="658" ht="12.75" customHeight="1">
      <c r="A658" s="6"/>
      <c r="B658" s="416"/>
    </row>
    <row r="659" ht="12.75" customHeight="1">
      <c r="A659" s="6"/>
      <c r="B659" s="416"/>
    </row>
    <row r="660" ht="12.75" customHeight="1">
      <c r="A660" s="6"/>
      <c r="B660" s="416"/>
    </row>
    <row r="661" ht="12.75" customHeight="1">
      <c r="A661" s="6"/>
      <c r="B661" s="416"/>
    </row>
    <row r="662" ht="12.75" customHeight="1">
      <c r="A662" s="6"/>
      <c r="B662" s="416"/>
    </row>
    <row r="663" ht="12.75" customHeight="1">
      <c r="A663" s="6"/>
      <c r="B663" s="416"/>
    </row>
    <row r="664" ht="12.75" customHeight="1">
      <c r="A664" s="6"/>
      <c r="B664" s="416"/>
    </row>
    <row r="665" ht="12.75" customHeight="1">
      <c r="A665" s="6"/>
      <c r="B665" s="416"/>
    </row>
    <row r="666" ht="12.75" customHeight="1">
      <c r="A666" s="6"/>
      <c r="B666" s="416"/>
    </row>
    <row r="667" ht="12.75" customHeight="1">
      <c r="A667" s="6"/>
      <c r="B667" s="416"/>
    </row>
    <row r="668" ht="12.75" customHeight="1">
      <c r="A668" s="6"/>
      <c r="B668" s="416"/>
    </row>
    <row r="669" ht="12.75" customHeight="1">
      <c r="A669" s="6"/>
      <c r="B669" s="416"/>
    </row>
    <row r="670" ht="12.75" customHeight="1">
      <c r="A670" s="6"/>
      <c r="B670" s="416"/>
    </row>
    <row r="671" ht="12.75" customHeight="1">
      <c r="A671" s="6"/>
      <c r="B671" s="416"/>
    </row>
    <row r="672" ht="12.75" customHeight="1">
      <c r="A672" s="6"/>
      <c r="B672" s="416"/>
    </row>
    <row r="673" ht="12.75" customHeight="1">
      <c r="A673" s="6"/>
      <c r="B673" s="416"/>
    </row>
    <row r="674" ht="12.75" customHeight="1">
      <c r="A674" s="6"/>
      <c r="B674" s="416"/>
    </row>
    <row r="675" ht="12.75" customHeight="1">
      <c r="A675" s="6"/>
      <c r="B675" s="416"/>
    </row>
    <row r="676" ht="12.75" customHeight="1">
      <c r="A676" s="6"/>
      <c r="B676" s="416"/>
    </row>
    <row r="677" ht="12.75" customHeight="1">
      <c r="A677" s="6"/>
      <c r="B677" s="416"/>
    </row>
    <row r="678" ht="12.75" customHeight="1">
      <c r="A678" s="6"/>
      <c r="B678" s="416"/>
    </row>
    <row r="679" ht="12.75" customHeight="1">
      <c r="A679" s="6"/>
      <c r="B679" s="416"/>
    </row>
    <row r="680" ht="12.75" customHeight="1">
      <c r="A680" s="6"/>
      <c r="B680" s="416"/>
    </row>
    <row r="681" ht="12.75" customHeight="1">
      <c r="A681" s="6"/>
      <c r="B681" s="416"/>
    </row>
    <row r="682" ht="12.75" customHeight="1">
      <c r="A682" s="6"/>
      <c r="B682" s="416"/>
    </row>
    <row r="683" ht="12.75" customHeight="1">
      <c r="A683" s="6"/>
      <c r="B683" s="416"/>
    </row>
    <row r="684" ht="12.75" customHeight="1">
      <c r="A684" s="6"/>
      <c r="B684" s="416"/>
    </row>
    <row r="685" ht="12.75" customHeight="1">
      <c r="A685" s="6"/>
      <c r="B685" s="416"/>
    </row>
    <row r="686" ht="12.75" customHeight="1">
      <c r="A686" s="6"/>
      <c r="B686" s="416"/>
    </row>
    <row r="687" ht="12.75" customHeight="1">
      <c r="A687" s="6"/>
      <c r="B687" s="416"/>
    </row>
    <row r="688" ht="12.75" customHeight="1">
      <c r="A688" s="6"/>
      <c r="B688" s="416"/>
    </row>
    <row r="689" ht="12.75" customHeight="1">
      <c r="A689" s="6"/>
      <c r="B689" s="416"/>
    </row>
    <row r="690" ht="12.75" customHeight="1">
      <c r="A690" s="6"/>
      <c r="B690" s="416"/>
    </row>
    <row r="691" ht="12.75" customHeight="1">
      <c r="A691" s="6"/>
      <c r="B691" s="416"/>
    </row>
    <row r="692" ht="12.75" customHeight="1">
      <c r="A692" s="6"/>
      <c r="B692" s="416"/>
    </row>
    <row r="693" ht="12.75" customHeight="1">
      <c r="A693" s="6"/>
      <c r="B693" s="416"/>
    </row>
    <row r="694" ht="12.75" customHeight="1">
      <c r="A694" s="6"/>
      <c r="B694" s="416"/>
    </row>
    <row r="695" ht="12.75" customHeight="1">
      <c r="A695" s="6"/>
      <c r="B695" s="416"/>
    </row>
    <row r="696" ht="12.75" customHeight="1">
      <c r="A696" s="6"/>
      <c r="B696" s="416"/>
    </row>
    <row r="697" ht="12.75" customHeight="1">
      <c r="A697" s="6"/>
      <c r="B697" s="416"/>
    </row>
    <row r="698" ht="12.75" customHeight="1">
      <c r="A698" s="6"/>
      <c r="B698" s="416"/>
    </row>
    <row r="699" ht="12.75" customHeight="1">
      <c r="A699" s="6"/>
      <c r="B699" s="416"/>
    </row>
    <row r="700" ht="12.75" customHeight="1">
      <c r="A700" s="6"/>
      <c r="B700" s="416"/>
    </row>
    <row r="701" ht="12.75" customHeight="1">
      <c r="A701" s="6"/>
      <c r="B701" s="416"/>
    </row>
    <row r="702" ht="12.75" customHeight="1">
      <c r="A702" s="6"/>
      <c r="B702" s="416"/>
    </row>
    <row r="703" ht="12.75" customHeight="1">
      <c r="A703" s="6"/>
      <c r="B703" s="416"/>
    </row>
    <row r="704" ht="12.75" customHeight="1">
      <c r="A704" s="6"/>
      <c r="B704" s="416"/>
    </row>
    <row r="705" ht="12.75" customHeight="1">
      <c r="A705" s="6"/>
      <c r="B705" s="416"/>
    </row>
    <row r="706" ht="12.75" customHeight="1">
      <c r="A706" s="6"/>
      <c r="B706" s="416"/>
    </row>
    <row r="707" ht="12.75" customHeight="1">
      <c r="A707" s="6"/>
      <c r="B707" s="416"/>
    </row>
    <row r="708" ht="12.75" customHeight="1">
      <c r="A708" s="6"/>
      <c r="B708" s="416"/>
    </row>
    <row r="709" ht="12.75" customHeight="1">
      <c r="A709" s="6"/>
      <c r="B709" s="416"/>
    </row>
    <row r="710" ht="12.75" customHeight="1">
      <c r="A710" s="6"/>
      <c r="B710" s="416"/>
    </row>
    <row r="711" ht="12.75" customHeight="1">
      <c r="A711" s="6"/>
      <c r="B711" s="416"/>
    </row>
    <row r="712" ht="12.75" customHeight="1">
      <c r="A712" s="6"/>
      <c r="B712" s="416"/>
    </row>
    <row r="713" ht="12.75" customHeight="1">
      <c r="A713" s="6"/>
      <c r="B713" s="416"/>
    </row>
    <row r="714" ht="12.75" customHeight="1">
      <c r="A714" s="6"/>
      <c r="B714" s="416"/>
    </row>
    <row r="715" ht="12.75" customHeight="1">
      <c r="A715" s="6"/>
      <c r="B715" s="416"/>
    </row>
    <row r="716" ht="12.75" customHeight="1">
      <c r="A716" s="6"/>
      <c r="B716" s="416"/>
    </row>
    <row r="717" ht="12.75" customHeight="1">
      <c r="A717" s="6"/>
      <c r="B717" s="416"/>
    </row>
    <row r="718" ht="12.75" customHeight="1">
      <c r="A718" s="6"/>
      <c r="B718" s="416"/>
    </row>
    <row r="719" ht="12.75" customHeight="1">
      <c r="A719" s="6"/>
      <c r="B719" s="416"/>
    </row>
    <row r="720" ht="12.75" customHeight="1">
      <c r="A720" s="6"/>
      <c r="B720" s="416"/>
    </row>
    <row r="721" ht="12.75" customHeight="1">
      <c r="A721" s="6"/>
      <c r="B721" s="416"/>
    </row>
    <row r="722" ht="12.75" customHeight="1">
      <c r="A722" s="6"/>
      <c r="B722" s="416"/>
    </row>
    <row r="723" ht="12.75" customHeight="1">
      <c r="A723" s="6"/>
      <c r="B723" s="416"/>
    </row>
    <row r="724" ht="12.75" customHeight="1">
      <c r="A724" s="6"/>
      <c r="B724" s="416"/>
    </row>
    <row r="725" ht="12.75" customHeight="1">
      <c r="A725" s="6"/>
      <c r="B725" s="416"/>
    </row>
    <row r="726" ht="12.75" customHeight="1">
      <c r="A726" s="6"/>
      <c r="B726" s="416"/>
    </row>
    <row r="727" ht="12.75" customHeight="1">
      <c r="A727" s="6"/>
      <c r="B727" s="416"/>
    </row>
    <row r="728" ht="12.75" customHeight="1">
      <c r="A728" s="6"/>
      <c r="B728" s="416"/>
    </row>
    <row r="729" ht="12.75" customHeight="1">
      <c r="A729" s="6"/>
      <c r="B729" s="416"/>
    </row>
    <row r="730" ht="12.75" customHeight="1">
      <c r="A730" s="6"/>
      <c r="B730" s="416"/>
    </row>
    <row r="731" ht="12.75" customHeight="1">
      <c r="A731" s="6"/>
      <c r="B731" s="416"/>
    </row>
    <row r="732" ht="12.75" customHeight="1">
      <c r="A732" s="6"/>
      <c r="B732" s="416"/>
    </row>
    <row r="733" ht="12.75" customHeight="1">
      <c r="A733" s="6"/>
      <c r="B733" s="416"/>
    </row>
    <row r="734" ht="12.75" customHeight="1">
      <c r="A734" s="6"/>
      <c r="B734" s="416"/>
    </row>
    <row r="735" ht="12.75" customHeight="1">
      <c r="A735" s="6"/>
      <c r="B735" s="416"/>
    </row>
    <row r="736" ht="12.75" customHeight="1">
      <c r="A736" s="6"/>
      <c r="B736" s="416"/>
    </row>
    <row r="737" ht="12.75" customHeight="1">
      <c r="A737" s="6"/>
      <c r="B737" s="416"/>
    </row>
    <row r="738" ht="12.75" customHeight="1">
      <c r="A738" s="6"/>
      <c r="B738" s="416"/>
    </row>
    <row r="739" ht="12.75" customHeight="1">
      <c r="A739" s="6"/>
      <c r="B739" s="416"/>
    </row>
    <row r="740" ht="12.75" customHeight="1">
      <c r="A740" s="6"/>
      <c r="B740" s="416"/>
    </row>
    <row r="741" ht="12.75" customHeight="1">
      <c r="A741" s="6"/>
      <c r="B741" s="416"/>
    </row>
    <row r="742" ht="12.75" customHeight="1">
      <c r="A742" s="6"/>
      <c r="B742" s="416"/>
    </row>
    <row r="743" ht="12.75" customHeight="1">
      <c r="A743" s="6"/>
      <c r="B743" s="416"/>
    </row>
    <row r="744" ht="12.75" customHeight="1">
      <c r="A744" s="6"/>
      <c r="B744" s="416"/>
    </row>
    <row r="745" ht="12.75" customHeight="1">
      <c r="A745" s="6"/>
      <c r="B745" s="416"/>
    </row>
    <row r="746" ht="12.75" customHeight="1">
      <c r="A746" s="6"/>
      <c r="B746" s="416"/>
    </row>
    <row r="747" ht="12.75" customHeight="1">
      <c r="A747" s="6"/>
      <c r="B747" s="416"/>
    </row>
    <row r="748" ht="12.75" customHeight="1">
      <c r="A748" s="6"/>
      <c r="B748" s="416"/>
    </row>
    <row r="749" ht="12.75" customHeight="1">
      <c r="A749" s="6"/>
      <c r="B749" s="416"/>
    </row>
    <row r="750" ht="12.75" customHeight="1">
      <c r="A750" s="6"/>
      <c r="B750" s="416"/>
    </row>
    <row r="751" ht="12.75" customHeight="1">
      <c r="A751" s="6"/>
      <c r="B751" s="416"/>
    </row>
    <row r="752" ht="12.75" customHeight="1">
      <c r="A752" s="6"/>
      <c r="B752" s="416"/>
    </row>
    <row r="753" ht="12.75" customHeight="1">
      <c r="A753" s="6"/>
      <c r="B753" s="416"/>
    </row>
    <row r="754" ht="12.75" customHeight="1">
      <c r="A754" s="6"/>
      <c r="B754" s="416"/>
    </row>
    <row r="755" ht="12.75" customHeight="1">
      <c r="A755" s="6"/>
      <c r="B755" s="416"/>
    </row>
    <row r="756" ht="12.75" customHeight="1">
      <c r="A756" s="6"/>
      <c r="B756" s="416"/>
    </row>
    <row r="757" ht="12.75" customHeight="1">
      <c r="A757" s="6"/>
      <c r="B757" s="416"/>
    </row>
    <row r="758" ht="12.75" customHeight="1">
      <c r="A758" s="6"/>
      <c r="B758" s="416"/>
    </row>
    <row r="759" ht="12.75" customHeight="1">
      <c r="A759" s="6"/>
      <c r="B759" s="416"/>
    </row>
    <row r="760" ht="12.75" customHeight="1">
      <c r="A760" s="6"/>
      <c r="B760" s="416"/>
    </row>
    <row r="761" ht="12.75" customHeight="1">
      <c r="A761" s="6"/>
      <c r="B761" s="416"/>
    </row>
    <row r="762" ht="12.75" customHeight="1">
      <c r="A762" s="6"/>
      <c r="B762" s="416"/>
    </row>
    <row r="763" ht="12.75" customHeight="1">
      <c r="A763" s="6"/>
      <c r="B763" s="416"/>
    </row>
    <row r="764" ht="12.75" customHeight="1">
      <c r="A764" s="6"/>
      <c r="B764" s="416"/>
    </row>
    <row r="765" ht="12.75" customHeight="1">
      <c r="A765" s="6"/>
      <c r="B765" s="416"/>
    </row>
    <row r="766" ht="12.75" customHeight="1">
      <c r="A766" s="6"/>
      <c r="B766" s="416"/>
    </row>
    <row r="767" ht="12.75" customHeight="1">
      <c r="A767" s="6"/>
      <c r="B767" s="416"/>
    </row>
    <row r="768" ht="12.75" customHeight="1">
      <c r="A768" s="6"/>
      <c r="B768" s="416"/>
    </row>
    <row r="769" ht="12.75" customHeight="1">
      <c r="A769" s="6"/>
      <c r="B769" s="416"/>
    </row>
    <row r="770" ht="12.75" customHeight="1">
      <c r="A770" s="6"/>
      <c r="B770" s="416"/>
    </row>
    <row r="771" ht="12.75" customHeight="1">
      <c r="A771" s="6"/>
      <c r="B771" s="416"/>
    </row>
    <row r="772" ht="12.75" customHeight="1">
      <c r="A772" s="6"/>
      <c r="B772" s="416"/>
    </row>
    <row r="773" ht="12.75" customHeight="1">
      <c r="A773" s="6"/>
      <c r="B773" s="416"/>
    </row>
    <row r="774" ht="12.75" customHeight="1">
      <c r="A774" s="6"/>
      <c r="B774" s="416"/>
    </row>
    <row r="775" ht="12.75" customHeight="1">
      <c r="A775" s="6"/>
      <c r="B775" s="416"/>
    </row>
    <row r="776" ht="12.75" customHeight="1">
      <c r="A776" s="6"/>
      <c r="B776" s="416"/>
    </row>
    <row r="777" ht="12.75" customHeight="1">
      <c r="A777" s="6"/>
      <c r="B777" s="416"/>
    </row>
    <row r="778" ht="12.75" customHeight="1">
      <c r="A778" s="6"/>
      <c r="B778" s="416"/>
    </row>
    <row r="779" ht="12.75" customHeight="1">
      <c r="A779" s="6"/>
      <c r="B779" s="416"/>
    </row>
    <row r="780" ht="12.75" customHeight="1">
      <c r="A780" s="6"/>
      <c r="B780" s="416"/>
    </row>
    <row r="781" ht="12.75" customHeight="1">
      <c r="A781" s="6"/>
      <c r="B781" s="416"/>
    </row>
    <row r="782" ht="12.75" customHeight="1">
      <c r="A782" s="6"/>
      <c r="B782" s="416"/>
    </row>
    <row r="783" ht="12.75" customHeight="1">
      <c r="A783" s="6"/>
      <c r="B783" s="416"/>
    </row>
    <row r="784" ht="12.75" customHeight="1">
      <c r="A784" s="6"/>
      <c r="B784" s="416"/>
    </row>
    <row r="785" ht="12.75" customHeight="1">
      <c r="A785" s="6"/>
      <c r="B785" s="416"/>
    </row>
    <row r="786" ht="12.75" customHeight="1">
      <c r="A786" s="6"/>
      <c r="B786" s="416"/>
    </row>
    <row r="787" ht="12.75" customHeight="1">
      <c r="A787" s="6"/>
      <c r="B787" s="416"/>
    </row>
    <row r="788" ht="12.75" customHeight="1">
      <c r="A788" s="6"/>
      <c r="B788" s="416"/>
    </row>
    <row r="789" ht="12.75" customHeight="1">
      <c r="A789" s="6"/>
      <c r="B789" s="416"/>
    </row>
    <row r="790" ht="12.75" customHeight="1">
      <c r="A790" s="6"/>
      <c r="B790" s="416"/>
    </row>
    <row r="791" ht="12.75" customHeight="1">
      <c r="A791" s="6"/>
      <c r="B791" s="416"/>
    </row>
    <row r="792" ht="12.75" customHeight="1">
      <c r="A792" s="6"/>
      <c r="B792" s="416"/>
    </row>
    <row r="793" ht="12.75" customHeight="1">
      <c r="A793" s="6"/>
      <c r="B793" s="416"/>
    </row>
    <row r="794" ht="12.75" customHeight="1">
      <c r="A794" s="6"/>
      <c r="B794" s="416"/>
    </row>
    <row r="795" ht="12.75" customHeight="1">
      <c r="A795" s="6"/>
      <c r="B795" s="416"/>
    </row>
    <row r="796" ht="12.75" customHeight="1">
      <c r="A796" s="6"/>
      <c r="B796" s="416"/>
    </row>
    <row r="797" ht="12.75" customHeight="1">
      <c r="A797" s="6"/>
      <c r="B797" s="416"/>
    </row>
    <row r="798" ht="12.75" customHeight="1">
      <c r="A798" s="6"/>
      <c r="B798" s="416"/>
    </row>
    <row r="799" ht="12.75" customHeight="1">
      <c r="A799" s="6"/>
      <c r="B799" s="416"/>
    </row>
    <row r="800" ht="12.75" customHeight="1">
      <c r="A800" s="6"/>
      <c r="B800" s="416"/>
    </row>
    <row r="801" ht="12.75" customHeight="1">
      <c r="A801" s="6"/>
      <c r="B801" s="416"/>
    </row>
    <row r="802" ht="12.75" customHeight="1">
      <c r="A802" s="6"/>
      <c r="B802" s="416"/>
    </row>
    <row r="803" ht="12.75" customHeight="1">
      <c r="A803" s="6"/>
      <c r="B803" s="416"/>
    </row>
    <row r="804" ht="12.75" customHeight="1">
      <c r="A804" s="6"/>
      <c r="B804" s="416"/>
    </row>
    <row r="805" ht="12.75" customHeight="1">
      <c r="A805" s="6"/>
      <c r="B805" s="416"/>
    </row>
    <row r="806" ht="12.75" customHeight="1">
      <c r="A806" s="6"/>
      <c r="B806" s="416"/>
    </row>
    <row r="807" ht="12.75" customHeight="1">
      <c r="A807" s="6"/>
      <c r="B807" s="416"/>
    </row>
    <row r="808" ht="12.75" customHeight="1">
      <c r="A808" s="6"/>
      <c r="B808" s="416"/>
    </row>
    <row r="809" ht="12.75" customHeight="1">
      <c r="A809" s="6"/>
      <c r="B809" s="416"/>
    </row>
    <row r="810" ht="12.75" customHeight="1">
      <c r="A810" s="6"/>
      <c r="B810" s="416"/>
    </row>
    <row r="811" ht="12.75" customHeight="1">
      <c r="A811" s="6"/>
      <c r="B811" s="416"/>
    </row>
    <row r="812" ht="12.75" customHeight="1">
      <c r="A812" s="6"/>
      <c r="B812" s="416"/>
    </row>
    <row r="813" ht="12.75" customHeight="1">
      <c r="A813" s="6"/>
      <c r="B813" s="416"/>
    </row>
    <row r="814" ht="12.75" customHeight="1">
      <c r="A814" s="6"/>
      <c r="B814" s="416"/>
    </row>
    <row r="815" ht="12.75" customHeight="1">
      <c r="A815" s="6"/>
      <c r="B815" s="416"/>
    </row>
    <row r="816" ht="12.75" customHeight="1">
      <c r="A816" s="6"/>
      <c r="B816" s="416"/>
    </row>
    <row r="817" ht="12.75" customHeight="1">
      <c r="A817" s="6"/>
      <c r="B817" s="416"/>
    </row>
    <row r="818" ht="12.75" customHeight="1">
      <c r="A818" s="6"/>
      <c r="B818" s="416"/>
    </row>
    <row r="819" ht="12.75" customHeight="1">
      <c r="A819" s="6"/>
      <c r="B819" s="416"/>
    </row>
    <row r="820" ht="12.75" customHeight="1">
      <c r="A820" s="6"/>
      <c r="B820" s="416"/>
    </row>
    <row r="821" ht="12.75" customHeight="1">
      <c r="A821" s="6"/>
      <c r="B821" s="416"/>
    </row>
    <row r="822" ht="12.75" customHeight="1">
      <c r="A822" s="6"/>
      <c r="B822" s="416"/>
    </row>
    <row r="823" ht="12.75" customHeight="1">
      <c r="A823" s="6"/>
      <c r="B823" s="416"/>
    </row>
    <row r="824" ht="12.75" customHeight="1">
      <c r="A824" s="6"/>
      <c r="B824" s="416"/>
    </row>
    <row r="825" ht="12.75" customHeight="1">
      <c r="A825" s="6"/>
      <c r="B825" s="416"/>
    </row>
    <row r="826" ht="12.75" customHeight="1">
      <c r="A826" s="6"/>
      <c r="B826" s="416"/>
    </row>
    <row r="827" ht="12.75" customHeight="1">
      <c r="A827" s="6"/>
      <c r="B827" s="416"/>
    </row>
    <row r="828" ht="12.75" customHeight="1">
      <c r="A828" s="6"/>
      <c r="B828" s="416"/>
    </row>
    <row r="829" ht="12.75" customHeight="1">
      <c r="A829" s="6"/>
      <c r="B829" s="416"/>
    </row>
    <row r="830" ht="12.75" customHeight="1">
      <c r="A830" s="6"/>
      <c r="B830" s="416"/>
    </row>
    <row r="831" ht="12.75" customHeight="1">
      <c r="A831" s="6"/>
      <c r="B831" s="416"/>
    </row>
    <row r="832" ht="12.75" customHeight="1">
      <c r="A832" s="6"/>
      <c r="B832" s="416"/>
    </row>
    <row r="833" ht="12.75" customHeight="1">
      <c r="A833" s="6"/>
      <c r="B833" s="416"/>
    </row>
    <row r="834" ht="12.75" customHeight="1">
      <c r="A834" s="6"/>
      <c r="B834" s="416"/>
    </row>
    <row r="835" ht="12.75" customHeight="1">
      <c r="A835" s="6"/>
      <c r="B835" s="416"/>
    </row>
    <row r="836" ht="12.75" customHeight="1">
      <c r="A836" s="6"/>
      <c r="B836" s="416"/>
    </row>
    <row r="837" ht="12.75" customHeight="1">
      <c r="A837" s="6"/>
      <c r="B837" s="416"/>
    </row>
    <row r="838" ht="12.75" customHeight="1">
      <c r="A838" s="6"/>
      <c r="B838" s="416"/>
    </row>
    <row r="839" ht="12.75" customHeight="1">
      <c r="A839" s="6"/>
      <c r="B839" s="416"/>
    </row>
    <row r="840" ht="12.75" customHeight="1">
      <c r="A840" s="6"/>
      <c r="B840" s="416"/>
    </row>
    <row r="841" ht="12.75" customHeight="1">
      <c r="A841" s="6"/>
      <c r="B841" s="416"/>
    </row>
    <row r="842" ht="12.75" customHeight="1">
      <c r="A842" s="6"/>
      <c r="B842" s="416"/>
    </row>
    <row r="843" ht="12.75" customHeight="1">
      <c r="A843" s="6"/>
      <c r="B843" s="416"/>
    </row>
    <row r="844" ht="12.75" customHeight="1">
      <c r="A844" s="6"/>
      <c r="B844" s="416"/>
    </row>
    <row r="845" ht="12.75" customHeight="1">
      <c r="A845" s="6"/>
      <c r="B845" s="416"/>
    </row>
    <row r="846" ht="12.75" customHeight="1">
      <c r="A846" s="6"/>
      <c r="B846" s="416"/>
    </row>
    <row r="847" ht="12.75" customHeight="1">
      <c r="A847" s="6"/>
      <c r="B847" s="416"/>
    </row>
    <row r="848" ht="12.75" customHeight="1">
      <c r="A848" s="6"/>
      <c r="B848" s="416"/>
    </row>
    <row r="849" ht="12.75" customHeight="1">
      <c r="A849" s="6"/>
      <c r="B849" s="416"/>
    </row>
    <row r="850" ht="12.75" customHeight="1">
      <c r="A850" s="6"/>
      <c r="B850" s="416"/>
    </row>
    <row r="851" ht="12.75" customHeight="1">
      <c r="A851" s="6"/>
      <c r="B851" s="416"/>
    </row>
    <row r="852" ht="12.75" customHeight="1">
      <c r="A852" s="6"/>
      <c r="B852" s="416"/>
    </row>
    <row r="853" ht="12.75" customHeight="1">
      <c r="A853" s="6"/>
      <c r="B853" s="416"/>
    </row>
    <row r="854" ht="12.75" customHeight="1">
      <c r="A854" s="6"/>
      <c r="B854" s="416"/>
    </row>
    <row r="855" ht="12.75" customHeight="1">
      <c r="A855" s="6"/>
      <c r="B855" s="416"/>
    </row>
    <row r="856" ht="12.75" customHeight="1">
      <c r="A856" s="6"/>
      <c r="B856" s="416"/>
    </row>
    <row r="857" ht="12.75" customHeight="1">
      <c r="A857" s="6"/>
      <c r="B857" s="416"/>
    </row>
    <row r="858" ht="12.75" customHeight="1">
      <c r="A858" s="6"/>
      <c r="B858" s="416"/>
    </row>
    <row r="859" ht="12.75" customHeight="1">
      <c r="A859" s="6"/>
      <c r="B859" s="416"/>
    </row>
    <row r="860" ht="12.75" customHeight="1">
      <c r="A860" s="6"/>
      <c r="B860" s="416"/>
    </row>
    <row r="861" ht="12.75" customHeight="1">
      <c r="A861" s="6"/>
      <c r="B861" s="416"/>
    </row>
    <row r="862" ht="12.75" customHeight="1">
      <c r="A862" s="6"/>
      <c r="B862" s="416"/>
    </row>
    <row r="863" ht="12.75" customHeight="1">
      <c r="A863" s="6"/>
      <c r="B863" s="416"/>
    </row>
    <row r="864" ht="12.75" customHeight="1">
      <c r="A864" s="6"/>
      <c r="B864" s="416"/>
    </row>
    <row r="865" ht="12.75" customHeight="1">
      <c r="A865" s="6"/>
      <c r="B865" s="416"/>
    </row>
    <row r="866" ht="12.75" customHeight="1">
      <c r="A866" s="6"/>
      <c r="B866" s="416"/>
    </row>
    <row r="867" ht="12.75" customHeight="1">
      <c r="A867" s="6"/>
      <c r="B867" s="416"/>
    </row>
    <row r="868" ht="12.75" customHeight="1">
      <c r="A868" s="6"/>
      <c r="B868" s="416"/>
    </row>
    <row r="869" ht="12.75" customHeight="1">
      <c r="A869" s="6"/>
      <c r="B869" s="416"/>
    </row>
    <row r="870" ht="12.75" customHeight="1">
      <c r="A870" s="6"/>
      <c r="B870" s="416"/>
    </row>
    <row r="871" ht="12.75" customHeight="1">
      <c r="A871" s="6"/>
      <c r="B871" s="416"/>
    </row>
    <row r="872" ht="12.75" customHeight="1">
      <c r="A872" s="6"/>
      <c r="B872" s="416"/>
    </row>
    <row r="873" ht="12.75" customHeight="1">
      <c r="A873" s="6"/>
      <c r="B873" s="416"/>
    </row>
    <row r="874" ht="12.75" customHeight="1">
      <c r="A874" s="6"/>
      <c r="B874" s="416"/>
    </row>
    <row r="875" ht="12.75" customHeight="1">
      <c r="A875" s="6"/>
      <c r="B875" s="416"/>
    </row>
    <row r="876" ht="12.75" customHeight="1">
      <c r="A876" s="6"/>
      <c r="B876" s="416"/>
    </row>
    <row r="877" ht="12.75" customHeight="1">
      <c r="A877" s="6"/>
      <c r="B877" s="416"/>
    </row>
    <row r="878" ht="12.75" customHeight="1">
      <c r="A878" s="6"/>
      <c r="B878" s="416"/>
    </row>
    <row r="879" ht="12.75" customHeight="1">
      <c r="A879" s="6"/>
      <c r="B879" s="416"/>
    </row>
    <row r="880" ht="12.75" customHeight="1">
      <c r="A880" s="6"/>
      <c r="B880" s="416"/>
    </row>
    <row r="881" ht="12.75" customHeight="1">
      <c r="A881" s="6"/>
      <c r="B881" s="416"/>
    </row>
    <row r="882" ht="12.75" customHeight="1">
      <c r="A882" s="6"/>
      <c r="B882" s="416"/>
    </row>
    <row r="883" ht="12.75" customHeight="1">
      <c r="A883" s="6"/>
      <c r="B883" s="416"/>
    </row>
    <row r="884" ht="12.75" customHeight="1">
      <c r="A884" s="6"/>
      <c r="B884" s="416"/>
    </row>
    <row r="885" ht="12.75" customHeight="1">
      <c r="A885" s="6"/>
      <c r="B885" s="416"/>
    </row>
    <row r="886" ht="12.75" customHeight="1">
      <c r="A886" s="6"/>
      <c r="B886" s="416"/>
    </row>
    <row r="887" ht="12.75" customHeight="1">
      <c r="A887" s="6"/>
      <c r="B887" s="416"/>
    </row>
    <row r="888" ht="12.75" customHeight="1">
      <c r="A888" s="6"/>
      <c r="B888" s="416"/>
    </row>
    <row r="889" ht="12.75" customHeight="1">
      <c r="A889" s="6"/>
      <c r="B889" s="416"/>
    </row>
    <row r="890" ht="12.75" customHeight="1">
      <c r="A890" s="6"/>
      <c r="B890" s="416"/>
    </row>
    <row r="891" ht="12.75" customHeight="1">
      <c r="A891" s="6"/>
      <c r="B891" s="416"/>
    </row>
    <row r="892" ht="12.75" customHeight="1">
      <c r="A892" s="6"/>
      <c r="B892" s="416"/>
    </row>
    <row r="893" ht="12.75" customHeight="1">
      <c r="A893" s="6"/>
      <c r="B893" s="416"/>
    </row>
    <row r="894" ht="12.75" customHeight="1">
      <c r="A894" s="6"/>
      <c r="B894" s="416"/>
    </row>
    <row r="895" ht="12.75" customHeight="1">
      <c r="A895" s="6"/>
      <c r="B895" s="416"/>
    </row>
    <row r="896" ht="12.75" customHeight="1">
      <c r="A896" s="6"/>
      <c r="B896" s="416"/>
    </row>
    <row r="897" ht="12.75" customHeight="1">
      <c r="A897" s="6"/>
      <c r="B897" s="416"/>
    </row>
    <row r="898" ht="12.75" customHeight="1">
      <c r="A898" s="6"/>
      <c r="B898" s="416"/>
    </row>
    <row r="899" ht="12.75" customHeight="1">
      <c r="A899" s="6"/>
      <c r="B899" s="416"/>
    </row>
    <row r="900" ht="12.75" customHeight="1">
      <c r="A900" s="6"/>
      <c r="B900" s="416"/>
    </row>
    <row r="901" ht="12.75" customHeight="1">
      <c r="A901" s="6"/>
      <c r="B901" s="416"/>
    </row>
    <row r="902" ht="12.75" customHeight="1">
      <c r="A902" s="6"/>
      <c r="B902" s="416"/>
    </row>
    <row r="903" ht="12.75" customHeight="1">
      <c r="A903" s="6"/>
      <c r="B903" s="416"/>
    </row>
    <row r="904" ht="12.75" customHeight="1">
      <c r="A904" s="6"/>
      <c r="B904" s="416"/>
    </row>
    <row r="905" ht="12.75" customHeight="1">
      <c r="A905" s="6"/>
      <c r="B905" s="416"/>
    </row>
    <row r="906" ht="12.75" customHeight="1">
      <c r="A906" s="6"/>
      <c r="B906" s="416"/>
    </row>
    <row r="907" ht="12.75" customHeight="1">
      <c r="A907" s="6"/>
      <c r="B907" s="416"/>
    </row>
    <row r="908" ht="12.75" customHeight="1">
      <c r="A908" s="6"/>
      <c r="B908" s="416"/>
    </row>
    <row r="909" ht="12.75" customHeight="1">
      <c r="A909" s="6"/>
      <c r="B909" s="416"/>
    </row>
    <row r="910" ht="12.75" customHeight="1">
      <c r="A910" s="6"/>
      <c r="B910" s="416"/>
    </row>
    <row r="911" ht="12.75" customHeight="1">
      <c r="A911" s="6"/>
      <c r="B911" s="416"/>
    </row>
    <row r="912" ht="12.75" customHeight="1">
      <c r="A912" s="6"/>
      <c r="B912" s="416"/>
    </row>
    <row r="913" ht="12.75" customHeight="1">
      <c r="A913" s="6"/>
      <c r="B913" s="416"/>
    </row>
    <row r="914" ht="12.75" customHeight="1">
      <c r="A914" s="6"/>
      <c r="B914" s="416"/>
    </row>
    <row r="915" ht="12.75" customHeight="1">
      <c r="A915" s="6"/>
      <c r="B915" s="416"/>
    </row>
    <row r="916" ht="12.75" customHeight="1">
      <c r="A916" s="6"/>
      <c r="B916" s="416"/>
    </row>
    <row r="917" ht="12.75" customHeight="1">
      <c r="A917" s="6"/>
      <c r="B917" s="416"/>
    </row>
    <row r="918" ht="12.75" customHeight="1">
      <c r="A918" s="6"/>
      <c r="B918" s="416"/>
    </row>
    <row r="919" ht="12.75" customHeight="1">
      <c r="A919" s="6"/>
      <c r="B919" s="416"/>
    </row>
    <row r="920" ht="12.75" customHeight="1">
      <c r="A920" s="6"/>
      <c r="B920" s="416"/>
    </row>
    <row r="921" ht="12.75" customHeight="1">
      <c r="A921" s="6"/>
      <c r="B921" s="416"/>
    </row>
    <row r="922" ht="12.75" customHeight="1">
      <c r="A922" s="6"/>
      <c r="B922" s="416"/>
    </row>
    <row r="923" ht="12.75" customHeight="1">
      <c r="A923" s="6"/>
      <c r="B923" s="416"/>
    </row>
    <row r="924" ht="12.75" customHeight="1">
      <c r="A924" s="6"/>
      <c r="B924" s="416"/>
    </row>
    <row r="925" ht="12.75" customHeight="1">
      <c r="A925" s="6"/>
      <c r="B925" s="416"/>
    </row>
    <row r="926" ht="12.75" customHeight="1">
      <c r="A926" s="6"/>
      <c r="B926" s="416"/>
    </row>
    <row r="927" ht="12.75" customHeight="1">
      <c r="A927" s="6"/>
      <c r="B927" s="416"/>
    </row>
    <row r="928" ht="12.75" customHeight="1">
      <c r="A928" s="6"/>
      <c r="B928" s="416"/>
    </row>
    <row r="929" ht="12.75" customHeight="1">
      <c r="A929" s="6"/>
      <c r="B929" s="416"/>
    </row>
    <row r="930" ht="12.75" customHeight="1">
      <c r="A930" s="6"/>
      <c r="B930" s="416"/>
    </row>
    <row r="931" ht="12.75" customHeight="1">
      <c r="A931" s="6"/>
      <c r="B931" s="416"/>
    </row>
    <row r="932" ht="12.75" customHeight="1">
      <c r="A932" s="6"/>
      <c r="B932" s="416"/>
    </row>
    <row r="933" ht="12.75" customHeight="1">
      <c r="A933" s="6"/>
      <c r="B933" s="416"/>
    </row>
    <row r="934" ht="12.75" customHeight="1">
      <c r="A934" s="6"/>
      <c r="B934" s="416"/>
    </row>
    <row r="935" ht="12.75" customHeight="1">
      <c r="A935" s="6"/>
      <c r="B935" s="416"/>
    </row>
    <row r="936" ht="12.75" customHeight="1">
      <c r="A936" s="6"/>
      <c r="B936" s="416"/>
    </row>
    <row r="937" ht="12.75" customHeight="1">
      <c r="A937" s="6"/>
      <c r="B937" s="416"/>
    </row>
    <row r="938" ht="12.75" customHeight="1">
      <c r="A938" s="6"/>
      <c r="B938" s="416"/>
    </row>
    <row r="939" ht="12.75" customHeight="1">
      <c r="A939" s="6"/>
      <c r="B939" s="416"/>
    </row>
    <row r="940" ht="12.75" customHeight="1">
      <c r="A940" s="6"/>
      <c r="B940" s="416"/>
    </row>
    <row r="941" ht="12.75" customHeight="1">
      <c r="A941" s="6"/>
      <c r="B941" s="416"/>
    </row>
    <row r="942" ht="12.75" customHeight="1">
      <c r="A942" s="6"/>
      <c r="B942" s="416"/>
    </row>
    <row r="943" ht="12.75" customHeight="1">
      <c r="A943" s="6"/>
      <c r="B943" s="416"/>
    </row>
    <row r="944" ht="12.75" customHeight="1">
      <c r="A944" s="6"/>
      <c r="B944" s="416"/>
    </row>
    <row r="945" ht="12.75" customHeight="1">
      <c r="A945" s="6"/>
      <c r="B945" s="416"/>
    </row>
    <row r="946" ht="12.75" customHeight="1">
      <c r="A946" s="6"/>
      <c r="B946" s="416"/>
    </row>
    <row r="947" ht="12.75" customHeight="1">
      <c r="A947" s="6"/>
      <c r="B947" s="416"/>
    </row>
    <row r="948" ht="12.75" customHeight="1">
      <c r="A948" s="6"/>
      <c r="B948" s="416"/>
    </row>
    <row r="949" ht="12.75" customHeight="1">
      <c r="A949" s="6"/>
      <c r="B949" s="416"/>
    </row>
    <row r="950" ht="12.75" customHeight="1">
      <c r="A950" s="6"/>
      <c r="B950" s="416"/>
    </row>
    <row r="951" ht="12.75" customHeight="1">
      <c r="A951" s="6"/>
      <c r="B951" s="416"/>
    </row>
    <row r="952" ht="12.75" customHeight="1">
      <c r="A952" s="6"/>
      <c r="B952" s="416"/>
    </row>
    <row r="953" ht="12.75" customHeight="1">
      <c r="A953" s="6"/>
      <c r="B953" s="416"/>
    </row>
    <row r="954" ht="12.75" customHeight="1">
      <c r="A954" s="6"/>
      <c r="B954" s="416"/>
    </row>
    <row r="955" ht="12.75" customHeight="1">
      <c r="A955" s="6"/>
      <c r="B955" s="416"/>
    </row>
    <row r="956" ht="12.75" customHeight="1">
      <c r="A956" s="6"/>
      <c r="B956" s="416"/>
    </row>
    <row r="957" ht="12.75" customHeight="1">
      <c r="A957" s="6"/>
      <c r="B957" s="416"/>
    </row>
    <row r="958" ht="12.75" customHeight="1">
      <c r="A958" s="6"/>
      <c r="B958" s="416"/>
    </row>
    <row r="959" ht="12.75" customHeight="1">
      <c r="A959" s="6"/>
      <c r="B959" s="416"/>
    </row>
    <row r="960" ht="12.75" customHeight="1">
      <c r="A960" s="6"/>
      <c r="B960" s="416"/>
    </row>
    <row r="961" ht="12.75" customHeight="1">
      <c r="A961" s="6"/>
      <c r="B961" s="416"/>
    </row>
    <row r="962" ht="12.75" customHeight="1">
      <c r="A962" s="6"/>
      <c r="B962" s="416"/>
    </row>
    <row r="963" ht="12.75" customHeight="1">
      <c r="A963" s="6"/>
      <c r="B963" s="416"/>
    </row>
    <row r="964" ht="12.75" customHeight="1">
      <c r="A964" s="6"/>
      <c r="B964" s="416"/>
    </row>
    <row r="965" ht="12.75" customHeight="1">
      <c r="A965" s="6"/>
      <c r="B965" s="416"/>
    </row>
    <row r="966" ht="12.75" customHeight="1">
      <c r="A966" s="6"/>
      <c r="B966" s="416"/>
    </row>
    <row r="967" ht="12.75" customHeight="1">
      <c r="A967" s="6"/>
      <c r="B967" s="416"/>
    </row>
    <row r="968" ht="12.75" customHeight="1">
      <c r="A968" s="6"/>
      <c r="B968" s="416"/>
    </row>
    <row r="969" ht="12.75" customHeight="1">
      <c r="A969" s="6"/>
      <c r="B969" s="416"/>
    </row>
    <row r="970" ht="12.75" customHeight="1">
      <c r="A970" s="6"/>
      <c r="B970" s="416"/>
    </row>
    <row r="971" ht="12.75" customHeight="1">
      <c r="A971" s="6"/>
      <c r="B971" s="416"/>
    </row>
    <row r="972" ht="12.75" customHeight="1">
      <c r="A972" s="6"/>
      <c r="B972" s="416"/>
    </row>
    <row r="973" ht="12.75" customHeight="1">
      <c r="A973" s="6"/>
      <c r="B973" s="416"/>
    </row>
    <row r="974" ht="12.75" customHeight="1">
      <c r="A974" s="6"/>
      <c r="B974" s="416"/>
    </row>
    <row r="975" ht="12.75" customHeight="1">
      <c r="A975" s="6"/>
      <c r="B975" s="416"/>
    </row>
    <row r="976" ht="12.75" customHeight="1">
      <c r="A976" s="6"/>
      <c r="B976" s="416"/>
    </row>
    <row r="977" ht="12.75" customHeight="1">
      <c r="A977" s="6"/>
      <c r="B977" s="416"/>
    </row>
    <row r="978" ht="12.75" customHeight="1">
      <c r="A978" s="6"/>
      <c r="B978" s="416"/>
    </row>
    <row r="979" ht="12.75" customHeight="1">
      <c r="A979" s="6"/>
      <c r="B979" s="416"/>
    </row>
    <row r="980" ht="12.75" customHeight="1">
      <c r="A980" s="6"/>
      <c r="B980" s="416"/>
    </row>
    <row r="981" ht="12.75" customHeight="1">
      <c r="A981" s="6"/>
      <c r="B981" s="416"/>
    </row>
    <row r="982" ht="12.75" customHeight="1">
      <c r="A982" s="6"/>
      <c r="B982" s="416"/>
    </row>
    <row r="983" ht="12.75" customHeight="1">
      <c r="A983" s="6"/>
      <c r="B983" s="416"/>
    </row>
    <row r="984" ht="12.75" customHeight="1">
      <c r="A984" s="6"/>
      <c r="B984" s="416"/>
    </row>
    <row r="985" ht="12.75" customHeight="1">
      <c r="A985" s="6"/>
      <c r="B985" s="416"/>
    </row>
    <row r="986" ht="12.75" customHeight="1">
      <c r="A986" s="6"/>
      <c r="B986" s="416"/>
    </row>
    <row r="987" ht="12.75" customHeight="1">
      <c r="A987" s="6"/>
      <c r="B987" s="416"/>
    </row>
    <row r="988" ht="12.75" customHeight="1">
      <c r="A988" s="6"/>
      <c r="B988" s="416"/>
    </row>
    <row r="989" ht="12.75" customHeight="1">
      <c r="A989" s="6"/>
      <c r="B989" s="416"/>
    </row>
    <row r="990" ht="12.75" customHeight="1">
      <c r="A990" s="6"/>
      <c r="B990" s="416"/>
    </row>
    <row r="991" ht="12.75" customHeight="1">
      <c r="A991" s="6"/>
      <c r="B991" s="416"/>
    </row>
    <row r="992" ht="12.75" customHeight="1">
      <c r="A992" s="6"/>
      <c r="B992" s="416"/>
    </row>
    <row r="993" ht="12.75" customHeight="1">
      <c r="A993" s="6"/>
      <c r="B993" s="416"/>
    </row>
    <row r="994" ht="12.75" customHeight="1">
      <c r="A994" s="6"/>
      <c r="B994" s="416"/>
    </row>
    <row r="995" ht="12.75" customHeight="1">
      <c r="A995" s="6"/>
      <c r="B995" s="416"/>
    </row>
    <row r="996" ht="12.75" customHeight="1">
      <c r="A996" s="6"/>
      <c r="B996" s="416"/>
    </row>
    <row r="997" ht="12.75" customHeight="1">
      <c r="A997" s="6"/>
      <c r="B997" s="416"/>
    </row>
    <row r="998" ht="12.75" customHeight="1">
      <c r="A998" s="6"/>
      <c r="B998" s="416"/>
    </row>
    <row r="999" ht="12.75" customHeight="1">
      <c r="A999" s="6"/>
      <c r="B999" s="416"/>
    </row>
    <row r="1000" ht="12.75" customHeight="1">
      <c r="A1000" s="6"/>
      <c r="B1000" s="416"/>
    </row>
  </sheetData>
  <mergeCells count="1">
    <mergeCell ref="A1:B1"/>
  </mergeCells>
  <printOptions/>
  <pageMargins bottom="0.7480314960629921" footer="0.0" header="0.0" left="0.7086614173228347" right="0.7086614173228347" top="0.7480314960629921"/>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8.0"/>
    <col customWidth="1" min="2" max="2" width="45.13"/>
    <col customWidth="1" hidden="1" min="3" max="3" width="6.38"/>
    <col customWidth="1" min="4" max="4" width="10.75"/>
    <col customWidth="1" min="5" max="5" width="13.25"/>
    <col customWidth="1" hidden="1" min="6" max="6" width="10.88"/>
    <col customWidth="1" hidden="1" min="7" max="7" width="10.38"/>
    <col customWidth="1" min="8" max="8" width="15.75"/>
    <col customWidth="1" hidden="1" min="9" max="9" width="8.0"/>
    <col customWidth="1" min="10" max="10" width="13.13"/>
    <col customWidth="1" min="11" max="11" width="10.63"/>
    <col customWidth="1" hidden="1" min="12" max="12" width="16.13"/>
    <col customWidth="1" hidden="1" min="13" max="13" width="7.75"/>
    <col customWidth="1" hidden="1" min="14" max="14" width="30.63"/>
    <col customWidth="1" min="15" max="15" width="13.75"/>
    <col customWidth="1" hidden="1" min="16" max="16" width="11.13"/>
    <col customWidth="1" hidden="1" min="17" max="17" width="10.38"/>
    <col customWidth="1" hidden="1" min="18" max="18" width="7.63"/>
    <col customWidth="1" hidden="1" min="19" max="19" width="11.0"/>
    <col customWidth="1" hidden="1" min="20" max="20" width="5.25"/>
    <col customWidth="1" hidden="1" min="21" max="21" width="6.63"/>
    <col customWidth="1" min="22" max="23" width="9.63"/>
    <col customWidth="1" hidden="1" min="24" max="24" width="11.25"/>
    <col customWidth="1" hidden="1" min="25" max="25" width="14.25"/>
    <col customWidth="1" hidden="1" min="26" max="26" width="24.38"/>
    <col customWidth="1" hidden="1" min="27" max="27" width="67.88"/>
    <col customWidth="1" hidden="1" min="28" max="28" width="25.0"/>
    <col customWidth="1" hidden="1" min="29" max="30" width="22.25"/>
    <col customWidth="1" hidden="1" min="31" max="31" width="13.75"/>
    <col customWidth="1" hidden="1" min="32" max="32" width="10.88"/>
    <col customWidth="1" hidden="1" min="33" max="33" width="19.25"/>
    <col customWidth="1" hidden="1" min="34" max="34" width="16.38"/>
    <col customWidth="1" hidden="1" min="35" max="35" width="21.88"/>
    <col customWidth="1" hidden="1" min="36" max="36" width="14.63"/>
    <col customWidth="1" hidden="1" min="37" max="37" width="12.13"/>
    <col customWidth="1" hidden="1" min="38" max="38" width="5.63"/>
    <col customWidth="1" hidden="1" min="39" max="39" width="16.63"/>
    <col customWidth="1" hidden="1" min="40" max="40" width="11.25"/>
    <col customWidth="1" min="41" max="41" width="21.88"/>
    <col customWidth="1" hidden="1" min="42" max="42" width="10.88"/>
    <col customWidth="1" hidden="1" min="43" max="43" width="14.63"/>
    <col customWidth="1" hidden="1" min="44" max="44" width="4.63"/>
    <col customWidth="1" hidden="1" min="45" max="45" width="12.63"/>
    <col customWidth="1" hidden="1" min="46" max="46" width="16.63"/>
    <col customWidth="1" hidden="1" min="47" max="47" width="12.38"/>
    <col customWidth="1" hidden="1" min="48" max="48" width="4.63"/>
    <col customWidth="1" hidden="1" min="49" max="49" width="10.63"/>
    <col customWidth="1" hidden="1" min="50" max="50" width="12.75"/>
    <col customWidth="1" hidden="1" min="51" max="51" width="12.63"/>
    <col customWidth="1" hidden="1" min="52" max="52" width="9.75"/>
    <col customWidth="1" hidden="1" min="53" max="53" width="15.88"/>
    <col customWidth="1" hidden="1" min="54" max="54" width="13.75"/>
    <col customWidth="1" hidden="1" min="55" max="55" width="9.25"/>
    <col customWidth="1" hidden="1" min="56" max="56" width="12.38"/>
    <col customWidth="1" hidden="1" min="57" max="57" width="21.88"/>
    <col customWidth="1" hidden="1" min="58" max="58" width="23.88"/>
    <col customWidth="1" hidden="1" min="59" max="59" width="20.88"/>
    <col customWidth="1" hidden="1" min="60" max="60" width="17.38"/>
    <col customWidth="1" hidden="1" min="61" max="61" width="15.75"/>
    <col customWidth="1" hidden="1" min="62" max="62" width="28.13"/>
    <col customWidth="1" hidden="1" min="63" max="63" width="41.38"/>
    <col customWidth="1" hidden="1" min="64" max="64" width="30.38"/>
    <col customWidth="1" hidden="1" min="65" max="65" width="42.25"/>
    <col customWidth="1" hidden="1" min="66" max="66" width="5.63"/>
    <col customWidth="1" hidden="1" min="67" max="67" width="19.25"/>
    <col customWidth="1" hidden="1" min="68" max="68" width="4.0"/>
    <col customWidth="1" hidden="1" min="69" max="69" width="26.88"/>
    <col customWidth="1" hidden="1" min="70" max="70" width="12.25"/>
    <col customWidth="1" hidden="1" min="71" max="71" width="14.13"/>
    <col customWidth="1" hidden="1" min="72" max="72" width="24.13"/>
    <col customWidth="1" hidden="1" min="73" max="73" width="17.0"/>
    <col customWidth="1" hidden="1" min="74" max="74" width="28.25"/>
    <col customWidth="1" hidden="1" min="75" max="75" width="16.38"/>
    <col customWidth="1" min="76" max="76" width="10.38"/>
    <col customWidth="1" min="77" max="77" width="12.38"/>
    <col customWidth="1" min="78" max="78" width="18.0"/>
    <col customWidth="1" min="79" max="79" width="8.63"/>
    <col customWidth="1" min="80" max="80" width="13.88"/>
    <col customWidth="1" min="81" max="81" width="20.25"/>
    <col customWidth="1" min="82" max="82" width="14.63"/>
    <col customWidth="1" min="83" max="83" width="18.25"/>
    <col customWidth="1" min="84" max="84" width="10.25"/>
  </cols>
  <sheetData>
    <row r="1" ht="12.75" customHeight="1">
      <c r="A1" s="580"/>
      <c r="B1" s="580"/>
      <c r="C1" s="580"/>
      <c r="D1" s="580"/>
      <c r="E1" s="580"/>
      <c r="F1" s="580"/>
      <c r="G1" s="580"/>
      <c r="H1" s="580"/>
      <c r="I1" s="580"/>
      <c r="J1" s="581">
        <f t="shared" ref="J1:K1" si="1">SUM(J3:J467)</f>
        <v>3778</v>
      </c>
      <c r="K1" s="582">
        <f t="shared" si="1"/>
        <v>78676.98</v>
      </c>
      <c r="L1" s="580"/>
      <c r="M1" s="580"/>
      <c r="N1" s="580"/>
      <c r="O1" s="582">
        <f>SUM(O3:O467)</f>
        <v>4699.3</v>
      </c>
      <c r="P1" s="580"/>
      <c r="Q1" s="580"/>
      <c r="R1" s="580"/>
      <c r="S1" s="580"/>
      <c r="T1" s="580"/>
      <c r="U1" s="580"/>
      <c r="V1" s="582">
        <f t="shared" ref="V1:W1" si="2">SUM(V3:V467)</f>
        <v>1092.28</v>
      </c>
      <c r="W1" s="582">
        <f t="shared" si="2"/>
        <v>5038.77</v>
      </c>
      <c r="X1" s="580"/>
      <c r="Y1" s="580"/>
      <c r="Z1" s="580"/>
      <c r="AA1" s="580"/>
      <c r="AB1" s="580"/>
      <c r="AC1" s="580"/>
      <c r="AD1" s="580"/>
      <c r="AE1" s="580"/>
      <c r="AF1" s="580"/>
      <c r="AG1" s="580"/>
      <c r="AH1" s="580"/>
      <c r="AI1" s="580"/>
      <c r="AJ1" s="580"/>
      <c r="AK1" s="580"/>
      <c r="AL1" s="580"/>
      <c r="AM1" s="580"/>
      <c r="AN1" s="580"/>
      <c r="AO1" s="580"/>
      <c r="AP1" s="580"/>
      <c r="AQ1" s="580"/>
      <c r="AR1" s="580"/>
      <c r="AS1" s="580"/>
      <c r="AT1" s="580"/>
      <c r="AU1" s="580"/>
      <c r="AV1" s="580"/>
      <c r="AW1" s="580"/>
      <c r="AX1" s="580"/>
      <c r="AY1" s="580"/>
      <c r="AZ1" s="580"/>
      <c r="BA1" s="580"/>
      <c r="BB1" s="580"/>
      <c r="BC1" s="580"/>
      <c r="BD1" s="580"/>
      <c r="BE1" s="580"/>
      <c r="BF1" s="580"/>
      <c r="BG1" s="580"/>
      <c r="BH1" s="580"/>
      <c r="BI1" s="580"/>
      <c r="BJ1" s="580"/>
      <c r="BK1" s="580"/>
      <c r="BL1" s="580"/>
      <c r="BM1" s="580"/>
      <c r="BN1" s="580"/>
      <c r="BO1" s="580"/>
      <c r="BP1" s="580"/>
      <c r="BQ1" s="580"/>
      <c r="BR1" s="580"/>
      <c r="BS1" s="580"/>
      <c r="BT1" s="580"/>
      <c r="BU1" s="580"/>
      <c r="BV1" s="580"/>
      <c r="BW1" s="580"/>
      <c r="BX1" s="582">
        <f>SUM(BX3:BX467)</f>
        <v>10830.35</v>
      </c>
      <c r="BY1" s="580"/>
      <c r="BZ1" s="580"/>
      <c r="CA1" s="580"/>
      <c r="CB1" s="580"/>
      <c r="CC1" s="580"/>
      <c r="CD1" s="580"/>
      <c r="CE1" s="580"/>
      <c r="CF1" s="580"/>
    </row>
    <row r="2" ht="12.75" customHeight="1">
      <c r="A2" s="580" t="s">
        <v>1826</v>
      </c>
      <c r="B2" s="580" t="s">
        <v>1827</v>
      </c>
      <c r="C2" s="580" t="s">
        <v>1828</v>
      </c>
      <c r="D2" s="580" t="s">
        <v>1829</v>
      </c>
      <c r="E2" s="580" t="s">
        <v>1830</v>
      </c>
      <c r="F2" s="580" t="s">
        <v>1831</v>
      </c>
      <c r="G2" s="580" t="s">
        <v>1832</v>
      </c>
      <c r="H2" s="580" t="s">
        <v>1833</v>
      </c>
      <c r="I2" s="580" t="s">
        <v>1834</v>
      </c>
      <c r="J2" s="583" t="s">
        <v>1835</v>
      </c>
      <c r="K2" s="584" t="s">
        <v>1836</v>
      </c>
      <c r="L2" s="580" t="s">
        <v>1837</v>
      </c>
      <c r="M2" s="580" t="s">
        <v>1838</v>
      </c>
      <c r="N2" s="580" t="s">
        <v>1839</v>
      </c>
      <c r="O2" s="584" t="s">
        <v>1840</v>
      </c>
      <c r="P2" s="585" t="s">
        <v>1841</v>
      </c>
      <c r="Q2" s="585" t="s">
        <v>1842</v>
      </c>
      <c r="R2" s="585" t="s">
        <v>1843</v>
      </c>
      <c r="S2" s="585" t="s">
        <v>1844</v>
      </c>
      <c r="T2" s="585" t="s">
        <v>1845</v>
      </c>
      <c r="U2" s="585" t="s">
        <v>1846</v>
      </c>
      <c r="V2" s="584" t="s">
        <v>226</v>
      </c>
      <c r="W2" s="584" t="s">
        <v>228</v>
      </c>
      <c r="X2" s="580" t="s">
        <v>1847</v>
      </c>
      <c r="Y2" s="580" t="s">
        <v>1848</v>
      </c>
      <c r="Z2" s="580" t="s">
        <v>1849</v>
      </c>
      <c r="AA2" s="580" t="s">
        <v>1850</v>
      </c>
      <c r="AB2" s="580" t="s">
        <v>1851</v>
      </c>
      <c r="AC2" s="580" t="s">
        <v>1852</v>
      </c>
      <c r="AD2" s="580" t="s">
        <v>1853</v>
      </c>
      <c r="AE2" s="580" t="s">
        <v>1854</v>
      </c>
      <c r="AF2" s="580" t="s">
        <v>1855</v>
      </c>
      <c r="AG2" s="580" t="s">
        <v>1856</v>
      </c>
      <c r="AH2" s="580" t="s">
        <v>1857</v>
      </c>
      <c r="AI2" s="585" t="s">
        <v>1858</v>
      </c>
      <c r="AJ2" s="580" t="s">
        <v>1859</v>
      </c>
      <c r="AK2" s="585" t="s">
        <v>1860</v>
      </c>
      <c r="AL2" s="585" t="s">
        <v>1861</v>
      </c>
      <c r="AM2" s="580" t="s">
        <v>1862</v>
      </c>
      <c r="AN2" s="580" t="s">
        <v>1863</v>
      </c>
      <c r="AO2" s="580" t="s">
        <v>1864</v>
      </c>
      <c r="AP2" s="580" t="s">
        <v>1865</v>
      </c>
      <c r="AQ2" s="580" t="s">
        <v>1866</v>
      </c>
      <c r="AR2" s="585" t="s">
        <v>232</v>
      </c>
      <c r="AS2" s="585" t="s">
        <v>1867</v>
      </c>
      <c r="AT2" s="585" t="s">
        <v>1868</v>
      </c>
      <c r="AU2" s="585" t="s">
        <v>1869</v>
      </c>
      <c r="AV2" s="585" t="s">
        <v>1870</v>
      </c>
      <c r="AW2" s="585" t="s">
        <v>1871</v>
      </c>
      <c r="AX2" s="585" t="s">
        <v>1872</v>
      </c>
      <c r="AY2" s="585" t="s">
        <v>1873</v>
      </c>
      <c r="AZ2" s="585" t="s">
        <v>1874</v>
      </c>
      <c r="BA2" s="585" t="s">
        <v>1875</v>
      </c>
      <c r="BB2" s="585" t="s">
        <v>1876</v>
      </c>
      <c r="BC2" s="580" t="s">
        <v>1877</v>
      </c>
      <c r="BD2" s="580" t="s">
        <v>1878</v>
      </c>
      <c r="BE2" s="580" t="s">
        <v>1879</v>
      </c>
      <c r="BF2" s="580" t="s">
        <v>1880</v>
      </c>
      <c r="BG2" s="580" t="s">
        <v>1881</v>
      </c>
      <c r="BH2" s="585" t="s">
        <v>1882</v>
      </c>
      <c r="BI2" s="580" t="s">
        <v>1883</v>
      </c>
      <c r="BJ2" s="580" t="s">
        <v>1884</v>
      </c>
      <c r="BK2" s="580" t="s">
        <v>1885</v>
      </c>
      <c r="BL2" s="580" t="s">
        <v>1886</v>
      </c>
      <c r="BM2" s="580" t="s">
        <v>1887</v>
      </c>
      <c r="BN2" s="585" t="s">
        <v>1888</v>
      </c>
      <c r="BO2" s="580" t="s">
        <v>1889</v>
      </c>
      <c r="BP2" s="580" t="s">
        <v>1890</v>
      </c>
      <c r="BQ2" s="580" t="s">
        <v>1891</v>
      </c>
      <c r="BR2" s="580" t="s">
        <v>1892</v>
      </c>
      <c r="BS2" s="580" t="s">
        <v>1893</v>
      </c>
      <c r="BT2" s="580" t="s">
        <v>1894</v>
      </c>
      <c r="BU2" s="585" t="s">
        <v>1895</v>
      </c>
      <c r="BV2" s="580" t="s">
        <v>1896</v>
      </c>
      <c r="BW2" s="580" t="s">
        <v>1897</v>
      </c>
      <c r="BX2" s="580" t="s">
        <v>1898</v>
      </c>
      <c r="BY2" s="580" t="s">
        <v>1899</v>
      </c>
      <c r="BZ2" s="580" t="s">
        <v>1900</v>
      </c>
    </row>
    <row r="3" ht="12.75" hidden="1" customHeight="1">
      <c r="A3" s="6">
        <v>13679.0</v>
      </c>
      <c r="B3" s="438" t="s">
        <v>1904</v>
      </c>
      <c r="C3" s="438" t="s">
        <v>1905</v>
      </c>
      <c r="D3" s="586">
        <v>42558.0</v>
      </c>
      <c r="E3" s="438" t="s">
        <v>1906</v>
      </c>
      <c r="F3" s="438" t="s">
        <v>1907</v>
      </c>
      <c r="G3" s="438" t="s">
        <v>1908</v>
      </c>
      <c r="H3" s="438" t="s">
        <v>1909</v>
      </c>
      <c r="I3" s="438" t="s">
        <v>1910</v>
      </c>
      <c r="J3" s="587">
        <v>3.0</v>
      </c>
      <c r="K3" s="416">
        <v>73.56</v>
      </c>
      <c r="L3" s="438" t="s">
        <v>1911</v>
      </c>
      <c r="M3" s="438" t="s">
        <v>1912</v>
      </c>
      <c r="N3" s="438" t="s">
        <v>1913</v>
      </c>
      <c r="O3" s="416">
        <v>4.04</v>
      </c>
      <c r="P3" s="588">
        <v>0.0</v>
      </c>
      <c r="Q3" s="588">
        <v>0.0</v>
      </c>
      <c r="R3" s="588">
        <v>6.21</v>
      </c>
      <c r="S3" s="588">
        <v>0.0</v>
      </c>
      <c r="T3" s="588">
        <v>0.0</v>
      </c>
      <c r="U3" s="588">
        <v>1.35</v>
      </c>
      <c r="V3" s="416">
        <v>0.96</v>
      </c>
      <c r="W3" s="416">
        <v>4.41</v>
      </c>
      <c r="X3" s="586">
        <v>42558.0</v>
      </c>
      <c r="Y3" s="586">
        <v>42569.64375</v>
      </c>
      <c r="Z3" s="438" t="s">
        <v>1914</v>
      </c>
      <c r="AA3" s="438" t="s">
        <v>1915</v>
      </c>
      <c r="AB3" s="586">
        <v>42569.64375</v>
      </c>
      <c r="AC3" s="586">
        <v>42569.0</v>
      </c>
      <c r="AD3" s="586">
        <v>42569.0</v>
      </c>
      <c r="AE3" s="438" t="s">
        <v>1916</v>
      </c>
      <c r="AF3" s="438"/>
      <c r="AG3" s="586"/>
      <c r="AH3" s="586"/>
      <c r="AI3" s="589"/>
      <c r="AJ3" s="438"/>
      <c r="AK3" s="588">
        <v>8.83</v>
      </c>
      <c r="AL3" s="589">
        <v>0.0</v>
      </c>
      <c r="AM3" s="438" t="s">
        <v>1917</v>
      </c>
      <c r="AN3" s="438" t="s">
        <v>1918</v>
      </c>
      <c r="AO3" s="438" t="s">
        <v>1919</v>
      </c>
      <c r="AP3" s="438" t="s">
        <v>1920</v>
      </c>
      <c r="AQ3" s="438" t="s">
        <v>1921</v>
      </c>
      <c r="AR3" s="588">
        <v>0.0</v>
      </c>
      <c r="AS3" s="588">
        <v>0.0</v>
      </c>
      <c r="AT3" s="588">
        <v>0.0</v>
      </c>
      <c r="AU3" s="588">
        <v>0.0</v>
      </c>
      <c r="AV3" s="588">
        <v>0.0</v>
      </c>
      <c r="AW3" s="588">
        <v>1.02</v>
      </c>
      <c r="AX3" s="588">
        <v>15.54</v>
      </c>
      <c r="AY3" s="588">
        <v>0.0</v>
      </c>
      <c r="AZ3" s="588">
        <v>1.35</v>
      </c>
      <c r="BA3" s="588">
        <v>73.56</v>
      </c>
      <c r="BB3" s="589">
        <v>24597.0</v>
      </c>
      <c r="BC3" s="438" t="s">
        <v>1922</v>
      </c>
      <c r="BD3" s="438"/>
      <c r="BE3" s="438" t="s">
        <v>1923</v>
      </c>
      <c r="BF3" s="438" t="s">
        <v>1924</v>
      </c>
      <c r="BG3" s="438" t="s">
        <v>1925</v>
      </c>
      <c r="BH3" s="588">
        <v>0.0</v>
      </c>
      <c r="BI3" s="438" t="s">
        <v>1926</v>
      </c>
      <c r="BJ3" s="438" t="s">
        <v>1927</v>
      </c>
      <c r="BK3" s="438" t="s">
        <v>1928</v>
      </c>
      <c r="BL3" s="438" t="s">
        <v>1929</v>
      </c>
      <c r="BM3" s="438" t="s">
        <v>1930</v>
      </c>
      <c r="BN3" s="588">
        <v>29.9</v>
      </c>
      <c r="BO3" s="438" t="s">
        <v>1931</v>
      </c>
      <c r="BP3" s="438" t="s">
        <v>1932</v>
      </c>
      <c r="BQ3" s="438" t="s">
        <v>1933</v>
      </c>
      <c r="BR3" s="438" t="s">
        <v>1934</v>
      </c>
      <c r="BS3" s="438" t="s">
        <v>1935</v>
      </c>
      <c r="BT3" s="438" t="s">
        <v>1936</v>
      </c>
      <c r="BU3" s="589"/>
      <c r="BV3" s="438" t="s">
        <v>1936</v>
      </c>
      <c r="BW3" s="438"/>
      <c r="BX3" s="416">
        <f t="shared" ref="BX3:BX467" si="3">O3+V3+W3</f>
        <v>9.41</v>
      </c>
      <c r="BY3" s="89" t="s">
        <v>1937</v>
      </c>
      <c r="BZ3" s="89" t="s">
        <v>1938</v>
      </c>
      <c r="CF3" s="416">
        <f>GETPIVOTDATA("Sum of VALOR",$CB$2,"MERCADO","RENTAL")-GETPIVOTDATA("Sum of IMPOSTOS",$CB$2,"MERCADO","RENTAL")</f>
        <v>26547.02</v>
      </c>
    </row>
    <row r="4" ht="12.75" hidden="1" customHeight="1">
      <c r="A4" s="6">
        <v>13679.0</v>
      </c>
      <c r="B4" s="438" t="s">
        <v>1904</v>
      </c>
      <c r="C4" s="438" t="s">
        <v>1905</v>
      </c>
      <c r="D4" s="586">
        <v>42558.0</v>
      </c>
      <c r="E4" s="438" t="s">
        <v>1939</v>
      </c>
      <c r="F4" s="438" t="s">
        <v>1907</v>
      </c>
      <c r="G4" s="438" t="s">
        <v>1908</v>
      </c>
      <c r="H4" s="438" t="s">
        <v>1909</v>
      </c>
      <c r="I4" s="438" t="s">
        <v>1910</v>
      </c>
      <c r="J4" s="587">
        <v>1.0</v>
      </c>
      <c r="K4" s="416">
        <v>24.52</v>
      </c>
      <c r="L4" s="438" t="s">
        <v>1911</v>
      </c>
      <c r="M4" s="438" t="s">
        <v>1940</v>
      </c>
      <c r="N4" s="438" t="s">
        <v>1913</v>
      </c>
      <c r="O4" s="416">
        <v>1.34</v>
      </c>
      <c r="P4" s="588">
        <v>0.0</v>
      </c>
      <c r="Q4" s="588">
        <v>0.0</v>
      </c>
      <c r="R4" s="588">
        <v>2.07</v>
      </c>
      <c r="S4" s="588">
        <v>0.0</v>
      </c>
      <c r="T4" s="588">
        <v>0.0</v>
      </c>
      <c r="U4" s="588">
        <v>0.45</v>
      </c>
      <c r="V4" s="416">
        <v>0.32</v>
      </c>
      <c r="W4" s="416">
        <v>1.47</v>
      </c>
      <c r="X4" s="586">
        <v>42558.0</v>
      </c>
      <c r="Y4" s="586">
        <v>42569.46388888889</v>
      </c>
      <c r="Z4" s="438" t="s">
        <v>1914</v>
      </c>
      <c r="AA4" s="438" t="s">
        <v>1915</v>
      </c>
      <c r="AB4" s="586">
        <v>42569.46388888889</v>
      </c>
      <c r="AC4" s="586">
        <v>42569.0</v>
      </c>
      <c r="AD4" s="586">
        <v>42569.0</v>
      </c>
      <c r="AE4" s="438" t="s">
        <v>1916</v>
      </c>
      <c r="AF4" s="438"/>
      <c r="AG4" s="586"/>
      <c r="AH4" s="586"/>
      <c r="AI4" s="589"/>
      <c r="AJ4" s="438"/>
      <c r="AK4" s="588">
        <v>2.94</v>
      </c>
      <c r="AL4" s="589">
        <v>0.0</v>
      </c>
      <c r="AM4" s="438" t="s">
        <v>1917</v>
      </c>
      <c r="AN4" s="438" t="s">
        <v>1918</v>
      </c>
      <c r="AO4" s="438" t="s">
        <v>1919</v>
      </c>
      <c r="AP4" s="438" t="s">
        <v>1920</v>
      </c>
      <c r="AQ4" s="438" t="s">
        <v>1941</v>
      </c>
      <c r="AR4" s="588">
        <v>0.0</v>
      </c>
      <c r="AS4" s="588">
        <v>0.0</v>
      </c>
      <c r="AT4" s="588">
        <v>0.0</v>
      </c>
      <c r="AU4" s="588">
        <v>0.0</v>
      </c>
      <c r="AV4" s="588">
        <v>0.0</v>
      </c>
      <c r="AW4" s="588">
        <v>0.34</v>
      </c>
      <c r="AX4" s="588">
        <v>5.33</v>
      </c>
      <c r="AY4" s="588">
        <v>0.0</v>
      </c>
      <c r="AZ4" s="588">
        <v>0.45</v>
      </c>
      <c r="BA4" s="588">
        <v>24.52</v>
      </c>
      <c r="BB4" s="589">
        <v>24597.0</v>
      </c>
      <c r="BC4" s="438" t="s">
        <v>1922</v>
      </c>
      <c r="BD4" s="438"/>
      <c r="BE4" s="438" t="s">
        <v>1923</v>
      </c>
      <c r="BF4" s="438" t="s">
        <v>1924</v>
      </c>
      <c r="BG4" s="438" t="s">
        <v>1925</v>
      </c>
      <c r="BH4" s="588">
        <v>0.0</v>
      </c>
      <c r="BI4" s="438" t="s">
        <v>1926</v>
      </c>
      <c r="BJ4" s="438" t="s">
        <v>1927</v>
      </c>
      <c r="BK4" s="438" t="s">
        <v>1928</v>
      </c>
      <c r="BL4" s="438" t="s">
        <v>1929</v>
      </c>
      <c r="BM4" s="438" t="s">
        <v>1930</v>
      </c>
      <c r="BN4" s="588">
        <v>29.9</v>
      </c>
      <c r="BO4" s="438" t="s">
        <v>1931</v>
      </c>
      <c r="BP4" s="438" t="s">
        <v>1932</v>
      </c>
      <c r="BQ4" s="438" t="s">
        <v>1942</v>
      </c>
      <c r="BR4" s="438" t="s">
        <v>1934</v>
      </c>
      <c r="BS4" s="438" t="s">
        <v>1935</v>
      </c>
      <c r="BT4" s="438" t="s">
        <v>1936</v>
      </c>
      <c r="BU4" s="589"/>
      <c r="BV4" s="438" t="s">
        <v>1936</v>
      </c>
      <c r="BW4" s="438"/>
      <c r="BX4" s="416">
        <f t="shared" si="3"/>
        <v>3.13</v>
      </c>
      <c r="BY4" s="89" t="s">
        <v>1937</v>
      </c>
      <c r="BZ4" s="89" t="s">
        <v>1938</v>
      </c>
      <c r="CF4" s="416">
        <f>GETPIVOTDATA("Sum of VALOR",$CB$2,"MERCADO","SELLTHRU")-GETPIVOTDATA("Sum of IMPOSTOS",$CB$2,"MERCADO","SELLTHRU")</f>
        <v>41299.61</v>
      </c>
    </row>
    <row r="5" ht="12.75" hidden="1" customHeight="1">
      <c r="A5" s="6">
        <v>13799.0</v>
      </c>
      <c r="B5" s="438" t="s">
        <v>1944</v>
      </c>
      <c r="C5" s="438" t="s">
        <v>1945</v>
      </c>
      <c r="D5" s="586">
        <v>42556.0</v>
      </c>
      <c r="E5" s="438" t="s">
        <v>1946</v>
      </c>
      <c r="F5" s="438" t="s">
        <v>1947</v>
      </c>
      <c r="G5" s="438" t="s">
        <v>1948</v>
      </c>
      <c r="H5" s="438" t="s">
        <v>1909</v>
      </c>
      <c r="I5" s="438" t="s">
        <v>1910</v>
      </c>
      <c r="J5" s="587">
        <v>1.0</v>
      </c>
      <c r="K5" s="416">
        <v>52.71</v>
      </c>
      <c r="L5" s="438" t="s">
        <v>1949</v>
      </c>
      <c r="M5" s="438" t="s">
        <v>1950</v>
      </c>
      <c r="N5" s="438" t="s">
        <v>1913</v>
      </c>
      <c r="O5" s="416">
        <v>2.89</v>
      </c>
      <c r="P5" s="588">
        <v>0.0</v>
      </c>
      <c r="Q5" s="588">
        <v>0.0</v>
      </c>
      <c r="R5" s="588">
        <v>3.744</v>
      </c>
      <c r="S5" s="588">
        <v>0.0</v>
      </c>
      <c r="T5" s="588">
        <v>0.0</v>
      </c>
      <c r="U5" s="588">
        <v>0.45</v>
      </c>
      <c r="V5" s="416">
        <v>0.69</v>
      </c>
      <c r="W5" s="416">
        <v>3.16</v>
      </c>
      <c r="X5" s="586">
        <v>42556.0</v>
      </c>
      <c r="Y5" s="586">
        <v>42569.583333333336</v>
      </c>
      <c r="Z5" s="438" t="s">
        <v>1914</v>
      </c>
      <c r="AA5" s="438" t="s">
        <v>1915</v>
      </c>
      <c r="AB5" s="586">
        <v>42569.583333333336</v>
      </c>
      <c r="AC5" s="586">
        <v>42569.0</v>
      </c>
      <c r="AD5" s="586">
        <v>42569.0</v>
      </c>
      <c r="AE5" s="438" t="s">
        <v>1916</v>
      </c>
      <c r="AF5" s="438"/>
      <c r="AG5" s="586"/>
      <c r="AH5" s="586"/>
      <c r="AI5" s="589"/>
      <c r="AJ5" s="438"/>
      <c r="AK5" s="588">
        <v>6.32</v>
      </c>
      <c r="AL5" s="589">
        <v>0.0</v>
      </c>
      <c r="AM5" s="438" t="s">
        <v>1917</v>
      </c>
      <c r="AN5" s="438" t="s">
        <v>1918</v>
      </c>
      <c r="AO5" s="438" t="s">
        <v>1919</v>
      </c>
      <c r="AP5" s="438" t="s">
        <v>1920</v>
      </c>
      <c r="AQ5" s="438" t="s">
        <v>1951</v>
      </c>
      <c r="AR5" s="588">
        <v>0.0</v>
      </c>
      <c r="AS5" s="588">
        <v>0.0</v>
      </c>
      <c r="AT5" s="588">
        <v>0.0</v>
      </c>
      <c r="AU5" s="588">
        <v>0.0</v>
      </c>
      <c r="AV5" s="588">
        <v>0.0</v>
      </c>
      <c r="AW5" s="588">
        <v>0.0</v>
      </c>
      <c r="AX5" s="588">
        <v>8.26</v>
      </c>
      <c r="AY5" s="588">
        <v>0.0</v>
      </c>
      <c r="AZ5" s="588">
        <v>0.45</v>
      </c>
      <c r="BA5" s="588">
        <v>52.71</v>
      </c>
      <c r="BB5" s="589">
        <v>24600.0</v>
      </c>
      <c r="BC5" s="438" t="s">
        <v>1922</v>
      </c>
      <c r="BD5" s="438"/>
      <c r="BE5" s="438" t="s">
        <v>1952</v>
      </c>
      <c r="BF5" s="438" t="s">
        <v>1924</v>
      </c>
      <c r="BG5" s="438" t="s">
        <v>1925</v>
      </c>
      <c r="BH5" s="588">
        <v>0.0</v>
      </c>
      <c r="BI5" s="438" t="s">
        <v>1926</v>
      </c>
      <c r="BJ5" s="438" t="s">
        <v>1953</v>
      </c>
      <c r="BK5" s="438" t="s">
        <v>1954</v>
      </c>
      <c r="BL5" s="438"/>
      <c r="BM5" s="438"/>
      <c r="BN5" s="588">
        <v>59.9</v>
      </c>
      <c r="BO5" s="438" t="s">
        <v>1955</v>
      </c>
      <c r="BP5" s="438" t="s">
        <v>1956</v>
      </c>
      <c r="BQ5" s="438"/>
      <c r="BR5" s="438" t="s">
        <v>1957</v>
      </c>
      <c r="BS5" s="438" t="s">
        <v>1958</v>
      </c>
      <c r="BT5" s="438" t="s">
        <v>1936</v>
      </c>
      <c r="BU5" s="589"/>
      <c r="BV5" s="438" t="s">
        <v>1936</v>
      </c>
      <c r="BW5" s="438"/>
      <c r="BX5" s="416">
        <f t="shared" si="3"/>
        <v>6.74</v>
      </c>
      <c r="BY5" s="89" t="s">
        <v>1937</v>
      </c>
      <c r="BZ5" s="89" t="s">
        <v>1959</v>
      </c>
    </row>
    <row r="6" ht="12.75" hidden="1" customHeight="1">
      <c r="A6" s="6">
        <v>13799.0</v>
      </c>
      <c r="B6" s="438" t="s">
        <v>1944</v>
      </c>
      <c r="C6" s="438" t="s">
        <v>1945</v>
      </c>
      <c r="D6" s="586">
        <v>42556.0</v>
      </c>
      <c r="E6" s="438" t="s">
        <v>1946</v>
      </c>
      <c r="F6" s="438" t="s">
        <v>1947</v>
      </c>
      <c r="G6" s="438" t="s">
        <v>1908</v>
      </c>
      <c r="H6" s="438" t="s">
        <v>1909</v>
      </c>
      <c r="I6" s="438" t="s">
        <v>1910</v>
      </c>
      <c r="J6" s="587">
        <v>3.0</v>
      </c>
      <c r="K6" s="416">
        <v>89.7</v>
      </c>
      <c r="L6" s="438" t="s">
        <v>1911</v>
      </c>
      <c r="M6" s="438" t="s">
        <v>1950</v>
      </c>
      <c r="N6" s="438" t="s">
        <v>1913</v>
      </c>
      <c r="O6" s="416">
        <v>4.92</v>
      </c>
      <c r="P6" s="588">
        <v>0.0</v>
      </c>
      <c r="Q6" s="588">
        <v>0.0</v>
      </c>
      <c r="R6" s="588">
        <v>6.21</v>
      </c>
      <c r="S6" s="588">
        <v>0.0</v>
      </c>
      <c r="T6" s="588">
        <v>0.0</v>
      </c>
      <c r="U6" s="588">
        <v>1.35</v>
      </c>
      <c r="V6" s="416">
        <v>1.17</v>
      </c>
      <c r="W6" s="416">
        <v>5.38</v>
      </c>
      <c r="X6" s="586">
        <v>42556.0</v>
      </c>
      <c r="Y6" s="586">
        <v>42569.583333333336</v>
      </c>
      <c r="Z6" s="438" t="s">
        <v>1914</v>
      </c>
      <c r="AA6" s="438" t="s">
        <v>1915</v>
      </c>
      <c r="AB6" s="586">
        <v>42569.583333333336</v>
      </c>
      <c r="AC6" s="586">
        <v>42569.0</v>
      </c>
      <c r="AD6" s="586">
        <v>42569.0</v>
      </c>
      <c r="AE6" s="438" t="s">
        <v>1916</v>
      </c>
      <c r="AF6" s="438"/>
      <c r="AG6" s="586"/>
      <c r="AH6" s="586"/>
      <c r="AI6" s="589"/>
      <c r="AJ6" s="438"/>
      <c r="AK6" s="588">
        <v>10.76</v>
      </c>
      <c r="AL6" s="589">
        <v>0.0</v>
      </c>
      <c r="AM6" s="438" t="s">
        <v>1917</v>
      </c>
      <c r="AN6" s="438" t="s">
        <v>1918</v>
      </c>
      <c r="AO6" s="438" t="s">
        <v>1919</v>
      </c>
      <c r="AP6" s="438" t="s">
        <v>1920</v>
      </c>
      <c r="AQ6" s="438" t="s">
        <v>1951</v>
      </c>
      <c r="AR6" s="588">
        <v>0.0</v>
      </c>
      <c r="AS6" s="588">
        <v>0.0</v>
      </c>
      <c r="AT6" s="588">
        <v>0.0</v>
      </c>
      <c r="AU6" s="588">
        <v>0.0</v>
      </c>
      <c r="AV6" s="588">
        <v>0.0</v>
      </c>
      <c r="AW6" s="588">
        <v>0.0</v>
      </c>
      <c r="AX6" s="588">
        <v>24.29</v>
      </c>
      <c r="AY6" s="588">
        <v>0.0</v>
      </c>
      <c r="AZ6" s="588">
        <v>1.35</v>
      </c>
      <c r="BA6" s="588">
        <v>89.7</v>
      </c>
      <c r="BB6" s="589">
        <v>24597.0</v>
      </c>
      <c r="BC6" s="438" t="s">
        <v>1922</v>
      </c>
      <c r="BD6" s="438"/>
      <c r="BE6" s="438" t="s">
        <v>1923</v>
      </c>
      <c r="BF6" s="438" t="s">
        <v>1924</v>
      </c>
      <c r="BG6" s="438" t="s">
        <v>1925</v>
      </c>
      <c r="BH6" s="588">
        <v>0.0</v>
      </c>
      <c r="BI6" s="438" t="s">
        <v>1926</v>
      </c>
      <c r="BJ6" s="438" t="s">
        <v>1953</v>
      </c>
      <c r="BK6" s="438" t="s">
        <v>1954</v>
      </c>
      <c r="BL6" s="438"/>
      <c r="BM6" s="438"/>
      <c r="BN6" s="588">
        <v>29.9</v>
      </c>
      <c r="BO6" s="438" t="s">
        <v>1931</v>
      </c>
      <c r="BP6" s="438" t="s">
        <v>1956</v>
      </c>
      <c r="BQ6" s="438"/>
      <c r="BR6" s="438" t="s">
        <v>1934</v>
      </c>
      <c r="BS6" s="438" t="s">
        <v>1935</v>
      </c>
      <c r="BT6" s="438" t="s">
        <v>1936</v>
      </c>
      <c r="BU6" s="589"/>
      <c r="BV6" s="438" t="s">
        <v>1936</v>
      </c>
      <c r="BW6" s="438"/>
      <c r="BX6" s="416">
        <f t="shared" si="3"/>
        <v>11.47</v>
      </c>
      <c r="BY6" s="89" t="s">
        <v>1937</v>
      </c>
      <c r="BZ6" s="89" t="s">
        <v>1959</v>
      </c>
    </row>
    <row r="7" ht="12.75" hidden="1" customHeight="1">
      <c r="A7" s="6">
        <v>13892.0</v>
      </c>
      <c r="B7" s="438" t="s">
        <v>1961</v>
      </c>
      <c r="C7" s="438" t="s">
        <v>1962</v>
      </c>
      <c r="D7" s="586">
        <v>42556.0</v>
      </c>
      <c r="E7" s="438" t="s">
        <v>1963</v>
      </c>
      <c r="F7" s="438" t="s">
        <v>1964</v>
      </c>
      <c r="G7" s="438" t="s">
        <v>1908</v>
      </c>
      <c r="H7" s="438" t="s">
        <v>1909</v>
      </c>
      <c r="I7" s="438" t="s">
        <v>1910</v>
      </c>
      <c r="J7" s="587">
        <v>1.0</v>
      </c>
      <c r="K7" s="416">
        <v>29.9</v>
      </c>
      <c r="L7" s="438" t="s">
        <v>1911</v>
      </c>
      <c r="M7" s="438" t="s">
        <v>1965</v>
      </c>
      <c r="N7" s="438" t="s">
        <v>1913</v>
      </c>
      <c r="O7" s="416">
        <v>1.64</v>
      </c>
      <c r="P7" s="588">
        <v>0.0</v>
      </c>
      <c r="Q7" s="588">
        <v>0.0</v>
      </c>
      <c r="R7" s="588">
        <v>2.07</v>
      </c>
      <c r="S7" s="588">
        <v>0.0</v>
      </c>
      <c r="T7" s="588">
        <v>0.0</v>
      </c>
      <c r="U7" s="588">
        <v>0.45</v>
      </c>
      <c r="V7" s="416">
        <v>0.39</v>
      </c>
      <c r="W7" s="416">
        <v>1.79</v>
      </c>
      <c r="X7" s="586">
        <v>42556.0</v>
      </c>
      <c r="Y7" s="586">
        <v>42569.64375</v>
      </c>
      <c r="Z7" s="438" t="s">
        <v>1914</v>
      </c>
      <c r="AA7" s="438" t="s">
        <v>1915</v>
      </c>
      <c r="AB7" s="586">
        <v>42569.64375</v>
      </c>
      <c r="AC7" s="586">
        <v>42569.0</v>
      </c>
      <c r="AD7" s="586">
        <v>42569.0</v>
      </c>
      <c r="AE7" s="438" t="s">
        <v>1916</v>
      </c>
      <c r="AF7" s="438"/>
      <c r="AG7" s="586"/>
      <c r="AH7" s="586"/>
      <c r="AI7" s="589"/>
      <c r="AJ7" s="438"/>
      <c r="AK7" s="588">
        <v>3.58</v>
      </c>
      <c r="AL7" s="589">
        <v>0.0</v>
      </c>
      <c r="AM7" s="438" t="s">
        <v>1917</v>
      </c>
      <c r="AN7" s="438" t="s">
        <v>1918</v>
      </c>
      <c r="AO7" s="438" t="s">
        <v>1919</v>
      </c>
      <c r="AP7" s="438" t="s">
        <v>1920</v>
      </c>
      <c r="AQ7" s="438" t="s">
        <v>1966</v>
      </c>
      <c r="AR7" s="588">
        <v>0.0</v>
      </c>
      <c r="AS7" s="588">
        <v>0.0</v>
      </c>
      <c r="AT7" s="588">
        <v>0.0</v>
      </c>
      <c r="AU7" s="588">
        <v>0.0</v>
      </c>
      <c r="AV7" s="588">
        <v>0.0</v>
      </c>
      <c r="AW7" s="588">
        <v>0.42</v>
      </c>
      <c r="AX7" s="588">
        <v>7.19</v>
      </c>
      <c r="AY7" s="588">
        <v>0.0</v>
      </c>
      <c r="AZ7" s="588">
        <v>0.45</v>
      </c>
      <c r="BA7" s="588">
        <v>29.9</v>
      </c>
      <c r="BB7" s="589">
        <v>24597.0</v>
      </c>
      <c r="BC7" s="438" t="s">
        <v>1922</v>
      </c>
      <c r="BD7" s="438"/>
      <c r="BE7" s="438" t="s">
        <v>1923</v>
      </c>
      <c r="BF7" s="438" t="s">
        <v>1924</v>
      </c>
      <c r="BG7" s="438" t="s">
        <v>1925</v>
      </c>
      <c r="BH7" s="588">
        <v>0.0</v>
      </c>
      <c r="BI7" s="438" t="s">
        <v>1926</v>
      </c>
      <c r="BJ7" s="438" t="s">
        <v>1927</v>
      </c>
      <c r="BK7" s="438" t="s">
        <v>1928</v>
      </c>
      <c r="BL7" s="438" t="s">
        <v>1929</v>
      </c>
      <c r="BM7" s="438" t="s">
        <v>1930</v>
      </c>
      <c r="BN7" s="588">
        <v>29.9</v>
      </c>
      <c r="BO7" s="438" t="s">
        <v>1931</v>
      </c>
      <c r="BP7" s="438" t="s">
        <v>1967</v>
      </c>
      <c r="BQ7" s="438" t="s">
        <v>1968</v>
      </c>
      <c r="BR7" s="438" t="s">
        <v>1934</v>
      </c>
      <c r="BS7" s="438" t="s">
        <v>1935</v>
      </c>
      <c r="BT7" s="438" t="s">
        <v>1936</v>
      </c>
      <c r="BU7" s="589"/>
      <c r="BV7" s="438" t="s">
        <v>1936</v>
      </c>
      <c r="BW7" s="438"/>
      <c r="BX7" s="416">
        <f t="shared" si="3"/>
        <v>3.82</v>
      </c>
      <c r="BY7" s="89" t="s">
        <v>1937</v>
      </c>
      <c r="BZ7" s="89" t="s">
        <v>1969</v>
      </c>
    </row>
    <row r="8" ht="12.75" hidden="1" customHeight="1">
      <c r="A8" s="6">
        <v>13901.0</v>
      </c>
      <c r="B8" s="438" t="s">
        <v>1970</v>
      </c>
      <c r="C8" s="438" t="s">
        <v>1971</v>
      </c>
      <c r="D8" s="586">
        <v>42559.0</v>
      </c>
      <c r="E8" s="438" t="s">
        <v>1972</v>
      </c>
      <c r="F8" s="438" t="s">
        <v>1973</v>
      </c>
      <c r="G8" s="438" t="s">
        <v>1948</v>
      </c>
      <c r="H8" s="438" t="s">
        <v>1909</v>
      </c>
      <c r="I8" s="438" t="s">
        <v>1910</v>
      </c>
      <c r="J8" s="587">
        <v>1.0</v>
      </c>
      <c r="K8" s="416">
        <v>56.31</v>
      </c>
      <c r="L8" s="438" t="s">
        <v>1949</v>
      </c>
      <c r="M8" s="438" t="s">
        <v>1974</v>
      </c>
      <c r="N8" s="438" t="s">
        <v>1913</v>
      </c>
      <c r="O8" s="416">
        <v>3.09</v>
      </c>
      <c r="P8" s="588">
        <v>0.0</v>
      </c>
      <c r="Q8" s="588">
        <v>0.0</v>
      </c>
      <c r="R8" s="588">
        <v>3.744</v>
      </c>
      <c r="S8" s="588">
        <v>0.0</v>
      </c>
      <c r="T8" s="588">
        <v>0.0</v>
      </c>
      <c r="U8" s="588">
        <v>0.45</v>
      </c>
      <c r="V8" s="416">
        <v>0.73</v>
      </c>
      <c r="W8" s="416">
        <v>3.38</v>
      </c>
      <c r="X8" s="586">
        <v>42559.0</v>
      </c>
      <c r="Y8" s="586">
        <v>42569.46388888889</v>
      </c>
      <c r="Z8" s="438" t="s">
        <v>1914</v>
      </c>
      <c r="AA8" s="438" t="s">
        <v>1915</v>
      </c>
      <c r="AB8" s="586">
        <v>42569.46388888889</v>
      </c>
      <c r="AC8" s="586">
        <v>42569.0</v>
      </c>
      <c r="AD8" s="586">
        <v>42569.0</v>
      </c>
      <c r="AE8" s="438" t="s">
        <v>1916</v>
      </c>
      <c r="AF8" s="438"/>
      <c r="AG8" s="586"/>
      <c r="AH8" s="586"/>
      <c r="AI8" s="589"/>
      <c r="AJ8" s="438"/>
      <c r="AK8" s="588">
        <v>6.76</v>
      </c>
      <c r="AL8" s="589">
        <v>0.0</v>
      </c>
      <c r="AM8" s="438" t="s">
        <v>1917</v>
      </c>
      <c r="AN8" s="438" t="s">
        <v>1918</v>
      </c>
      <c r="AO8" s="438" t="s">
        <v>1919</v>
      </c>
      <c r="AP8" s="438" t="s">
        <v>1920</v>
      </c>
      <c r="AQ8" s="438" t="s">
        <v>1975</v>
      </c>
      <c r="AR8" s="588">
        <v>0.0</v>
      </c>
      <c r="AS8" s="588">
        <v>0.0</v>
      </c>
      <c r="AT8" s="588">
        <v>0.0</v>
      </c>
      <c r="AU8" s="588">
        <v>0.0</v>
      </c>
      <c r="AV8" s="588">
        <v>0.0</v>
      </c>
      <c r="AW8" s="588">
        <v>0.38</v>
      </c>
      <c r="AX8" s="588">
        <v>4.29</v>
      </c>
      <c r="AY8" s="588">
        <v>0.0</v>
      </c>
      <c r="AZ8" s="588">
        <v>0.45</v>
      </c>
      <c r="BA8" s="588">
        <v>56.31</v>
      </c>
      <c r="BB8" s="589">
        <v>24600.0</v>
      </c>
      <c r="BC8" s="438" t="s">
        <v>1922</v>
      </c>
      <c r="BD8" s="438"/>
      <c r="BE8" s="438" t="s">
        <v>1952</v>
      </c>
      <c r="BF8" s="438" t="s">
        <v>1924</v>
      </c>
      <c r="BG8" s="438" t="s">
        <v>1925</v>
      </c>
      <c r="BH8" s="588">
        <v>0.0</v>
      </c>
      <c r="BI8" s="438" t="s">
        <v>1926</v>
      </c>
      <c r="BJ8" s="438" t="s">
        <v>1927</v>
      </c>
      <c r="BK8" s="438" t="s">
        <v>1928</v>
      </c>
      <c r="BL8" s="438" t="s">
        <v>1929</v>
      </c>
      <c r="BM8" s="438" t="s">
        <v>1930</v>
      </c>
      <c r="BN8" s="588">
        <v>59.9</v>
      </c>
      <c r="BO8" s="438" t="s">
        <v>1955</v>
      </c>
      <c r="BP8" s="438" t="s">
        <v>1967</v>
      </c>
      <c r="BQ8" s="438" t="s">
        <v>1976</v>
      </c>
      <c r="BR8" s="438" t="s">
        <v>1957</v>
      </c>
      <c r="BS8" s="438" t="s">
        <v>1958</v>
      </c>
      <c r="BT8" s="438" t="s">
        <v>1936</v>
      </c>
      <c r="BU8" s="589"/>
      <c r="BV8" s="438" t="s">
        <v>1936</v>
      </c>
      <c r="BW8" s="438"/>
      <c r="BX8" s="416">
        <f t="shared" si="3"/>
        <v>7.2</v>
      </c>
      <c r="BY8" s="89" t="s">
        <v>1937</v>
      </c>
      <c r="BZ8" s="89" t="s">
        <v>1977</v>
      </c>
    </row>
    <row r="9" ht="12.75" hidden="1" customHeight="1">
      <c r="A9" s="6">
        <v>13901.0</v>
      </c>
      <c r="B9" s="438" t="s">
        <v>1970</v>
      </c>
      <c r="C9" s="438" t="s">
        <v>1971</v>
      </c>
      <c r="D9" s="586">
        <v>42559.0</v>
      </c>
      <c r="E9" s="438" t="s">
        <v>1972</v>
      </c>
      <c r="F9" s="438" t="s">
        <v>1973</v>
      </c>
      <c r="G9" s="438" t="s">
        <v>1908</v>
      </c>
      <c r="H9" s="438" t="s">
        <v>1909</v>
      </c>
      <c r="I9" s="438" t="s">
        <v>1910</v>
      </c>
      <c r="J9" s="587">
        <v>1.0</v>
      </c>
      <c r="K9" s="416">
        <v>29.9</v>
      </c>
      <c r="L9" s="438" t="s">
        <v>1911</v>
      </c>
      <c r="M9" s="438" t="s">
        <v>1974</v>
      </c>
      <c r="N9" s="438" t="s">
        <v>1913</v>
      </c>
      <c r="O9" s="416">
        <v>1.64</v>
      </c>
      <c r="P9" s="588">
        <v>0.0</v>
      </c>
      <c r="Q9" s="588">
        <v>0.0</v>
      </c>
      <c r="R9" s="588">
        <v>2.07</v>
      </c>
      <c r="S9" s="588">
        <v>0.0</v>
      </c>
      <c r="T9" s="588">
        <v>0.0</v>
      </c>
      <c r="U9" s="588">
        <v>0.45</v>
      </c>
      <c r="V9" s="416">
        <v>0.39</v>
      </c>
      <c r="W9" s="416">
        <v>1.79</v>
      </c>
      <c r="X9" s="586">
        <v>42559.0</v>
      </c>
      <c r="Y9" s="586">
        <v>42569.46388888889</v>
      </c>
      <c r="Z9" s="438" t="s">
        <v>1914</v>
      </c>
      <c r="AA9" s="438" t="s">
        <v>1915</v>
      </c>
      <c r="AB9" s="586">
        <v>42569.46388888889</v>
      </c>
      <c r="AC9" s="586">
        <v>42569.0</v>
      </c>
      <c r="AD9" s="586">
        <v>42569.0</v>
      </c>
      <c r="AE9" s="438" t="s">
        <v>1916</v>
      </c>
      <c r="AF9" s="438"/>
      <c r="AG9" s="586"/>
      <c r="AH9" s="586"/>
      <c r="AI9" s="589"/>
      <c r="AJ9" s="438"/>
      <c r="AK9" s="588">
        <v>3.58</v>
      </c>
      <c r="AL9" s="589">
        <v>0.0</v>
      </c>
      <c r="AM9" s="438" t="s">
        <v>1917</v>
      </c>
      <c r="AN9" s="438" t="s">
        <v>1918</v>
      </c>
      <c r="AO9" s="438" t="s">
        <v>1919</v>
      </c>
      <c r="AP9" s="438" t="s">
        <v>1920</v>
      </c>
      <c r="AQ9" s="438" t="s">
        <v>1975</v>
      </c>
      <c r="AR9" s="588">
        <v>0.0</v>
      </c>
      <c r="AS9" s="588">
        <v>0.0</v>
      </c>
      <c r="AT9" s="588">
        <v>0.0</v>
      </c>
      <c r="AU9" s="588">
        <v>0.0</v>
      </c>
      <c r="AV9" s="588">
        <v>0.0</v>
      </c>
      <c r="AW9" s="588">
        <v>0.37</v>
      </c>
      <c r="AX9" s="588">
        <v>4.21</v>
      </c>
      <c r="AY9" s="588">
        <v>0.0</v>
      </c>
      <c r="AZ9" s="588">
        <v>0.45</v>
      </c>
      <c r="BA9" s="588">
        <v>29.9</v>
      </c>
      <c r="BB9" s="589">
        <v>24597.0</v>
      </c>
      <c r="BC9" s="438" t="s">
        <v>1922</v>
      </c>
      <c r="BD9" s="438"/>
      <c r="BE9" s="438" t="s">
        <v>1923</v>
      </c>
      <c r="BF9" s="438" t="s">
        <v>1924</v>
      </c>
      <c r="BG9" s="438" t="s">
        <v>1925</v>
      </c>
      <c r="BH9" s="588">
        <v>0.0</v>
      </c>
      <c r="BI9" s="438" t="s">
        <v>1926</v>
      </c>
      <c r="BJ9" s="438" t="s">
        <v>1927</v>
      </c>
      <c r="BK9" s="438" t="s">
        <v>1928</v>
      </c>
      <c r="BL9" s="438" t="s">
        <v>1929</v>
      </c>
      <c r="BM9" s="438" t="s">
        <v>1930</v>
      </c>
      <c r="BN9" s="588">
        <v>29.9</v>
      </c>
      <c r="BO9" s="438" t="s">
        <v>1931</v>
      </c>
      <c r="BP9" s="438" t="s">
        <v>1967</v>
      </c>
      <c r="BQ9" s="438" t="s">
        <v>1976</v>
      </c>
      <c r="BR9" s="438" t="s">
        <v>1934</v>
      </c>
      <c r="BS9" s="438" t="s">
        <v>1935</v>
      </c>
      <c r="BT9" s="438" t="s">
        <v>1936</v>
      </c>
      <c r="BU9" s="589"/>
      <c r="BV9" s="438" t="s">
        <v>1936</v>
      </c>
      <c r="BW9" s="438"/>
      <c r="BX9" s="416">
        <f t="shared" si="3"/>
        <v>3.82</v>
      </c>
      <c r="BY9" s="89" t="s">
        <v>1937</v>
      </c>
      <c r="BZ9" s="89" t="s">
        <v>1977</v>
      </c>
    </row>
    <row r="10" ht="12.75" hidden="1" customHeight="1">
      <c r="A10" s="6">
        <v>14293.0</v>
      </c>
      <c r="B10" s="438" t="s">
        <v>1978</v>
      </c>
      <c r="C10" s="438" t="s">
        <v>1979</v>
      </c>
      <c r="D10" s="586">
        <v>42556.0</v>
      </c>
      <c r="E10" s="438" t="s">
        <v>1980</v>
      </c>
      <c r="F10" s="438" t="s">
        <v>1981</v>
      </c>
      <c r="G10" s="438" t="s">
        <v>1948</v>
      </c>
      <c r="H10" s="438" t="s">
        <v>1909</v>
      </c>
      <c r="I10" s="438" t="s">
        <v>1910</v>
      </c>
      <c r="J10" s="587">
        <v>1.0</v>
      </c>
      <c r="K10" s="416">
        <v>56.31</v>
      </c>
      <c r="L10" s="438" t="s">
        <v>1949</v>
      </c>
      <c r="M10" s="438" t="s">
        <v>1982</v>
      </c>
      <c r="N10" s="438" t="s">
        <v>1913</v>
      </c>
      <c r="O10" s="416">
        <v>3.09</v>
      </c>
      <c r="P10" s="588">
        <v>0.0</v>
      </c>
      <c r="Q10" s="588">
        <v>0.0</v>
      </c>
      <c r="R10" s="588">
        <v>3.744</v>
      </c>
      <c r="S10" s="588">
        <v>0.0</v>
      </c>
      <c r="T10" s="588">
        <v>0.0</v>
      </c>
      <c r="U10" s="588">
        <v>0.45</v>
      </c>
      <c r="V10" s="416">
        <v>0.73</v>
      </c>
      <c r="W10" s="416">
        <v>3.38</v>
      </c>
      <c r="X10" s="586">
        <v>42556.0</v>
      </c>
      <c r="Y10" s="586">
        <v>42569.64375</v>
      </c>
      <c r="Z10" s="438" t="s">
        <v>1914</v>
      </c>
      <c r="AA10" s="438" t="s">
        <v>1915</v>
      </c>
      <c r="AB10" s="586">
        <v>42569.64375</v>
      </c>
      <c r="AC10" s="586">
        <v>42569.0</v>
      </c>
      <c r="AD10" s="586">
        <v>42569.0</v>
      </c>
      <c r="AE10" s="438" t="s">
        <v>1916</v>
      </c>
      <c r="AF10" s="438"/>
      <c r="AG10" s="586"/>
      <c r="AH10" s="586"/>
      <c r="AI10" s="589"/>
      <c r="AJ10" s="438"/>
      <c r="AK10" s="588">
        <v>6.76</v>
      </c>
      <c r="AL10" s="589">
        <v>0.0</v>
      </c>
      <c r="AM10" s="438" t="s">
        <v>1917</v>
      </c>
      <c r="AN10" s="438" t="s">
        <v>1918</v>
      </c>
      <c r="AO10" s="438" t="s">
        <v>1919</v>
      </c>
      <c r="AP10" s="438" t="s">
        <v>1920</v>
      </c>
      <c r="AQ10" s="438" t="s">
        <v>1983</v>
      </c>
      <c r="AR10" s="588">
        <v>0.0</v>
      </c>
      <c r="AS10" s="588">
        <v>0.0</v>
      </c>
      <c r="AT10" s="588">
        <v>0.0</v>
      </c>
      <c r="AU10" s="588">
        <v>0.0</v>
      </c>
      <c r="AV10" s="588">
        <v>0.0</v>
      </c>
      <c r="AW10" s="588">
        <v>0.38</v>
      </c>
      <c r="AX10" s="588">
        <v>4.99</v>
      </c>
      <c r="AY10" s="588">
        <v>0.0</v>
      </c>
      <c r="AZ10" s="588">
        <v>0.45</v>
      </c>
      <c r="BA10" s="588">
        <v>56.31</v>
      </c>
      <c r="BB10" s="589">
        <v>24600.0</v>
      </c>
      <c r="BC10" s="438" t="s">
        <v>1922</v>
      </c>
      <c r="BD10" s="438"/>
      <c r="BE10" s="438" t="s">
        <v>1952</v>
      </c>
      <c r="BF10" s="438" t="s">
        <v>1924</v>
      </c>
      <c r="BG10" s="438" t="s">
        <v>1925</v>
      </c>
      <c r="BH10" s="588">
        <v>0.0</v>
      </c>
      <c r="BI10" s="438" t="s">
        <v>1926</v>
      </c>
      <c r="BJ10" s="438" t="s">
        <v>1927</v>
      </c>
      <c r="BK10" s="438" t="s">
        <v>1928</v>
      </c>
      <c r="BL10" s="438" t="s">
        <v>1929</v>
      </c>
      <c r="BM10" s="438" t="s">
        <v>1930</v>
      </c>
      <c r="BN10" s="588">
        <v>59.9</v>
      </c>
      <c r="BO10" s="438" t="s">
        <v>1955</v>
      </c>
      <c r="BP10" s="438" t="s">
        <v>1967</v>
      </c>
      <c r="BQ10" s="438" t="s">
        <v>1984</v>
      </c>
      <c r="BR10" s="438" t="s">
        <v>1957</v>
      </c>
      <c r="BS10" s="438" t="s">
        <v>1958</v>
      </c>
      <c r="BT10" s="438" t="s">
        <v>1936</v>
      </c>
      <c r="BU10" s="589"/>
      <c r="BV10" s="438" t="s">
        <v>1936</v>
      </c>
      <c r="BW10" s="438"/>
      <c r="BX10" s="416">
        <f t="shared" si="3"/>
        <v>7.2</v>
      </c>
      <c r="BY10" s="89" t="s">
        <v>1937</v>
      </c>
      <c r="BZ10" s="89" t="s">
        <v>1985</v>
      </c>
    </row>
    <row r="11" ht="12.75" hidden="1" customHeight="1">
      <c r="A11" s="6">
        <v>14293.0</v>
      </c>
      <c r="B11" s="438" t="s">
        <v>1978</v>
      </c>
      <c r="C11" s="438" t="s">
        <v>1979</v>
      </c>
      <c r="D11" s="586">
        <v>42556.0</v>
      </c>
      <c r="E11" s="438" t="s">
        <v>1980</v>
      </c>
      <c r="F11" s="438" t="s">
        <v>1981</v>
      </c>
      <c r="G11" s="438" t="s">
        <v>1908</v>
      </c>
      <c r="H11" s="438" t="s">
        <v>1909</v>
      </c>
      <c r="I11" s="438" t="s">
        <v>1910</v>
      </c>
      <c r="J11" s="587">
        <v>1.0</v>
      </c>
      <c r="K11" s="416">
        <v>29.9</v>
      </c>
      <c r="L11" s="438" t="s">
        <v>1911</v>
      </c>
      <c r="M11" s="438" t="s">
        <v>1982</v>
      </c>
      <c r="N11" s="438" t="s">
        <v>1913</v>
      </c>
      <c r="O11" s="416">
        <v>1.64</v>
      </c>
      <c r="P11" s="588">
        <v>0.0</v>
      </c>
      <c r="Q11" s="588">
        <v>0.0</v>
      </c>
      <c r="R11" s="588">
        <v>2.07</v>
      </c>
      <c r="S11" s="588">
        <v>0.0</v>
      </c>
      <c r="T11" s="588">
        <v>0.0</v>
      </c>
      <c r="U11" s="588">
        <v>0.45</v>
      </c>
      <c r="V11" s="416">
        <v>0.39</v>
      </c>
      <c r="W11" s="416">
        <v>1.79</v>
      </c>
      <c r="X11" s="586">
        <v>42556.0</v>
      </c>
      <c r="Y11" s="586">
        <v>42569.64375</v>
      </c>
      <c r="Z11" s="438" t="s">
        <v>1914</v>
      </c>
      <c r="AA11" s="438" t="s">
        <v>1915</v>
      </c>
      <c r="AB11" s="586">
        <v>42569.64375</v>
      </c>
      <c r="AC11" s="586">
        <v>42569.0</v>
      </c>
      <c r="AD11" s="586">
        <v>42569.0</v>
      </c>
      <c r="AE11" s="438" t="s">
        <v>1916</v>
      </c>
      <c r="AF11" s="438"/>
      <c r="AG11" s="586"/>
      <c r="AH11" s="586"/>
      <c r="AI11" s="589"/>
      <c r="AJ11" s="438"/>
      <c r="AK11" s="588">
        <v>3.58</v>
      </c>
      <c r="AL11" s="589">
        <v>0.0</v>
      </c>
      <c r="AM11" s="438" t="s">
        <v>1917</v>
      </c>
      <c r="AN11" s="438" t="s">
        <v>1918</v>
      </c>
      <c r="AO11" s="438" t="s">
        <v>1919</v>
      </c>
      <c r="AP11" s="438" t="s">
        <v>1920</v>
      </c>
      <c r="AQ11" s="438" t="s">
        <v>1983</v>
      </c>
      <c r="AR11" s="588">
        <v>0.0</v>
      </c>
      <c r="AS11" s="588">
        <v>0.0</v>
      </c>
      <c r="AT11" s="588">
        <v>0.0</v>
      </c>
      <c r="AU11" s="588">
        <v>0.0</v>
      </c>
      <c r="AV11" s="588">
        <v>0.0</v>
      </c>
      <c r="AW11" s="588">
        <v>0.37</v>
      </c>
      <c r="AX11" s="588">
        <v>4.91</v>
      </c>
      <c r="AY11" s="588">
        <v>0.0</v>
      </c>
      <c r="AZ11" s="588">
        <v>0.45</v>
      </c>
      <c r="BA11" s="588">
        <v>29.9</v>
      </c>
      <c r="BB11" s="589">
        <v>24597.0</v>
      </c>
      <c r="BC11" s="438" t="s">
        <v>1922</v>
      </c>
      <c r="BD11" s="438"/>
      <c r="BE11" s="438" t="s">
        <v>1923</v>
      </c>
      <c r="BF11" s="438" t="s">
        <v>1924</v>
      </c>
      <c r="BG11" s="438" t="s">
        <v>1925</v>
      </c>
      <c r="BH11" s="588">
        <v>0.0</v>
      </c>
      <c r="BI11" s="438" t="s">
        <v>1926</v>
      </c>
      <c r="BJ11" s="438" t="s">
        <v>1927</v>
      </c>
      <c r="BK11" s="438" t="s">
        <v>1928</v>
      </c>
      <c r="BL11" s="438" t="s">
        <v>1929</v>
      </c>
      <c r="BM11" s="438" t="s">
        <v>1930</v>
      </c>
      <c r="BN11" s="588">
        <v>29.9</v>
      </c>
      <c r="BO11" s="438" t="s">
        <v>1931</v>
      </c>
      <c r="BP11" s="438" t="s">
        <v>1967</v>
      </c>
      <c r="BQ11" s="438" t="s">
        <v>1984</v>
      </c>
      <c r="BR11" s="438" t="s">
        <v>1934</v>
      </c>
      <c r="BS11" s="438" t="s">
        <v>1935</v>
      </c>
      <c r="BT11" s="438" t="s">
        <v>1936</v>
      </c>
      <c r="BU11" s="589"/>
      <c r="BV11" s="438" t="s">
        <v>1936</v>
      </c>
      <c r="BW11" s="438"/>
      <c r="BX11" s="416">
        <f t="shared" si="3"/>
        <v>3.82</v>
      </c>
      <c r="BY11" s="89" t="s">
        <v>1937</v>
      </c>
      <c r="BZ11" s="89" t="s">
        <v>1985</v>
      </c>
    </row>
    <row r="12" ht="12.75" hidden="1" customHeight="1">
      <c r="A12" s="6">
        <v>14353.0</v>
      </c>
      <c r="B12" s="438" t="s">
        <v>1986</v>
      </c>
      <c r="C12" s="438" t="s">
        <v>1987</v>
      </c>
      <c r="D12" s="586">
        <v>42556.0</v>
      </c>
      <c r="E12" s="438" t="s">
        <v>1988</v>
      </c>
      <c r="F12" s="438" t="s">
        <v>1964</v>
      </c>
      <c r="G12" s="438" t="s">
        <v>1948</v>
      </c>
      <c r="H12" s="438" t="s">
        <v>1909</v>
      </c>
      <c r="I12" s="438" t="s">
        <v>1910</v>
      </c>
      <c r="J12" s="587">
        <v>1.0</v>
      </c>
      <c r="K12" s="416">
        <v>56.31</v>
      </c>
      <c r="L12" s="438" t="s">
        <v>1949</v>
      </c>
      <c r="M12" s="438" t="s">
        <v>1989</v>
      </c>
      <c r="N12" s="438" t="s">
        <v>1913</v>
      </c>
      <c r="O12" s="416">
        <v>3.09</v>
      </c>
      <c r="P12" s="588">
        <v>0.0</v>
      </c>
      <c r="Q12" s="588">
        <v>0.0</v>
      </c>
      <c r="R12" s="588">
        <v>3.744</v>
      </c>
      <c r="S12" s="588">
        <v>0.0</v>
      </c>
      <c r="T12" s="588">
        <v>0.0</v>
      </c>
      <c r="U12" s="588">
        <v>0.45</v>
      </c>
      <c r="V12" s="416">
        <v>0.73</v>
      </c>
      <c r="W12" s="416">
        <v>3.38</v>
      </c>
      <c r="X12" s="586">
        <v>42556.0</v>
      </c>
      <c r="Y12" s="586">
        <v>42569.64375</v>
      </c>
      <c r="Z12" s="438" t="s">
        <v>1914</v>
      </c>
      <c r="AA12" s="438" t="s">
        <v>1915</v>
      </c>
      <c r="AB12" s="586">
        <v>42569.64375</v>
      </c>
      <c r="AC12" s="586">
        <v>42569.0</v>
      </c>
      <c r="AD12" s="586">
        <v>42569.0</v>
      </c>
      <c r="AE12" s="438" t="s">
        <v>1916</v>
      </c>
      <c r="AF12" s="438"/>
      <c r="AG12" s="586"/>
      <c r="AH12" s="586"/>
      <c r="AI12" s="589"/>
      <c r="AJ12" s="438"/>
      <c r="AK12" s="588">
        <v>6.76</v>
      </c>
      <c r="AL12" s="589">
        <v>0.0</v>
      </c>
      <c r="AM12" s="438" t="s">
        <v>1917</v>
      </c>
      <c r="AN12" s="438" t="s">
        <v>1918</v>
      </c>
      <c r="AO12" s="438" t="s">
        <v>1919</v>
      </c>
      <c r="AP12" s="438" t="s">
        <v>1920</v>
      </c>
      <c r="AQ12" s="438" t="s">
        <v>1990</v>
      </c>
      <c r="AR12" s="588">
        <v>0.0</v>
      </c>
      <c r="AS12" s="588">
        <v>0.0</v>
      </c>
      <c r="AT12" s="588">
        <v>0.0</v>
      </c>
      <c r="AU12" s="588">
        <v>0.0</v>
      </c>
      <c r="AV12" s="588">
        <v>0.0</v>
      </c>
      <c r="AW12" s="588">
        <v>0.38</v>
      </c>
      <c r="AX12" s="588">
        <v>4.99</v>
      </c>
      <c r="AY12" s="588">
        <v>0.0</v>
      </c>
      <c r="AZ12" s="588">
        <v>0.45</v>
      </c>
      <c r="BA12" s="588">
        <v>56.31</v>
      </c>
      <c r="BB12" s="589">
        <v>24600.0</v>
      </c>
      <c r="BC12" s="438" t="s">
        <v>1922</v>
      </c>
      <c r="BD12" s="438"/>
      <c r="BE12" s="438" t="s">
        <v>1952</v>
      </c>
      <c r="BF12" s="438" t="s">
        <v>1924</v>
      </c>
      <c r="BG12" s="438" t="s">
        <v>1925</v>
      </c>
      <c r="BH12" s="588">
        <v>0.0</v>
      </c>
      <c r="BI12" s="438" t="s">
        <v>1926</v>
      </c>
      <c r="BJ12" s="438" t="s">
        <v>1927</v>
      </c>
      <c r="BK12" s="438" t="s">
        <v>1928</v>
      </c>
      <c r="BL12" s="438" t="s">
        <v>1929</v>
      </c>
      <c r="BM12" s="438" t="s">
        <v>1930</v>
      </c>
      <c r="BN12" s="588">
        <v>59.9</v>
      </c>
      <c r="BO12" s="438" t="s">
        <v>1955</v>
      </c>
      <c r="BP12" s="438" t="s">
        <v>1967</v>
      </c>
      <c r="BQ12" s="438" t="s">
        <v>1991</v>
      </c>
      <c r="BR12" s="438" t="s">
        <v>1957</v>
      </c>
      <c r="BS12" s="438" t="s">
        <v>1958</v>
      </c>
      <c r="BT12" s="438" t="s">
        <v>1936</v>
      </c>
      <c r="BU12" s="589"/>
      <c r="BV12" s="438" t="s">
        <v>1936</v>
      </c>
      <c r="BW12" s="438"/>
      <c r="BX12" s="416">
        <f t="shared" si="3"/>
        <v>7.2</v>
      </c>
      <c r="BY12" s="89" t="s">
        <v>1937</v>
      </c>
      <c r="BZ12" s="89" t="s">
        <v>1992</v>
      </c>
    </row>
    <row r="13" ht="12.75" hidden="1" customHeight="1">
      <c r="A13" s="6">
        <v>14353.0</v>
      </c>
      <c r="B13" s="438" t="s">
        <v>1986</v>
      </c>
      <c r="C13" s="438" t="s">
        <v>1987</v>
      </c>
      <c r="D13" s="586">
        <v>42556.0</v>
      </c>
      <c r="E13" s="438" t="s">
        <v>1988</v>
      </c>
      <c r="F13" s="438" t="s">
        <v>1964</v>
      </c>
      <c r="G13" s="438" t="s">
        <v>1908</v>
      </c>
      <c r="H13" s="438" t="s">
        <v>1909</v>
      </c>
      <c r="I13" s="438" t="s">
        <v>1910</v>
      </c>
      <c r="J13" s="587">
        <v>1.0</v>
      </c>
      <c r="K13" s="416">
        <v>29.9</v>
      </c>
      <c r="L13" s="438" t="s">
        <v>1911</v>
      </c>
      <c r="M13" s="438" t="s">
        <v>1989</v>
      </c>
      <c r="N13" s="438" t="s">
        <v>1913</v>
      </c>
      <c r="O13" s="416">
        <v>1.64</v>
      </c>
      <c r="P13" s="588">
        <v>0.0</v>
      </c>
      <c r="Q13" s="588">
        <v>0.0</v>
      </c>
      <c r="R13" s="588">
        <v>2.07</v>
      </c>
      <c r="S13" s="588">
        <v>0.0</v>
      </c>
      <c r="T13" s="588">
        <v>0.0</v>
      </c>
      <c r="U13" s="588">
        <v>0.45</v>
      </c>
      <c r="V13" s="416">
        <v>0.39</v>
      </c>
      <c r="W13" s="416">
        <v>1.79</v>
      </c>
      <c r="X13" s="586">
        <v>42556.0</v>
      </c>
      <c r="Y13" s="586">
        <v>42569.64375</v>
      </c>
      <c r="Z13" s="438" t="s">
        <v>1914</v>
      </c>
      <c r="AA13" s="438" t="s">
        <v>1915</v>
      </c>
      <c r="AB13" s="586">
        <v>42569.64375</v>
      </c>
      <c r="AC13" s="586">
        <v>42569.0</v>
      </c>
      <c r="AD13" s="586">
        <v>42569.0</v>
      </c>
      <c r="AE13" s="438" t="s">
        <v>1916</v>
      </c>
      <c r="AF13" s="438"/>
      <c r="AG13" s="586"/>
      <c r="AH13" s="586"/>
      <c r="AI13" s="589"/>
      <c r="AJ13" s="438"/>
      <c r="AK13" s="588">
        <v>3.58</v>
      </c>
      <c r="AL13" s="589">
        <v>0.0</v>
      </c>
      <c r="AM13" s="438" t="s">
        <v>1917</v>
      </c>
      <c r="AN13" s="438" t="s">
        <v>1918</v>
      </c>
      <c r="AO13" s="438" t="s">
        <v>1919</v>
      </c>
      <c r="AP13" s="438" t="s">
        <v>1920</v>
      </c>
      <c r="AQ13" s="438" t="s">
        <v>1990</v>
      </c>
      <c r="AR13" s="588">
        <v>0.0</v>
      </c>
      <c r="AS13" s="588">
        <v>0.0</v>
      </c>
      <c r="AT13" s="588">
        <v>0.0</v>
      </c>
      <c r="AU13" s="588">
        <v>0.0</v>
      </c>
      <c r="AV13" s="588">
        <v>0.0</v>
      </c>
      <c r="AW13" s="588">
        <v>0.37</v>
      </c>
      <c r="AX13" s="588">
        <v>4.91</v>
      </c>
      <c r="AY13" s="588">
        <v>0.0</v>
      </c>
      <c r="AZ13" s="588">
        <v>0.45</v>
      </c>
      <c r="BA13" s="588">
        <v>29.9</v>
      </c>
      <c r="BB13" s="589">
        <v>24597.0</v>
      </c>
      <c r="BC13" s="438" t="s">
        <v>1922</v>
      </c>
      <c r="BD13" s="438"/>
      <c r="BE13" s="438" t="s">
        <v>1923</v>
      </c>
      <c r="BF13" s="438" t="s">
        <v>1924</v>
      </c>
      <c r="BG13" s="438" t="s">
        <v>1925</v>
      </c>
      <c r="BH13" s="588">
        <v>0.0</v>
      </c>
      <c r="BI13" s="438" t="s">
        <v>1926</v>
      </c>
      <c r="BJ13" s="438" t="s">
        <v>1927</v>
      </c>
      <c r="BK13" s="438" t="s">
        <v>1928</v>
      </c>
      <c r="BL13" s="438" t="s">
        <v>1929</v>
      </c>
      <c r="BM13" s="438" t="s">
        <v>1930</v>
      </c>
      <c r="BN13" s="588">
        <v>29.9</v>
      </c>
      <c r="BO13" s="438" t="s">
        <v>1931</v>
      </c>
      <c r="BP13" s="438" t="s">
        <v>1967</v>
      </c>
      <c r="BQ13" s="438" t="s">
        <v>1991</v>
      </c>
      <c r="BR13" s="438" t="s">
        <v>1934</v>
      </c>
      <c r="BS13" s="438" t="s">
        <v>1935</v>
      </c>
      <c r="BT13" s="438" t="s">
        <v>1936</v>
      </c>
      <c r="BU13" s="589"/>
      <c r="BV13" s="438" t="s">
        <v>1936</v>
      </c>
      <c r="BW13" s="438"/>
      <c r="BX13" s="416">
        <f t="shared" si="3"/>
        <v>3.82</v>
      </c>
      <c r="BY13" s="89" t="s">
        <v>1937</v>
      </c>
      <c r="BZ13" s="89" t="s">
        <v>1992</v>
      </c>
    </row>
    <row r="14" ht="12.75" hidden="1" customHeight="1">
      <c r="A14" s="6">
        <v>14420.0</v>
      </c>
      <c r="B14" s="438" t="s">
        <v>1993</v>
      </c>
      <c r="C14" s="438" t="s">
        <v>1994</v>
      </c>
      <c r="D14" s="586">
        <v>42556.0</v>
      </c>
      <c r="E14" s="438" t="s">
        <v>1995</v>
      </c>
      <c r="F14" s="438" t="s">
        <v>1964</v>
      </c>
      <c r="G14" s="438" t="s">
        <v>1908</v>
      </c>
      <c r="H14" s="438" t="s">
        <v>1909</v>
      </c>
      <c r="I14" s="438" t="s">
        <v>1910</v>
      </c>
      <c r="J14" s="587">
        <v>1.0</v>
      </c>
      <c r="K14" s="416">
        <v>29.9</v>
      </c>
      <c r="L14" s="438" t="s">
        <v>1911</v>
      </c>
      <c r="M14" s="438" t="s">
        <v>1996</v>
      </c>
      <c r="N14" s="438" t="s">
        <v>1913</v>
      </c>
      <c r="O14" s="416">
        <v>1.64</v>
      </c>
      <c r="P14" s="588">
        <v>0.0</v>
      </c>
      <c r="Q14" s="588">
        <v>0.0</v>
      </c>
      <c r="R14" s="588">
        <v>2.07</v>
      </c>
      <c r="S14" s="588">
        <v>0.0</v>
      </c>
      <c r="T14" s="588">
        <v>0.0</v>
      </c>
      <c r="U14" s="588">
        <v>0.45</v>
      </c>
      <c r="V14" s="416">
        <v>0.39</v>
      </c>
      <c r="W14" s="416">
        <v>1.79</v>
      </c>
      <c r="X14" s="586">
        <v>42556.0</v>
      </c>
      <c r="Y14" s="586">
        <v>42569.64375</v>
      </c>
      <c r="Z14" s="438" t="s">
        <v>1914</v>
      </c>
      <c r="AA14" s="438" t="s">
        <v>1915</v>
      </c>
      <c r="AB14" s="586">
        <v>42569.64375</v>
      </c>
      <c r="AC14" s="586">
        <v>42569.0</v>
      </c>
      <c r="AD14" s="586">
        <v>42569.0</v>
      </c>
      <c r="AE14" s="438" t="s">
        <v>1916</v>
      </c>
      <c r="AF14" s="438"/>
      <c r="AG14" s="586"/>
      <c r="AH14" s="586"/>
      <c r="AI14" s="589"/>
      <c r="AJ14" s="438"/>
      <c r="AK14" s="588">
        <v>3.58</v>
      </c>
      <c r="AL14" s="589">
        <v>0.0</v>
      </c>
      <c r="AM14" s="438" t="s">
        <v>1917</v>
      </c>
      <c r="AN14" s="438" t="s">
        <v>1918</v>
      </c>
      <c r="AO14" s="438" t="s">
        <v>1919</v>
      </c>
      <c r="AP14" s="438" t="s">
        <v>1920</v>
      </c>
      <c r="AQ14" s="438" t="s">
        <v>1997</v>
      </c>
      <c r="AR14" s="588">
        <v>0.0</v>
      </c>
      <c r="AS14" s="588">
        <v>0.0</v>
      </c>
      <c r="AT14" s="588">
        <v>0.0</v>
      </c>
      <c r="AU14" s="588">
        <v>0.0</v>
      </c>
      <c r="AV14" s="588">
        <v>0.0</v>
      </c>
      <c r="AW14" s="588">
        <v>0.37</v>
      </c>
      <c r="AX14" s="588">
        <v>5.02</v>
      </c>
      <c r="AY14" s="588">
        <v>0.0</v>
      </c>
      <c r="AZ14" s="588">
        <v>0.45</v>
      </c>
      <c r="BA14" s="588">
        <v>29.9</v>
      </c>
      <c r="BB14" s="589">
        <v>24597.0</v>
      </c>
      <c r="BC14" s="438" t="s">
        <v>1922</v>
      </c>
      <c r="BD14" s="438"/>
      <c r="BE14" s="438" t="s">
        <v>1923</v>
      </c>
      <c r="BF14" s="438" t="s">
        <v>1924</v>
      </c>
      <c r="BG14" s="438" t="s">
        <v>1925</v>
      </c>
      <c r="BH14" s="588">
        <v>0.0</v>
      </c>
      <c r="BI14" s="438" t="s">
        <v>1926</v>
      </c>
      <c r="BJ14" s="438" t="s">
        <v>1927</v>
      </c>
      <c r="BK14" s="438" t="s">
        <v>1928</v>
      </c>
      <c r="BL14" s="438" t="s">
        <v>1929</v>
      </c>
      <c r="BM14" s="438" t="s">
        <v>1930</v>
      </c>
      <c r="BN14" s="588">
        <v>29.9</v>
      </c>
      <c r="BO14" s="438" t="s">
        <v>1931</v>
      </c>
      <c r="BP14" s="438" t="s">
        <v>1967</v>
      </c>
      <c r="BQ14" s="438" t="s">
        <v>1998</v>
      </c>
      <c r="BR14" s="438" t="s">
        <v>1934</v>
      </c>
      <c r="BS14" s="438" t="s">
        <v>1935</v>
      </c>
      <c r="BT14" s="438" t="s">
        <v>1936</v>
      </c>
      <c r="BU14" s="589"/>
      <c r="BV14" s="438" t="s">
        <v>1936</v>
      </c>
      <c r="BW14" s="438"/>
      <c r="BX14" s="416">
        <f t="shared" si="3"/>
        <v>3.82</v>
      </c>
      <c r="BY14" s="89" t="s">
        <v>1937</v>
      </c>
      <c r="BZ14" s="89" t="s">
        <v>1999</v>
      </c>
    </row>
    <row r="15" ht="12.75" hidden="1" customHeight="1">
      <c r="A15" s="6">
        <v>14995.0</v>
      </c>
      <c r="B15" s="438" t="s">
        <v>2000</v>
      </c>
      <c r="C15" s="438" t="s">
        <v>2001</v>
      </c>
      <c r="D15" s="586">
        <v>42556.0</v>
      </c>
      <c r="E15" s="438" t="s">
        <v>2002</v>
      </c>
      <c r="F15" s="438" t="s">
        <v>1964</v>
      </c>
      <c r="G15" s="438" t="s">
        <v>1908</v>
      </c>
      <c r="H15" s="438" t="s">
        <v>1909</v>
      </c>
      <c r="I15" s="438" t="s">
        <v>1910</v>
      </c>
      <c r="J15" s="587">
        <v>1.0</v>
      </c>
      <c r="K15" s="416">
        <v>29.9</v>
      </c>
      <c r="L15" s="438" t="s">
        <v>1911</v>
      </c>
      <c r="M15" s="438" t="s">
        <v>2003</v>
      </c>
      <c r="N15" s="438" t="s">
        <v>1913</v>
      </c>
      <c r="O15" s="416">
        <v>1.64</v>
      </c>
      <c r="P15" s="588">
        <v>0.0</v>
      </c>
      <c r="Q15" s="588">
        <v>0.0</v>
      </c>
      <c r="R15" s="588">
        <v>2.07</v>
      </c>
      <c r="S15" s="588">
        <v>0.0</v>
      </c>
      <c r="T15" s="588">
        <v>0.0</v>
      </c>
      <c r="U15" s="588">
        <v>0.45</v>
      </c>
      <c r="V15" s="416">
        <v>0.39</v>
      </c>
      <c r="W15" s="416">
        <v>1.79</v>
      </c>
      <c r="X15" s="586">
        <v>42556.0</v>
      </c>
      <c r="Y15" s="586">
        <v>42569.64375</v>
      </c>
      <c r="Z15" s="438" t="s">
        <v>1914</v>
      </c>
      <c r="AA15" s="438" t="s">
        <v>1915</v>
      </c>
      <c r="AB15" s="586">
        <v>42569.64375</v>
      </c>
      <c r="AC15" s="586">
        <v>42569.0</v>
      </c>
      <c r="AD15" s="586">
        <v>42569.0</v>
      </c>
      <c r="AE15" s="438" t="s">
        <v>1916</v>
      </c>
      <c r="AF15" s="438"/>
      <c r="AG15" s="586"/>
      <c r="AH15" s="586"/>
      <c r="AI15" s="589"/>
      <c r="AJ15" s="438"/>
      <c r="AK15" s="588">
        <v>3.58</v>
      </c>
      <c r="AL15" s="589">
        <v>0.0</v>
      </c>
      <c r="AM15" s="438" t="s">
        <v>1917</v>
      </c>
      <c r="AN15" s="438" t="s">
        <v>1918</v>
      </c>
      <c r="AO15" s="438" t="s">
        <v>1919</v>
      </c>
      <c r="AP15" s="438" t="s">
        <v>1920</v>
      </c>
      <c r="AQ15" s="438" t="s">
        <v>2004</v>
      </c>
      <c r="AR15" s="588">
        <v>0.0</v>
      </c>
      <c r="AS15" s="588">
        <v>0.0</v>
      </c>
      <c r="AT15" s="588">
        <v>0.0</v>
      </c>
      <c r="AU15" s="588">
        <v>0.0</v>
      </c>
      <c r="AV15" s="588">
        <v>0.0</v>
      </c>
      <c r="AW15" s="588">
        <v>0.42</v>
      </c>
      <c r="AX15" s="588">
        <v>7.19</v>
      </c>
      <c r="AY15" s="588">
        <v>0.0</v>
      </c>
      <c r="AZ15" s="588">
        <v>0.45</v>
      </c>
      <c r="BA15" s="588">
        <v>29.9</v>
      </c>
      <c r="BB15" s="589">
        <v>24597.0</v>
      </c>
      <c r="BC15" s="438" t="s">
        <v>1922</v>
      </c>
      <c r="BD15" s="438"/>
      <c r="BE15" s="438" t="s">
        <v>1923</v>
      </c>
      <c r="BF15" s="438" t="s">
        <v>1924</v>
      </c>
      <c r="BG15" s="438" t="s">
        <v>1925</v>
      </c>
      <c r="BH15" s="588">
        <v>0.0</v>
      </c>
      <c r="BI15" s="438" t="s">
        <v>1926</v>
      </c>
      <c r="BJ15" s="438" t="s">
        <v>1927</v>
      </c>
      <c r="BK15" s="438" t="s">
        <v>1928</v>
      </c>
      <c r="BL15" s="438" t="s">
        <v>1929</v>
      </c>
      <c r="BM15" s="438" t="s">
        <v>1930</v>
      </c>
      <c r="BN15" s="588">
        <v>29.9</v>
      </c>
      <c r="BO15" s="438" t="s">
        <v>1931</v>
      </c>
      <c r="BP15" s="438" t="s">
        <v>1967</v>
      </c>
      <c r="BQ15" s="438" t="s">
        <v>2005</v>
      </c>
      <c r="BR15" s="438" t="s">
        <v>1934</v>
      </c>
      <c r="BS15" s="438" t="s">
        <v>1935</v>
      </c>
      <c r="BT15" s="438" t="s">
        <v>1936</v>
      </c>
      <c r="BU15" s="589"/>
      <c r="BV15" s="438" t="s">
        <v>1936</v>
      </c>
      <c r="BW15" s="438"/>
      <c r="BX15" s="416">
        <f t="shared" si="3"/>
        <v>3.82</v>
      </c>
      <c r="BY15" s="89" t="s">
        <v>1937</v>
      </c>
      <c r="BZ15" s="89" t="s">
        <v>2006</v>
      </c>
    </row>
    <row r="16" ht="12.75" hidden="1" customHeight="1">
      <c r="A16" s="6">
        <v>15490.0</v>
      </c>
      <c r="B16" s="438" t="s">
        <v>2007</v>
      </c>
      <c r="C16" s="438" t="s">
        <v>2008</v>
      </c>
      <c r="D16" s="586">
        <v>42563.0</v>
      </c>
      <c r="E16" s="438" t="s">
        <v>2009</v>
      </c>
      <c r="F16" s="438" t="s">
        <v>2010</v>
      </c>
      <c r="G16" s="438" t="s">
        <v>1908</v>
      </c>
      <c r="H16" s="438" t="s">
        <v>1909</v>
      </c>
      <c r="I16" s="438" t="s">
        <v>1910</v>
      </c>
      <c r="J16" s="587">
        <v>5.0</v>
      </c>
      <c r="K16" s="416">
        <v>149.5</v>
      </c>
      <c r="L16" s="438" t="s">
        <v>1911</v>
      </c>
      <c r="M16" s="438" t="s">
        <v>2011</v>
      </c>
      <c r="N16" s="438" t="s">
        <v>1913</v>
      </c>
      <c r="O16" s="416">
        <v>8.2</v>
      </c>
      <c r="P16" s="588">
        <v>0.0</v>
      </c>
      <c r="Q16" s="588">
        <v>0.0</v>
      </c>
      <c r="R16" s="588">
        <v>10.35</v>
      </c>
      <c r="S16" s="588">
        <v>0.0</v>
      </c>
      <c r="T16" s="588">
        <v>0.0</v>
      </c>
      <c r="U16" s="588">
        <v>2.25</v>
      </c>
      <c r="V16" s="416">
        <v>1.94</v>
      </c>
      <c r="W16" s="416">
        <v>8.97</v>
      </c>
      <c r="X16" s="586">
        <v>42563.0</v>
      </c>
      <c r="Y16" s="586">
        <v>42591.64513888889</v>
      </c>
      <c r="Z16" s="438" t="s">
        <v>1914</v>
      </c>
      <c r="AA16" s="438" t="s">
        <v>1915</v>
      </c>
      <c r="AB16" s="586">
        <v>42591.64513888889</v>
      </c>
      <c r="AC16" s="586">
        <v>42590.0</v>
      </c>
      <c r="AD16" s="586">
        <v>42590.0</v>
      </c>
      <c r="AE16" s="438" t="s">
        <v>1916</v>
      </c>
      <c r="AF16" s="438"/>
      <c r="AG16" s="586"/>
      <c r="AH16" s="586"/>
      <c r="AI16" s="589"/>
      <c r="AJ16" s="438"/>
      <c r="AK16" s="588">
        <v>17.93</v>
      </c>
      <c r="AL16" s="589">
        <v>0.0</v>
      </c>
      <c r="AM16" s="438" t="s">
        <v>1917</v>
      </c>
      <c r="AN16" s="438" t="s">
        <v>1918</v>
      </c>
      <c r="AO16" s="438" t="s">
        <v>1919</v>
      </c>
      <c r="AP16" s="438" t="s">
        <v>1920</v>
      </c>
      <c r="AQ16" s="438" t="s">
        <v>2012</v>
      </c>
      <c r="AR16" s="588">
        <v>0.0</v>
      </c>
      <c r="AS16" s="588">
        <v>0.0</v>
      </c>
      <c r="AT16" s="588">
        <v>0.0</v>
      </c>
      <c r="AU16" s="588">
        <v>0.0</v>
      </c>
      <c r="AV16" s="588">
        <v>0.0</v>
      </c>
      <c r="AW16" s="588">
        <v>1.48</v>
      </c>
      <c r="AX16" s="588">
        <v>13.36</v>
      </c>
      <c r="AY16" s="588">
        <v>0.0</v>
      </c>
      <c r="AZ16" s="588">
        <v>2.25</v>
      </c>
      <c r="BA16" s="588">
        <v>149.5</v>
      </c>
      <c r="BB16" s="589">
        <v>24597.0</v>
      </c>
      <c r="BC16" s="438" t="s">
        <v>1922</v>
      </c>
      <c r="BD16" s="438"/>
      <c r="BE16" s="438" t="s">
        <v>1923</v>
      </c>
      <c r="BF16" s="438" t="s">
        <v>1924</v>
      </c>
      <c r="BG16" s="438" t="s">
        <v>1925</v>
      </c>
      <c r="BH16" s="588">
        <v>0.0</v>
      </c>
      <c r="BI16" s="438" t="s">
        <v>1926</v>
      </c>
      <c r="BJ16" s="438" t="s">
        <v>1927</v>
      </c>
      <c r="BK16" s="438" t="s">
        <v>1928</v>
      </c>
      <c r="BL16" s="438" t="s">
        <v>1929</v>
      </c>
      <c r="BM16" s="438" t="s">
        <v>1930</v>
      </c>
      <c r="BN16" s="588">
        <v>29.9</v>
      </c>
      <c r="BO16" s="438" t="s">
        <v>1931</v>
      </c>
      <c r="BP16" s="438" t="s">
        <v>2013</v>
      </c>
      <c r="BQ16" s="438" t="s">
        <v>2014</v>
      </c>
      <c r="BR16" s="438" t="s">
        <v>1934</v>
      </c>
      <c r="BS16" s="438" t="s">
        <v>1935</v>
      </c>
      <c r="BT16" s="438" t="s">
        <v>1936</v>
      </c>
      <c r="BU16" s="589"/>
      <c r="BV16" s="438" t="s">
        <v>1936</v>
      </c>
      <c r="BW16" s="438"/>
      <c r="BX16" s="416">
        <f t="shared" si="3"/>
        <v>19.11</v>
      </c>
      <c r="BY16" s="89" t="s">
        <v>1937</v>
      </c>
      <c r="BZ16" s="89" t="s">
        <v>2015</v>
      </c>
    </row>
    <row r="17" ht="12.75" hidden="1" customHeight="1">
      <c r="A17" s="6">
        <v>17343.0</v>
      </c>
      <c r="B17" s="438" t="s">
        <v>2016</v>
      </c>
      <c r="C17" s="438" t="s">
        <v>2017</v>
      </c>
      <c r="D17" s="586">
        <v>42556.0</v>
      </c>
      <c r="E17" s="438" t="s">
        <v>2018</v>
      </c>
      <c r="F17" s="438" t="s">
        <v>1981</v>
      </c>
      <c r="G17" s="438" t="s">
        <v>1908</v>
      </c>
      <c r="H17" s="438" t="s">
        <v>1909</v>
      </c>
      <c r="I17" s="438" t="s">
        <v>1910</v>
      </c>
      <c r="J17" s="587">
        <v>1.0</v>
      </c>
      <c r="K17" s="416">
        <v>29.9</v>
      </c>
      <c r="L17" s="438" t="s">
        <v>1911</v>
      </c>
      <c r="M17" s="438" t="s">
        <v>2019</v>
      </c>
      <c r="N17" s="438" t="s">
        <v>1913</v>
      </c>
      <c r="O17" s="416">
        <v>1.64</v>
      </c>
      <c r="P17" s="588">
        <v>0.0</v>
      </c>
      <c r="Q17" s="588">
        <v>0.0</v>
      </c>
      <c r="R17" s="588">
        <v>2.07</v>
      </c>
      <c r="S17" s="588">
        <v>0.0</v>
      </c>
      <c r="T17" s="588">
        <v>0.0</v>
      </c>
      <c r="U17" s="588">
        <v>0.45</v>
      </c>
      <c r="V17" s="416">
        <v>0.39</v>
      </c>
      <c r="W17" s="416">
        <v>1.79</v>
      </c>
      <c r="X17" s="586">
        <v>42556.0</v>
      </c>
      <c r="Y17" s="586">
        <v>42567.46805555555</v>
      </c>
      <c r="Z17" s="438" t="s">
        <v>1914</v>
      </c>
      <c r="AA17" s="438" t="s">
        <v>1915</v>
      </c>
      <c r="AB17" s="586">
        <v>42567.46805555555</v>
      </c>
      <c r="AC17" s="586">
        <v>42569.0</v>
      </c>
      <c r="AD17" s="586">
        <v>42569.0</v>
      </c>
      <c r="AE17" s="438" t="s">
        <v>1916</v>
      </c>
      <c r="AF17" s="438"/>
      <c r="AG17" s="586"/>
      <c r="AH17" s="586"/>
      <c r="AI17" s="589"/>
      <c r="AJ17" s="438"/>
      <c r="AK17" s="588">
        <v>3.58</v>
      </c>
      <c r="AL17" s="589">
        <v>0.0</v>
      </c>
      <c r="AM17" s="438" t="s">
        <v>1917</v>
      </c>
      <c r="AN17" s="438" t="s">
        <v>1918</v>
      </c>
      <c r="AO17" s="438" t="s">
        <v>1919</v>
      </c>
      <c r="AP17" s="438" t="s">
        <v>1920</v>
      </c>
      <c r="AQ17" s="438" t="s">
        <v>2020</v>
      </c>
      <c r="AR17" s="588">
        <v>0.0</v>
      </c>
      <c r="AS17" s="588">
        <v>0.0</v>
      </c>
      <c r="AT17" s="588">
        <v>0.0</v>
      </c>
      <c r="AU17" s="588">
        <v>0.0</v>
      </c>
      <c r="AV17" s="588">
        <v>0.0</v>
      </c>
      <c r="AW17" s="588">
        <v>0.42</v>
      </c>
      <c r="AX17" s="588">
        <v>7.19</v>
      </c>
      <c r="AY17" s="588">
        <v>0.0</v>
      </c>
      <c r="AZ17" s="588">
        <v>0.45</v>
      </c>
      <c r="BA17" s="588">
        <v>29.9</v>
      </c>
      <c r="BB17" s="589">
        <v>24597.0</v>
      </c>
      <c r="BC17" s="438" t="s">
        <v>1922</v>
      </c>
      <c r="BD17" s="438"/>
      <c r="BE17" s="438" t="s">
        <v>1923</v>
      </c>
      <c r="BF17" s="438" t="s">
        <v>1924</v>
      </c>
      <c r="BG17" s="438" t="s">
        <v>1925</v>
      </c>
      <c r="BH17" s="588">
        <v>0.0</v>
      </c>
      <c r="BI17" s="438" t="s">
        <v>1926</v>
      </c>
      <c r="BJ17" s="438" t="s">
        <v>1927</v>
      </c>
      <c r="BK17" s="438" t="s">
        <v>1928</v>
      </c>
      <c r="BL17" s="438" t="s">
        <v>1929</v>
      </c>
      <c r="BM17" s="438" t="s">
        <v>1930</v>
      </c>
      <c r="BN17" s="588">
        <v>29.9</v>
      </c>
      <c r="BO17" s="438" t="s">
        <v>1931</v>
      </c>
      <c r="BP17" s="438" t="s">
        <v>1967</v>
      </c>
      <c r="BQ17" s="438" t="s">
        <v>2021</v>
      </c>
      <c r="BR17" s="438" t="s">
        <v>1934</v>
      </c>
      <c r="BS17" s="438" t="s">
        <v>1935</v>
      </c>
      <c r="BT17" s="438" t="s">
        <v>1936</v>
      </c>
      <c r="BU17" s="589"/>
      <c r="BV17" s="438" t="s">
        <v>1936</v>
      </c>
      <c r="BW17" s="438"/>
      <c r="BX17" s="416">
        <f t="shared" si="3"/>
        <v>3.82</v>
      </c>
      <c r="BY17" s="89" t="s">
        <v>1937</v>
      </c>
      <c r="BZ17" s="89" t="s">
        <v>2022</v>
      </c>
    </row>
    <row r="18" ht="12.75" hidden="1" customHeight="1">
      <c r="A18" s="6">
        <v>20360.0</v>
      </c>
      <c r="B18" s="438" t="s">
        <v>2023</v>
      </c>
      <c r="C18" s="438" t="s">
        <v>2024</v>
      </c>
      <c r="D18" s="586">
        <v>42556.0</v>
      </c>
      <c r="E18" s="438" t="s">
        <v>2025</v>
      </c>
      <c r="F18" s="438" t="s">
        <v>1981</v>
      </c>
      <c r="G18" s="438" t="s">
        <v>1948</v>
      </c>
      <c r="H18" s="438" t="s">
        <v>1909</v>
      </c>
      <c r="I18" s="438" t="s">
        <v>1910</v>
      </c>
      <c r="J18" s="587">
        <v>1.0</v>
      </c>
      <c r="K18" s="416">
        <v>57.32</v>
      </c>
      <c r="L18" s="438" t="s">
        <v>1949</v>
      </c>
      <c r="M18" s="438" t="s">
        <v>2026</v>
      </c>
      <c r="N18" s="438" t="s">
        <v>1913</v>
      </c>
      <c r="O18" s="416">
        <v>3.15</v>
      </c>
      <c r="P18" s="588">
        <v>0.0</v>
      </c>
      <c r="Q18" s="588">
        <v>0.0</v>
      </c>
      <c r="R18" s="588">
        <v>3.744</v>
      </c>
      <c r="S18" s="588">
        <v>0.0</v>
      </c>
      <c r="T18" s="588">
        <v>0.0</v>
      </c>
      <c r="U18" s="588">
        <v>0.45</v>
      </c>
      <c r="V18" s="416">
        <v>0.75</v>
      </c>
      <c r="W18" s="416">
        <v>3.44</v>
      </c>
      <c r="X18" s="586">
        <v>42556.0</v>
      </c>
      <c r="Y18" s="586">
        <v>42569.64375</v>
      </c>
      <c r="Z18" s="438" t="s">
        <v>1914</v>
      </c>
      <c r="AA18" s="438" t="s">
        <v>1915</v>
      </c>
      <c r="AB18" s="586">
        <v>42569.64375</v>
      </c>
      <c r="AC18" s="586">
        <v>42569.0</v>
      </c>
      <c r="AD18" s="586">
        <v>42569.0</v>
      </c>
      <c r="AE18" s="438" t="s">
        <v>1916</v>
      </c>
      <c r="AF18" s="438"/>
      <c r="AG18" s="586"/>
      <c r="AH18" s="586"/>
      <c r="AI18" s="589"/>
      <c r="AJ18" s="438"/>
      <c r="AK18" s="588">
        <v>6.88</v>
      </c>
      <c r="AL18" s="589">
        <v>0.0</v>
      </c>
      <c r="AM18" s="438" t="s">
        <v>1917</v>
      </c>
      <c r="AN18" s="438" t="s">
        <v>1918</v>
      </c>
      <c r="AO18" s="438" t="s">
        <v>1919</v>
      </c>
      <c r="AP18" s="438" t="s">
        <v>1920</v>
      </c>
      <c r="AQ18" s="438" t="s">
        <v>2027</v>
      </c>
      <c r="AR18" s="588">
        <v>0.0</v>
      </c>
      <c r="AS18" s="588">
        <v>0.0</v>
      </c>
      <c r="AT18" s="588">
        <v>0.0</v>
      </c>
      <c r="AU18" s="588">
        <v>0.0</v>
      </c>
      <c r="AV18" s="588">
        <v>0.0</v>
      </c>
      <c r="AW18" s="588">
        <v>0.62</v>
      </c>
      <c r="AX18" s="588">
        <v>1.94</v>
      </c>
      <c r="AY18" s="588">
        <v>0.0</v>
      </c>
      <c r="AZ18" s="588">
        <v>0.45</v>
      </c>
      <c r="BA18" s="588">
        <v>57.32</v>
      </c>
      <c r="BB18" s="589">
        <v>24600.0</v>
      </c>
      <c r="BC18" s="438" t="s">
        <v>1922</v>
      </c>
      <c r="BD18" s="438"/>
      <c r="BE18" s="438" t="s">
        <v>1952</v>
      </c>
      <c r="BF18" s="438" t="s">
        <v>1924</v>
      </c>
      <c r="BG18" s="438" t="s">
        <v>1925</v>
      </c>
      <c r="BH18" s="588">
        <v>0.0</v>
      </c>
      <c r="BI18" s="438" t="s">
        <v>1926</v>
      </c>
      <c r="BJ18" s="438" t="s">
        <v>1927</v>
      </c>
      <c r="BK18" s="438" t="s">
        <v>1928</v>
      </c>
      <c r="BL18" s="438" t="s">
        <v>1929</v>
      </c>
      <c r="BM18" s="438" t="s">
        <v>1930</v>
      </c>
      <c r="BN18" s="588">
        <v>59.9</v>
      </c>
      <c r="BO18" s="438" t="s">
        <v>1955</v>
      </c>
      <c r="BP18" s="438" t="s">
        <v>1967</v>
      </c>
      <c r="BQ18" s="438" t="s">
        <v>2028</v>
      </c>
      <c r="BR18" s="438" t="s">
        <v>1957</v>
      </c>
      <c r="BS18" s="438" t="s">
        <v>1958</v>
      </c>
      <c r="BT18" s="438" t="s">
        <v>1936</v>
      </c>
      <c r="BU18" s="589"/>
      <c r="BV18" s="438" t="s">
        <v>1936</v>
      </c>
      <c r="BW18" s="438"/>
      <c r="BX18" s="416">
        <f t="shared" si="3"/>
        <v>7.34</v>
      </c>
      <c r="BY18" s="89" t="s">
        <v>1937</v>
      </c>
      <c r="BZ18" s="89" t="s">
        <v>2029</v>
      </c>
    </row>
    <row r="19" ht="12.75" hidden="1" customHeight="1">
      <c r="A19" s="6">
        <v>20360.0</v>
      </c>
      <c r="B19" s="438" t="s">
        <v>2023</v>
      </c>
      <c r="C19" s="438" t="s">
        <v>2024</v>
      </c>
      <c r="D19" s="586">
        <v>42556.0</v>
      </c>
      <c r="E19" s="438" t="s">
        <v>2025</v>
      </c>
      <c r="F19" s="438" t="s">
        <v>1981</v>
      </c>
      <c r="G19" s="438" t="s">
        <v>1908</v>
      </c>
      <c r="H19" s="438" t="s">
        <v>1909</v>
      </c>
      <c r="I19" s="438" t="s">
        <v>1910</v>
      </c>
      <c r="J19" s="587">
        <v>2.0</v>
      </c>
      <c r="K19" s="416">
        <v>49.04</v>
      </c>
      <c r="L19" s="438" t="s">
        <v>1911</v>
      </c>
      <c r="M19" s="438" t="s">
        <v>2026</v>
      </c>
      <c r="N19" s="438" t="s">
        <v>1913</v>
      </c>
      <c r="O19" s="416">
        <v>2.69</v>
      </c>
      <c r="P19" s="588">
        <v>0.0</v>
      </c>
      <c r="Q19" s="588">
        <v>0.0</v>
      </c>
      <c r="R19" s="588">
        <v>4.14</v>
      </c>
      <c r="S19" s="588">
        <v>0.0</v>
      </c>
      <c r="T19" s="588">
        <v>0.0</v>
      </c>
      <c r="U19" s="588">
        <v>0.9</v>
      </c>
      <c r="V19" s="416">
        <v>0.64</v>
      </c>
      <c r="W19" s="416">
        <v>2.94</v>
      </c>
      <c r="X19" s="586">
        <v>42556.0</v>
      </c>
      <c r="Y19" s="586">
        <v>42569.64375</v>
      </c>
      <c r="Z19" s="438" t="s">
        <v>1914</v>
      </c>
      <c r="AA19" s="438" t="s">
        <v>1915</v>
      </c>
      <c r="AB19" s="586">
        <v>42569.64375</v>
      </c>
      <c r="AC19" s="586">
        <v>42569.0</v>
      </c>
      <c r="AD19" s="586">
        <v>42569.0</v>
      </c>
      <c r="AE19" s="438" t="s">
        <v>1916</v>
      </c>
      <c r="AF19" s="438"/>
      <c r="AG19" s="586"/>
      <c r="AH19" s="586"/>
      <c r="AI19" s="589"/>
      <c r="AJ19" s="438"/>
      <c r="AK19" s="588">
        <v>5.88</v>
      </c>
      <c r="AL19" s="589">
        <v>0.0</v>
      </c>
      <c r="AM19" s="438" t="s">
        <v>1917</v>
      </c>
      <c r="AN19" s="438" t="s">
        <v>1918</v>
      </c>
      <c r="AO19" s="438" t="s">
        <v>1919</v>
      </c>
      <c r="AP19" s="438" t="s">
        <v>1920</v>
      </c>
      <c r="AQ19" s="438" t="s">
        <v>2027</v>
      </c>
      <c r="AR19" s="588">
        <v>0.0</v>
      </c>
      <c r="AS19" s="588">
        <v>0.0</v>
      </c>
      <c r="AT19" s="588">
        <v>0.0</v>
      </c>
      <c r="AU19" s="588">
        <v>0.0</v>
      </c>
      <c r="AV19" s="588">
        <v>0.0</v>
      </c>
      <c r="AW19" s="588">
        <v>1.21</v>
      </c>
      <c r="AX19" s="588">
        <v>3.83</v>
      </c>
      <c r="AY19" s="588">
        <v>0.0</v>
      </c>
      <c r="AZ19" s="588">
        <v>0.9</v>
      </c>
      <c r="BA19" s="588">
        <v>49.04</v>
      </c>
      <c r="BB19" s="589">
        <v>24597.0</v>
      </c>
      <c r="BC19" s="438" t="s">
        <v>1922</v>
      </c>
      <c r="BD19" s="438"/>
      <c r="BE19" s="438" t="s">
        <v>1923</v>
      </c>
      <c r="BF19" s="438" t="s">
        <v>1924</v>
      </c>
      <c r="BG19" s="438" t="s">
        <v>1925</v>
      </c>
      <c r="BH19" s="588">
        <v>0.0</v>
      </c>
      <c r="BI19" s="438" t="s">
        <v>1926</v>
      </c>
      <c r="BJ19" s="438" t="s">
        <v>1927</v>
      </c>
      <c r="BK19" s="438" t="s">
        <v>1928</v>
      </c>
      <c r="BL19" s="438" t="s">
        <v>1929</v>
      </c>
      <c r="BM19" s="438" t="s">
        <v>1930</v>
      </c>
      <c r="BN19" s="588">
        <v>29.9</v>
      </c>
      <c r="BO19" s="438" t="s">
        <v>1931</v>
      </c>
      <c r="BP19" s="438" t="s">
        <v>1967</v>
      </c>
      <c r="BQ19" s="438" t="s">
        <v>2028</v>
      </c>
      <c r="BR19" s="438" t="s">
        <v>1934</v>
      </c>
      <c r="BS19" s="438" t="s">
        <v>1935</v>
      </c>
      <c r="BT19" s="438" t="s">
        <v>1936</v>
      </c>
      <c r="BU19" s="589"/>
      <c r="BV19" s="438" t="s">
        <v>1936</v>
      </c>
      <c r="BW19" s="438"/>
      <c r="BX19" s="416">
        <f t="shared" si="3"/>
        <v>6.27</v>
      </c>
      <c r="BY19" s="89" t="s">
        <v>1937</v>
      </c>
      <c r="BZ19" s="89" t="s">
        <v>2029</v>
      </c>
    </row>
    <row r="20" ht="12.75" hidden="1" customHeight="1">
      <c r="A20" s="6">
        <v>20385.0</v>
      </c>
      <c r="B20" s="438" t="s">
        <v>2030</v>
      </c>
      <c r="C20" s="438" t="s">
        <v>2031</v>
      </c>
      <c r="D20" s="586">
        <v>42558.0</v>
      </c>
      <c r="E20" s="438" t="s">
        <v>2032</v>
      </c>
      <c r="F20" s="438" t="s">
        <v>2010</v>
      </c>
      <c r="G20" s="438" t="s">
        <v>1908</v>
      </c>
      <c r="H20" s="438" t="s">
        <v>1909</v>
      </c>
      <c r="I20" s="438" t="s">
        <v>1910</v>
      </c>
      <c r="J20" s="587">
        <v>1.0</v>
      </c>
      <c r="K20" s="416">
        <v>29.9</v>
      </c>
      <c r="L20" s="438" t="s">
        <v>1911</v>
      </c>
      <c r="M20" s="438" t="s">
        <v>2033</v>
      </c>
      <c r="N20" s="438" t="s">
        <v>1913</v>
      </c>
      <c r="O20" s="416">
        <v>1.64</v>
      </c>
      <c r="P20" s="588">
        <v>0.0</v>
      </c>
      <c r="Q20" s="588">
        <v>0.0</v>
      </c>
      <c r="R20" s="588">
        <v>2.07</v>
      </c>
      <c r="S20" s="588">
        <v>0.0</v>
      </c>
      <c r="T20" s="588">
        <v>0.0</v>
      </c>
      <c r="U20" s="588">
        <v>0.45</v>
      </c>
      <c r="V20" s="416">
        <v>0.39</v>
      </c>
      <c r="W20" s="416">
        <v>1.79</v>
      </c>
      <c r="X20" s="586">
        <v>42558.0</v>
      </c>
      <c r="Y20" s="586">
        <v>42570.46388888889</v>
      </c>
      <c r="Z20" s="438" t="s">
        <v>1914</v>
      </c>
      <c r="AA20" s="438" t="s">
        <v>1915</v>
      </c>
      <c r="AB20" s="586">
        <v>42570.46388888889</v>
      </c>
      <c r="AC20" s="586">
        <v>42569.0</v>
      </c>
      <c r="AD20" s="586">
        <v>42571.0</v>
      </c>
      <c r="AE20" s="438" t="s">
        <v>1916</v>
      </c>
      <c r="AF20" s="438"/>
      <c r="AG20" s="586"/>
      <c r="AH20" s="586"/>
      <c r="AI20" s="589"/>
      <c r="AJ20" s="438"/>
      <c r="AK20" s="588">
        <v>3.58</v>
      </c>
      <c r="AL20" s="589">
        <v>0.0</v>
      </c>
      <c r="AM20" s="438" t="s">
        <v>1917</v>
      </c>
      <c r="AN20" s="438" t="s">
        <v>1918</v>
      </c>
      <c r="AO20" s="438" t="s">
        <v>1919</v>
      </c>
      <c r="AP20" s="438" t="s">
        <v>1920</v>
      </c>
      <c r="AQ20" s="438" t="s">
        <v>2034</v>
      </c>
      <c r="AR20" s="588">
        <v>0.0</v>
      </c>
      <c r="AS20" s="588">
        <v>0.0</v>
      </c>
      <c r="AT20" s="588">
        <v>0.0</v>
      </c>
      <c r="AU20" s="588">
        <v>0.0</v>
      </c>
      <c r="AV20" s="588">
        <v>0.0</v>
      </c>
      <c r="AW20" s="588">
        <v>0.34</v>
      </c>
      <c r="AX20" s="588">
        <v>7.44</v>
      </c>
      <c r="AY20" s="588">
        <v>0.0</v>
      </c>
      <c r="AZ20" s="588">
        <v>0.45</v>
      </c>
      <c r="BA20" s="588">
        <v>29.9</v>
      </c>
      <c r="BB20" s="589">
        <v>24597.0</v>
      </c>
      <c r="BC20" s="438" t="s">
        <v>1922</v>
      </c>
      <c r="BD20" s="438"/>
      <c r="BE20" s="438" t="s">
        <v>1923</v>
      </c>
      <c r="BF20" s="438" t="s">
        <v>1924</v>
      </c>
      <c r="BG20" s="438" t="s">
        <v>1925</v>
      </c>
      <c r="BH20" s="588">
        <v>0.0</v>
      </c>
      <c r="BI20" s="438" t="s">
        <v>1926</v>
      </c>
      <c r="BJ20" s="438" t="s">
        <v>1927</v>
      </c>
      <c r="BK20" s="438" t="s">
        <v>1928</v>
      </c>
      <c r="BL20" s="438" t="s">
        <v>1929</v>
      </c>
      <c r="BM20" s="438" t="s">
        <v>1930</v>
      </c>
      <c r="BN20" s="588">
        <v>29.9</v>
      </c>
      <c r="BO20" s="438" t="s">
        <v>1931</v>
      </c>
      <c r="BP20" s="438" t="s">
        <v>2013</v>
      </c>
      <c r="BQ20" s="438" t="s">
        <v>2035</v>
      </c>
      <c r="BR20" s="438" t="s">
        <v>1934</v>
      </c>
      <c r="BS20" s="438" t="s">
        <v>1935</v>
      </c>
      <c r="BT20" s="438" t="s">
        <v>1936</v>
      </c>
      <c r="BU20" s="589"/>
      <c r="BV20" s="438" t="s">
        <v>1936</v>
      </c>
      <c r="BW20" s="438"/>
      <c r="BX20" s="416">
        <f t="shared" si="3"/>
        <v>3.82</v>
      </c>
      <c r="BY20" s="89" t="s">
        <v>1937</v>
      </c>
      <c r="BZ20" s="89" t="s">
        <v>2036</v>
      </c>
    </row>
    <row r="21" ht="12.75" hidden="1" customHeight="1">
      <c r="A21" s="6">
        <v>20390.0</v>
      </c>
      <c r="B21" s="438" t="s">
        <v>2037</v>
      </c>
      <c r="C21" s="438" t="s">
        <v>2038</v>
      </c>
      <c r="D21" s="586">
        <v>42556.0</v>
      </c>
      <c r="E21" s="438" t="s">
        <v>2039</v>
      </c>
      <c r="F21" s="438" t="s">
        <v>1907</v>
      </c>
      <c r="G21" s="438" t="s">
        <v>1948</v>
      </c>
      <c r="H21" s="438" t="s">
        <v>1909</v>
      </c>
      <c r="I21" s="438" t="s">
        <v>1910</v>
      </c>
      <c r="J21" s="587">
        <v>1.0</v>
      </c>
      <c r="K21" s="416">
        <v>57.32</v>
      </c>
      <c r="L21" s="438" t="s">
        <v>1949</v>
      </c>
      <c r="M21" s="438" t="s">
        <v>2040</v>
      </c>
      <c r="N21" s="438" t="s">
        <v>1913</v>
      </c>
      <c r="O21" s="416">
        <v>3.14</v>
      </c>
      <c r="P21" s="588">
        <v>0.0</v>
      </c>
      <c r="Q21" s="588">
        <v>0.0</v>
      </c>
      <c r="R21" s="588">
        <v>3.744</v>
      </c>
      <c r="S21" s="588">
        <v>0.0</v>
      </c>
      <c r="T21" s="588">
        <v>0.0</v>
      </c>
      <c r="U21" s="588">
        <v>0.45</v>
      </c>
      <c r="V21" s="416">
        <v>0.75</v>
      </c>
      <c r="W21" s="416">
        <v>3.44</v>
      </c>
      <c r="X21" s="586">
        <v>42556.0</v>
      </c>
      <c r="Y21" s="586">
        <v>42569.64375</v>
      </c>
      <c r="Z21" s="438" t="s">
        <v>1914</v>
      </c>
      <c r="AA21" s="438" t="s">
        <v>1915</v>
      </c>
      <c r="AB21" s="586">
        <v>42569.64375</v>
      </c>
      <c r="AC21" s="586">
        <v>42569.0</v>
      </c>
      <c r="AD21" s="586">
        <v>42569.0</v>
      </c>
      <c r="AE21" s="438" t="s">
        <v>1916</v>
      </c>
      <c r="AF21" s="438"/>
      <c r="AG21" s="586"/>
      <c r="AH21" s="586"/>
      <c r="AI21" s="589"/>
      <c r="AJ21" s="438"/>
      <c r="AK21" s="588">
        <v>6.87</v>
      </c>
      <c r="AL21" s="589">
        <v>0.0</v>
      </c>
      <c r="AM21" s="438" t="s">
        <v>1917</v>
      </c>
      <c r="AN21" s="438" t="s">
        <v>1918</v>
      </c>
      <c r="AO21" s="438" t="s">
        <v>1919</v>
      </c>
      <c r="AP21" s="438" t="s">
        <v>1920</v>
      </c>
      <c r="AQ21" s="438" t="s">
        <v>2041</v>
      </c>
      <c r="AR21" s="588">
        <v>0.0</v>
      </c>
      <c r="AS21" s="588">
        <v>0.0</v>
      </c>
      <c r="AT21" s="588">
        <v>0.0</v>
      </c>
      <c r="AU21" s="588">
        <v>0.0</v>
      </c>
      <c r="AV21" s="588">
        <v>0.0</v>
      </c>
      <c r="AW21" s="588">
        <v>0.58</v>
      </c>
      <c r="AX21" s="588">
        <v>3.44</v>
      </c>
      <c r="AY21" s="588">
        <v>0.0</v>
      </c>
      <c r="AZ21" s="588">
        <v>0.45</v>
      </c>
      <c r="BA21" s="588">
        <v>57.32</v>
      </c>
      <c r="BB21" s="589">
        <v>24600.0</v>
      </c>
      <c r="BC21" s="438" t="s">
        <v>1922</v>
      </c>
      <c r="BD21" s="438"/>
      <c r="BE21" s="438" t="s">
        <v>1952</v>
      </c>
      <c r="BF21" s="438" t="s">
        <v>1924</v>
      </c>
      <c r="BG21" s="438" t="s">
        <v>1925</v>
      </c>
      <c r="BH21" s="588">
        <v>0.0</v>
      </c>
      <c r="BI21" s="438" t="s">
        <v>1926</v>
      </c>
      <c r="BJ21" s="438" t="s">
        <v>1927</v>
      </c>
      <c r="BK21" s="438" t="s">
        <v>1928</v>
      </c>
      <c r="BL21" s="438" t="s">
        <v>1929</v>
      </c>
      <c r="BM21" s="438" t="s">
        <v>1930</v>
      </c>
      <c r="BN21" s="588">
        <v>59.9</v>
      </c>
      <c r="BO21" s="438" t="s">
        <v>1955</v>
      </c>
      <c r="BP21" s="438" t="s">
        <v>1932</v>
      </c>
      <c r="BQ21" s="438" t="s">
        <v>2042</v>
      </c>
      <c r="BR21" s="438" t="s">
        <v>1957</v>
      </c>
      <c r="BS21" s="438" t="s">
        <v>1958</v>
      </c>
      <c r="BT21" s="438" t="s">
        <v>1936</v>
      </c>
      <c r="BU21" s="589"/>
      <c r="BV21" s="438" t="s">
        <v>1936</v>
      </c>
      <c r="BW21" s="438"/>
      <c r="BX21" s="416">
        <f t="shared" si="3"/>
        <v>7.33</v>
      </c>
      <c r="BY21" s="89" t="s">
        <v>1937</v>
      </c>
      <c r="BZ21" s="89" t="s">
        <v>2043</v>
      </c>
    </row>
    <row r="22" ht="12.75" hidden="1" customHeight="1">
      <c r="A22" s="6">
        <v>20390.0</v>
      </c>
      <c r="B22" s="438" t="s">
        <v>2037</v>
      </c>
      <c r="C22" s="438" t="s">
        <v>2038</v>
      </c>
      <c r="D22" s="586">
        <v>42556.0</v>
      </c>
      <c r="E22" s="438" t="s">
        <v>2039</v>
      </c>
      <c r="F22" s="438" t="s">
        <v>1907</v>
      </c>
      <c r="G22" s="438" t="s">
        <v>1908</v>
      </c>
      <c r="H22" s="438" t="s">
        <v>1909</v>
      </c>
      <c r="I22" s="438" t="s">
        <v>1910</v>
      </c>
      <c r="J22" s="587">
        <v>3.0</v>
      </c>
      <c r="K22" s="416">
        <v>73.56</v>
      </c>
      <c r="L22" s="438" t="s">
        <v>1911</v>
      </c>
      <c r="M22" s="438" t="s">
        <v>2040</v>
      </c>
      <c r="N22" s="438" t="s">
        <v>1913</v>
      </c>
      <c r="O22" s="416">
        <v>4.04</v>
      </c>
      <c r="P22" s="588">
        <v>0.0</v>
      </c>
      <c r="Q22" s="588">
        <v>0.0</v>
      </c>
      <c r="R22" s="588">
        <v>6.21</v>
      </c>
      <c r="S22" s="588">
        <v>0.0</v>
      </c>
      <c r="T22" s="588">
        <v>0.0</v>
      </c>
      <c r="U22" s="588">
        <v>1.35</v>
      </c>
      <c r="V22" s="416">
        <v>0.96</v>
      </c>
      <c r="W22" s="416">
        <v>4.41</v>
      </c>
      <c r="X22" s="586">
        <v>42556.0</v>
      </c>
      <c r="Y22" s="586">
        <v>42569.64375</v>
      </c>
      <c r="Z22" s="438" t="s">
        <v>1914</v>
      </c>
      <c r="AA22" s="438" t="s">
        <v>1915</v>
      </c>
      <c r="AB22" s="586">
        <v>42569.64375</v>
      </c>
      <c r="AC22" s="586">
        <v>42569.0</v>
      </c>
      <c r="AD22" s="586">
        <v>42569.0</v>
      </c>
      <c r="AE22" s="438" t="s">
        <v>1916</v>
      </c>
      <c r="AF22" s="438"/>
      <c r="AG22" s="586"/>
      <c r="AH22" s="586"/>
      <c r="AI22" s="589"/>
      <c r="AJ22" s="438"/>
      <c r="AK22" s="588">
        <v>8.83</v>
      </c>
      <c r="AL22" s="589">
        <v>0.0</v>
      </c>
      <c r="AM22" s="438" t="s">
        <v>1917</v>
      </c>
      <c r="AN22" s="438" t="s">
        <v>1918</v>
      </c>
      <c r="AO22" s="438" t="s">
        <v>1919</v>
      </c>
      <c r="AP22" s="438" t="s">
        <v>1920</v>
      </c>
      <c r="AQ22" s="438" t="s">
        <v>2041</v>
      </c>
      <c r="AR22" s="588">
        <v>0.0</v>
      </c>
      <c r="AS22" s="588">
        <v>0.0</v>
      </c>
      <c r="AT22" s="588">
        <v>0.0</v>
      </c>
      <c r="AU22" s="588">
        <v>0.0</v>
      </c>
      <c r="AV22" s="588">
        <v>0.0</v>
      </c>
      <c r="AW22" s="588">
        <v>1.68</v>
      </c>
      <c r="AX22" s="588">
        <v>10.21</v>
      </c>
      <c r="AY22" s="588">
        <v>0.0</v>
      </c>
      <c r="AZ22" s="588">
        <v>1.35</v>
      </c>
      <c r="BA22" s="588">
        <v>73.56</v>
      </c>
      <c r="BB22" s="589">
        <v>24597.0</v>
      </c>
      <c r="BC22" s="438" t="s">
        <v>1922</v>
      </c>
      <c r="BD22" s="438"/>
      <c r="BE22" s="438" t="s">
        <v>1923</v>
      </c>
      <c r="BF22" s="438" t="s">
        <v>1924</v>
      </c>
      <c r="BG22" s="438" t="s">
        <v>1925</v>
      </c>
      <c r="BH22" s="588">
        <v>0.0</v>
      </c>
      <c r="BI22" s="438" t="s">
        <v>1926</v>
      </c>
      <c r="BJ22" s="438" t="s">
        <v>1927</v>
      </c>
      <c r="BK22" s="438" t="s">
        <v>1928</v>
      </c>
      <c r="BL22" s="438" t="s">
        <v>1929</v>
      </c>
      <c r="BM22" s="438" t="s">
        <v>1930</v>
      </c>
      <c r="BN22" s="588">
        <v>29.9</v>
      </c>
      <c r="BO22" s="438" t="s">
        <v>1931</v>
      </c>
      <c r="BP22" s="438" t="s">
        <v>1932</v>
      </c>
      <c r="BQ22" s="438" t="s">
        <v>2042</v>
      </c>
      <c r="BR22" s="438" t="s">
        <v>1934</v>
      </c>
      <c r="BS22" s="438" t="s">
        <v>1935</v>
      </c>
      <c r="BT22" s="438" t="s">
        <v>1936</v>
      </c>
      <c r="BU22" s="589"/>
      <c r="BV22" s="438" t="s">
        <v>1936</v>
      </c>
      <c r="BW22" s="438"/>
      <c r="BX22" s="416">
        <f t="shared" si="3"/>
        <v>9.41</v>
      </c>
      <c r="BY22" s="89" t="s">
        <v>1937</v>
      </c>
      <c r="BZ22" s="89" t="s">
        <v>2043</v>
      </c>
    </row>
    <row r="23" ht="12.75" hidden="1" customHeight="1">
      <c r="A23" s="6">
        <v>20643.0</v>
      </c>
      <c r="B23" s="438" t="s">
        <v>2044</v>
      </c>
      <c r="C23" s="438" t="s">
        <v>2045</v>
      </c>
      <c r="D23" s="586">
        <v>42559.0</v>
      </c>
      <c r="E23" s="438" t="s">
        <v>2046</v>
      </c>
      <c r="F23" s="438" t="s">
        <v>2047</v>
      </c>
      <c r="G23" s="438" t="s">
        <v>1908</v>
      </c>
      <c r="H23" s="438" t="s">
        <v>1909</v>
      </c>
      <c r="I23" s="438" t="s">
        <v>1910</v>
      </c>
      <c r="J23" s="587">
        <v>2.0</v>
      </c>
      <c r="K23" s="416">
        <v>59.8</v>
      </c>
      <c r="L23" s="438" t="s">
        <v>1911</v>
      </c>
      <c r="M23" s="438" t="s">
        <v>2048</v>
      </c>
      <c r="N23" s="438" t="s">
        <v>1913</v>
      </c>
      <c r="O23" s="416">
        <v>3.28</v>
      </c>
      <c r="P23" s="588">
        <v>0.0</v>
      </c>
      <c r="Q23" s="588">
        <v>0.0</v>
      </c>
      <c r="R23" s="588">
        <v>4.14</v>
      </c>
      <c r="S23" s="588">
        <v>0.0</v>
      </c>
      <c r="T23" s="588">
        <v>0.0</v>
      </c>
      <c r="U23" s="588">
        <v>0.9</v>
      </c>
      <c r="V23" s="416">
        <v>0.78</v>
      </c>
      <c r="W23" s="416">
        <v>3.59</v>
      </c>
      <c r="X23" s="586">
        <v>42559.0</v>
      </c>
      <c r="Y23" s="586"/>
      <c r="Z23" s="438" t="s">
        <v>2049</v>
      </c>
      <c r="AA23" s="438" t="s">
        <v>2050</v>
      </c>
      <c r="AB23" s="586">
        <v>42583.4125</v>
      </c>
      <c r="AC23" s="586">
        <v>42569.0</v>
      </c>
      <c r="AD23" s="586">
        <v>42572.0</v>
      </c>
      <c r="AE23" s="438" t="s">
        <v>1916</v>
      </c>
      <c r="AF23" s="438"/>
      <c r="AG23" s="586"/>
      <c r="AH23" s="586"/>
      <c r="AI23" s="589"/>
      <c r="AJ23" s="438"/>
      <c r="AK23" s="588">
        <v>7.17</v>
      </c>
      <c r="AL23" s="589">
        <v>0.0</v>
      </c>
      <c r="AM23" s="438" t="s">
        <v>1917</v>
      </c>
      <c r="AN23" s="438" t="s">
        <v>1918</v>
      </c>
      <c r="AO23" s="438" t="s">
        <v>1919</v>
      </c>
      <c r="AP23" s="438" t="s">
        <v>1920</v>
      </c>
      <c r="AQ23" s="438" t="s">
        <v>2051</v>
      </c>
      <c r="AR23" s="588">
        <v>0.0</v>
      </c>
      <c r="AS23" s="588">
        <v>0.0</v>
      </c>
      <c r="AT23" s="588">
        <v>0.0</v>
      </c>
      <c r="AU23" s="588">
        <v>0.0</v>
      </c>
      <c r="AV23" s="588">
        <v>0.0</v>
      </c>
      <c r="AW23" s="588">
        <v>0.67</v>
      </c>
      <c r="AX23" s="588">
        <v>21.12</v>
      </c>
      <c r="AY23" s="588">
        <v>0.0</v>
      </c>
      <c r="AZ23" s="588">
        <v>0.9</v>
      </c>
      <c r="BA23" s="588">
        <v>59.8</v>
      </c>
      <c r="BB23" s="589">
        <v>24597.0</v>
      </c>
      <c r="BC23" s="438" t="s">
        <v>1922</v>
      </c>
      <c r="BD23" s="438"/>
      <c r="BE23" s="438" t="s">
        <v>1923</v>
      </c>
      <c r="BF23" s="438" t="s">
        <v>1924</v>
      </c>
      <c r="BG23" s="438" t="s">
        <v>1925</v>
      </c>
      <c r="BH23" s="588">
        <v>0.0</v>
      </c>
      <c r="BI23" s="438" t="s">
        <v>1926</v>
      </c>
      <c r="BJ23" s="438" t="s">
        <v>1927</v>
      </c>
      <c r="BK23" s="438" t="s">
        <v>1928</v>
      </c>
      <c r="BL23" s="438" t="s">
        <v>1929</v>
      </c>
      <c r="BM23" s="438" t="s">
        <v>1930</v>
      </c>
      <c r="BN23" s="588">
        <v>29.9</v>
      </c>
      <c r="BO23" s="438" t="s">
        <v>1931</v>
      </c>
      <c r="BP23" s="438" t="s">
        <v>1956</v>
      </c>
      <c r="BQ23" s="438" t="s">
        <v>2052</v>
      </c>
      <c r="BR23" s="438" t="s">
        <v>1934</v>
      </c>
      <c r="BS23" s="438" t="s">
        <v>1935</v>
      </c>
      <c r="BT23" s="438" t="s">
        <v>1936</v>
      </c>
      <c r="BU23" s="589"/>
      <c r="BV23" s="438" t="s">
        <v>1936</v>
      </c>
      <c r="BW23" s="438"/>
      <c r="BX23" s="416">
        <f t="shared" si="3"/>
        <v>7.65</v>
      </c>
      <c r="BY23" s="89" t="s">
        <v>1937</v>
      </c>
      <c r="BZ23" s="89" t="s">
        <v>2053</v>
      </c>
    </row>
    <row r="24" ht="12.75" hidden="1" customHeight="1">
      <c r="A24" s="6">
        <v>20921.0</v>
      </c>
      <c r="B24" s="438" t="s">
        <v>2054</v>
      </c>
      <c r="C24" s="438" t="s">
        <v>2055</v>
      </c>
      <c r="D24" s="586">
        <v>42556.0</v>
      </c>
      <c r="E24" s="438" t="s">
        <v>2056</v>
      </c>
      <c r="F24" s="438" t="s">
        <v>1964</v>
      </c>
      <c r="G24" s="438" t="s">
        <v>1908</v>
      </c>
      <c r="H24" s="438" t="s">
        <v>1909</v>
      </c>
      <c r="I24" s="438" t="s">
        <v>1910</v>
      </c>
      <c r="J24" s="587">
        <v>1.0</v>
      </c>
      <c r="K24" s="416">
        <v>29.9</v>
      </c>
      <c r="L24" s="438" t="s">
        <v>1911</v>
      </c>
      <c r="M24" s="438" t="s">
        <v>2057</v>
      </c>
      <c r="N24" s="438" t="s">
        <v>1913</v>
      </c>
      <c r="O24" s="416">
        <v>1.64</v>
      </c>
      <c r="P24" s="588">
        <v>0.0</v>
      </c>
      <c r="Q24" s="588">
        <v>0.0</v>
      </c>
      <c r="R24" s="588">
        <v>2.07</v>
      </c>
      <c r="S24" s="588">
        <v>0.0</v>
      </c>
      <c r="T24" s="588">
        <v>0.0</v>
      </c>
      <c r="U24" s="588">
        <v>0.45</v>
      </c>
      <c r="V24" s="416">
        <v>0.39</v>
      </c>
      <c r="W24" s="416">
        <v>1.79</v>
      </c>
      <c r="X24" s="586">
        <v>42556.0</v>
      </c>
      <c r="Y24" s="586">
        <v>42573.35972222222</v>
      </c>
      <c r="Z24" s="438" t="s">
        <v>1914</v>
      </c>
      <c r="AA24" s="438" t="s">
        <v>1915</v>
      </c>
      <c r="AB24" s="586">
        <v>42573.35972222222</v>
      </c>
      <c r="AC24" s="586">
        <v>42569.0</v>
      </c>
      <c r="AD24" s="586">
        <v>42569.0</v>
      </c>
      <c r="AE24" s="438" t="s">
        <v>1916</v>
      </c>
      <c r="AF24" s="438"/>
      <c r="AG24" s="586"/>
      <c r="AH24" s="586"/>
      <c r="AI24" s="589"/>
      <c r="AJ24" s="438"/>
      <c r="AK24" s="588">
        <v>3.58</v>
      </c>
      <c r="AL24" s="589">
        <v>0.0</v>
      </c>
      <c r="AM24" s="438" t="s">
        <v>1917</v>
      </c>
      <c r="AN24" s="438" t="s">
        <v>1918</v>
      </c>
      <c r="AO24" s="438" t="s">
        <v>1919</v>
      </c>
      <c r="AP24" s="438" t="s">
        <v>1920</v>
      </c>
      <c r="AQ24" s="438" t="s">
        <v>2058</v>
      </c>
      <c r="AR24" s="588">
        <v>0.0</v>
      </c>
      <c r="AS24" s="588">
        <v>0.0</v>
      </c>
      <c r="AT24" s="588">
        <v>0.0</v>
      </c>
      <c r="AU24" s="588">
        <v>0.0</v>
      </c>
      <c r="AV24" s="588">
        <v>0.0</v>
      </c>
      <c r="AW24" s="588">
        <v>0.42</v>
      </c>
      <c r="AX24" s="588">
        <v>7.19</v>
      </c>
      <c r="AY24" s="588">
        <v>0.0</v>
      </c>
      <c r="AZ24" s="588">
        <v>0.45</v>
      </c>
      <c r="BA24" s="588">
        <v>29.9</v>
      </c>
      <c r="BB24" s="589">
        <v>24597.0</v>
      </c>
      <c r="BC24" s="438" t="s">
        <v>1922</v>
      </c>
      <c r="BD24" s="438"/>
      <c r="BE24" s="438" t="s">
        <v>1923</v>
      </c>
      <c r="BF24" s="438" t="s">
        <v>1924</v>
      </c>
      <c r="BG24" s="438" t="s">
        <v>1925</v>
      </c>
      <c r="BH24" s="588">
        <v>0.0</v>
      </c>
      <c r="BI24" s="438" t="s">
        <v>1926</v>
      </c>
      <c r="BJ24" s="438" t="s">
        <v>1927</v>
      </c>
      <c r="BK24" s="438" t="s">
        <v>1928</v>
      </c>
      <c r="BL24" s="438" t="s">
        <v>1929</v>
      </c>
      <c r="BM24" s="438" t="s">
        <v>1930</v>
      </c>
      <c r="BN24" s="588">
        <v>29.9</v>
      </c>
      <c r="BO24" s="438" t="s">
        <v>1931</v>
      </c>
      <c r="BP24" s="438" t="s">
        <v>1967</v>
      </c>
      <c r="BQ24" s="438" t="s">
        <v>2059</v>
      </c>
      <c r="BR24" s="438" t="s">
        <v>1934</v>
      </c>
      <c r="BS24" s="438" t="s">
        <v>1935</v>
      </c>
      <c r="BT24" s="438" t="s">
        <v>1936</v>
      </c>
      <c r="BU24" s="589"/>
      <c r="BV24" s="438" t="s">
        <v>1936</v>
      </c>
      <c r="BW24" s="438"/>
      <c r="BX24" s="416">
        <f t="shared" si="3"/>
        <v>3.82</v>
      </c>
      <c r="BY24" s="89" t="s">
        <v>1937</v>
      </c>
      <c r="BZ24" s="89" t="s">
        <v>2060</v>
      </c>
    </row>
    <row r="25" ht="12.75" hidden="1" customHeight="1">
      <c r="A25" s="6">
        <v>21294.0</v>
      </c>
      <c r="B25" s="438" t="s">
        <v>2061</v>
      </c>
      <c r="C25" s="438" t="s">
        <v>2062</v>
      </c>
      <c r="D25" s="586">
        <v>42558.0</v>
      </c>
      <c r="E25" s="438" t="s">
        <v>2063</v>
      </c>
      <c r="F25" s="438" t="s">
        <v>2064</v>
      </c>
      <c r="G25" s="438" t="s">
        <v>1948</v>
      </c>
      <c r="H25" s="438" t="s">
        <v>1909</v>
      </c>
      <c r="I25" s="438" t="s">
        <v>1910</v>
      </c>
      <c r="J25" s="587">
        <v>1.0</v>
      </c>
      <c r="K25" s="416">
        <v>59.9</v>
      </c>
      <c r="L25" s="438" t="s">
        <v>1949</v>
      </c>
      <c r="M25" s="438" t="s">
        <v>2065</v>
      </c>
      <c r="N25" s="438" t="s">
        <v>1913</v>
      </c>
      <c r="O25" s="416">
        <v>3.29</v>
      </c>
      <c r="P25" s="588">
        <v>0.0</v>
      </c>
      <c r="Q25" s="588">
        <v>0.0</v>
      </c>
      <c r="R25" s="588">
        <v>3.744</v>
      </c>
      <c r="S25" s="588">
        <v>0.0</v>
      </c>
      <c r="T25" s="588">
        <v>0.0</v>
      </c>
      <c r="U25" s="588">
        <v>0.45</v>
      </c>
      <c r="V25" s="416">
        <v>0.78</v>
      </c>
      <c r="W25" s="416">
        <v>3.59</v>
      </c>
      <c r="X25" s="586">
        <v>42558.0</v>
      </c>
      <c r="Y25" s="586">
        <v>42569.46388888889</v>
      </c>
      <c r="Z25" s="438" t="s">
        <v>1914</v>
      </c>
      <c r="AA25" s="438" t="s">
        <v>1915</v>
      </c>
      <c r="AB25" s="586">
        <v>42569.46388888889</v>
      </c>
      <c r="AC25" s="586">
        <v>42569.0</v>
      </c>
      <c r="AD25" s="586">
        <v>42571.0</v>
      </c>
      <c r="AE25" s="438" t="s">
        <v>1916</v>
      </c>
      <c r="AF25" s="438"/>
      <c r="AG25" s="586"/>
      <c r="AH25" s="586"/>
      <c r="AI25" s="589"/>
      <c r="AJ25" s="438"/>
      <c r="AK25" s="588">
        <v>7.19</v>
      </c>
      <c r="AL25" s="589">
        <v>0.0</v>
      </c>
      <c r="AM25" s="438" t="s">
        <v>1917</v>
      </c>
      <c r="AN25" s="438" t="s">
        <v>1918</v>
      </c>
      <c r="AO25" s="438" t="s">
        <v>1919</v>
      </c>
      <c r="AP25" s="438" t="s">
        <v>1920</v>
      </c>
      <c r="AQ25" s="438" t="s">
        <v>2066</v>
      </c>
      <c r="AR25" s="588">
        <v>0.0</v>
      </c>
      <c r="AS25" s="588">
        <v>0.0</v>
      </c>
      <c r="AT25" s="588">
        <v>0.0</v>
      </c>
      <c r="AU25" s="588">
        <v>0.0</v>
      </c>
      <c r="AV25" s="588">
        <v>0.0</v>
      </c>
      <c r="AW25" s="588">
        <v>0.36</v>
      </c>
      <c r="AX25" s="588">
        <v>12.81</v>
      </c>
      <c r="AY25" s="588">
        <v>0.0</v>
      </c>
      <c r="AZ25" s="588">
        <v>0.45</v>
      </c>
      <c r="BA25" s="588">
        <v>59.9</v>
      </c>
      <c r="BB25" s="589">
        <v>24600.0</v>
      </c>
      <c r="BC25" s="438" t="s">
        <v>1922</v>
      </c>
      <c r="BD25" s="438"/>
      <c r="BE25" s="438" t="s">
        <v>1952</v>
      </c>
      <c r="BF25" s="438" t="s">
        <v>1924</v>
      </c>
      <c r="BG25" s="438" t="s">
        <v>1925</v>
      </c>
      <c r="BH25" s="588">
        <v>0.0</v>
      </c>
      <c r="BI25" s="438" t="s">
        <v>1926</v>
      </c>
      <c r="BJ25" s="438" t="s">
        <v>1927</v>
      </c>
      <c r="BK25" s="438" t="s">
        <v>1928</v>
      </c>
      <c r="BL25" s="438" t="s">
        <v>1929</v>
      </c>
      <c r="BM25" s="438" t="s">
        <v>1930</v>
      </c>
      <c r="BN25" s="588">
        <v>59.9</v>
      </c>
      <c r="BO25" s="438" t="s">
        <v>1955</v>
      </c>
      <c r="BP25" s="438" t="s">
        <v>2067</v>
      </c>
      <c r="BQ25" s="438" t="s">
        <v>2068</v>
      </c>
      <c r="BR25" s="438" t="s">
        <v>1957</v>
      </c>
      <c r="BS25" s="438" t="s">
        <v>1958</v>
      </c>
      <c r="BT25" s="438" t="s">
        <v>1936</v>
      </c>
      <c r="BU25" s="589"/>
      <c r="BV25" s="438" t="s">
        <v>1936</v>
      </c>
      <c r="BW25" s="438"/>
      <c r="BX25" s="416">
        <f t="shared" si="3"/>
        <v>7.66</v>
      </c>
      <c r="BY25" s="89" t="s">
        <v>1937</v>
      </c>
      <c r="BZ25" s="89" t="s">
        <v>2069</v>
      </c>
    </row>
    <row r="26" ht="12.75" hidden="1" customHeight="1">
      <c r="A26" s="6">
        <v>21294.0</v>
      </c>
      <c r="B26" s="438" t="s">
        <v>2061</v>
      </c>
      <c r="C26" s="438" t="s">
        <v>2062</v>
      </c>
      <c r="D26" s="586">
        <v>42558.0</v>
      </c>
      <c r="E26" s="438" t="s">
        <v>2063</v>
      </c>
      <c r="F26" s="438" t="s">
        <v>2064</v>
      </c>
      <c r="G26" s="438" t="s">
        <v>1908</v>
      </c>
      <c r="H26" s="438" t="s">
        <v>1909</v>
      </c>
      <c r="I26" s="438" t="s">
        <v>1910</v>
      </c>
      <c r="J26" s="587">
        <v>1.0</v>
      </c>
      <c r="K26" s="416">
        <v>29.9</v>
      </c>
      <c r="L26" s="438" t="s">
        <v>1911</v>
      </c>
      <c r="M26" s="438" t="s">
        <v>2065</v>
      </c>
      <c r="N26" s="438" t="s">
        <v>1913</v>
      </c>
      <c r="O26" s="416">
        <v>1.64</v>
      </c>
      <c r="P26" s="588">
        <v>0.0</v>
      </c>
      <c r="Q26" s="588">
        <v>0.0</v>
      </c>
      <c r="R26" s="588">
        <v>2.07</v>
      </c>
      <c r="S26" s="588">
        <v>0.0</v>
      </c>
      <c r="T26" s="588">
        <v>0.0</v>
      </c>
      <c r="U26" s="588">
        <v>0.45</v>
      </c>
      <c r="V26" s="416">
        <v>0.39</v>
      </c>
      <c r="W26" s="416">
        <v>1.79</v>
      </c>
      <c r="X26" s="586">
        <v>42558.0</v>
      </c>
      <c r="Y26" s="586">
        <v>42569.46388888889</v>
      </c>
      <c r="Z26" s="438" t="s">
        <v>1914</v>
      </c>
      <c r="AA26" s="438" t="s">
        <v>1915</v>
      </c>
      <c r="AB26" s="586">
        <v>42569.46388888889</v>
      </c>
      <c r="AC26" s="586">
        <v>42569.0</v>
      </c>
      <c r="AD26" s="586">
        <v>42571.0</v>
      </c>
      <c r="AE26" s="438" t="s">
        <v>1916</v>
      </c>
      <c r="AF26" s="438"/>
      <c r="AG26" s="586"/>
      <c r="AH26" s="586"/>
      <c r="AI26" s="589"/>
      <c r="AJ26" s="438"/>
      <c r="AK26" s="588">
        <v>3.58</v>
      </c>
      <c r="AL26" s="589">
        <v>0.0</v>
      </c>
      <c r="AM26" s="438" t="s">
        <v>1917</v>
      </c>
      <c r="AN26" s="438" t="s">
        <v>1918</v>
      </c>
      <c r="AO26" s="438" t="s">
        <v>1919</v>
      </c>
      <c r="AP26" s="438" t="s">
        <v>1920</v>
      </c>
      <c r="AQ26" s="438" t="s">
        <v>2066</v>
      </c>
      <c r="AR26" s="588">
        <v>0.0</v>
      </c>
      <c r="AS26" s="588">
        <v>0.0</v>
      </c>
      <c r="AT26" s="588">
        <v>0.0</v>
      </c>
      <c r="AU26" s="588">
        <v>0.0</v>
      </c>
      <c r="AV26" s="588">
        <v>0.0</v>
      </c>
      <c r="AW26" s="588">
        <v>0.34</v>
      </c>
      <c r="AX26" s="588">
        <v>12.58</v>
      </c>
      <c r="AY26" s="588">
        <v>0.0</v>
      </c>
      <c r="AZ26" s="588">
        <v>0.45</v>
      </c>
      <c r="BA26" s="588">
        <v>29.9</v>
      </c>
      <c r="BB26" s="589">
        <v>24597.0</v>
      </c>
      <c r="BC26" s="438" t="s">
        <v>1922</v>
      </c>
      <c r="BD26" s="438"/>
      <c r="BE26" s="438" t="s">
        <v>1923</v>
      </c>
      <c r="BF26" s="438" t="s">
        <v>1924</v>
      </c>
      <c r="BG26" s="438" t="s">
        <v>1925</v>
      </c>
      <c r="BH26" s="588">
        <v>0.0</v>
      </c>
      <c r="BI26" s="438" t="s">
        <v>1926</v>
      </c>
      <c r="BJ26" s="438" t="s">
        <v>1927</v>
      </c>
      <c r="BK26" s="438" t="s">
        <v>1928</v>
      </c>
      <c r="BL26" s="438" t="s">
        <v>1929</v>
      </c>
      <c r="BM26" s="438" t="s">
        <v>1930</v>
      </c>
      <c r="BN26" s="588">
        <v>29.9</v>
      </c>
      <c r="BO26" s="438" t="s">
        <v>1931</v>
      </c>
      <c r="BP26" s="438" t="s">
        <v>2067</v>
      </c>
      <c r="BQ26" s="438" t="s">
        <v>2068</v>
      </c>
      <c r="BR26" s="438" t="s">
        <v>1934</v>
      </c>
      <c r="BS26" s="438" t="s">
        <v>1935</v>
      </c>
      <c r="BT26" s="438" t="s">
        <v>1936</v>
      </c>
      <c r="BU26" s="589"/>
      <c r="BV26" s="438" t="s">
        <v>1936</v>
      </c>
      <c r="BW26" s="438"/>
      <c r="BX26" s="416">
        <f t="shared" si="3"/>
        <v>3.82</v>
      </c>
      <c r="BY26" s="89" t="s">
        <v>1937</v>
      </c>
      <c r="BZ26" s="89" t="s">
        <v>2069</v>
      </c>
    </row>
    <row r="27" ht="12.75" hidden="1" customHeight="1">
      <c r="A27" s="6">
        <v>21404.0</v>
      </c>
      <c r="B27" s="438" t="s">
        <v>2070</v>
      </c>
      <c r="C27" s="438" t="s">
        <v>2071</v>
      </c>
      <c r="D27" s="586">
        <v>42556.0</v>
      </c>
      <c r="E27" s="438" t="s">
        <v>2072</v>
      </c>
      <c r="F27" s="438" t="s">
        <v>2073</v>
      </c>
      <c r="G27" s="438" t="s">
        <v>1948</v>
      </c>
      <c r="H27" s="438" t="s">
        <v>1909</v>
      </c>
      <c r="I27" s="438" t="s">
        <v>1910</v>
      </c>
      <c r="J27" s="587">
        <v>1.0</v>
      </c>
      <c r="K27" s="416">
        <v>49.12</v>
      </c>
      <c r="L27" s="438" t="s">
        <v>1949</v>
      </c>
      <c r="M27" s="438" t="s">
        <v>2074</v>
      </c>
      <c r="N27" s="438" t="s">
        <v>1913</v>
      </c>
      <c r="O27" s="416">
        <v>2.69</v>
      </c>
      <c r="P27" s="588">
        <v>0.0</v>
      </c>
      <c r="Q27" s="588">
        <v>0.0</v>
      </c>
      <c r="R27" s="588">
        <v>3.744</v>
      </c>
      <c r="S27" s="588">
        <v>0.0</v>
      </c>
      <c r="T27" s="588">
        <v>0.0</v>
      </c>
      <c r="U27" s="588">
        <v>0.45</v>
      </c>
      <c r="V27" s="416">
        <v>0.64</v>
      </c>
      <c r="W27" s="416">
        <v>2.95</v>
      </c>
      <c r="X27" s="586">
        <v>42556.0</v>
      </c>
      <c r="Y27" s="586">
        <v>42569.64375</v>
      </c>
      <c r="Z27" s="438" t="s">
        <v>1914</v>
      </c>
      <c r="AA27" s="438" t="s">
        <v>1915</v>
      </c>
      <c r="AB27" s="586">
        <v>42569.64375</v>
      </c>
      <c r="AC27" s="586">
        <v>42569.0</v>
      </c>
      <c r="AD27" s="586">
        <v>42569.0</v>
      </c>
      <c r="AE27" s="438" t="s">
        <v>1916</v>
      </c>
      <c r="AF27" s="438"/>
      <c r="AG27" s="586"/>
      <c r="AH27" s="586"/>
      <c r="AI27" s="589"/>
      <c r="AJ27" s="438"/>
      <c r="AK27" s="588">
        <v>5.89</v>
      </c>
      <c r="AL27" s="589">
        <v>0.0</v>
      </c>
      <c r="AM27" s="438" t="s">
        <v>1917</v>
      </c>
      <c r="AN27" s="438" t="s">
        <v>1918</v>
      </c>
      <c r="AO27" s="438" t="s">
        <v>1919</v>
      </c>
      <c r="AP27" s="438" t="s">
        <v>1920</v>
      </c>
      <c r="AQ27" s="438" t="s">
        <v>2075</v>
      </c>
      <c r="AR27" s="588">
        <v>0.0</v>
      </c>
      <c r="AS27" s="588">
        <v>0.0</v>
      </c>
      <c r="AT27" s="588">
        <v>0.0</v>
      </c>
      <c r="AU27" s="588">
        <v>0.0</v>
      </c>
      <c r="AV27" s="588">
        <v>0.0</v>
      </c>
      <c r="AW27" s="588">
        <v>0.33</v>
      </c>
      <c r="AX27" s="588">
        <v>2.07</v>
      </c>
      <c r="AY27" s="588">
        <v>0.0</v>
      </c>
      <c r="AZ27" s="588">
        <v>0.45</v>
      </c>
      <c r="BA27" s="588">
        <v>49.12</v>
      </c>
      <c r="BB27" s="589">
        <v>24600.0</v>
      </c>
      <c r="BC27" s="438" t="s">
        <v>1922</v>
      </c>
      <c r="BD27" s="438"/>
      <c r="BE27" s="438" t="s">
        <v>1952</v>
      </c>
      <c r="BF27" s="438" t="s">
        <v>1924</v>
      </c>
      <c r="BG27" s="438" t="s">
        <v>1925</v>
      </c>
      <c r="BH27" s="588">
        <v>0.0</v>
      </c>
      <c r="BI27" s="438" t="s">
        <v>1926</v>
      </c>
      <c r="BJ27" s="438" t="s">
        <v>1927</v>
      </c>
      <c r="BK27" s="438" t="s">
        <v>1928</v>
      </c>
      <c r="BL27" s="438" t="s">
        <v>1929</v>
      </c>
      <c r="BM27" s="438" t="s">
        <v>1930</v>
      </c>
      <c r="BN27" s="588">
        <v>59.9</v>
      </c>
      <c r="BO27" s="438" t="s">
        <v>1955</v>
      </c>
      <c r="BP27" s="438" t="s">
        <v>2076</v>
      </c>
      <c r="BQ27" s="438" t="s">
        <v>2077</v>
      </c>
      <c r="BR27" s="438" t="s">
        <v>1957</v>
      </c>
      <c r="BS27" s="438" t="s">
        <v>1958</v>
      </c>
      <c r="BT27" s="438" t="s">
        <v>1936</v>
      </c>
      <c r="BU27" s="589"/>
      <c r="BV27" s="438" t="s">
        <v>1936</v>
      </c>
      <c r="BW27" s="438"/>
      <c r="BX27" s="416">
        <f t="shared" si="3"/>
        <v>6.28</v>
      </c>
      <c r="BY27" s="89" t="s">
        <v>1937</v>
      </c>
      <c r="BZ27" s="89" t="s">
        <v>2078</v>
      </c>
    </row>
    <row r="28" ht="12.75" hidden="1" customHeight="1">
      <c r="A28" s="6">
        <v>21404.0</v>
      </c>
      <c r="B28" s="438" t="s">
        <v>2070</v>
      </c>
      <c r="C28" s="438" t="s">
        <v>2071</v>
      </c>
      <c r="D28" s="586">
        <v>42556.0</v>
      </c>
      <c r="E28" s="438" t="s">
        <v>2072</v>
      </c>
      <c r="F28" s="438" t="s">
        <v>2073</v>
      </c>
      <c r="G28" s="438" t="s">
        <v>1908</v>
      </c>
      <c r="H28" s="438" t="s">
        <v>1909</v>
      </c>
      <c r="I28" s="438" t="s">
        <v>1910</v>
      </c>
      <c r="J28" s="587">
        <v>3.0</v>
      </c>
      <c r="K28" s="416">
        <v>73.56</v>
      </c>
      <c r="L28" s="438" t="s">
        <v>1911</v>
      </c>
      <c r="M28" s="438" t="s">
        <v>2074</v>
      </c>
      <c r="N28" s="438" t="s">
        <v>1913</v>
      </c>
      <c r="O28" s="416">
        <v>4.04</v>
      </c>
      <c r="P28" s="588">
        <v>0.0</v>
      </c>
      <c r="Q28" s="588">
        <v>0.0</v>
      </c>
      <c r="R28" s="588">
        <v>6.21</v>
      </c>
      <c r="S28" s="588">
        <v>0.0</v>
      </c>
      <c r="T28" s="588">
        <v>0.0</v>
      </c>
      <c r="U28" s="588">
        <v>1.35</v>
      </c>
      <c r="V28" s="416">
        <v>0.96</v>
      </c>
      <c r="W28" s="416">
        <v>4.41</v>
      </c>
      <c r="X28" s="586">
        <v>42556.0</v>
      </c>
      <c r="Y28" s="586">
        <v>42569.64375</v>
      </c>
      <c r="Z28" s="438" t="s">
        <v>1914</v>
      </c>
      <c r="AA28" s="438" t="s">
        <v>1915</v>
      </c>
      <c r="AB28" s="586">
        <v>42569.64375</v>
      </c>
      <c r="AC28" s="586">
        <v>42569.0</v>
      </c>
      <c r="AD28" s="586">
        <v>42569.0</v>
      </c>
      <c r="AE28" s="438" t="s">
        <v>1916</v>
      </c>
      <c r="AF28" s="438"/>
      <c r="AG28" s="586"/>
      <c r="AH28" s="586"/>
      <c r="AI28" s="589"/>
      <c r="AJ28" s="438"/>
      <c r="AK28" s="588">
        <v>8.83</v>
      </c>
      <c r="AL28" s="589">
        <v>0.0</v>
      </c>
      <c r="AM28" s="438" t="s">
        <v>1917</v>
      </c>
      <c r="AN28" s="438" t="s">
        <v>1918</v>
      </c>
      <c r="AO28" s="438" t="s">
        <v>1919</v>
      </c>
      <c r="AP28" s="438" t="s">
        <v>1920</v>
      </c>
      <c r="AQ28" s="438" t="s">
        <v>2075</v>
      </c>
      <c r="AR28" s="588">
        <v>0.0</v>
      </c>
      <c r="AS28" s="588">
        <v>0.0</v>
      </c>
      <c r="AT28" s="588">
        <v>0.0</v>
      </c>
      <c r="AU28" s="588">
        <v>0.0</v>
      </c>
      <c r="AV28" s="588">
        <v>0.0</v>
      </c>
      <c r="AW28" s="588">
        <v>0.94</v>
      </c>
      <c r="AX28" s="588">
        <v>6.09</v>
      </c>
      <c r="AY28" s="588">
        <v>0.0</v>
      </c>
      <c r="AZ28" s="588">
        <v>1.35</v>
      </c>
      <c r="BA28" s="588">
        <v>73.56</v>
      </c>
      <c r="BB28" s="589">
        <v>24597.0</v>
      </c>
      <c r="BC28" s="438" t="s">
        <v>1922</v>
      </c>
      <c r="BD28" s="438"/>
      <c r="BE28" s="438" t="s">
        <v>1923</v>
      </c>
      <c r="BF28" s="438" t="s">
        <v>1924</v>
      </c>
      <c r="BG28" s="438" t="s">
        <v>1925</v>
      </c>
      <c r="BH28" s="588">
        <v>0.0</v>
      </c>
      <c r="BI28" s="438" t="s">
        <v>1926</v>
      </c>
      <c r="BJ28" s="438" t="s">
        <v>1927</v>
      </c>
      <c r="BK28" s="438" t="s">
        <v>1928</v>
      </c>
      <c r="BL28" s="438" t="s">
        <v>1929</v>
      </c>
      <c r="BM28" s="438" t="s">
        <v>1930</v>
      </c>
      <c r="BN28" s="588">
        <v>29.9</v>
      </c>
      <c r="BO28" s="438" t="s">
        <v>1931</v>
      </c>
      <c r="BP28" s="438" t="s">
        <v>2076</v>
      </c>
      <c r="BQ28" s="438" t="s">
        <v>2077</v>
      </c>
      <c r="BR28" s="438" t="s">
        <v>1934</v>
      </c>
      <c r="BS28" s="438" t="s">
        <v>1935</v>
      </c>
      <c r="BT28" s="438" t="s">
        <v>1936</v>
      </c>
      <c r="BU28" s="589"/>
      <c r="BV28" s="438" t="s">
        <v>1936</v>
      </c>
      <c r="BW28" s="438"/>
      <c r="BX28" s="416">
        <f t="shared" si="3"/>
        <v>9.41</v>
      </c>
      <c r="BY28" s="89" t="s">
        <v>1937</v>
      </c>
      <c r="BZ28" s="89" t="s">
        <v>2078</v>
      </c>
    </row>
    <row r="29" ht="12.75" hidden="1" customHeight="1">
      <c r="A29" s="6">
        <v>2165.0</v>
      </c>
      <c r="B29" s="438" t="s">
        <v>2079</v>
      </c>
      <c r="C29" s="438" t="s">
        <v>2080</v>
      </c>
      <c r="D29" s="586">
        <v>42556.0</v>
      </c>
      <c r="E29" s="438" t="s">
        <v>2081</v>
      </c>
      <c r="F29" s="438" t="s">
        <v>2082</v>
      </c>
      <c r="G29" s="438" t="s">
        <v>1908</v>
      </c>
      <c r="H29" s="438" t="s">
        <v>1909</v>
      </c>
      <c r="I29" s="438" t="s">
        <v>1910</v>
      </c>
      <c r="J29" s="587">
        <v>1.0</v>
      </c>
      <c r="K29" s="416">
        <v>29.9</v>
      </c>
      <c r="L29" s="438" t="s">
        <v>1911</v>
      </c>
      <c r="M29" s="438" t="s">
        <v>2083</v>
      </c>
      <c r="N29" s="438" t="s">
        <v>1913</v>
      </c>
      <c r="O29" s="416">
        <v>1.64</v>
      </c>
      <c r="P29" s="588">
        <v>0.0</v>
      </c>
      <c r="Q29" s="588">
        <v>0.0</v>
      </c>
      <c r="R29" s="588">
        <v>2.07</v>
      </c>
      <c r="S29" s="588">
        <v>0.0</v>
      </c>
      <c r="T29" s="588">
        <v>0.0</v>
      </c>
      <c r="U29" s="588">
        <v>0.45</v>
      </c>
      <c r="V29" s="416">
        <v>0.39</v>
      </c>
      <c r="W29" s="416">
        <v>1.79</v>
      </c>
      <c r="X29" s="586">
        <v>42556.0</v>
      </c>
      <c r="Y29" s="586">
        <v>42569.64375</v>
      </c>
      <c r="Z29" s="438" t="s">
        <v>1914</v>
      </c>
      <c r="AA29" s="438" t="s">
        <v>1915</v>
      </c>
      <c r="AB29" s="586">
        <v>42569.64375</v>
      </c>
      <c r="AC29" s="586">
        <v>42569.0</v>
      </c>
      <c r="AD29" s="586">
        <v>42569.0</v>
      </c>
      <c r="AE29" s="438" t="s">
        <v>1916</v>
      </c>
      <c r="AF29" s="438"/>
      <c r="AG29" s="586"/>
      <c r="AH29" s="586"/>
      <c r="AI29" s="589"/>
      <c r="AJ29" s="438"/>
      <c r="AK29" s="588">
        <v>3.58</v>
      </c>
      <c r="AL29" s="589">
        <v>0.0</v>
      </c>
      <c r="AM29" s="438" t="s">
        <v>1917</v>
      </c>
      <c r="AN29" s="438" t="s">
        <v>1918</v>
      </c>
      <c r="AO29" s="438" t="s">
        <v>1919</v>
      </c>
      <c r="AP29" s="438" t="s">
        <v>1920</v>
      </c>
      <c r="AQ29" s="438" t="s">
        <v>2084</v>
      </c>
      <c r="AR29" s="588">
        <v>0.0</v>
      </c>
      <c r="AS29" s="588">
        <v>0.0</v>
      </c>
      <c r="AT29" s="588">
        <v>0.0</v>
      </c>
      <c r="AU29" s="588">
        <v>0.0</v>
      </c>
      <c r="AV29" s="588">
        <v>0.0</v>
      </c>
      <c r="AW29" s="588">
        <v>0.37</v>
      </c>
      <c r="AX29" s="588">
        <v>5.02</v>
      </c>
      <c r="AY29" s="588">
        <v>0.0</v>
      </c>
      <c r="AZ29" s="588">
        <v>0.45</v>
      </c>
      <c r="BA29" s="588">
        <v>29.9</v>
      </c>
      <c r="BB29" s="589">
        <v>24597.0</v>
      </c>
      <c r="BC29" s="438" t="s">
        <v>1922</v>
      </c>
      <c r="BD29" s="438"/>
      <c r="BE29" s="438" t="s">
        <v>1923</v>
      </c>
      <c r="BF29" s="438" t="s">
        <v>1924</v>
      </c>
      <c r="BG29" s="438" t="s">
        <v>1925</v>
      </c>
      <c r="BH29" s="588">
        <v>0.0</v>
      </c>
      <c r="BI29" s="438" t="s">
        <v>1926</v>
      </c>
      <c r="BJ29" s="438" t="s">
        <v>1927</v>
      </c>
      <c r="BK29" s="438" t="s">
        <v>1928</v>
      </c>
      <c r="BL29" s="438" t="s">
        <v>1929</v>
      </c>
      <c r="BM29" s="438" t="s">
        <v>1930</v>
      </c>
      <c r="BN29" s="588">
        <v>29.9</v>
      </c>
      <c r="BO29" s="438" t="s">
        <v>1931</v>
      </c>
      <c r="BP29" s="438" t="s">
        <v>1967</v>
      </c>
      <c r="BQ29" s="438" t="s">
        <v>2085</v>
      </c>
      <c r="BR29" s="438" t="s">
        <v>1934</v>
      </c>
      <c r="BS29" s="438" t="s">
        <v>1935</v>
      </c>
      <c r="BT29" s="438" t="s">
        <v>1936</v>
      </c>
      <c r="BU29" s="589"/>
      <c r="BV29" s="438" t="s">
        <v>1936</v>
      </c>
      <c r="BW29" s="438"/>
      <c r="BX29" s="416">
        <f t="shared" si="3"/>
        <v>3.82</v>
      </c>
      <c r="BY29" s="89" t="s">
        <v>1937</v>
      </c>
      <c r="BZ29" s="89" t="s">
        <v>2086</v>
      </c>
    </row>
    <row r="30" ht="12.75" hidden="1" customHeight="1">
      <c r="A30" s="6">
        <v>21749.0</v>
      </c>
      <c r="B30" s="438" t="s">
        <v>2087</v>
      </c>
      <c r="C30" s="438" t="s">
        <v>2088</v>
      </c>
      <c r="D30" s="586">
        <v>42556.0</v>
      </c>
      <c r="E30" s="438" t="s">
        <v>2089</v>
      </c>
      <c r="F30" s="438" t="s">
        <v>2090</v>
      </c>
      <c r="G30" s="438" t="s">
        <v>1908</v>
      </c>
      <c r="H30" s="438" t="s">
        <v>1909</v>
      </c>
      <c r="I30" s="438" t="s">
        <v>1910</v>
      </c>
      <c r="J30" s="587">
        <v>1.0</v>
      </c>
      <c r="K30" s="416">
        <v>29.9</v>
      </c>
      <c r="L30" s="438" t="s">
        <v>1911</v>
      </c>
      <c r="M30" s="438" t="s">
        <v>2091</v>
      </c>
      <c r="N30" s="438" t="s">
        <v>1913</v>
      </c>
      <c r="O30" s="416">
        <v>1.64</v>
      </c>
      <c r="P30" s="588">
        <v>0.0</v>
      </c>
      <c r="Q30" s="588">
        <v>0.0</v>
      </c>
      <c r="R30" s="588">
        <v>2.07</v>
      </c>
      <c r="S30" s="588">
        <v>0.0</v>
      </c>
      <c r="T30" s="588">
        <v>0.0</v>
      </c>
      <c r="U30" s="588">
        <v>0.45</v>
      </c>
      <c r="V30" s="416">
        <v>0.39</v>
      </c>
      <c r="W30" s="416">
        <v>1.79</v>
      </c>
      <c r="X30" s="586">
        <v>42556.0</v>
      </c>
      <c r="Y30" s="586">
        <v>42570.64375</v>
      </c>
      <c r="Z30" s="438" t="s">
        <v>1914</v>
      </c>
      <c r="AA30" s="438" t="s">
        <v>1915</v>
      </c>
      <c r="AB30" s="586">
        <v>42570.64375</v>
      </c>
      <c r="AC30" s="586">
        <v>42569.0</v>
      </c>
      <c r="AD30" s="586">
        <v>42569.0</v>
      </c>
      <c r="AE30" s="438" t="s">
        <v>1916</v>
      </c>
      <c r="AF30" s="438"/>
      <c r="AG30" s="586"/>
      <c r="AH30" s="586"/>
      <c r="AI30" s="589"/>
      <c r="AJ30" s="438"/>
      <c r="AK30" s="588">
        <v>3.58</v>
      </c>
      <c r="AL30" s="589">
        <v>0.0</v>
      </c>
      <c r="AM30" s="438" t="s">
        <v>1917</v>
      </c>
      <c r="AN30" s="438" t="s">
        <v>1918</v>
      </c>
      <c r="AO30" s="438" t="s">
        <v>1919</v>
      </c>
      <c r="AP30" s="438" t="s">
        <v>1920</v>
      </c>
      <c r="AQ30" s="438" t="s">
        <v>2092</v>
      </c>
      <c r="AR30" s="588">
        <v>0.0</v>
      </c>
      <c r="AS30" s="588">
        <v>0.0</v>
      </c>
      <c r="AT30" s="588">
        <v>0.0</v>
      </c>
      <c r="AU30" s="588">
        <v>0.0</v>
      </c>
      <c r="AV30" s="588">
        <v>0.0</v>
      </c>
      <c r="AW30" s="588">
        <v>0.34</v>
      </c>
      <c r="AX30" s="588">
        <v>5.23</v>
      </c>
      <c r="AY30" s="588">
        <v>0.0</v>
      </c>
      <c r="AZ30" s="588">
        <v>0.45</v>
      </c>
      <c r="BA30" s="588">
        <v>29.9</v>
      </c>
      <c r="BB30" s="589">
        <v>24597.0</v>
      </c>
      <c r="BC30" s="438" t="s">
        <v>1922</v>
      </c>
      <c r="BD30" s="438"/>
      <c r="BE30" s="438" t="s">
        <v>1923</v>
      </c>
      <c r="BF30" s="438" t="s">
        <v>1924</v>
      </c>
      <c r="BG30" s="438" t="s">
        <v>1925</v>
      </c>
      <c r="BH30" s="588">
        <v>0.0</v>
      </c>
      <c r="BI30" s="438" t="s">
        <v>1926</v>
      </c>
      <c r="BJ30" s="438" t="s">
        <v>1927</v>
      </c>
      <c r="BK30" s="438" t="s">
        <v>1928</v>
      </c>
      <c r="BL30" s="438" t="s">
        <v>1929</v>
      </c>
      <c r="BM30" s="438" t="s">
        <v>1930</v>
      </c>
      <c r="BN30" s="588">
        <v>29.9</v>
      </c>
      <c r="BO30" s="438" t="s">
        <v>1931</v>
      </c>
      <c r="BP30" s="438" t="s">
        <v>2093</v>
      </c>
      <c r="BQ30" s="438" t="s">
        <v>2094</v>
      </c>
      <c r="BR30" s="438" t="s">
        <v>1934</v>
      </c>
      <c r="BS30" s="438" t="s">
        <v>1935</v>
      </c>
      <c r="BT30" s="438" t="s">
        <v>1936</v>
      </c>
      <c r="BU30" s="589"/>
      <c r="BV30" s="438" t="s">
        <v>1936</v>
      </c>
      <c r="BW30" s="438"/>
      <c r="BX30" s="416">
        <f t="shared" si="3"/>
        <v>3.82</v>
      </c>
      <c r="BY30" s="89" t="s">
        <v>1937</v>
      </c>
      <c r="BZ30" s="89" t="s">
        <v>2095</v>
      </c>
    </row>
    <row r="31" ht="12.75" hidden="1" customHeight="1">
      <c r="A31" s="6">
        <v>21786.0</v>
      </c>
      <c r="B31" s="438" t="s">
        <v>2096</v>
      </c>
      <c r="C31" s="438" t="s">
        <v>2097</v>
      </c>
      <c r="D31" s="586">
        <v>42556.0</v>
      </c>
      <c r="E31" s="438" t="s">
        <v>2098</v>
      </c>
      <c r="F31" s="438" t="s">
        <v>2082</v>
      </c>
      <c r="G31" s="438" t="s">
        <v>1948</v>
      </c>
      <c r="H31" s="438" t="s">
        <v>1909</v>
      </c>
      <c r="I31" s="438" t="s">
        <v>1910</v>
      </c>
      <c r="J31" s="587">
        <v>1.0</v>
      </c>
      <c r="K31" s="416">
        <v>52.71</v>
      </c>
      <c r="L31" s="438" t="s">
        <v>1949</v>
      </c>
      <c r="M31" s="438" t="s">
        <v>2099</v>
      </c>
      <c r="N31" s="438" t="s">
        <v>1913</v>
      </c>
      <c r="O31" s="416">
        <v>2.89</v>
      </c>
      <c r="P31" s="588">
        <v>0.0</v>
      </c>
      <c r="Q31" s="588">
        <v>0.0</v>
      </c>
      <c r="R31" s="588">
        <v>3.744</v>
      </c>
      <c r="S31" s="588">
        <v>0.0</v>
      </c>
      <c r="T31" s="588">
        <v>0.0</v>
      </c>
      <c r="U31" s="588">
        <v>0.45</v>
      </c>
      <c r="V31" s="416">
        <v>0.69</v>
      </c>
      <c r="W31" s="416">
        <v>3.16</v>
      </c>
      <c r="X31" s="586">
        <v>42556.0</v>
      </c>
      <c r="Y31" s="586">
        <v>42569.64375</v>
      </c>
      <c r="Z31" s="438" t="s">
        <v>1914</v>
      </c>
      <c r="AA31" s="438" t="s">
        <v>1915</v>
      </c>
      <c r="AB31" s="586">
        <v>42569.64375</v>
      </c>
      <c r="AC31" s="586">
        <v>42569.0</v>
      </c>
      <c r="AD31" s="586">
        <v>42569.0</v>
      </c>
      <c r="AE31" s="438" t="s">
        <v>1916</v>
      </c>
      <c r="AF31" s="438"/>
      <c r="AG31" s="586"/>
      <c r="AH31" s="586"/>
      <c r="AI31" s="589"/>
      <c r="AJ31" s="438"/>
      <c r="AK31" s="588">
        <v>6.32</v>
      </c>
      <c r="AL31" s="589">
        <v>0.0</v>
      </c>
      <c r="AM31" s="438" t="s">
        <v>1917</v>
      </c>
      <c r="AN31" s="438" t="s">
        <v>1918</v>
      </c>
      <c r="AO31" s="438" t="s">
        <v>1919</v>
      </c>
      <c r="AP31" s="438" t="s">
        <v>1920</v>
      </c>
      <c r="AQ31" s="438" t="s">
        <v>2100</v>
      </c>
      <c r="AR31" s="588">
        <v>0.0</v>
      </c>
      <c r="AS31" s="588">
        <v>0.0</v>
      </c>
      <c r="AT31" s="588">
        <v>0.0</v>
      </c>
      <c r="AU31" s="588">
        <v>0.0</v>
      </c>
      <c r="AV31" s="588">
        <v>0.0</v>
      </c>
      <c r="AW31" s="588">
        <v>0.66</v>
      </c>
      <c r="AX31" s="588">
        <v>2.21</v>
      </c>
      <c r="AY31" s="588">
        <v>0.0</v>
      </c>
      <c r="AZ31" s="588">
        <v>0.45</v>
      </c>
      <c r="BA31" s="588">
        <v>52.71</v>
      </c>
      <c r="BB31" s="589">
        <v>24600.0</v>
      </c>
      <c r="BC31" s="438" t="s">
        <v>1922</v>
      </c>
      <c r="BD31" s="438"/>
      <c r="BE31" s="438" t="s">
        <v>1952</v>
      </c>
      <c r="BF31" s="438" t="s">
        <v>1924</v>
      </c>
      <c r="BG31" s="438" t="s">
        <v>1925</v>
      </c>
      <c r="BH31" s="588">
        <v>0.0</v>
      </c>
      <c r="BI31" s="438" t="s">
        <v>1926</v>
      </c>
      <c r="BJ31" s="438" t="s">
        <v>1927</v>
      </c>
      <c r="BK31" s="438" t="s">
        <v>1928</v>
      </c>
      <c r="BL31" s="438" t="s">
        <v>1929</v>
      </c>
      <c r="BM31" s="438" t="s">
        <v>1930</v>
      </c>
      <c r="BN31" s="588">
        <v>59.9</v>
      </c>
      <c r="BO31" s="438" t="s">
        <v>1955</v>
      </c>
      <c r="BP31" s="438" t="s">
        <v>1967</v>
      </c>
      <c r="BQ31" s="438" t="s">
        <v>2101</v>
      </c>
      <c r="BR31" s="438" t="s">
        <v>1957</v>
      </c>
      <c r="BS31" s="438" t="s">
        <v>1958</v>
      </c>
      <c r="BT31" s="438" t="s">
        <v>1936</v>
      </c>
      <c r="BU31" s="589"/>
      <c r="BV31" s="438" t="s">
        <v>1936</v>
      </c>
      <c r="BW31" s="438"/>
      <c r="BX31" s="416">
        <f t="shared" si="3"/>
        <v>6.74</v>
      </c>
      <c r="BY31" s="89" t="s">
        <v>1937</v>
      </c>
      <c r="BZ31" s="89" t="s">
        <v>2102</v>
      </c>
    </row>
    <row r="32" ht="12.75" hidden="1" customHeight="1">
      <c r="A32" s="6">
        <v>21786.0</v>
      </c>
      <c r="B32" s="438" t="s">
        <v>2096</v>
      </c>
      <c r="C32" s="438" t="s">
        <v>2097</v>
      </c>
      <c r="D32" s="586">
        <v>42556.0</v>
      </c>
      <c r="E32" s="438" t="s">
        <v>2098</v>
      </c>
      <c r="F32" s="438" t="s">
        <v>2082</v>
      </c>
      <c r="G32" s="438" t="s">
        <v>1908</v>
      </c>
      <c r="H32" s="438" t="s">
        <v>1909</v>
      </c>
      <c r="I32" s="438" t="s">
        <v>1910</v>
      </c>
      <c r="J32" s="587">
        <v>2.0</v>
      </c>
      <c r="K32" s="416">
        <v>59.8</v>
      </c>
      <c r="L32" s="438" t="s">
        <v>1911</v>
      </c>
      <c r="M32" s="438" t="s">
        <v>2099</v>
      </c>
      <c r="N32" s="438" t="s">
        <v>1913</v>
      </c>
      <c r="O32" s="416">
        <v>3.28</v>
      </c>
      <c r="P32" s="588">
        <v>0.0</v>
      </c>
      <c r="Q32" s="588">
        <v>0.0</v>
      </c>
      <c r="R32" s="588">
        <v>4.14</v>
      </c>
      <c r="S32" s="588">
        <v>0.0</v>
      </c>
      <c r="T32" s="588">
        <v>0.0</v>
      </c>
      <c r="U32" s="588">
        <v>0.9</v>
      </c>
      <c r="V32" s="416">
        <v>0.78</v>
      </c>
      <c r="W32" s="416">
        <v>3.59</v>
      </c>
      <c r="X32" s="586">
        <v>42556.0</v>
      </c>
      <c r="Y32" s="586">
        <v>42569.64375</v>
      </c>
      <c r="Z32" s="438" t="s">
        <v>1914</v>
      </c>
      <c r="AA32" s="438" t="s">
        <v>1915</v>
      </c>
      <c r="AB32" s="586">
        <v>42569.64375</v>
      </c>
      <c r="AC32" s="586">
        <v>42569.0</v>
      </c>
      <c r="AD32" s="586">
        <v>42569.0</v>
      </c>
      <c r="AE32" s="438" t="s">
        <v>1916</v>
      </c>
      <c r="AF32" s="438"/>
      <c r="AG32" s="586"/>
      <c r="AH32" s="586"/>
      <c r="AI32" s="589"/>
      <c r="AJ32" s="438"/>
      <c r="AK32" s="588">
        <v>7.17</v>
      </c>
      <c r="AL32" s="589">
        <v>0.0</v>
      </c>
      <c r="AM32" s="438" t="s">
        <v>1917</v>
      </c>
      <c r="AN32" s="438" t="s">
        <v>1918</v>
      </c>
      <c r="AO32" s="438" t="s">
        <v>1919</v>
      </c>
      <c r="AP32" s="438" t="s">
        <v>1920</v>
      </c>
      <c r="AQ32" s="438" t="s">
        <v>2100</v>
      </c>
      <c r="AR32" s="588">
        <v>0.0</v>
      </c>
      <c r="AS32" s="588">
        <v>0.0</v>
      </c>
      <c r="AT32" s="588">
        <v>0.0</v>
      </c>
      <c r="AU32" s="588">
        <v>0.0</v>
      </c>
      <c r="AV32" s="588">
        <v>0.0</v>
      </c>
      <c r="AW32" s="588">
        <v>1.29</v>
      </c>
      <c r="AX32" s="588">
        <v>4.37</v>
      </c>
      <c r="AY32" s="588">
        <v>0.0</v>
      </c>
      <c r="AZ32" s="588">
        <v>0.9</v>
      </c>
      <c r="BA32" s="588">
        <v>59.8</v>
      </c>
      <c r="BB32" s="589">
        <v>24597.0</v>
      </c>
      <c r="BC32" s="438" t="s">
        <v>1922</v>
      </c>
      <c r="BD32" s="438"/>
      <c r="BE32" s="438" t="s">
        <v>1923</v>
      </c>
      <c r="BF32" s="438" t="s">
        <v>1924</v>
      </c>
      <c r="BG32" s="438" t="s">
        <v>1925</v>
      </c>
      <c r="BH32" s="588">
        <v>0.0</v>
      </c>
      <c r="BI32" s="438" t="s">
        <v>1926</v>
      </c>
      <c r="BJ32" s="438" t="s">
        <v>1927</v>
      </c>
      <c r="BK32" s="438" t="s">
        <v>1928</v>
      </c>
      <c r="BL32" s="438" t="s">
        <v>1929</v>
      </c>
      <c r="BM32" s="438" t="s">
        <v>1930</v>
      </c>
      <c r="BN32" s="588">
        <v>29.9</v>
      </c>
      <c r="BO32" s="438" t="s">
        <v>1931</v>
      </c>
      <c r="BP32" s="438" t="s">
        <v>1967</v>
      </c>
      <c r="BQ32" s="438" t="s">
        <v>2101</v>
      </c>
      <c r="BR32" s="438" t="s">
        <v>1934</v>
      </c>
      <c r="BS32" s="438" t="s">
        <v>1935</v>
      </c>
      <c r="BT32" s="438" t="s">
        <v>1936</v>
      </c>
      <c r="BU32" s="589"/>
      <c r="BV32" s="438" t="s">
        <v>1936</v>
      </c>
      <c r="BW32" s="438"/>
      <c r="BX32" s="416">
        <f t="shared" si="3"/>
        <v>7.65</v>
      </c>
      <c r="BY32" s="89" t="s">
        <v>1937</v>
      </c>
      <c r="BZ32" s="89" t="s">
        <v>2102</v>
      </c>
    </row>
    <row r="33" ht="12.75" hidden="1" customHeight="1">
      <c r="A33" s="6">
        <v>22284.0</v>
      </c>
      <c r="B33" s="438" t="s">
        <v>2103</v>
      </c>
      <c r="C33" s="438" t="s">
        <v>2104</v>
      </c>
      <c r="D33" s="586">
        <v>42556.0</v>
      </c>
      <c r="E33" s="438" t="s">
        <v>2105</v>
      </c>
      <c r="F33" s="438" t="s">
        <v>1947</v>
      </c>
      <c r="G33" s="438" t="s">
        <v>1948</v>
      </c>
      <c r="H33" s="438" t="s">
        <v>1909</v>
      </c>
      <c r="I33" s="438" t="s">
        <v>1910</v>
      </c>
      <c r="J33" s="587">
        <v>2.0</v>
      </c>
      <c r="K33" s="416">
        <v>105.42</v>
      </c>
      <c r="L33" s="438" t="s">
        <v>1949</v>
      </c>
      <c r="M33" s="438" t="s">
        <v>2106</v>
      </c>
      <c r="N33" s="438" t="s">
        <v>1913</v>
      </c>
      <c r="O33" s="416">
        <v>5.79</v>
      </c>
      <c r="P33" s="588">
        <v>0.0</v>
      </c>
      <c r="Q33" s="588">
        <v>0.0</v>
      </c>
      <c r="R33" s="588">
        <v>7.488</v>
      </c>
      <c r="S33" s="588">
        <v>0.0</v>
      </c>
      <c r="T33" s="588">
        <v>0.0</v>
      </c>
      <c r="U33" s="588">
        <v>0.9</v>
      </c>
      <c r="V33" s="416">
        <v>1.37</v>
      </c>
      <c r="W33" s="416">
        <v>6.33</v>
      </c>
      <c r="X33" s="586">
        <v>42556.0</v>
      </c>
      <c r="Y33" s="586">
        <v>42570.40694444445</v>
      </c>
      <c r="Z33" s="438" t="s">
        <v>1914</v>
      </c>
      <c r="AA33" s="438" t="s">
        <v>1915</v>
      </c>
      <c r="AB33" s="586">
        <v>42570.40694444445</v>
      </c>
      <c r="AC33" s="586">
        <v>42569.0</v>
      </c>
      <c r="AD33" s="586">
        <v>42569.0</v>
      </c>
      <c r="AE33" s="438" t="s">
        <v>1916</v>
      </c>
      <c r="AF33" s="438"/>
      <c r="AG33" s="586"/>
      <c r="AH33" s="586"/>
      <c r="AI33" s="589"/>
      <c r="AJ33" s="438"/>
      <c r="AK33" s="588">
        <v>12.65</v>
      </c>
      <c r="AL33" s="589">
        <v>0.0</v>
      </c>
      <c r="AM33" s="438" t="s">
        <v>1917</v>
      </c>
      <c r="AN33" s="438" t="s">
        <v>1918</v>
      </c>
      <c r="AO33" s="438" t="s">
        <v>1919</v>
      </c>
      <c r="AP33" s="438" t="s">
        <v>1920</v>
      </c>
      <c r="AQ33" s="438" t="s">
        <v>2107</v>
      </c>
      <c r="AR33" s="588">
        <v>0.0</v>
      </c>
      <c r="AS33" s="588">
        <v>0.0</v>
      </c>
      <c r="AT33" s="588">
        <v>0.0</v>
      </c>
      <c r="AU33" s="588">
        <v>0.0</v>
      </c>
      <c r="AV33" s="588">
        <v>0.0</v>
      </c>
      <c r="AW33" s="588">
        <v>1.15</v>
      </c>
      <c r="AX33" s="588">
        <v>11.6</v>
      </c>
      <c r="AY33" s="588">
        <v>0.0</v>
      </c>
      <c r="AZ33" s="588">
        <v>0.9</v>
      </c>
      <c r="BA33" s="588">
        <v>105.42</v>
      </c>
      <c r="BB33" s="589">
        <v>24600.0</v>
      </c>
      <c r="BC33" s="438" t="s">
        <v>1922</v>
      </c>
      <c r="BD33" s="438"/>
      <c r="BE33" s="438" t="s">
        <v>1952</v>
      </c>
      <c r="BF33" s="438" t="s">
        <v>1924</v>
      </c>
      <c r="BG33" s="438" t="s">
        <v>1925</v>
      </c>
      <c r="BH33" s="588">
        <v>0.0</v>
      </c>
      <c r="BI33" s="438" t="s">
        <v>1926</v>
      </c>
      <c r="BJ33" s="438" t="s">
        <v>1927</v>
      </c>
      <c r="BK33" s="438" t="s">
        <v>1928</v>
      </c>
      <c r="BL33" s="438" t="s">
        <v>1929</v>
      </c>
      <c r="BM33" s="438" t="s">
        <v>1930</v>
      </c>
      <c r="BN33" s="588">
        <v>59.9</v>
      </c>
      <c r="BO33" s="438" t="s">
        <v>1955</v>
      </c>
      <c r="BP33" s="438" t="s">
        <v>1956</v>
      </c>
      <c r="BQ33" s="438" t="s">
        <v>2108</v>
      </c>
      <c r="BR33" s="438" t="s">
        <v>1957</v>
      </c>
      <c r="BS33" s="438" t="s">
        <v>1958</v>
      </c>
      <c r="BT33" s="438" t="s">
        <v>1936</v>
      </c>
      <c r="BU33" s="589"/>
      <c r="BV33" s="438" t="s">
        <v>1936</v>
      </c>
      <c r="BW33" s="438"/>
      <c r="BX33" s="416">
        <f t="shared" si="3"/>
        <v>13.49</v>
      </c>
      <c r="BY33" s="89" t="s">
        <v>1937</v>
      </c>
      <c r="BZ33" s="89" t="s">
        <v>2109</v>
      </c>
    </row>
    <row r="34" ht="12.75" hidden="1" customHeight="1">
      <c r="A34" s="6">
        <v>22284.0</v>
      </c>
      <c r="B34" s="438" t="s">
        <v>2103</v>
      </c>
      <c r="C34" s="438" t="s">
        <v>2104</v>
      </c>
      <c r="D34" s="586">
        <v>42556.0</v>
      </c>
      <c r="E34" s="438" t="s">
        <v>2105</v>
      </c>
      <c r="F34" s="438" t="s">
        <v>1947</v>
      </c>
      <c r="G34" s="438" t="s">
        <v>1908</v>
      </c>
      <c r="H34" s="438" t="s">
        <v>1909</v>
      </c>
      <c r="I34" s="438" t="s">
        <v>1910</v>
      </c>
      <c r="J34" s="587">
        <v>3.0</v>
      </c>
      <c r="K34" s="416">
        <v>89.7</v>
      </c>
      <c r="L34" s="438" t="s">
        <v>1911</v>
      </c>
      <c r="M34" s="438" t="s">
        <v>2106</v>
      </c>
      <c r="N34" s="438" t="s">
        <v>1913</v>
      </c>
      <c r="O34" s="416">
        <v>4.92</v>
      </c>
      <c r="P34" s="588">
        <v>0.0</v>
      </c>
      <c r="Q34" s="588">
        <v>0.0</v>
      </c>
      <c r="R34" s="588">
        <v>6.21</v>
      </c>
      <c r="S34" s="588">
        <v>0.0</v>
      </c>
      <c r="T34" s="588">
        <v>0.0</v>
      </c>
      <c r="U34" s="588">
        <v>1.35</v>
      </c>
      <c r="V34" s="416">
        <v>1.17</v>
      </c>
      <c r="W34" s="416">
        <v>5.38</v>
      </c>
      <c r="X34" s="586">
        <v>42556.0</v>
      </c>
      <c r="Y34" s="586">
        <v>42570.40694444445</v>
      </c>
      <c r="Z34" s="438" t="s">
        <v>1914</v>
      </c>
      <c r="AA34" s="438" t="s">
        <v>1915</v>
      </c>
      <c r="AB34" s="586">
        <v>42570.40694444445</v>
      </c>
      <c r="AC34" s="586">
        <v>42569.0</v>
      </c>
      <c r="AD34" s="586">
        <v>42569.0</v>
      </c>
      <c r="AE34" s="438" t="s">
        <v>1916</v>
      </c>
      <c r="AF34" s="438"/>
      <c r="AG34" s="586"/>
      <c r="AH34" s="586"/>
      <c r="AI34" s="589"/>
      <c r="AJ34" s="438"/>
      <c r="AK34" s="588">
        <v>10.76</v>
      </c>
      <c r="AL34" s="589">
        <v>0.0</v>
      </c>
      <c r="AM34" s="438" t="s">
        <v>1917</v>
      </c>
      <c r="AN34" s="438" t="s">
        <v>1918</v>
      </c>
      <c r="AO34" s="438" t="s">
        <v>1919</v>
      </c>
      <c r="AP34" s="438" t="s">
        <v>1920</v>
      </c>
      <c r="AQ34" s="438" t="s">
        <v>2107</v>
      </c>
      <c r="AR34" s="588">
        <v>0.0</v>
      </c>
      <c r="AS34" s="588">
        <v>0.0</v>
      </c>
      <c r="AT34" s="588">
        <v>0.0</v>
      </c>
      <c r="AU34" s="588">
        <v>0.0</v>
      </c>
      <c r="AV34" s="588">
        <v>0.0</v>
      </c>
      <c r="AW34" s="588">
        <v>1.69</v>
      </c>
      <c r="AX34" s="588">
        <v>17.21</v>
      </c>
      <c r="AY34" s="588">
        <v>0.0</v>
      </c>
      <c r="AZ34" s="588">
        <v>1.35</v>
      </c>
      <c r="BA34" s="588">
        <v>89.7</v>
      </c>
      <c r="BB34" s="589">
        <v>24597.0</v>
      </c>
      <c r="BC34" s="438" t="s">
        <v>1922</v>
      </c>
      <c r="BD34" s="438"/>
      <c r="BE34" s="438" t="s">
        <v>1923</v>
      </c>
      <c r="BF34" s="438" t="s">
        <v>1924</v>
      </c>
      <c r="BG34" s="438" t="s">
        <v>1925</v>
      </c>
      <c r="BH34" s="588">
        <v>0.0</v>
      </c>
      <c r="BI34" s="438" t="s">
        <v>1926</v>
      </c>
      <c r="BJ34" s="438" t="s">
        <v>1927</v>
      </c>
      <c r="BK34" s="438" t="s">
        <v>1928</v>
      </c>
      <c r="BL34" s="438" t="s">
        <v>1929</v>
      </c>
      <c r="BM34" s="438" t="s">
        <v>1930</v>
      </c>
      <c r="BN34" s="588">
        <v>29.9</v>
      </c>
      <c r="BO34" s="438" t="s">
        <v>1931</v>
      </c>
      <c r="BP34" s="438" t="s">
        <v>1956</v>
      </c>
      <c r="BQ34" s="438" t="s">
        <v>2108</v>
      </c>
      <c r="BR34" s="438" t="s">
        <v>1934</v>
      </c>
      <c r="BS34" s="438" t="s">
        <v>1935</v>
      </c>
      <c r="BT34" s="438" t="s">
        <v>1936</v>
      </c>
      <c r="BU34" s="589"/>
      <c r="BV34" s="438" t="s">
        <v>1936</v>
      </c>
      <c r="BW34" s="438"/>
      <c r="BX34" s="416">
        <f t="shared" si="3"/>
        <v>11.47</v>
      </c>
      <c r="BY34" s="89" t="s">
        <v>1937</v>
      </c>
      <c r="BZ34" s="89" t="s">
        <v>2109</v>
      </c>
    </row>
    <row r="35" ht="12.75" hidden="1" customHeight="1">
      <c r="A35" s="6">
        <v>22554.0</v>
      </c>
      <c r="B35" s="438" t="s">
        <v>2110</v>
      </c>
      <c r="C35" s="438" t="s">
        <v>2111</v>
      </c>
      <c r="D35" s="586">
        <v>42556.0</v>
      </c>
      <c r="E35" s="438" t="s">
        <v>2112</v>
      </c>
      <c r="F35" s="438" t="s">
        <v>2073</v>
      </c>
      <c r="G35" s="438" t="s">
        <v>1908</v>
      </c>
      <c r="H35" s="438" t="s">
        <v>1909</v>
      </c>
      <c r="I35" s="438" t="s">
        <v>1910</v>
      </c>
      <c r="J35" s="587">
        <v>3.0</v>
      </c>
      <c r="K35" s="416">
        <v>89.7</v>
      </c>
      <c r="L35" s="438" t="s">
        <v>1911</v>
      </c>
      <c r="M35" s="438" t="s">
        <v>2113</v>
      </c>
      <c r="N35" s="438" t="s">
        <v>1913</v>
      </c>
      <c r="O35" s="416">
        <v>4.93</v>
      </c>
      <c r="P35" s="588">
        <v>0.0</v>
      </c>
      <c r="Q35" s="588">
        <v>0.0</v>
      </c>
      <c r="R35" s="588">
        <v>6.21</v>
      </c>
      <c r="S35" s="588">
        <v>0.0</v>
      </c>
      <c r="T35" s="588">
        <v>0.0</v>
      </c>
      <c r="U35" s="588">
        <v>1.35</v>
      </c>
      <c r="V35" s="416">
        <v>1.17</v>
      </c>
      <c r="W35" s="416">
        <v>5.38</v>
      </c>
      <c r="X35" s="586">
        <v>42556.0</v>
      </c>
      <c r="Y35" s="586">
        <v>42569.64375</v>
      </c>
      <c r="Z35" s="438" t="s">
        <v>1914</v>
      </c>
      <c r="AA35" s="438" t="s">
        <v>1915</v>
      </c>
      <c r="AB35" s="586">
        <v>42569.64375</v>
      </c>
      <c r="AC35" s="586">
        <v>42569.0</v>
      </c>
      <c r="AD35" s="586">
        <v>42569.0</v>
      </c>
      <c r="AE35" s="438" t="s">
        <v>1916</v>
      </c>
      <c r="AF35" s="438"/>
      <c r="AG35" s="586"/>
      <c r="AH35" s="586"/>
      <c r="AI35" s="589"/>
      <c r="AJ35" s="438"/>
      <c r="AK35" s="588">
        <v>10.77</v>
      </c>
      <c r="AL35" s="589">
        <v>0.0</v>
      </c>
      <c r="AM35" s="438" t="s">
        <v>1917</v>
      </c>
      <c r="AN35" s="438" t="s">
        <v>1918</v>
      </c>
      <c r="AO35" s="438" t="s">
        <v>1919</v>
      </c>
      <c r="AP35" s="438" t="s">
        <v>1920</v>
      </c>
      <c r="AQ35" s="438" t="s">
        <v>2114</v>
      </c>
      <c r="AR35" s="588">
        <v>0.0</v>
      </c>
      <c r="AS35" s="588">
        <v>0.0</v>
      </c>
      <c r="AT35" s="588">
        <v>0.0</v>
      </c>
      <c r="AU35" s="588">
        <v>0.0</v>
      </c>
      <c r="AV35" s="588">
        <v>0.0</v>
      </c>
      <c r="AW35" s="588">
        <v>1.01</v>
      </c>
      <c r="AX35" s="588">
        <v>18.49</v>
      </c>
      <c r="AY35" s="588">
        <v>0.0</v>
      </c>
      <c r="AZ35" s="588">
        <v>1.35</v>
      </c>
      <c r="BA35" s="588">
        <v>89.7</v>
      </c>
      <c r="BB35" s="589">
        <v>24597.0</v>
      </c>
      <c r="BC35" s="438" t="s">
        <v>1922</v>
      </c>
      <c r="BD35" s="438"/>
      <c r="BE35" s="438" t="s">
        <v>1923</v>
      </c>
      <c r="BF35" s="438" t="s">
        <v>1924</v>
      </c>
      <c r="BG35" s="438" t="s">
        <v>1925</v>
      </c>
      <c r="BH35" s="588">
        <v>0.0</v>
      </c>
      <c r="BI35" s="438" t="s">
        <v>1926</v>
      </c>
      <c r="BJ35" s="438" t="s">
        <v>1927</v>
      </c>
      <c r="BK35" s="438" t="s">
        <v>1928</v>
      </c>
      <c r="BL35" s="438" t="s">
        <v>1929</v>
      </c>
      <c r="BM35" s="438" t="s">
        <v>1930</v>
      </c>
      <c r="BN35" s="588">
        <v>29.9</v>
      </c>
      <c r="BO35" s="438" t="s">
        <v>1931</v>
      </c>
      <c r="BP35" s="438" t="s">
        <v>2076</v>
      </c>
      <c r="BQ35" s="438" t="s">
        <v>2115</v>
      </c>
      <c r="BR35" s="438" t="s">
        <v>1934</v>
      </c>
      <c r="BS35" s="438" t="s">
        <v>1935</v>
      </c>
      <c r="BT35" s="438" t="s">
        <v>1936</v>
      </c>
      <c r="BU35" s="589"/>
      <c r="BV35" s="438" t="s">
        <v>1936</v>
      </c>
      <c r="BW35" s="438"/>
      <c r="BX35" s="416">
        <f t="shared" si="3"/>
        <v>11.48</v>
      </c>
      <c r="BY35" s="89" t="s">
        <v>1937</v>
      </c>
      <c r="BZ35" s="89" t="s">
        <v>2116</v>
      </c>
    </row>
    <row r="36" ht="12.75" hidden="1" customHeight="1">
      <c r="A36" s="6">
        <v>22610.0</v>
      </c>
      <c r="B36" s="438" t="s">
        <v>2117</v>
      </c>
      <c r="C36" s="438" t="s">
        <v>2118</v>
      </c>
      <c r="D36" s="586">
        <v>42556.0</v>
      </c>
      <c r="E36" s="438" t="s">
        <v>2119</v>
      </c>
      <c r="F36" s="438" t="s">
        <v>1981</v>
      </c>
      <c r="G36" s="438" t="s">
        <v>1908</v>
      </c>
      <c r="H36" s="438" t="s">
        <v>1909</v>
      </c>
      <c r="I36" s="438" t="s">
        <v>1910</v>
      </c>
      <c r="J36" s="587">
        <v>1.0</v>
      </c>
      <c r="K36" s="416">
        <v>29.9</v>
      </c>
      <c r="L36" s="438" t="s">
        <v>1911</v>
      </c>
      <c r="M36" s="438" t="s">
        <v>2120</v>
      </c>
      <c r="N36" s="438" t="s">
        <v>1913</v>
      </c>
      <c r="O36" s="416">
        <v>1.64</v>
      </c>
      <c r="P36" s="588">
        <v>0.0</v>
      </c>
      <c r="Q36" s="588">
        <v>0.0</v>
      </c>
      <c r="R36" s="588">
        <v>2.07</v>
      </c>
      <c r="S36" s="588">
        <v>0.0</v>
      </c>
      <c r="T36" s="588">
        <v>0.0</v>
      </c>
      <c r="U36" s="588">
        <v>0.45</v>
      </c>
      <c r="V36" s="416">
        <v>0.39</v>
      </c>
      <c r="W36" s="416">
        <v>1.79</v>
      </c>
      <c r="X36" s="586">
        <v>42556.0</v>
      </c>
      <c r="Y36" s="586">
        <v>42569.64375</v>
      </c>
      <c r="Z36" s="438" t="s">
        <v>1914</v>
      </c>
      <c r="AA36" s="438" t="s">
        <v>1915</v>
      </c>
      <c r="AB36" s="586">
        <v>42569.64375</v>
      </c>
      <c r="AC36" s="586">
        <v>42569.0</v>
      </c>
      <c r="AD36" s="586">
        <v>42569.0</v>
      </c>
      <c r="AE36" s="438" t="s">
        <v>1916</v>
      </c>
      <c r="AF36" s="438"/>
      <c r="AG36" s="586"/>
      <c r="AH36" s="586"/>
      <c r="AI36" s="589"/>
      <c r="AJ36" s="438"/>
      <c r="AK36" s="588">
        <v>3.58</v>
      </c>
      <c r="AL36" s="589">
        <v>0.0</v>
      </c>
      <c r="AM36" s="438" t="s">
        <v>1917</v>
      </c>
      <c r="AN36" s="438" t="s">
        <v>1918</v>
      </c>
      <c r="AO36" s="438" t="s">
        <v>1919</v>
      </c>
      <c r="AP36" s="438" t="s">
        <v>1920</v>
      </c>
      <c r="AQ36" s="438" t="s">
        <v>2121</v>
      </c>
      <c r="AR36" s="588">
        <v>0.0</v>
      </c>
      <c r="AS36" s="588">
        <v>0.0</v>
      </c>
      <c r="AT36" s="588">
        <v>0.0</v>
      </c>
      <c r="AU36" s="588">
        <v>0.0</v>
      </c>
      <c r="AV36" s="588">
        <v>0.0</v>
      </c>
      <c r="AW36" s="588">
        <v>0.42</v>
      </c>
      <c r="AX36" s="588">
        <v>7.19</v>
      </c>
      <c r="AY36" s="588">
        <v>0.0</v>
      </c>
      <c r="AZ36" s="588">
        <v>0.45</v>
      </c>
      <c r="BA36" s="588">
        <v>29.9</v>
      </c>
      <c r="BB36" s="589">
        <v>24597.0</v>
      </c>
      <c r="BC36" s="438" t="s">
        <v>1922</v>
      </c>
      <c r="BD36" s="438"/>
      <c r="BE36" s="438" t="s">
        <v>1923</v>
      </c>
      <c r="BF36" s="438" t="s">
        <v>1924</v>
      </c>
      <c r="BG36" s="438" t="s">
        <v>1925</v>
      </c>
      <c r="BH36" s="588">
        <v>0.0</v>
      </c>
      <c r="BI36" s="438" t="s">
        <v>1926</v>
      </c>
      <c r="BJ36" s="438" t="s">
        <v>1927</v>
      </c>
      <c r="BK36" s="438" t="s">
        <v>1928</v>
      </c>
      <c r="BL36" s="438" t="s">
        <v>1929</v>
      </c>
      <c r="BM36" s="438" t="s">
        <v>1930</v>
      </c>
      <c r="BN36" s="588">
        <v>29.9</v>
      </c>
      <c r="BO36" s="438" t="s">
        <v>1931</v>
      </c>
      <c r="BP36" s="438" t="s">
        <v>1967</v>
      </c>
      <c r="BQ36" s="438" t="s">
        <v>2122</v>
      </c>
      <c r="BR36" s="438" t="s">
        <v>1934</v>
      </c>
      <c r="BS36" s="438" t="s">
        <v>1935</v>
      </c>
      <c r="BT36" s="438" t="s">
        <v>1936</v>
      </c>
      <c r="BU36" s="589"/>
      <c r="BV36" s="438" t="s">
        <v>1936</v>
      </c>
      <c r="BW36" s="438"/>
      <c r="BX36" s="416">
        <f t="shared" si="3"/>
        <v>3.82</v>
      </c>
      <c r="BY36" s="89" t="s">
        <v>1937</v>
      </c>
      <c r="BZ36" s="89" t="s">
        <v>2123</v>
      </c>
    </row>
    <row r="37" ht="12.75" hidden="1" customHeight="1">
      <c r="A37" s="6">
        <v>22801.0</v>
      </c>
      <c r="B37" s="438" t="s">
        <v>2124</v>
      </c>
      <c r="C37" s="438" t="s">
        <v>2125</v>
      </c>
      <c r="D37" s="586">
        <v>42556.0</v>
      </c>
      <c r="E37" s="438" t="s">
        <v>2126</v>
      </c>
      <c r="F37" s="438" t="s">
        <v>2127</v>
      </c>
      <c r="G37" s="438" t="s">
        <v>1908</v>
      </c>
      <c r="H37" s="438" t="s">
        <v>1909</v>
      </c>
      <c r="I37" s="438" t="s">
        <v>1910</v>
      </c>
      <c r="J37" s="587">
        <v>2.0</v>
      </c>
      <c r="K37" s="416">
        <v>59.8</v>
      </c>
      <c r="L37" s="438" t="s">
        <v>1911</v>
      </c>
      <c r="M37" s="438" t="s">
        <v>2128</v>
      </c>
      <c r="N37" s="438" t="s">
        <v>1913</v>
      </c>
      <c r="O37" s="416">
        <v>3.28</v>
      </c>
      <c r="P37" s="588">
        <v>0.0</v>
      </c>
      <c r="Q37" s="588">
        <v>0.0</v>
      </c>
      <c r="R37" s="588">
        <v>4.14</v>
      </c>
      <c r="S37" s="588">
        <v>0.0</v>
      </c>
      <c r="T37" s="588">
        <v>0.0</v>
      </c>
      <c r="U37" s="588">
        <v>0.9</v>
      </c>
      <c r="V37" s="416">
        <v>0.78</v>
      </c>
      <c r="W37" s="416">
        <v>3.59</v>
      </c>
      <c r="X37" s="586">
        <v>42556.0</v>
      </c>
      <c r="Y37" s="586">
        <v>42570.40694444445</v>
      </c>
      <c r="Z37" s="438" t="s">
        <v>1914</v>
      </c>
      <c r="AA37" s="438" t="s">
        <v>1915</v>
      </c>
      <c r="AB37" s="586">
        <v>42570.40694444445</v>
      </c>
      <c r="AC37" s="586">
        <v>42569.0</v>
      </c>
      <c r="AD37" s="586">
        <v>42569.0</v>
      </c>
      <c r="AE37" s="438" t="s">
        <v>1916</v>
      </c>
      <c r="AF37" s="438"/>
      <c r="AG37" s="586"/>
      <c r="AH37" s="586"/>
      <c r="AI37" s="589"/>
      <c r="AJ37" s="438"/>
      <c r="AK37" s="588">
        <v>7.17</v>
      </c>
      <c r="AL37" s="589">
        <v>0.0</v>
      </c>
      <c r="AM37" s="438" t="s">
        <v>1917</v>
      </c>
      <c r="AN37" s="438" t="s">
        <v>1918</v>
      </c>
      <c r="AO37" s="438" t="s">
        <v>1919</v>
      </c>
      <c r="AP37" s="438" t="s">
        <v>1920</v>
      </c>
      <c r="AQ37" s="438" t="s">
        <v>2129</v>
      </c>
      <c r="AR37" s="588">
        <v>0.0</v>
      </c>
      <c r="AS37" s="588">
        <v>0.0</v>
      </c>
      <c r="AT37" s="588">
        <v>0.0</v>
      </c>
      <c r="AU37" s="588">
        <v>0.0</v>
      </c>
      <c r="AV37" s="588">
        <v>0.0</v>
      </c>
      <c r="AW37" s="588">
        <v>1.42</v>
      </c>
      <c r="AX37" s="588">
        <v>13.25</v>
      </c>
      <c r="AY37" s="588">
        <v>0.0</v>
      </c>
      <c r="AZ37" s="588">
        <v>0.9</v>
      </c>
      <c r="BA37" s="588">
        <v>59.8</v>
      </c>
      <c r="BB37" s="589">
        <v>24597.0</v>
      </c>
      <c r="BC37" s="438" t="s">
        <v>1922</v>
      </c>
      <c r="BD37" s="438"/>
      <c r="BE37" s="438" t="s">
        <v>1923</v>
      </c>
      <c r="BF37" s="438" t="s">
        <v>1924</v>
      </c>
      <c r="BG37" s="438" t="s">
        <v>1925</v>
      </c>
      <c r="BH37" s="588">
        <v>0.0</v>
      </c>
      <c r="BI37" s="438" t="s">
        <v>1926</v>
      </c>
      <c r="BJ37" s="438" t="s">
        <v>1927</v>
      </c>
      <c r="BK37" s="438" t="s">
        <v>1928</v>
      </c>
      <c r="BL37" s="438" t="s">
        <v>1929</v>
      </c>
      <c r="BM37" s="438" t="s">
        <v>1930</v>
      </c>
      <c r="BN37" s="588">
        <v>29.9</v>
      </c>
      <c r="BO37" s="438" t="s">
        <v>1931</v>
      </c>
      <c r="BP37" s="438" t="s">
        <v>2013</v>
      </c>
      <c r="BQ37" s="438" t="s">
        <v>2130</v>
      </c>
      <c r="BR37" s="438" t="s">
        <v>1934</v>
      </c>
      <c r="BS37" s="438" t="s">
        <v>1935</v>
      </c>
      <c r="BT37" s="438" t="s">
        <v>1936</v>
      </c>
      <c r="BU37" s="589"/>
      <c r="BV37" s="438" t="s">
        <v>1936</v>
      </c>
      <c r="BW37" s="438"/>
      <c r="BX37" s="416">
        <f t="shared" si="3"/>
        <v>7.65</v>
      </c>
      <c r="BY37" s="89" t="s">
        <v>1937</v>
      </c>
      <c r="BZ37" s="89" t="s">
        <v>2131</v>
      </c>
    </row>
    <row r="38" ht="12.75" hidden="1" customHeight="1">
      <c r="A38" s="6">
        <v>23089.0</v>
      </c>
      <c r="B38" s="438" t="s">
        <v>2132</v>
      </c>
      <c r="C38" s="438" t="s">
        <v>2133</v>
      </c>
      <c r="D38" s="586">
        <v>42556.0</v>
      </c>
      <c r="E38" s="438" t="s">
        <v>2134</v>
      </c>
      <c r="F38" s="438" t="s">
        <v>2127</v>
      </c>
      <c r="G38" s="438" t="s">
        <v>1908</v>
      </c>
      <c r="H38" s="438" t="s">
        <v>1909</v>
      </c>
      <c r="I38" s="438" t="s">
        <v>1910</v>
      </c>
      <c r="J38" s="587">
        <v>1.0</v>
      </c>
      <c r="K38" s="416">
        <v>29.9</v>
      </c>
      <c r="L38" s="438" t="s">
        <v>1911</v>
      </c>
      <c r="M38" s="438" t="s">
        <v>2135</v>
      </c>
      <c r="N38" s="438" t="s">
        <v>1913</v>
      </c>
      <c r="O38" s="416">
        <v>1.64</v>
      </c>
      <c r="P38" s="588">
        <v>0.0</v>
      </c>
      <c r="Q38" s="588">
        <v>0.0</v>
      </c>
      <c r="R38" s="588">
        <v>2.07</v>
      </c>
      <c r="S38" s="588">
        <v>0.0</v>
      </c>
      <c r="T38" s="588">
        <v>0.0</v>
      </c>
      <c r="U38" s="588">
        <v>0.45</v>
      </c>
      <c r="V38" s="416">
        <v>0.39</v>
      </c>
      <c r="W38" s="416">
        <v>1.79</v>
      </c>
      <c r="X38" s="586">
        <v>42556.0</v>
      </c>
      <c r="Y38" s="586">
        <v>42570.40694444445</v>
      </c>
      <c r="Z38" s="438" t="s">
        <v>1914</v>
      </c>
      <c r="AA38" s="438" t="s">
        <v>1915</v>
      </c>
      <c r="AB38" s="586">
        <v>42570.40694444445</v>
      </c>
      <c r="AC38" s="586">
        <v>42569.0</v>
      </c>
      <c r="AD38" s="586">
        <v>42569.0</v>
      </c>
      <c r="AE38" s="438" t="s">
        <v>1916</v>
      </c>
      <c r="AF38" s="438"/>
      <c r="AG38" s="586"/>
      <c r="AH38" s="586"/>
      <c r="AI38" s="589"/>
      <c r="AJ38" s="438"/>
      <c r="AK38" s="588">
        <v>3.58</v>
      </c>
      <c r="AL38" s="589">
        <v>0.0</v>
      </c>
      <c r="AM38" s="438" t="s">
        <v>1917</v>
      </c>
      <c r="AN38" s="438" t="s">
        <v>1918</v>
      </c>
      <c r="AO38" s="438" t="s">
        <v>1919</v>
      </c>
      <c r="AP38" s="438" t="s">
        <v>1920</v>
      </c>
      <c r="AQ38" s="438" t="s">
        <v>2136</v>
      </c>
      <c r="AR38" s="588">
        <v>0.0</v>
      </c>
      <c r="AS38" s="588">
        <v>0.0</v>
      </c>
      <c r="AT38" s="588">
        <v>0.0</v>
      </c>
      <c r="AU38" s="588">
        <v>0.0</v>
      </c>
      <c r="AV38" s="588">
        <v>0.0</v>
      </c>
      <c r="AW38" s="588">
        <v>0.37</v>
      </c>
      <c r="AX38" s="588">
        <v>12.92</v>
      </c>
      <c r="AY38" s="588">
        <v>0.0</v>
      </c>
      <c r="AZ38" s="588">
        <v>0.45</v>
      </c>
      <c r="BA38" s="588">
        <v>29.9</v>
      </c>
      <c r="BB38" s="589">
        <v>24597.0</v>
      </c>
      <c r="BC38" s="438" t="s">
        <v>1922</v>
      </c>
      <c r="BD38" s="438"/>
      <c r="BE38" s="438" t="s">
        <v>1923</v>
      </c>
      <c r="BF38" s="438" t="s">
        <v>1924</v>
      </c>
      <c r="BG38" s="438" t="s">
        <v>1925</v>
      </c>
      <c r="BH38" s="588">
        <v>0.0</v>
      </c>
      <c r="BI38" s="438" t="s">
        <v>1926</v>
      </c>
      <c r="BJ38" s="438" t="s">
        <v>1927</v>
      </c>
      <c r="BK38" s="438" t="s">
        <v>1928</v>
      </c>
      <c r="BL38" s="438" t="s">
        <v>1929</v>
      </c>
      <c r="BM38" s="438" t="s">
        <v>1930</v>
      </c>
      <c r="BN38" s="588">
        <v>29.9</v>
      </c>
      <c r="BO38" s="438" t="s">
        <v>1931</v>
      </c>
      <c r="BP38" s="438" t="s">
        <v>2013</v>
      </c>
      <c r="BQ38" s="438" t="s">
        <v>2137</v>
      </c>
      <c r="BR38" s="438" t="s">
        <v>1934</v>
      </c>
      <c r="BS38" s="438" t="s">
        <v>1935</v>
      </c>
      <c r="BT38" s="438" t="s">
        <v>1936</v>
      </c>
      <c r="BU38" s="589"/>
      <c r="BV38" s="438" t="s">
        <v>1936</v>
      </c>
      <c r="BW38" s="438"/>
      <c r="BX38" s="416">
        <f t="shared" si="3"/>
        <v>3.82</v>
      </c>
      <c r="BY38" s="89" t="s">
        <v>1937</v>
      </c>
      <c r="BZ38" s="89" t="s">
        <v>2138</v>
      </c>
    </row>
    <row r="39" ht="12.75" hidden="1" customHeight="1">
      <c r="A39" s="6">
        <v>2413.0</v>
      </c>
      <c r="B39" s="438" t="s">
        <v>2139</v>
      </c>
      <c r="C39" s="438" t="s">
        <v>2140</v>
      </c>
      <c r="D39" s="586">
        <v>42556.0</v>
      </c>
      <c r="E39" s="438" t="s">
        <v>2141</v>
      </c>
      <c r="F39" s="438" t="s">
        <v>1907</v>
      </c>
      <c r="G39" s="438" t="s">
        <v>1948</v>
      </c>
      <c r="H39" s="438" t="s">
        <v>1909</v>
      </c>
      <c r="I39" s="438" t="s">
        <v>1910</v>
      </c>
      <c r="J39" s="587">
        <v>1.0</v>
      </c>
      <c r="K39" s="416">
        <v>56.31</v>
      </c>
      <c r="L39" s="438" t="s">
        <v>1949</v>
      </c>
      <c r="M39" s="438" t="s">
        <v>2142</v>
      </c>
      <c r="N39" s="438" t="s">
        <v>1913</v>
      </c>
      <c r="O39" s="416">
        <v>3.09</v>
      </c>
      <c r="P39" s="588">
        <v>0.0</v>
      </c>
      <c r="Q39" s="588">
        <v>0.0</v>
      </c>
      <c r="R39" s="588">
        <v>3.744</v>
      </c>
      <c r="S39" s="588">
        <v>0.0</v>
      </c>
      <c r="T39" s="588">
        <v>0.0</v>
      </c>
      <c r="U39" s="588">
        <v>0.45</v>
      </c>
      <c r="V39" s="416">
        <v>0.73</v>
      </c>
      <c r="W39" s="416">
        <v>3.38</v>
      </c>
      <c r="X39" s="586">
        <v>42556.0</v>
      </c>
      <c r="Y39" s="586">
        <v>42569.64375</v>
      </c>
      <c r="Z39" s="438" t="s">
        <v>1914</v>
      </c>
      <c r="AA39" s="438" t="s">
        <v>1915</v>
      </c>
      <c r="AB39" s="586">
        <v>42569.64375</v>
      </c>
      <c r="AC39" s="586">
        <v>42569.0</v>
      </c>
      <c r="AD39" s="586">
        <v>42569.0</v>
      </c>
      <c r="AE39" s="438" t="s">
        <v>1916</v>
      </c>
      <c r="AF39" s="438"/>
      <c r="AG39" s="586"/>
      <c r="AH39" s="586"/>
      <c r="AI39" s="589"/>
      <c r="AJ39" s="438"/>
      <c r="AK39" s="588">
        <v>6.76</v>
      </c>
      <c r="AL39" s="589">
        <v>0.0</v>
      </c>
      <c r="AM39" s="438" t="s">
        <v>1917</v>
      </c>
      <c r="AN39" s="438" t="s">
        <v>1918</v>
      </c>
      <c r="AO39" s="438" t="s">
        <v>1919</v>
      </c>
      <c r="AP39" s="438" t="s">
        <v>1920</v>
      </c>
      <c r="AQ39" s="438" t="s">
        <v>2143</v>
      </c>
      <c r="AR39" s="588">
        <v>0.0</v>
      </c>
      <c r="AS39" s="588">
        <v>0.0</v>
      </c>
      <c r="AT39" s="588">
        <v>0.0</v>
      </c>
      <c r="AU39" s="588">
        <v>0.0</v>
      </c>
      <c r="AV39" s="588">
        <v>0.0</v>
      </c>
      <c r="AW39" s="588">
        <v>0.38</v>
      </c>
      <c r="AX39" s="588">
        <v>10.03</v>
      </c>
      <c r="AY39" s="588">
        <v>0.0</v>
      </c>
      <c r="AZ39" s="588">
        <v>0.45</v>
      </c>
      <c r="BA39" s="588">
        <v>56.31</v>
      </c>
      <c r="BB39" s="589">
        <v>24600.0</v>
      </c>
      <c r="BC39" s="438" t="s">
        <v>1922</v>
      </c>
      <c r="BD39" s="438"/>
      <c r="BE39" s="438" t="s">
        <v>1952</v>
      </c>
      <c r="BF39" s="438" t="s">
        <v>1924</v>
      </c>
      <c r="BG39" s="438" t="s">
        <v>1925</v>
      </c>
      <c r="BH39" s="588">
        <v>0.0</v>
      </c>
      <c r="BI39" s="438" t="s">
        <v>1926</v>
      </c>
      <c r="BJ39" s="438" t="s">
        <v>1927</v>
      </c>
      <c r="BK39" s="438" t="s">
        <v>1928</v>
      </c>
      <c r="BL39" s="438" t="s">
        <v>1929</v>
      </c>
      <c r="BM39" s="438" t="s">
        <v>1930</v>
      </c>
      <c r="BN39" s="588">
        <v>59.9</v>
      </c>
      <c r="BO39" s="438" t="s">
        <v>1955</v>
      </c>
      <c r="BP39" s="438" t="s">
        <v>1932</v>
      </c>
      <c r="BQ39" s="438" t="s">
        <v>2144</v>
      </c>
      <c r="BR39" s="438" t="s">
        <v>1957</v>
      </c>
      <c r="BS39" s="438" t="s">
        <v>1958</v>
      </c>
      <c r="BT39" s="438" t="s">
        <v>1936</v>
      </c>
      <c r="BU39" s="589"/>
      <c r="BV39" s="438" t="s">
        <v>1936</v>
      </c>
      <c r="BW39" s="438"/>
      <c r="BX39" s="416">
        <f t="shared" si="3"/>
        <v>7.2</v>
      </c>
      <c r="BY39" s="89" t="s">
        <v>1937</v>
      </c>
      <c r="BZ39" s="89" t="s">
        <v>2145</v>
      </c>
    </row>
    <row r="40" ht="12.75" hidden="1" customHeight="1">
      <c r="A40" s="6">
        <v>2413.0</v>
      </c>
      <c r="B40" s="438" t="s">
        <v>2139</v>
      </c>
      <c r="C40" s="438" t="s">
        <v>2140</v>
      </c>
      <c r="D40" s="586">
        <v>42556.0</v>
      </c>
      <c r="E40" s="438" t="s">
        <v>2141</v>
      </c>
      <c r="F40" s="438" t="s">
        <v>1907</v>
      </c>
      <c r="G40" s="438" t="s">
        <v>1908</v>
      </c>
      <c r="H40" s="438" t="s">
        <v>1909</v>
      </c>
      <c r="I40" s="438" t="s">
        <v>1910</v>
      </c>
      <c r="J40" s="587">
        <v>1.0</v>
      </c>
      <c r="K40" s="416">
        <v>29.9</v>
      </c>
      <c r="L40" s="438" t="s">
        <v>1911</v>
      </c>
      <c r="M40" s="438" t="s">
        <v>2142</v>
      </c>
      <c r="N40" s="438" t="s">
        <v>1913</v>
      </c>
      <c r="O40" s="416">
        <v>1.64</v>
      </c>
      <c r="P40" s="588">
        <v>0.0</v>
      </c>
      <c r="Q40" s="588">
        <v>0.0</v>
      </c>
      <c r="R40" s="588">
        <v>2.07</v>
      </c>
      <c r="S40" s="588">
        <v>0.0</v>
      </c>
      <c r="T40" s="588">
        <v>0.0</v>
      </c>
      <c r="U40" s="588">
        <v>0.45</v>
      </c>
      <c r="V40" s="416">
        <v>0.39</v>
      </c>
      <c r="W40" s="416">
        <v>1.79</v>
      </c>
      <c r="X40" s="586">
        <v>42556.0</v>
      </c>
      <c r="Y40" s="586">
        <v>42569.64375</v>
      </c>
      <c r="Z40" s="438" t="s">
        <v>1914</v>
      </c>
      <c r="AA40" s="438" t="s">
        <v>1915</v>
      </c>
      <c r="AB40" s="586">
        <v>42569.64375</v>
      </c>
      <c r="AC40" s="586">
        <v>42569.0</v>
      </c>
      <c r="AD40" s="586">
        <v>42569.0</v>
      </c>
      <c r="AE40" s="438" t="s">
        <v>1916</v>
      </c>
      <c r="AF40" s="438"/>
      <c r="AG40" s="586"/>
      <c r="AH40" s="586"/>
      <c r="AI40" s="589"/>
      <c r="AJ40" s="438"/>
      <c r="AK40" s="588">
        <v>3.58</v>
      </c>
      <c r="AL40" s="589">
        <v>0.0</v>
      </c>
      <c r="AM40" s="438" t="s">
        <v>1917</v>
      </c>
      <c r="AN40" s="438" t="s">
        <v>1918</v>
      </c>
      <c r="AO40" s="438" t="s">
        <v>1919</v>
      </c>
      <c r="AP40" s="438" t="s">
        <v>1920</v>
      </c>
      <c r="AQ40" s="438" t="s">
        <v>2143</v>
      </c>
      <c r="AR40" s="588">
        <v>0.0</v>
      </c>
      <c r="AS40" s="588">
        <v>0.0</v>
      </c>
      <c r="AT40" s="588">
        <v>0.0</v>
      </c>
      <c r="AU40" s="588">
        <v>0.0</v>
      </c>
      <c r="AV40" s="588">
        <v>0.0</v>
      </c>
      <c r="AW40" s="588">
        <v>0.37</v>
      </c>
      <c r="AX40" s="588">
        <v>9.86</v>
      </c>
      <c r="AY40" s="588">
        <v>0.0</v>
      </c>
      <c r="AZ40" s="588">
        <v>0.45</v>
      </c>
      <c r="BA40" s="588">
        <v>29.9</v>
      </c>
      <c r="BB40" s="589">
        <v>24597.0</v>
      </c>
      <c r="BC40" s="438" t="s">
        <v>1922</v>
      </c>
      <c r="BD40" s="438"/>
      <c r="BE40" s="438" t="s">
        <v>1923</v>
      </c>
      <c r="BF40" s="438" t="s">
        <v>1924</v>
      </c>
      <c r="BG40" s="438" t="s">
        <v>1925</v>
      </c>
      <c r="BH40" s="588">
        <v>0.0</v>
      </c>
      <c r="BI40" s="438" t="s">
        <v>1926</v>
      </c>
      <c r="BJ40" s="438" t="s">
        <v>1927</v>
      </c>
      <c r="BK40" s="438" t="s">
        <v>1928</v>
      </c>
      <c r="BL40" s="438" t="s">
        <v>1929</v>
      </c>
      <c r="BM40" s="438" t="s">
        <v>1930</v>
      </c>
      <c r="BN40" s="588">
        <v>29.9</v>
      </c>
      <c r="BO40" s="438" t="s">
        <v>1931</v>
      </c>
      <c r="BP40" s="438" t="s">
        <v>1932</v>
      </c>
      <c r="BQ40" s="438" t="s">
        <v>2144</v>
      </c>
      <c r="BR40" s="438" t="s">
        <v>1934</v>
      </c>
      <c r="BS40" s="438" t="s">
        <v>1935</v>
      </c>
      <c r="BT40" s="438" t="s">
        <v>1936</v>
      </c>
      <c r="BU40" s="589"/>
      <c r="BV40" s="438" t="s">
        <v>1936</v>
      </c>
      <c r="BW40" s="438"/>
      <c r="BX40" s="416">
        <f t="shared" si="3"/>
        <v>3.82</v>
      </c>
      <c r="BY40" s="89" t="s">
        <v>1937</v>
      </c>
      <c r="BZ40" s="89" t="s">
        <v>2145</v>
      </c>
    </row>
    <row r="41" ht="12.75" hidden="1" customHeight="1">
      <c r="A41" s="6">
        <v>24354.0</v>
      </c>
      <c r="B41" s="438" t="s">
        <v>2146</v>
      </c>
      <c r="C41" s="438" t="s">
        <v>2147</v>
      </c>
      <c r="D41" s="586">
        <v>42563.0</v>
      </c>
      <c r="E41" s="438" t="s">
        <v>2148</v>
      </c>
      <c r="F41" s="438" t="s">
        <v>2149</v>
      </c>
      <c r="G41" s="438" t="s">
        <v>1908</v>
      </c>
      <c r="H41" s="438" t="s">
        <v>1909</v>
      </c>
      <c r="I41" s="438" t="s">
        <v>1910</v>
      </c>
      <c r="J41" s="587">
        <v>2.0</v>
      </c>
      <c r="K41" s="416">
        <v>59.8</v>
      </c>
      <c r="L41" s="438" t="s">
        <v>1911</v>
      </c>
      <c r="M41" s="438" t="s">
        <v>2150</v>
      </c>
      <c r="N41" s="438" t="s">
        <v>1913</v>
      </c>
      <c r="O41" s="416">
        <v>3.28</v>
      </c>
      <c r="P41" s="588">
        <v>0.0</v>
      </c>
      <c r="Q41" s="588">
        <v>0.0</v>
      </c>
      <c r="R41" s="588">
        <v>4.14</v>
      </c>
      <c r="S41" s="588">
        <v>0.0</v>
      </c>
      <c r="T41" s="588">
        <v>0.0</v>
      </c>
      <c r="U41" s="588">
        <v>0.9</v>
      </c>
      <c r="V41" s="416">
        <v>0.78</v>
      </c>
      <c r="W41" s="416">
        <v>3.59</v>
      </c>
      <c r="X41" s="586">
        <v>42563.0</v>
      </c>
      <c r="Y41" s="586">
        <v>42590.60486111111</v>
      </c>
      <c r="Z41" s="438" t="s">
        <v>1914</v>
      </c>
      <c r="AA41" s="438" t="s">
        <v>1915</v>
      </c>
      <c r="AB41" s="586">
        <v>42590.60486111111</v>
      </c>
      <c r="AC41" s="586">
        <v>42590.0</v>
      </c>
      <c r="AD41" s="586">
        <v>42590.0</v>
      </c>
      <c r="AE41" s="438" t="s">
        <v>1916</v>
      </c>
      <c r="AF41" s="438"/>
      <c r="AG41" s="586"/>
      <c r="AH41" s="586"/>
      <c r="AI41" s="589"/>
      <c r="AJ41" s="438"/>
      <c r="AK41" s="588">
        <v>7.18</v>
      </c>
      <c r="AL41" s="589">
        <v>0.0</v>
      </c>
      <c r="AM41" s="438" t="s">
        <v>1917</v>
      </c>
      <c r="AN41" s="438" t="s">
        <v>1918</v>
      </c>
      <c r="AO41" s="438" t="s">
        <v>1919</v>
      </c>
      <c r="AP41" s="438" t="s">
        <v>1920</v>
      </c>
      <c r="AQ41" s="438" t="s">
        <v>2151</v>
      </c>
      <c r="AR41" s="588">
        <v>0.0</v>
      </c>
      <c r="AS41" s="588">
        <v>0.0</v>
      </c>
      <c r="AT41" s="588">
        <v>0.0</v>
      </c>
      <c r="AU41" s="588">
        <v>0.0</v>
      </c>
      <c r="AV41" s="588">
        <v>0.0</v>
      </c>
      <c r="AW41" s="588">
        <v>0.69</v>
      </c>
      <c r="AX41" s="588">
        <v>19.5</v>
      </c>
      <c r="AY41" s="588">
        <v>0.0</v>
      </c>
      <c r="AZ41" s="588">
        <v>0.9</v>
      </c>
      <c r="BA41" s="588">
        <v>59.8</v>
      </c>
      <c r="BB41" s="589">
        <v>24597.0</v>
      </c>
      <c r="BC41" s="438" t="s">
        <v>1922</v>
      </c>
      <c r="BD41" s="438"/>
      <c r="BE41" s="438" t="s">
        <v>1923</v>
      </c>
      <c r="BF41" s="438" t="s">
        <v>1924</v>
      </c>
      <c r="BG41" s="438" t="s">
        <v>1925</v>
      </c>
      <c r="BH41" s="588">
        <v>0.0</v>
      </c>
      <c r="BI41" s="438" t="s">
        <v>1926</v>
      </c>
      <c r="BJ41" s="438" t="s">
        <v>1927</v>
      </c>
      <c r="BK41" s="438" t="s">
        <v>1928</v>
      </c>
      <c r="BL41" s="438" t="s">
        <v>1929</v>
      </c>
      <c r="BM41" s="438" t="s">
        <v>1930</v>
      </c>
      <c r="BN41" s="588">
        <v>29.9</v>
      </c>
      <c r="BO41" s="438" t="s">
        <v>1931</v>
      </c>
      <c r="BP41" s="438" t="s">
        <v>2152</v>
      </c>
      <c r="BQ41" s="438" t="s">
        <v>2153</v>
      </c>
      <c r="BR41" s="438" t="s">
        <v>1934</v>
      </c>
      <c r="BS41" s="438" t="s">
        <v>1935</v>
      </c>
      <c r="BT41" s="438" t="s">
        <v>1936</v>
      </c>
      <c r="BU41" s="589"/>
      <c r="BV41" s="438" t="s">
        <v>1936</v>
      </c>
      <c r="BW41" s="438"/>
      <c r="BX41" s="416">
        <f t="shared" si="3"/>
        <v>7.65</v>
      </c>
      <c r="BY41" s="89" t="s">
        <v>1937</v>
      </c>
      <c r="BZ41" s="89" t="s">
        <v>2154</v>
      </c>
    </row>
    <row r="42" ht="12.75" hidden="1" customHeight="1">
      <c r="A42" s="6">
        <v>24478.0</v>
      </c>
      <c r="B42" s="438" t="s">
        <v>2155</v>
      </c>
      <c r="C42" s="438" t="s">
        <v>2156</v>
      </c>
      <c r="D42" s="586">
        <v>42556.0</v>
      </c>
      <c r="E42" s="438" t="s">
        <v>2157</v>
      </c>
      <c r="F42" s="438" t="s">
        <v>2090</v>
      </c>
      <c r="G42" s="438" t="s">
        <v>1948</v>
      </c>
      <c r="H42" s="438" t="s">
        <v>1909</v>
      </c>
      <c r="I42" s="438" t="s">
        <v>1910</v>
      </c>
      <c r="J42" s="587">
        <v>1.0</v>
      </c>
      <c r="K42" s="416">
        <v>52.71</v>
      </c>
      <c r="L42" s="438" t="s">
        <v>1949</v>
      </c>
      <c r="M42" s="438" t="s">
        <v>2158</v>
      </c>
      <c r="N42" s="438" t="s">
        <v>1913</v>
      </c>
      <c r="O42" s="416">
        <v>2.89</v>
      </c>
      <c r="P42" s="588">
        <v>0.0</v>
      </c>
      <c r="Q42" s="588">
        <v>0.0</v>
      </c>
      <c r="R42" s="588">
        <v>3.744</v>
      </c>
      <c r="S42" s="588">
        <v>0.0</v>
      </c>
      <c r="T42" s="588">
        <v>0.0</v>
      </c>
      <c r="U42" s="588">
        <v>0.45</v>
      </c>
      <c r="V42" s="416">
        <v>0.69</v>
      </c>
      <c r="W42" s="416">
        <v>3.16</v>
      </c>
      <c r="X42" s="586">
        <v>42556.0</v>
      </c>
      <c r="Y42" s="586">
        <v>42570.40694444445</v>
      </c>
      <c r="Z42" s="438" t="s">
        <v>1914</v>
      </c>
      <c r="AA42" s="438" t="s">
        <v>1915</v>
      </c>
      <c r="AB42" s="586">
        <v>42570.40694444445</v>
      </c>
      <c r="AC42" s="586">
        <v>42569.0</v>
      </c>
      <c r="AD42" s="586">
        <v>42569.0</v>
      </c>
      <c r="AE42" s="438" t="s">
        <v>1916</v>
      </c>
      <c r="AF42" s="438"/>
      <c r="AG42" s="586"/>
      <c r="AH42" s="586"/>
      <c r="AI42" s="589"/>
      <c r="AJ42" s="438"/>
      <c r="AK42" s="588">
        <v>6.32</v>
      </c>
      <c r="AL42" s="589">
        <v>0.0</v>
      </c>
      <c r="AM42" s="438" t="s">
        <v>1917</v>
      </c>
      <c r="AN42" s="438" t="s">
        <v>1918</v>
      </c>
      <c r="AO42" s="438" t="s">
        <v>1919</v>
      </c>
      <c r="AP42" s="438" t="s">
        <v>1920</v>
      </c>
      <c r="AQ42" s="438" t="s">
        <v>2159</v>
      </c>
      <c r="AR42" s="588">
        <v>0.0</v>
      </c>
      <c r="AS42" s="588">
        <v>0.0</v>
      </c>
      <c r="AT42" s="588">
        <v>0.0</v>
      </c>
      <c r="AU42" s="588">
        <v>0.0</v>
      </c>
      <c r="AV42" s="588">
        <v>0.0</v>
      </c>
      <c r="AW42" s="588">
        <v>0.73</v>
      </c>
      <c r="AX42" s="588">
        <v>5.12</v>
      </c>
      <c r="AY42" s="588">
        <v>0.0</v>
      </c>
      <c r="AZ42" s="588">
        <v>0.45</v>
      </c>
      <c r="BA42" s="588">
        <v>52.71</v>
      </c>
      <c r="BB42" s="589">
        <v>24600.0</v>
      </c>
      <c r="BC42" s="438" t="s">
        <v>1922</v>
      </c>
      <c r="BD42" s="438"/>
      <c r="BE42" s="438" t="s">
        <v>1952</v>
      </c>
      <c r="BF42" s="438" t="s">
        <v>1924</v>
      </c>
      <c r="BG42" s="438" t="s">
        <v>1925</v>
      </c>
      <c r="BH42" s="588">
        <v>0.0</v>
      </c>
      <c r="BI42" s="438" t="s">
        <v>1926</v>
      </c>
      <c r="BJ42" s="438" t="s">
        <v>1927</v>
      </c>
      <c r="BK42" s="438" t="s">
        <v>1928</v>
      </c>
      <c r="BL42" s="438" t="s">
        <v>1929</v>
      </c>
      <c r="BM42" s="438" t="s">
        <v>1930</v>
      </c>
      <c r="BN42" s="588">
        <v>59.9</v>
      </c>
      <c r="BO42" s="438" t="s">
        <v>1955</v>
      </c>
      <c r="BP42" s="438" t="s">
        <v>2093</v>
      </c>
      <c r="BQ42" s="438" t="s">
        <v>2160</v>
      </c>
      <c r="BR42" s="438" t="s">
        <v>1957</v>
      </c>
      <c r="BS42" s="438" t="s">
        <v>1958</v>
      </c>
      <c r="BT42" s="438" t="s">
        <v>1936</v>
      </c>
      <c r="BU42" s="589"/>
      <c r="BV42" s="438" t="s">
        <v>1936</v>
      </c>
      <c r="BW42" s="438"/>
      <c r="BX42" s="416">
        <f t="shared" si="3"/>
        <v>6.74</v>
      </c>
      <c r="BY42" s="89" t="s">
        <v>1937</v>
      </c>
      <c r="BZ42" s="89" t="s">
        <v>2161</v>
      </c>
    </row>
    <row r="43" ht="12.75" hidden="1" customHeight="1">
      <c r="A43" s="6">
        <v>24478.0</v>
      </c>
      <c r="B43" s="438" t="s">
        <v>2155</v>
      </c>
      <c r="C43" s="438" t="s">
        <v>2156</v>
      </c>
      <c r="D43" s="586">
        <v>42556.0</v>
      </c>
      <c r="E43" s="438" t="s">
        <v>2157</v>
      </c>
      <c r="F43" s="438" t="s">
        <v>2090</v>
      </c>
      <c r="G43" s="438" t="s">
        <v>1908</v>
      </c>
      <c r="H43" s="438" t="s">
        <v>1909</v>
      </c>
      <c r="I43" s="438" t="s">
        <v>1910</v>
      </c>
      <c r="J43" s="587">
        <v>2.0</v>
      </c>
      <c r="K43" s="416">
        <v>59.8</v>
      </c>
      <c r="L43" s="438" t="s">
        <v>1911</v>
      </c>
      <c r="M43" s="438" t="s">
        <v>2158</v>
      </c>
      <c r="N43" s="438" t="s">
        <v>1913</v>
      </c>
      <c r="O43" s="416">
        <v>3.28</v>
      </c>
      <c r="P43" s="588">
        <v>0.0</v>
      </c>
      <c r="Q43" s="588">
        <v>0.0</v>
      </c>
      <c r="R43" s="588">
        <v>4.14</v>
      </c>
      <c r="S43" s="588">
        <v>0.0</v>
      </c>
      <c r="T43" s="588">
        <v>0.0</v>
      </c>
      <c r="U43" s="588">
        <v>0.9</v>
      </c>
      <c r="V43" s="416">
        <v>0.78</v>
      </c>
      <c r="W43" s="416">
        <v>3.59</v>
      </c>
      <c r="X43" s="586">
        <v>42556.0</v>
      </c>
      <c r="Y43" s="586">
        <v>42570.40694444445</v>
      </c>
      <c r="Z43" s="438" t="s">
        <v>1914</v>
      </c>
      <c r="AA43" s="438" t="s">
        <v>1915</v>
      </c>
      <c r="AB43" s="586">
        <v>42570.40694444445</v>
      </c>
      <c r="AC43" s="586">
        <v>42569.0</v>
      </c>
      <c r="AD43" s="586">
        <v>42569.0</v>
      </c>
      <c r="AE43" s="438" t="s">
        <v>1916</v>
      </c>
      <c r="AF43" s="438"/>
      <c r="AG43" s="586"/>
      <c r="AH43" s="586"/>
      <c r="AI43" s="589"/>
      <c r="AJ43" s="438"/>
      <c r="AK43" s="588">
        <v>7.17</v>
      </c>
      <c r="AL43" s="589">
        <v>0.0</v>
      </c>
      <c r="AM43" s="438" t="s">
        <v>1917</v>
      </c>
      <c r="AN43" s="438" t="s">
        <v>1918</v>
      </c>
      <c r="AO43" s="438" t="s">
        <v>1919</v>
      </c>
      <c r="AP43" s="438" t="s">
        <v>1920</v>
      </c>
      <c r="AQ43" s="438" t="s">
        <v>2159</v>
      </c>
      <c r="AR43" s="588">
        <v>0.0</v>
      </c>
      <c r="AS43" s="588">
        <v>0.0</v>
      </c>
      <c r="AT43" s="588">
        <v>0.0</v>
      </c>
      <c r="AU43" s="588">
        <v>0.0</v>
      </c>
      <c r="AV43" s="588">
        <v>0.0</v>
      </c>
      <c r="AW43" s="588">
        <v>1.42</v>
      </c>
      <c r="AX43" s="588">
        <v>10.16</v>
      </c>
      <c r="AY43" s="588">
        <v>0.0</v>
      </c>
      <c r="AZ43" s="588">
        <v>0.9</v>
      </c>
      <c r="BA43" s="588">
        <v>59.8</v>
      </c>
      <c r="BB43" s="589">
        <v>24597.0</v>
      </c>
      <c r="BC43" s="438" t="s">
        <v>1922</v>
      </c>
      <c r="BD43" s="438"/>
      <c r="BE43" s="438" t="s">
        <v>1923</v>
      </c>
      <c r="BF43" s="438" t="s">
        <v>1924</v>
      </c>
      <c r="BG43" s="438" t="s">
        <v>1925</v>
      </c>
      <c r="BH43" s="588">
        <v>0.0</v>
      </c>
      <c r="BI43" s="438" t="s">
        <v>1926</v>
      </c>
      <c r="BJ43" s="438" t="s">
        <v>1927</v>
      </c>
      <c r="BK43" s="438" t="s">
        <v>1928</v>
      </c>
      <c r="BL43" s="438" t="s">
        <v>1929</v>
      </c>
      <c r="BM43" s="438" t="s">
        <v>1930</v>
      </c>
      <c r="BN43" s="588">
        <v>29.9</v>
      </c>
      <c r="BO43" s="438" t="s">
        <v>1931</v>
      </c>
      <c r="BP43" s="438" t="s">
        <v>2093</v>
      </c>
      <c r="BQ43" s="438" t="s">
        <v>2160</v>
      </c>
      <c r="BR43" s="438" t="s">
        <v>1934</v>
      </c>
      <c r="BS43" s="438" t="s">
        <v>1935</v>
      </c>
      <c r="BT43" s="438" t="s">
        <v>1936</v>
      </c>
      <c r="BU43" s="589"/>
      <c r="BV43" s="438" t="s">
        <v>1936</v>
      </c>
      <c r="BW43" s="438"/>
      <c r="BX43" s="416">
        <f t="shared" si="3"/>
        <v>7.65</v>
      </c>
      <c r="BY43" s="89" t="s">
        <v>1937</v>
      </c>
      <c r="BZ43" s="89" t="s">
        <v>2161</v>
      </c>
    </row>
    <row r="44" ht="12.75" hidden="1" customHeight="1">
      <c r="A44" s="6">
        <v>24631.0</v>
      </c>
      <c r="B44" s="438" t="s">
        <v>2162</v>
      </c>
      <c r="C44" s="438" t="s">
        <v>2163</v>
      </c>
      <c r="D44" s="586">
        <v>42556.0</v>
      </c>
      <c r="E44" s="438" t="s">
        <v>2164</v>
      </c>
      <c r="F44" s="438" t="s">
        <v>2082</v>
      </c>
      <c r="G44" s="438" t="s">
        <v>1908</v>
      </c>
      <c r="H44" s="438" t="s">
        <v>1909</v>
      </c>
      <c r="I44" s="438" t="s">
        <v>1910</v>
      </c>
      <c r="J44" s="587">
        <v>1.0</v>
      </c>
      <c r="K44" s="416">
        <v>29.9</v>
      </c>
      <c r="L44" s="438" t="s">
        <v>1911</v>
      </c>
      <c r="M44" s="438" t="s">
        <v>2165</v>
      </c>
      <c r="N44" s="438" t="s">
        <v>1913</v>
      </c>
      <c r="O44" s="416">
        <v>1.64</v>
      </c>
      <c r="P44" s="588">
        <v>0.0</v>
      </c>
      <c r="Q44" s="588">
        <v>0.0</v>
      </c>
      <c r="R44" s="588">
        <v>2.07</v>
      </c>
      <c r="S44" s="588">
        <v>0.0</v>
      </c>
      <c r="T44" s="588">
        <v>0.0</v>
      </c>
      <c r="U44" s="588">
        <v>0.45</v>
      </c>
      <c r="V44" s="416">
        <v>0.39</v>
      </c>
      <c r="W44" s="416">
        <v>1.79</v>
      </c>
      <c r="X44" s="586">
        <v>42556.0</v>
      </c>
      <c r="Y44" s="586">
        <v>42571.46388888889</v>
      </c>
      <c r="Z44" s="438" t="s">
        <v>1914</v>
      </c>
      <c r="AA44" s="438" t="s">
        <v>1915</v>
      </c>
      <c r="AB44" s="586">
        <v>42571.46388888889</v>
      </c>
      <c r="AC44" s="586">
        <v>42569.0</v>
      </c>
      <c r="AD44" s="586">
        <v>42569.0</v>
      </c>
      <c r="AE44" s="438" t="s">
        <v>1916</v>
      </c>
      <c r="AF44" s="438"/>
      <c r="AG44" s="586"/>
      <c r="AH44" s="586"/>
      <c r="AI44" s="589"/>
      <c r="AJ44" s="438"/>
      <c r="AK44" s="588">
        <v>3.58</v>
      </c>
      <c r="AL44" s="589">
        <v>0.0</v>
      </c>
      <c r="AM44" s="438" t="s">
        <v>1917</v>
      </c>
      <c r="AN44" s="438" t="s">
        <v>1918</v>
      </c>
      <c r="AO44" s="438" t="s">
        <v>1919</v>
      </c>
      <c r="AP44" s="438" t="s">
        <v>1920</v>
      </c>
      <c r="AQ44" s="438" t="s">
        <v>2166</v>
      </c>
      <c r="AR44" s="588">
        <v>0.0</v>
      </c>
      <c r="AS44" s="588">
        <v>0.0</v>
      </c>
      <c r="AT44" s="588">
        <v>0.0</v>
      </c>
      <c r="AU44" s="588">
        <v>0.0</v>
      </c>
      <c r="AV44" s="588">
        <v>0.0</v>
      </c>
      <c r="AW44" s="588">
        <v>0.42</v>
      </c>
      <c r="AX44" s="588">
        <v>7.19</v>
      </c>
      <c r="AY44" s="588">
        <v>0.0</v>
      </c>
      <c r="AZ44" s="588">
        <v>0.45</v>
      </c>
      <c r="BA44" s="588">
        <v>29.9</v>
      </c>
      <c r="BB44" s="589">
        <v>24597.0</v>
      </c>
      <c r="BC44" s="438" t="s">
        <v>1922</v>
      </c>
      <c r="BD44" s="438"/>
      <c r="BE44" s="438" t="s">
        <v>1923</v>
      </c>
      <c r="BF44" s="438" t="s">
        <v>1924</v>
      </c>
      <c r="BG44" s="438" t="s">
        <v>1925</v>
      </c>
      <c r="BH44" s="588">
        <v>0.0</v>
      </c>
      <c r="BI44" s="438" t="s">
        <v>1926</v>
      </c>
      <c r="BJ44" s="438" t="s">
        <v>1927</v>
      </c>
      <c r="BK44" s="438" t="s">
        <v>1928</v>
      </c>
      <c r="BL44" s="438" t="s">
        <v>1929</v>
      </c>
      <c r="BM44" s="438" t="s">
        <v>1930</v>
      </c>
      <c r="BN44" s="588">
        <v>29.9</v>
      </c>
      <c r="BO44" s="438" t="s">
        <v>1931</v>
      </c>
      <c r="BP44" s="438" t="s">
        <v>1967</v>
      </c>
      <c r="BQ44" s="438" t="s">
        <v>2167</v>
      </c>
      <c r="BR44" s="438" t="s">
        <v>1934</v>
      </c>
      <c r="BS44" s="438" t="s">
        <v>1935</v>
      </c>
      <c r="BT44" s="438" t="s">
        <v>1936</v>
      </c>
      <c r="BU44" s="589"/>
      <c r="BV44" s="438" t="s">
        <v>1936</v>
      </c>
      <c r="BW44" s="438"/>
      <c r="BX44" s="416">
        <f t="shared" si="3"/>
        <v>3.82</v>
      </c>
      <c r="BY44" s="89" t="s">
        <v>1937</v>
      </c>
      <c r="BZ44" s="89" t="s">
        <v>2168</v>
      </c>
    </row>
    <row r="45" ht="12.75" hidden="1" customHeight="1">
      <c r="A45" s="6">
        <v>25329.0</v>
      </c>
      <c r="B45" s="438" t="s">
        <v>2169</v>
      </c>
      <c r="C45" s="438" t="s">
        <v>2170</v>
      </c>
      <c r="D45" s="586">
        <v>42559.0</v>
      </c>
      <c r="E45" s="438" t="s">
        <v>2171</v>
      </c>
      <c r="F45" s="438" t="s">
        <v>2127</v>
      </c>
      <c r="G45" s="438" t="s">
        <v>1908</v>
      </c>
      <c r="H45" s="438" t="s">
        <v>1909</v>
      </c>
      <c r="I45" s="438" t="s">
        <v>1910</v>
      </c>
      <c r="J45" s="587">
        <v>1.0</v>
      </c>
      <c r="K45" s="416">
        <v>29.9</v>
      </c>
      <c r="L45" s="438" t="s">
        <v>1911</v>
      </c>
      <c r="M45" s="438" t="s">
        <v>2172</v>
      </c>
      <c r="N45" s="438" t="s">
        <v>1913</v>
      </c>
      <c r="O45" s="416">
        <v>1.64</v>
      </c>
      <c r="P45" s="588">
        <v>0.0</v>
      </c>
      <c r="Q45" s="588">
        <v>0.0</v>
      </c>
      <c r="R45" s="588">
        <v>2.07</v>
      </c>
      <c r="S45" s="588">
        <v>0.0</v>
      </c>
      <c r="T45" s="588">
        <v>0.0</v>
      </c>
      <c r="U45" s="588">
        <v>0.45</v>
      </c>
      <c r="V45" s="416">
        <v>0.39</v>
      </c>
      <c r="W45" s="416">
        <v>1.79</v>
      </c>
      <c r="X45" s="586">
        <v>42559.0</v>
      </c>
      <c r="Y45" s="586">
        <v>42570.46388888889</v>
      </c>
      <c r="Z45" s="438" t="s">
        <v>1914</v>
      </c>
      <c r="AA45" s="438" t="s">
        <v>1915</v>
      </c>
      <c r="AB45" s="586">
        <v>42570.46388888889</v>
      </c>
      <c r="AC45" s="586">
        <v>42569.0</v>
      </c>
      <c r="AD45" s="586">
        <v>42572.0</v>
      </c>
      <c r="AE45" s="438" t="s">
        <v>1916</v>
      </c>
      <c r="AF45" s="438"/>
      <c r="AG45" s="586"/>
      <c r="AH45" s="586"/>
      <c r="AI45" s="589"/>
      <c r="AJ45" s="438"/>
      <c r="AK45" s="588">
        <v>3.58</v>
      </c>
      <c r="AL45" s="589">
        <v>0.0</v>
      </c>
      <c r="AM45" s="438" t="s">
        <v>1917</v>
      </c>
      <c r="AN45" s="438" t="s">
        <v>1918</v>
      </c>
      <c r="AO45" s="438" t="s">
        <v>1919</v>
      </c>
      <c r="AP45" s="438" t="s">
        <v>1920</v>
      </c>
      <c r="AQ45" s="438" t="s">
        <v>2173</v>
      </c>
      <c r="AR45" s="588">
        <v>0.0</v>
      </c>
      <c r="AS45" s="588">
        <v>0.0</v>
      </c>
      <c r="AT45" s="588">
        <v>0.0</v>
      </c>
      <c r="AU45" s="588">
        <v>0.0</v>
      </c>
      <c r="AV45" s="588">
        <v>0.0</v>
      </c>
      <c r="AW45" s="588">
        <v>0.37</v>
      </c>
      <c r="AX45" s="588">
        <v>9.85</v>
      </c>
      <c r="AY45" s="588">
        <v>0.0</v>
      </c>
      <c r="AZ45" s="588">
        <v>0.45</v>
      </c>
      <c r="BA45" s="588">
        <v>29.9</v>
      </c>
      <c r="BB45" s="589">
        <v>24597.0</v>
      </c>
      <c r="BC45" s="438" t="s">
        <v>1922</v>
      </c>
      <c r="BD45" s="438"/>
      <c r="BE45" s="438" t="s">
        <v>1923</v>
      </c>
      <c r="BF45" s="438" t="s">
        <v>1924</v>
      </c>
      <c r="BG45" s="438" t="s">
        <v>1925</v>
      </c>
      <c r="BH45" s="588">
        <v>0.0</v>
      </c>
      <c r="BI45" s="438" t="s">
        <v>1926</v>
      </c>
      <c r="BJ45" s="438" t="s">
        <v>1927</v>
      </c>
      <c r="BK45" s="438" t="s">
        <v>1928</v>
      </c>
      <c r="BL45" s="438" t="s">
        <v>1929</v>
      </c>
      <c r="BM45" s="438" t="s">
        <v>1930</v>
      </c>
      <c r="BN45" s="588">
        <v>29.9</v>
      </c>
      <c r="BO45" s="438" t="s">
        <v>1931</v>
      </c>
      <c r="BP45" s="438" t="s">
        <v>2013</v>
      </c>
      <c r="BQ45" s="438" t="s">
        <v>2174</v>
      </c>
      <c r="BR45" s="438" t="s">
        <v>1934</v>
      </c>
      <c r="BS45" s="438" t="s">
        <v>1935</v>
      </c>
      <c r="BT45" s="438" t="s">
        <v>1936</v>
      </c>
      <c r="BU45" s="589"/>
      <c r="BV45" s="438" t="s">
        <v>1936</v>
      </c>
      <c r="BW45" s="438"/>
      <c r="BX45" s="416">
        <f t="shared" si="3"/>
        <v>3.82</v>
      </c>
      <c r="BY45" s="89" t="s">
        <v>1937</v>
      </c>
      <c r="BZ45" s="89" t="s">
        <v>2175</v>
      </c>
    </row>
    <row r="46" ht="12.75" hidden="1" customHeight="1">
      <c r="A46" s="6">
        <v>26496.0</v>
      </c>
      <c r="B46" s="438" t="s">
        <v>2176</v>
      </c>
      <c r="C46" s="438" t="s">
        <v>2177</v>
      </c>
      <c r="D46" s="586">
        <v>42584.0</v>
      </c>
      <c r="E46" s="438" t="s">
        <v>2178</v>
      </c>
      <c r="F46" s="438" t="s">
        <v>1907</v>
      </c>
      <c r="G46" s="438" t="s">
        <v>1948</v>
      </c>
      <c r="H46" s="438" t="s">
        <v>1909</v>
      </c>
      <c r="I46" s="438" t="s">
        <v>2179</v>
      </c>
      <c r="J46" s="587">
        <v>1.0</v>
      </c>
      <c r="K46" s="416">
        <v>59.9</v>
      </c>
      <c r="L46" s="438" t="s">
        <v>1949</v>
      </c>
      <c r="M46" s="438" t="s">
        <v>2180</v>
      </c>
      <c r="N46" s="438" t="s">
        <v>2181</v>
      </c>
      <c r="O46" s="416">
        <v>3.29</v>
      </c>
      <c r="P46" s="588">
        <v>0.0</v>
      </c>
      <c r="Q46" s="588">
        <v>0.0</v>
      </c>
      <c r="R46" s="588">
        <v>3.744</v>
      </c>
      <c r="S46" s="588">
        <v>0.0</v>
      </c>
      <c r="T46" s="588">
        <v>0.0</v>
      </c>
      <c r="U46" s="588">
        <v>0.45</v>
      </c>
      <c r="V46" s="416">
        <v>0.78</v>
      </c>
      <c r="W46" s="416">
        <v>3.59</v>
      </c>
      <c r="X46" s="586">
        <v>42584.0</v>
      </c>
      <c r="Y46" s="586">
        <v>42590.7875</v>
      </c>
      <c r="Z46" s="438" t="s">
        <v>1914</v>
      </c>
      <c r="AA46" s="438" t="s">
        <v>1915</v>
      </c>
      <c r="AB46" s="586">
        <v>42590.7875</v>
      </c>
      <c r="AC46" s="586">
        <v>42590.0</v>
      </c>
      <c r="AD46" s="586">
        <v>42594.0</v>
      </c>
      <c r="AE46" s="438" t="s">
        <v>1916</v>
      </c>
      <c r="AF46" s="438"/>
      <c r="AG46" s="586"/>
      <c r="AH46" s="586"/>
      <c r="AI46" s="589"/>
      <c r="AJ46" s="438"/>
      <c r="AK46" s="588">
        <v>7.19</v>
      </c>
      <c r="AL46" s="589">
        <v>0.0</v>
      </c>
      <c r="AM46" s="438" t="s">
        <v>1917</v>
      </c>
      <c r="AN46" s="438" t="s">
        <v>1918</v>
      </c>
      <c r="AO46" s="438" t="s">
        <v>1919</v>
      </c>
      <c r="AP46" s="438" t="s">
        <v>1920</v>
      </c>
      <c r="AQ46" s="438" t="s">
        <v>2182</v>
      </c>
      <c r="AR46" s="588">
        <v>0.0</v>
      </c>
      <c r="AS46" s="588">
        <v>0.0</v>
      </c>
      <c r="AT46" s="588">
        <v>0.0</v>
      </c>
      <c r="AU46" s="588">
        <v>0.0</v>
      </c>
      <c r="AV46" s="588">
        <v>0.0</v>
      </c>
      <c r="AW46" s="588">
        <v>0.46</v>
      </c>
      <c r="AX46" s="588">
        <v>14.63</v>
      </c>
      <c r="AY46" s="588">
        <v>0.0</v>
      </c>
      <c r="AZ46" s="588">
        <v>0.45</v>
      </c>
      <c r="BA46" s="588">
        <v>59.9</v>
      </c>
      <c r="BB46" s="589">
        <v>24733.0</v>
      </c>
      <c r="BC46" s="438" t="s">
        <v>1922</v>
      </c>
      <c r="BD46" s="438"/>
      <c r="BE46" s="438" t="s">
        <v>1952</v>
      </c>
      <c r="BF46" s="438" t="s">
        <v>1924</v>
      </c>
      <c r="BG46" s="438" t="s">
        <v>1925</v>
      </c>
      <c r="BH46" s="588">
        <v>0.0</v>
      </c>
      <c r="BI46" s="438" t="s">
        <v>1926</v>
      </c>
      <c r="BJ46" s="438" t="s">
        <v>1927</v>
      </c>
      <c r="BK46" s="438" t="s">
        <v>1928</v>
      </c>
      <c r="BL46" s="438" t="s">
        <v>1929</v>
      </c>
      <c r="BM46" s="438" t="s">
        <v>1930</v>
      </c>
      <c r="BN46" s="588">
        <v>59.9</v>
      </c>
      <c r="BO46" s="438" t="s">
        <v>1955</v>
      </c>
      <c r="BP46" s="438" t="s">
        <v>1932</v>
      </c>
      <c r="BQ46" s="438" t="s">
        <v>2183</v>
      </c>
      <c r="BR46" s="438" t="s">
        <v>1957</v>
      </c>
      <c r="BS46" s="438" t="s">
        <v>1958</v>
      </c>
      <c r="BT46" s="438" t="s">
        <v>1936</v>
      </c>
      <c r="BU46" s="589"/>
      <c r="BV46" s="438" t="s">
        <v>1936</v>
      </c>
      <c r="BW46" s="438"/>
      <c r="BX46" s="416">
        <f t="shared" si="3"/>
        <v>7.66</v>
      </c>
      <c r="BY46" s="89" t="s">
        <v>1937</v>
      </c>
      <c r="BZ46" s="89" t="s">
        <v>2184</v>
      </c>
    </row>
    <row r="47" ht="12.75" hidden="1" customHeight="1">
      <c r="A47" s="6">
        <v>26744.0</v>
      </c>
      <c r="B47" s="438" t="s">
        <v>2185</v>
      </c>
      <c r="C47" s="438" t="s">
        <v>2186</v>
      </c>
      <c r="D47" s="586">
        <v>42556.0</v>
      </c>
      <c r="E47" s="438" t="s">
        <v>2187</v>
      </c>
      <c r="F47" s="438" t="s">
        <v>2082</v>
      </c>
      <c r="G47" s="438" t="s">
        <v>1948</v>
      </c>
      <c r="H47" s="438" t="s">
        <v>1909</v>
      </c>
      <c r="I47" s="438" t="s">
        <v>1910</v>
      </c>
      <c r="J47" s="587">
        <v>1.0</v>
      </c>
      <c r="K47" s="416">
        <v>52.71</v>
      </c>
      <c r="L47" s="438" t="s">
        <v>1949</v>
      </c>
      <c r="M47" s="438" t="s">
        <v>2188</v>
      </c>
      <c r="N47" s="438" t="s">
        <v>1913</v>
      </c>
      <c r="O47" s="416">
        <v>2.89</v>
      </c>
      <c r="P47" s="588">
        <v>0.0</v>
      </c>
      <c r="Q47" s="588">
        <v>0.0</v>
      </c>
      <c r="R47" s="588">
        <v>3.744</v>
      </c>
      <c r="S47" s="588">
        <v>0.0</v>
      </c>
      <c r="T47" s="588">
        <v>0.0</v>
      </c>
      <c r="U47" s="588">
        <v>0.45</v>
      </c>
      <c r="V47" s="416">
        <v>0.69</v>
      </c>
      <c r="W47" s="416">
        <v>3.16</v>
      </c>
      <c r="X47" s="586">
        <v>42556.0</v>
      </c>
      <c r="Y47" s="586">
        <v>42567.46805555555</v>
      </c>
      <c r="Z47" s="438" t="s">
        <v>1914</v>
      </c>
      <c r="AA47" s="438" t="s">
        <v>1915</v>
      </c>
      <c r="AB47" s="586">
        <v>42567.46805555555</v>
      </c>
      <c r="AC47" s="586">
        <v>42569.0</v>
      </c>
      <c r="AD47" s="586">
        <v>42569.0</v>
      </c>
      <c r="AE47" s="438" t="s">
        <v>1916</v>
      </c>
      <c r="AF47" s="438"/>
      <c r="AG47" s="586"/>
      <c r="AH47" s="586"/>
      <c r="AI47" s="589"/>
      <c r="AJ47" s="438"/>
      <c r="AK47" s="588">
        <v>6.32</v>
      </c>
      <c r="AL47" s="589">
        <v>0.0</v>
      </c>
      <c r="AM47" s="438" t="s">
        <v>1917</v>
      </c>
      <c r="AN47" s="438" t="s">
        <v>1918</v>
      </c>
      <c r="AO47" s="438" t="s">
        <v>1919</v>
      </c>
      <c r="AP47" s="438" t="s">
        <v>1920</v>
      </c>
      <c r="AQ47" s="438" t="s">
        <v>2189</v>
      </c>
      <c r="AR47" s="588">
        <v>0.0</v>
      </c>
      <c r="AS47" s="588">
        <v>0.0</v>
      </c>
      <c r="AT47" s="588">
        <v>0.0</v>
      </c>
      <c r="AU47" s="588">
        <v>0.0</v>
      </c>
      <c r="AV47" s="588">
        <v>0.0</v>
      </c>
      <c r="AW47" s="588">
        <v>0.66</v>
      </c>
      <c r="AX47" s="588">
        <v>2.2</v>
      </c>
      <c r="AY47" s="588">
        <v>0.0</v>
      </c>
      <c r="AZ47" s="588">
        <v>0.45</v>
      </c>
      <c r="BA47" s="588">
        <v>52.71</v>
      </c>
      <c r="BB47" s="589">
        <v>24600.0</v>
      </c>
      <c r="BC47" s="438" t="s">
        <v>1922</v>
      </c>
      <c r="BD47" s="438"/>
      <c r="BE47" s="438" t="s">
        <v>1952</v>
      </c>
      <c r="BF47" s="438" t="s">
        <v>1924</v>
      </c>
      <c r="BG47" s="438" t="s">
        <v>1925</v>
      </c>
      <c r="BH47" s="588">
        <v>0.0</v>
      </c>
      <c r="BI47" s="438" t="s">
        <v>1926</v>
      </c>
      <c r="BJ47" s="438" t="s">
        <v>1927</v>
      </c>
      <c r="BK47" s="438" t="s">
        <v>1928</v>
      </c>
      <c r="BL47" s="438" t="s">
        <v>1929</v>
      </c>
      <c r="BM47" s="438" t="s">
        <v>1930</v>
      </c>
      <c r="BN47" s="588">
        <v>59.9</v>
      </c>
      <c r="BO47" s="438" t="s">
        <v>1955</v>
      </c>
      <c r="BP47" s="438" t="s">
        <v>1967</v>
      </c>
      <c r="BQ47" s="438" t="s">
        <v>2190</v>
      </c>
      <c r="BR47" s="438" t="s">
        <v>1957</v>
      </c>
      <c r="BS47" s="438" t="s">
        <v>1958</v>
      </c>
      <c r="BT47" s="438" t="s">
        <v>1936</v>
      </c>
      <c r="BU47" s="589"/>
      <c r="BV47" s="438" t="s">
        <v>1936</v>
      </c>
      <c r="BW47" s="438"/>
      <c r="BX47" s="416">
        <f t="shared" si="3"/>
        <v>6.74</v>
      </c>
      <c r="BY47" s="89" t="s">
        <v>1937</v>
      </c>
      <c r="BZ47" s="89" t="s">
        <v>2191</v>
      </c>
    </row>
    <row r="48" ht="12.75" hidden="1" customHeight="1">
      <c r="A48" s="6">
        <v>26744.0</v>
      </c>
      <c r="B48" s="438" t="s">
        <v>2185</v>
      </c>
      <c r="C48" s="438" t="s">
        <v>2186</v>
      </c>
      <c r="D48" s="586">
        <v>42556.0</v>
      </c>
      <c r="E48" s="438" t="s">
        <v>2187</v>
      </c>
      <c r="F48" s="438" t="s">
        <v>2082</v>
      </c>
      <c r="G48" s="438" t="s">
        <v>1908</v>
      </c>
      <c r="H48" s="438" t="s">
        <v>1909</v>
      </c>
      <c r="I48" s="438" t="s">
        <v>1910</v>
      </c>
      <c r="J48" s="587">
        <v>3.0</v>
      </c>
      <c r="K48" s="416">
        <v>89.7</v>
      </c>
      <c r="L48" s="438" t="s">
        <v>1911</v>
      </c>
      <c r="M48" s="438" t="s">
        <v>2188</v>
      </c>
      <c r="N48" s="438" t="s">
        <v>1913</v>
      </c>
      <c r="O48" s="416">
        <v>4.92</v>
      </c>
      <c r="P48" s="588">
        <v>0.0</v>
      </c>
      <c r="Q48" s="588">
        <v>0.0</v>
      </c>
      <c r="R48" s="588">
        <v>6.21</v>
      </c>
      <c r="S48" s="588">
        <v>0.0</v>
      </c>
      <c r="T48" s="588">
        <v>0.0</v>
      </c>
      <c r="U48" s="588">
        <v>1.35</v>
      </c>
      <c r="V48" s="416">
        <v>1.17</v>
      </c>
      <c r="W48" s="416">
        <v>5.38</v>
      </c>
      <c r="X48" s="586">
        <v>42556.0</v>
      </c>
      <c r="Y48" s="586">
        <v>42567.46805555555</v>
      </c>
      <c r="Z48" s="438" t="s">
        <v>1914</v>
      </c>
      <c r="AA48" s="438" t="s">
        <v>1915</v>
      </c>
      <c r="AB48" s="586">
        <v>42567.46805555555</v>
      </c>
      <c r="AC48" s="586">
        <v>42569.0</v>
      </c>
      <c r="AD48" s="586">
        <v>42569.0</v>
      </c>
      <c r="AE48" s="438" t="s">
        <v>1916</v>
      </c>
      <c r="AF48" s="438"/>
      <c r="AG48" s="586"/>
      <c r="AH48" s="586"/>
      <c r="AI48" s="589"/>
      <c r="AJ48" s="438"/>
      <c r="AK48" s="588">
        <v>10.76</v>
      </c>
      <c r="AL48" s="589">
        <v>0.0</v>
      </c>
      <c r="AM48" s="438" t="s">
        <v>1917</v>
      </c>
      <c r="AN48" s="438" t="s">
        <v>1918</v>
      </c>
      <c r="AO48" s="438" t="s">
        <v>1919</v>
      </c>
      <c r="AP48" s="438" t="s">
        <v>1920</v>
      </c>
      <c r="AQ48" s="438" t="s">
        <v>2189</v>
      </c>
      <c r="AR48" s="588">
        <v>0.0</v>
      </c>
      <c r="AS48" s="588">
        <v>0.0</v>
      </c>
      <c r="AT48" s="588">
        <v>0.0</v>
      </c>
      <c r="AU48" s="588">
        <v>0.0</v>
      </c>
      <c r="AV48" s="588">
        <v>0.0</v>
      </c>
      <c r="AW48" s="588">
        <v>1.93</v>
      </c>
      <c r="AX48" s="588">
        <v>6.53</v>
      </c>
      <c r="AY48" s="588">
        <v>0.0</v>
      </c>
      <c r="AZ48" s="588">
        <v>1.35</v>
      </c>
      <c r="BA48" s="588">
        <v>89.7</v>
      </c>
      <c r="BB48" s="589">
        <v>24597.0</v>
      </c>
      <c r="BC48" s="438" t="s">
        <v>1922</v>
      </c>
      <c r="BD48" s="438"/>
      <c r="BE48" s="438" t="s">
        <v>1923</v>
      </c>
      <c r="BF48" s="438" t="s">
        <v>1924</v>
      </c>
      <c r="BG48" s="438" t="s">
        <v>1925</v>
      </c>
      <c r="BH48" s="588">
        <v>0.0</v>
      </c>
      <c r="BI48" s="438" t="s">
        <v>1926</v>
      </c>
      <c r="BJ48" s="438" t="s">
        <v>1927</v>
      </c>
      <c r="BK48" s="438" t="s">
        <v>1928</v>
      </c>
      <c r="BL48" s="438" t="s">
        <v>1929</v>
      </c>
      <c r="BM48" s="438" t="s">
        <v>1930</v>
      </c>
      <c r="BN48" s="588">
        <v>29.9</v>
      </c>
      <c r="BO48" s="438" t="s">
        <v>1931</v>
      </c>
      <c r="BP48" s="438" t="s">
        <v>1967</v>
      </c>
      <c r="BQ48" s="438" t="s">
        <v>2190</v>
      </c>
      <c r="BR48" s="438" t="s">
        <v>1934</v>
      </c>
      <c r="BS48" s="438" t="s">
        <v>1935</v>
      </c>
      <c r="BT48" s="438" t="s">
        <v>1936</v>
      </c>
      <c r="BU48" s="589"/>
      <c r="BV48" s="438" t="s">
        <v>1936</v>
      </c>
      <c r="BW48" s="438"/>
      <c r="BX48" s="416">
        <f t="shared" si="3"/>
        <v>11.47</v>
      </c>
      <c r="BY48" s="89" t="s">
        <v>1937</v>
      </c>
      <c r="BZ48" s="89" t="s">
        <v>2191</v>
      </c>
    </row>
    <row r="49" ht="12.75" hidden="1" customHeight="1">
      <c r="A49" s="6">
        <v>26784.0</v>
      </c>
      <c r="B49" s="438" t="s">
        <v>2192</v>
      </c>
      <c r="C49" s="438" t="s">
        <v>2193</v>
      </c>
      <c r="D49" s="586">
        <v>42558.0</v>
      </c>
      <c r="E49" s="438" t="s">
        <v>2194</v>
      </c>
      <c r="F49" s="438" t="s">
        <v>2064</v>
      </c>
      <c r="G49" s="438" t="s">
        <v>1908</v>
      </c>
      <c r="H49" s="438" t="s">
        <v>1909</v>
      </c>
      <c r="I49" s="438" t="s">
        <v>1910</v>
      </c>
      <c r="J49" s="587">
        <v>1.0</v>
      </c>
      <c r="K49" s="416">
        <v>29.9</v>
      </c>
      <c r="L49" s="438" t="s">
        <v>1911</v>
      </c>
      <c r="M49" s="438" t="s">
        <v>2195</v>
      </c>
      <c r="N49" s="438" t="s">
        <v>1913</v>
      </c>
      <c r="O49" s="416">
        <v>1.64</v>
      </c>
      <c r="P49" s="588">
        <v>0.0</v>
      </c>
      <c r="Q49" s="588">
        <v>0.0</v>
      </c>
      <c r="R49" s="588">
        <v>2.07</v>
      </c>
      <c r="S49" s="588">
        <v>0.0</v>
      </c>
      <c r="T49" s="588">
        <v>0.0</v>
      </c>
      <c r="U49" s="588">
        <v>0.45</v>
      </c>
      <c r="V49" s="416">
        <v>0.39</v>
      </c>
      <c r="W49" s="416">
        <v>1.79</v>
      </c>
      <c r="X49" s="586">
        <v>42558.0</v>
      </c>
      <c r="Y49" s="586">
        <v>42584.691666666666</v>
      </c>
      <c r="Z49" s="438" t="s">
        <v>1914</v>
      </c>
      <c r="AA49" s="438" t="s">
        <v>1915</v>
      </c>
      <c r="AB49" s="586">
        <v>42584.691666666666</v>
      </c>
      <c r="AC49" s="586">
        <v>42569.0</v>
      </c>
      <c r="AD49" s="586">
        <v>42571.0</v>
      </c>
      <c r="AE49" s="438" t="s">
        <v>1916</v>
      </c>
      <c r="AF49" s="438"/>
      <c r="AG49" s="586"/>
      <c r="AH49" s="586"/>
      <c r="AI49" s="589"/>
      <c r="AJ49" s="438"/>
      <c r="AK49" s="588">
        <v>3.58</v>
      </c>
      <c r="AL49" s="589">
        <v>0.0</v>
      </c>
      <c r="AM49" s="438" t="s">
        <v>1917</v>
      </c>
      <c r="AN49" s="438" t="s">
        <v>1918</v>
      </c>
      <c r="AO49" s="438" t="s">
        <v>1919</v>
      </c>
      <c r="AP49" s="438" t="s">
        <v>1920</v>
      </c>
      <c r="AQ49" s="438" t="s">
        <v>2196</v>
      </c>
      <c r="AR49" s="588">
        <v>0.0</v>
      </c>
      <c r="AS49" s="588">
        <v>0.0</v>
      </c>
      <c r="AT49" s="588">
        <v>0.0</v>
      </c>
      <c r="AU49" s="588">
        <v>0.0</v>
      </c>
      <c r="AV49" s="588">
        <v>0.0</v>
      </c>
      <c r="AW49" s="588">
        <v>0.42</v>
      </c>
      <c r="AX49" s="588">
        <v>28.58</v>
      </c>
      <c r="AY49" s="588">
        <v>0.0</v>
      </c>
      <c r="AZ49" s="588">
        <v>0.45</v>
      </c>
      <c r="BA49" s="588">
        <v>29.9</v>
      </c>
      <c r="BB49" s="589">
        <v>24597.0</v>
      </c>
      <c r="BC49" s="438" t="s">
        <v>1922</v>
      </c>
      <c r="BD49" s="438"/>
      <c r="BE49" s="438" t="s">
        <v>1923</v>
      </c>
      <c r="BF49" s="438" t="s">
        <v>1924</v>
      </c>
      <c r="BG49" s="438" t="s">
        <v>1925</v>
      </c>
      <c r="BH49" s="588">
        <v>0.0</v>
      </c>
      <c r="BI49" s="438" t="s">
        <v>1926</v>
      </c>
      <c r="BJ49" s="438" t="s">
        <v>1927</v>
      </c>
      <c r="BK49" s="438" t="s">
        <v>1928</v>
      </c>
      <c r="BL49" s="438" t="s">
        <v>1929</v>
      </c>
      <c r="BM49" s="438" t="s">
        <v>1930</v>
      </c>
      <c r="BN49" s="588">
        <v>29.9</v>
      </c>
      <c r="BO49" s="438" t="s">
        <v>1931</v>
      </c>
      <c r="BP49" s="438" t="s">
        <v>2197</v>
      </c>
      <c r="BQ49" s="438" t="s">
        <v>2198</v>
      </c>
      <c r="BR49" s="438" t="s">
        <v>1934</v>
      </c>
      <c r="BS49" s="438" t="s">
        <v>1935</v>
      </c>
      <c r="BT49" s="438" t="s">
        <v>1936</v>
      </c>
      <c r="BU49" s="589"/>
      <c r="BV49" s="438" t="s">
        <v>1936</v>
      </c>
      <c r="BW49" s="438"/>
      <c r="BX49" s="416">
        <f t="shared" si="3"/>
        <v>3.82</v>
      </c>
      <c r="BY49" s="89" t="s">
        <v>1937</v>
      </c>
      <c r="BZ49" s="89" t="s">
        <v>2199</v>
      </c>
    </row>
    <row r="50" ht="12.75" hidden="1" customHeight="1">
      <c r="A50" s="6">
        <v>26805.0</v>
      </c>
      <c r="B50" s="438" t="s">
        <v>2200</v>
      </c>
      <c r="C50" s="438" t="s">
        <v>2201</v>
      </c>
      <c r="D50" s="586">
        <v>42556.0</v>
      </c>
      <c r="E50" s="438" t="s">
        <v>2202</v>
      </c>
      <c r="F50" s="438" t="s">
        <v>2127</v>
      </c>
      <c r="G50" s="438" t="s">
        <v>1908</v>
      </c>
      <c r="H50" s="438" t="s">
        <v>1909</v>
      </c>
      <c r="I50" s="438" t="s">
        <v>1910</v>
      </c>
      <c r="J50" s="587">
        <v>1.0</v>
      </c>
      <c r="K50" s="416">
        <v>29.9</v>
      </c>
      <c r="L50" s="438" t="s">
        <v>1911</v>
      </c>
      <c r="M50" s="438" t="s">
        <v>2203</v>
      </c>
      <c r="N50" s="438" t="s">
        <v>1913</v>
      </c>
      <c r="O50" s="416">
        <v>1.64</v>
      </c>
      <c r="P50" s="588">
        <v>0.0</v>
      </c>
      <c r="Q50" s="588">
        <v>0.0</v>
      </c>
      <c r="R50" s="588">
        <v>2.07</v>
      </c>
      <c r="S50" s="588">
        <v>0.0</v>
      </c>
      <c r="T50" s="588">
        <v>0.0</v>
      </c>
      <c r="U50" s="588">
        <v>0.45</v>
      </c>
      <c r="V50" s="416">
        <v>0.39</v>
      </c>
      <c r="W50" s="416">
        <v>1.79</v>
      </c>
      <c r="X50" s="586">
        <v>42556.0</v>
      </c>
      <c r="Y50" s="586">
        <v>42570.64375</v>
      </c>
      <c r="Z50" s="438" t="s">
        <v>1914</v>
      </c>
      <c r="AA50" s="438" t="s">
        <v>1915</v>
      </c>
      <c r="AB50" s="586">
        <v>42570.64375</v>
      </c>
      <c r="AC50" s="586">
        <v>42569.0</v>
      </c>
      <c r="AD50" s="586">
        <v>42569.0</v>
      </c>
      <c r="AE50" s="438" t="s">
        <v>1916</v>
      </c>
      <c r="AF50" s="438"/>
      <c r="AG50" s="586"/>
      <c r="AH50" s="586"/>
      <c r="AI50" s="589"/>
      <c r="AJ50" s="438"/>
      <c r="AK50" s="588">
        <v>3.58</v>
      </c>
      <c r="AL50" s="589">
        <v>0.0</v>
      </c>
      <c r="AM50" s="438" t="s">
        <v>1917</v>
      </c>
      <c r="AN50" s="438" t="s">
        <v>1918</v>
      </c>
      <c r="AO50" s="438" t="s">
        <v>1919</v>
      </c>
      <c r="AP50" s="438" t="s">
        <v>1920</v>
      </c>
      <c r="AQ50" s="438" t="s">
        <v>2204</v>
      </c>
      <c r="AR50" s="588">
        <v>0.0</v>
      </c>
      <c r="AS50" s="588">
        <v>0.0</v>
      </c>
      <c r="AT50" s="588">
        <v>0.0</v>
      </c>
      <c r="AU50" s="588">
        <v>0.0</v>
      </c>
      <c r="AV50" s="588">
        <v>0.0</v>
      </c>
      <c r="AW50" s="588">
        <v>0.37</v>
      </c>
      <c r="AX50" s="588">
        <v>12.92</v>
      </c>
      <c r="AY50" s="588">
        <v>0.0</v>
      </c>
      <c r="AZ50" s="588">
        <v>0.45</v>
      </c>
      <c r="BA50" s="588">
        <v>29.9</v>
      </c>
      <c r="BB50" s="589">
        <v>24597.0</v>
      </c>
      <c r="BC50" s="438" t="s">
        <v>1922</v>
      </c>
      <c r="BD50" s="438"/>
      <c r="BE50" s="438" t="s">
        <v>1923</v>
      </c>
      <c r="BF50" s="438" t="s">
        <v>1924</v>
      </c>
      <c r="BG50" s="438" t="s">
        <v>1925</v>
      </c>
      <c r="BH50" s="588">
        <v>0.0</v>
      </c>
      <c r="BI50" s="438" t="s">
        <v>1926</v>
      </c>
      <c r="BJ50" s="438" t="s">
        <v>1927</v>
      </c>
      <c r="BK50" s="438" t="s">
        <v>1928</v>
      </c>
      <c r="BL50" s="438" t="s">
        <v>1929</v>
      </c>
      <c r="BM50" s="438" t="s">
        <v>1930</v>
      </c>
      <c r="BN50" s="588">
        <v>29.9</v>
      </c>
      <c r="BO50" s="438" t="s">
        <v>1931</v>
      </c>
      <c r="BP50" s="438" t="s">
        <v>2013</v>
      </c>
      <c r="BQ50" s="438" t="s">
        <v>2205</v>
      </c>
      <c r="BR50" s="438" t="s">
        <v>1934</v>
      </c>
      <c r="BS50" s="438" t="s">
        <v>1935</v>
      </c>
      <c r="BT50" s="438" t="s">
        <v>1936</v>
      </c>
      <c r="BU50" s="589"/>
      <c r="BV50" s="438" t="s">
        <v>1936</v>
      </c>
      <c r="BW50" s="438"/>
      <c r="BX50" s="416">
        <f t="shared" si="3"/>
        <v>3.82</v>
      </c>
      <c r="BY50" s="89" t="s">
        <v>1937</v>
      </c>
      <c r="BZ50" s="89" t="s">
        <v>2206</v>
      </c>
    </row>
    <row r="51" ht="12.75" hidden="1" customHeight="1">
      <c r="A51" s="6">
        <v>26971.0</v>
      </c>
      <c r="B51" s="438" t="s">
        <v>2207</v>
      </c>
      <c r="C51" s="438" t="s">
        <v>2208</v>
      </c>
      <c r="D51" s="586">
        <v>42556.0</v>
      </c>
      <c r="E51" s="438" t="s">
        <v>2209</v>
      </c>
      <c r="F51" s="438" t="s">
        <v>1981</v>
      </c>
      <c r="G51" s="438" t="s">
        <v>1908</v>
      </c>
      <c r="H51" s="438" t="s">
        <v>1909</v>
      </c>
      <c r="I51" s="438" t="s">
        <v>1910</v>
      </c>
      <c r="J51" s="587">
        <v>1.0</v>
      </c>
      <c r="K51" s="416">
        <v>29.9</v>
      </c>
      <c r="L51" s="438" t="s">
        <v>1911</v>
      </c>
      <c r="M51" s="438" t="s">
        <v>2210</v>
      </c>
      <c r="N51" s="438" t="s">
        <v>1913</v>
      </c>
      <c r="O51" s="416">
        <v>1.64</v>
      </c>
      <c r="P51" s="588">
        <v>0.0</v>
      </c>
      <c r="Q51" s="588">
        <v>0.0</v>
      </c>
      <c r="R51" s="588">
        <v>2.07</v>
      </c>
      <c r="S51" s="588">
        <v>0.0</v>
      </c>
      <c r="T51" s="588">
        <v>0.0</v>
      </c>
      <c r="U51" s="588">
        <v>0.45</v>
      </c>
      <c r="V51" s="416">
        <v>0.39</v>
      </c>
      <c r="W51" s="416">
        <v>1.79</v>
      </c>
      <c r="X51" s="586">
        <v>42556.0</v>
      </c>
      <c r="Y51" s="586">
        <v>42569.50625</v>
      </c>
      <c r="Z51" s="438" t="s">
        <v>1914</v>
      </c>
      <c r="AA51" s="438" t="s">
        <v>1915</v>
      </c>
      <c r="AB51" s="586">
        <v>42569.50625</v>
      </c>
      <c r="AC51" s="586">
        <v>42569.0</v>
      </c>
      <c r="AD51" s="586">
        <v>42569.0</v>
      </c>
      <c r="AE51" s="438" t="s">
        <v>1916</v>
      </c>
      <c r="AF51" s="438"/>
      <c r="AG51" s="586"/>
      <c r="AH51" s="586"/>
      <c r="AI51" s="589"/>
      <c r="AJ51" s="438"/>
      <c r="AK51" s="588">
        <v>3.58</v>
      </c>
      <c r="AL51" s="589">
        <v>0.0</v>
      </c>
      <c r="AM51" s="438" t="s">
        <v>1917</v>
      </c>
      <c r="AN51" s="438" t="s">
        <v>1918</v>
      </c>
      <c r="AO51" s="438" t="s">
        <v>1919</v>
      </c>
      <c r="AP51" s="438" t="s">
        <v>1920</v>
      </c>
      <c r="AQ51" s="438" t="s">
        <v>2211</v>
      </c>
      <c r="AR51" s="588">
        <v>0.0</v>
      </c>
      <c r="AS51" s="588">
        <v>0.0</v>
      </c>
      <c r="AT51" s="588">
        <v>0.0</v>
      </c>
      <c r="AU51" s="588">
        <v>0.0</v>
      </c>
      <c r="AV51" s="588">
        <v>0.0</v>
      </c>
      <c r="AW51" s="588">
        <v>0.0</v>
      </c>
      <c r="AX51" s="588">
        <v>17.03</v>
      </c>
      <c r="AY51" s="588">
        <v>0.02</v>
      </c>
      <c r="AZ51" s="588">
        <v>0.45</v>
      </c>
      <c r="BA51" s="588">
        <v>29.9</v>
      </c>
      <c r="BB51" s="589">
        <v>24597.0</v>
      </c>
      <c r="BC51" s="438" t="s">
        <v>1922</v>
      </c>
      <c r="BD51" s="438"/>
      <c r="BE51" s="438" t="s">
        <v>1923</v>
      </c>
      <c r="BF51" s="438" t="s">
        <v>1924</v>
      </c>
      <c r="BG51" s="438" t="s">
        <v>1925</v>
      </c>
      <c r="BH51" s="588">
        <v>0.0</v>
      </c>
      <c r="BI51" s="438" t="s">
        <v>1926</v>
      </c>
      <c r="BJ51" s="438" t="s">
        <v>2212</v>
      </c>
      <c r="BK51" s="438" t="s">
        <v>2213</v>
      </c>
      <c r="BL51" s="438"/>
      <c r="BM51" s="438"/>
      <c r="BN51" s="588">
        <v>29.9</v>
      </c>
      <c r="BO51" s="438" t="s">
        <v>1931</v>
      </c>
      <c r="BP51" s="438" t="s">
        <v>1967</v>
      </c>
      <c r="BQ51" s="438"/>
      <c r="BR51" s="438" t="s">
        <v>1934</v>
      </c>
      <c r="BS51" s="438" t="s">
        <v>1935</v>
      </c>
      <c r="BT51" s="438" t="s">
        <v>1936</v>
      </c>
      <c r="BU51" s="589"/>
      <c r="BV51" s="438" t="s">
        <v>1936</v>
      </c>
      <c r="BW51" s="438"/>
      <c r="BX51" s="416">
        <f t="shared" si="3"/>
        <v>3.82</v>
      </c>
      <c r="BY51" s="89" t="s">
        <v>1937</v>
      </c>
      <c r="BZ51" s="89" t="s">
        <v>2214</v>
      </c>
    </row>
    <row r="52" ht="12.75" hidden="1" customHeight="1">
      <c r="A52" s="6">
        <v>27239.0</v>
      </c>
      <c r="B52" s="438" t="s">
        <v>2215</v>
      </c>
      <c r="C52" s="438" t="s">
        <v>2216</v>
      </c>
      <c r="D52" s="586">
        <v>42556.0</v>
      </c>
      <c r="E52" s="438" t="s">
        <v>2217</v>
      </c>
      <c r="F52" s="438" t="s">
        <v>1907</v>
      </c>
      <c r="G52" s="438" t="s">
        <v>1908</v>
      </c>
      <c r="H52" s="438" t="s">
        <v>1909</v>
      </c>
      <c r="I52" s="438" t="s">
        <v>1910</v>
      </c>
      <c r="J52" s="587">
        <v>1.0</v>
      </c>
      <c r="K52" s="416">
        <v>29.9</v>
      </c>
      <c r="L52" s="438" t="s">
        <v>1911</v>
      </c>
      <c r="M52" s="438" t="s">
        <v>2218</v>
      </c>
      <c r="N52" s="438" t="s">
        <v>1913</v>
      </c>
      <c r="O52" s="416">
        <v>1.64</v>
      </c>
      <c r="P52" s="588">
        <v>0.0</v>
      </c>
      <c r="Q52" s="588">
        <v>0.0</v>
      </c>
      <c r="R52" s="588">
        <v>2.07</v>
      </c>
      <c r="S52" s="588">
        <v>0.0</v>
      </c>
      <c r="T52" s="588">
        <v>0.0</v>
      </c>
      <c r="U52" s="588">
        <v>0.45</v>
      </c>
      <c r="V52" s="416">
        <v>0.39</v>
      </c>
      <c r="W52" s="416">
        <v>1.79</v>
      </c>
      <c r="X52" s="586">
        <v>42556.0</v>
      </c>
      <c r="Y52" s="586">
        <v>42569.64375</v>
      </c>
      <c r="Z52" s="438" t="s">
        <v>1914</v>
      </c>
      <c r="AA52" s="438" t="s">
        <v>1915</v>
      </c>
      <c r="AB52" s="586">
        <v>42569.64375</v>
      </c>
      <c r="AC52" s="586">
        <v>42569.0</v>
      </c>
      <c r="AD52" s="586">
        <v>42569.0</v>
      </c>
      <c r="AE52" s="438" t="s">
        <v>1916</v>
      </c>
      <c r="AF52" s="438"/>
      <c r="AG52" s="586"/>
      <c r="AH52" s="586"/>
      <c r="AI52" s="589"/>
      <c r="AJ52" s="438"/>
      <c r="AK52" s="588">
        <v>3.58</v>
      </c>
      <c r="AL52" s="589">
        <v>0.0</v>
      </c>
      <c r="AM52" s="438" t="s">
        <v>1917</v>
      </c>
      <c r="AN52" s="438" t="s">
        <v>1918</v>
      </c>
      <c r="AO52" s="438" t="s">
        <v>1919</v>
      </c>
      <c r="AP52" s="438" t="s">
        <v>1920</v>
      </c>
      <c r="AQ52" s="438" t="s">
        <v>2219</v>
      </c>
      <c r="AR52" s="588">
        <v>0.0</v>
      </c>
      <c r="AS52" s="588">
        <v>0.0</v>
      </c>
      <c r="AT52" s="588">
        <v>0.0</v>
      </c>
      <c r="AU52" s="588">
        <v>0.0</v>
      </c>
      <c r="AV52" s="588">
        <v>0.0</v>
      </c>
      <c r="AW52" s="588">
        <v>0.37</v>
      </c>
      <c r="AX52" s="588">
        <v>10.09</v>
      </c>
      <c r="AY52" s="588">
        <v>0.0</v>
      </c>
      <c r="AZ52" s="588">
        <v>0.45</v>
      </c>
      <c r="BA52" s="588">
        <v>29.9</v>
      </c>
      <c r="BB52" s="589">
        <v>24597.0</v>
      </c>
      <c r="BC52" s="438" t="s">
        <v>1922</v>
      </c>
      <c r="BD52" s="438"/>
      <c r="BE52" s="438" t="s">
        <v>1923</v>
      </c>
      <c r="BF52" s="438" t="s">
        <v>1924</v>
      </c>
      <c r="BG52" s="438" t="s">
        <v>1925</v>
      </c>
      <c r="BH52" s="588">
        <v>0.0</v>
      </c>
      <c r="BI52" s="438" t="s">
        <v>1926</v>
      </c>
      <c r="BJ52" s="438" t="s">
        <v>1927</v>
      </c>
      <c r="BK52" s="438" t="s">
        <v>1928</v>
      </c>
      <c r="BL52" s="438" t="s">
        <v>1929</v>
      </c>
      <c r="BM52" s="438" t="s">
        <v>1930</v>
      </c>
      <c r="BN52" s="588">
        <v>29.9</v>
      </c>
      <c r="BO52" s="438" t="s">
        <v>1931</v>
      </c>
      <c r="BP52" s="438" t="s">
        <v>1932</v>
      </c>
      <c r="BQ52" s="438" t="s">
        <v>2220</v>
      </c>
      <c r="BR52" s="438" t="s">
        <v>1934</v>
      </c>
      <c r="BS52" s="438" t="s">
        <v>1935</v>
      </c>
      <c r="BT52" s="438" t="s">
        <v>1936</v>
      </c>
      <c r="BU52" s="589"/>
      <c r="BV52" s="438" t="s">
        <v>1936</v>
      </c>
      <c r="BW52" s="438"/>
      <c r="BX52" s="416">
        <f t="shared" si="3"/>
        <v>3.82</v>
      </c>
      <c r="BY52" s="89" t="s">
        <v>1937</v>
      </c>
      <c r="BZ52" s="89" t="s">
        <v>2221</v>
      </c>
    </row>
    <row r="53" ht="12.75" hidden="1" customHeight="1">
      <c r="A53" s="6">
        <v>27370.0</v>
      </c>
      <c r="B53" s="438" t="s">
        <v>2222</v>
      </c>
      <c r="C53" s="438" t="s">
        <v>2223</v>
      </c>
      <c r="D53" s="586">
        <v>42556.0</v>
      </c>
      <c r="E53" s="438" t="s">
        <v>2224</v>
      </c>
      <c r="F53" s="438" t="s">
        <v>2127</v>
      </c>
      <c r="G53" s="438" t="s">
        <v>1908</v>
      </c>
      <c r="H53" s="438" t="s">
        <v>1909</v>
      </c>
      <c r="I53" s="438" t="s">
        <v>1910</v>
      </c>
      <c r="J53" s="587">
        <v>1.0</v>
      </c>
      <c r="K53" s="416">
        <v>29.9</v>
      </c>
      <c r="L53" s="438" t="s">
        <v>1911</v>
      </c>
      <c r="M53" s="438" t="s">
        <v>2225</v>
      </c>
      <c r="N53" s="438" t="s">
        <v>1913</v>
      </c>
      <c r="O53" s="416">
        <v>1.64</v>
      </c>
      <c r="P53" s="588">
        <v>0.0</v>
      </c>
      <c r="Q53" s="588">
        <v>0.0</v>
      </c>
      <c r="R53" s="588">
        <v>2.07</v>
      </c>
      <c r="S53" s="588">
        <v>0.0</v>
      </c>
      <c r="T53" s="588">
        <v>0.0</v>
      </c>
      <c r="U53" s="588">
        <v>0.45</v>
      </c>
      <c r="V53" s="416">
        <v>0.39</v>
      </c>
      <c r="W53" s="416">
        <v>1.79</v>
      </c>
      <c r="X53" s="586">
        <v>42556.0</v>
      </c>
      <c r="Y53" s="586">
        <v>42570.40694444445</v>
      </c>
      <c r="Z53" s="438" t="s">
        <v>1914</v>
      </c>
      <c r="AA53" s="438" t="s">
        <v>1915</v>
      </c>
      <c r="AB53" s="586">
        <v>42570.40694444445</v>
      </c>
      <c r="AC53" s="586">
        <v>42569.0</v>
      </c>
      <c r="AD53" s="586">
        <v>42569.0</v>
      </c>
      <c r="AE53" s="438" t="s">
        <v>1916</v>
      </c>
      <c r="AF53" s="438"/>
      <c r="AG53" s="586"/>
      <c r="AH53" s="586"/>
      <c r="AI53" s="589"/>
      <c r="AJ53" s="438"/>
      <c r="AK53" s="588">
        <v>3.58</v>
      </c>
      <c r="AL53" s="589">
        <v>0.0</v>
      </c>
      <c r="AM53" s="438" t="s">
        <v>1917</v>
      </c>
      <c r="AN53" s="438" t="s">
        <v>1918</v>
      </c>
      <c r="AO53" s="438" t="s">
        <v>1919</v>
      </c>
      <c r="AP53" s="438" t="s">
        <v>1920</v>
      </c>
      <c r="AQ53" s="438" t="s">
        <v>2226</v>
      </c>
      <c r="AR53" s="588">
        <v>0.0</v>
      </c>
      <c r="AS53" s="588">
        <v>0.0</v>
      </c>
      <c r="AT53" s="588">
        <v>0.0</v>
      </c>
      <c r="AU53" s="588">
        <v>0.0</v>
      </c>
      <c r="AV53" s="588">
        <v>0.0</v>
      </c>
      <c r="AW53" s="588">
        <v>0.37</v>
      </c>
      <c r="AX53" s="588">
        <v>12.78</v>
      </c>
      <c r="AY53" s="588">
        <v>0.0</v>
      </c>
      <c r="AZ53" s="588">
        <v>0.45</v>
      </c>
      <c r="BA53" s="588">
        <v>29.9</v>
      </c>
      <c r="BB53" s="589">
        <v>24597.0</v>
      </c>
      <c r="BC53" s="438" t="s">
        <v>1922</v>
      </c>
      <c r="BD53" s="438"/>
      <c r="BE53" s="438" t="s">
        <v>1923</v>
      </c>
      <c r="BF53" s="438" t="s">
        <v>1924</v>
      </c>
      <c r="BG53" s="438" t="s">
        <v>1925</v>
      </c>
      <c r="BH53" s="588">
        <v>0.0</v>
      </c>
      <c r="BI53" s="438" t="s">
        <v>1926</v>
      </c>
      <c r="BJ53" s="438" t="s">
        <v>1927</v>
      </c>
      <c r="BK53" s="438" t="s">
        <v>1928</v>
      </c>
      <c r="BL53" s="438" t="s">
        <v>1929</v>
      </c>
      <c r="BM53" s="438" t="s">
        <v>1930</v>
      </c>
      <c r="BN53" s="588">
        <v>29.9</v>
      </c>
      <c r="BO53" s="438" t="s">
        <v>1931</v>
      </c>
      <c r="BP53" s="438" t="s">
        <v>2013</v>
      </c>
      <c r="BQ53" s="438" t="s">
        <v>2227</v>
      </c>
      <c r="BR53" s="438" t="s">
        <v>1934</v>
      </c>
      <c r="BS53" s="438" t="s">
        <v>1935</v>
      </c>
      <c r="BT53" s="438" t="s">
        <v>1936</v>
      </c>
      <c r="BU53" s="589"/>
      <c r="BV53" s="438" t="s">
        <v>1936</v>
      </c>
      <c r="BW53" s="438"/>
      <c r="BX53" s="416">
        <f t="shared" si="3"/>
        <v>3.82</v>
      </c>
      <c r="BY53" s="89" t="s">
        <v>1937</v>
      </c>
      <c r="BZ53" s="89" t="s">
        <v>2228</v>
      </c>
    </row>
    <row r="54" ht="12.75" hidden="1" customHeight="1">
      <c r="A54" s="6">
        <v>27402.0</v>
      </c>
      <c r="B54" s="438" t="s">
        <v>2229</v>
      </c>
      <c r="C54" s="438" t="s">
        <v>2230</v>
      </c>
      <c r="D54" s="586">
        <v>42556.0</v>
      </c>
      <c r="E54" s="438" t="s">
        <v>2231</v>
      </c>
      <c r="F54" s="438" t="s">
        <v>2010</v>
      </c>
      <c r="G54" s="438" t="s">
        <v>1948</v>
      </c>
      <c r="H54" s="438" t="s">
        <v>1909</v>
      </c>
      <c r="I54" s="438" t="s">
        <v>1910</v>
      </c>
      <c r="J54" s="587">
        <v>2.0</v>
      </c>
      <c r="K54" s="416">
        <v>98.24</v>
      </c>
      <c r="L54" s="438" t="s">
        <v>1949</v>
      </c>
      <c r="M54" s="438" t="s">
        <v>2232</v>
      </c>
      <c r="N54" s="438" t="s">
        <v>1913</v>
      </c>
      <c r="O54" s="416">
        <v>5.39</v>
      </c>
      <c r="P54" s="588">
        <v>0.0</v>
      </c>
      <c r="Q54" s="588">
        <v>0.0</v>
      </c>
      <c r="R54" s="588">
        <v>7.488</v>
      </c>
      <c r="S54" s="588">
        <v>0.0</v>
      </c>
      <c r="T54" s="588">
        <v>0.0</v>
      </c>
      <c r="U54" s="588">
        <v>0.9</v>
      </c>
      <c r="V54" s="416">
        <v>1.28</v>
      </c>
      <c r="W54" s="416">
        <v>5.89</v>
      </c>
      <c r="X54" s="586">
        <v>42556.0</v>
      </c>
      <c r="Y54" s="586">
        <v>42571.46388888889</v>
      </c>
      <c r="Z54" s="438" t="s">
        <v>1914</v>
      </c>
      <c r="AA54" s="438" t="s">
        <v>1915</v>
      </c>
      <c r="AB54" s="586">
        <v>42571.46388888889</v>
      </c>
      <c r="AC54" s="586">
        <v>42569.0</v>
      </c>
      <c r="AD54" s="586">
        <v>42569.0</v>
      </c>
      <c r="AE54" s="438" t="s">
        <v>1916</v>
      </c>
      <c r="AF54" s="438"/>
      <c r="AG54" s="586"/>
      <c r="AH54" s="586"/>
      <c r="AI54" s="589"/>
      <c r="AJ54" s="438"/>
      <c r="AK54" s="588">
        <v>11.78</v>
      </c>
      <c r="AL54" s="589">
        <v>0.0</v>
      </c>
      <c r="AM54" s="438" t="s">
        <v>1917</v>
      </c>
      <c r="AN54" s="438" t="s">
        <v>1918</v>
      </c>
      <c r="AO54" s="438" t="s">
        <v>1919</v>
      </c>
      <c r="AP54" s="438" t="s">
        <v>1920</v>
      </c>
      <c r="AQ54" s="438" t="s">
        <v>2233</v>
      </c>
      <c r="AR54" s="588">
        <v>0.0</v>
      </c>
      <c r="AS54" s="588">
        <v>0.0</v>
      </c>
      <c r="AT54" s="588">
        <v>0.0</v>
      </c>
      <c r="AU54" s="588">
        <v>0.0</v>
      </c>
      <c r="AV54" s="588">
        <v>0.0</v>
      </c>
      <c r="AW54" s="588">
        <v>0.65</v>
      </c>
      <c r="AX54" s="588">
        <v>6.07</v>
      </c>
      <c r="AY54" s="588">
        <v>0.0</v>
      </c>
      <c r="AZ54" s="588">
        <v>0.9</v>
      </c>
      <c r="BA54" s="588">
        <v>98.24</v>
      </c>
      <c r="BB54" s="589">
        <v>24600.0</v>
      </c>
      <c r="BC54" s="438" t="s">
        <v>1922</v>
      </c>
      <c r="BD54" s="438"/>
      <c r="BE54" s="438" t="s">
        <v>1952</v>
      </c>
      <c r="BF54" s="438" t="s">
        <v>1924</v>
      </c>
      <c r="BG54" s="438" t="s">
        <v>1925</v>
      </c>
      <c r="BH54" s="588">
        <v>0.0</v>
      </c>
      <c r="BI54" s="438" t="s">
        <v>1926</v>
      </c>
      <c r="BJ54" s="438" t="s">
        <v>1927</v>
      </c>
      <c r="BK54" s="438" t="s">
        <v>1928</v>
      </c>
      <c r="BL54" s="438" t="s">
        <v>1929</v>
      </c>
      <c r="BM54" s="438" t="s">
        <v>1930</v>
      </c>
      <c r="BN54" s="588">
        <v>59.9</v>
      </c>
      <c r="BO54" s="438" t="s">
        <v>1955</v>
      </c>
      <c r="BP54" s="438" t="s">
        <v>2013</v>
      </c>
      <c r="BQ54" s="438" t="s">
        <v>2234</v>
      </c>
      <c r="BR54" s="438" t="s">
        <v>1957</v>
      </c>
      <c r="BS54" s="438" t="s">
        <v>1958</v>
      </c>
      <c r="BT54" s="438" t="s">
        <v>1936</v>
      </c>
      <c r="BU54" s="589"/>
      <c r="BV54" s="438" t="s">
        <v>1936</v>
      </c>
      <c r="BW54" s="438"/>
      <c r="BX54" s="416">
        <f t="shared" si="3"/>
        <v>12.56</v>
      </c>
      <c r="BY54" s="89" t="s">
        <v>1937</v>
      </c>
      <c r="BZ54" s="89" t="s">
        <v>2235</v>
      </c>
    </row>
    <row r="55" ht="12.75" hidden="1" customHeight="1">
      <c r="A55" s="6">
        <v>27402.0</v>
      </c>
      <c r="B55" s="438" t="s">
        <v>2229</v>
      </c>
      <c r="C55" s="438" t="s">
        <v>2230</v>
      </c>
      <c r="D55" s="586">
        <v>42556.0</v>
      </c>
      <c r="E55" s="438" t="s">
        <v>2231</v>
      </c>
      <c r="F55" s="438" t="s">
        <v>2010</v>
      </c>
      <c r="G55" s="438" t="s">
        <v>1908</v>
      </c>
      <c r="H55" s="438" t="s">
        <v>1909</v>
      </c>
      <c r="I55" s="438" t="s">
        <v>1910</v>
      </c>
      <c r="J55" s="587">
        <v>7.0</v>
      </c>
      <c r="K55" s="416">
        <v>209.3</v>
      </c>
      <c r="L55" s="438" t="s">
        <v>1911</v>
      </c>
      <c r="M55" s="438" t="s">
        <v>2232</v>
      </c>
      <c r="N55" s="438" t="s">
        <v>1913</v>
      </c>
      <c r="O55" s="416">
        <v>11.49</v>
      </c>
      <c r="P55" s="588">
        <v>0.0</v>
      </c>
      <c r="Q55" s="588">
        <v>0.0</v>
      </c>
      <c r="R55" s="588">
        <v>14.49</v>
      </c>
      <c r="S55" s="588">
        <v>0.0</v>
      </c>
      <c r="T55" s="588">
        <v>0.0</v>
      </c>
      <c r="U55" s="588">
        <v>3.15</v>
      </c>
      <c r="V55" s="416">
        <v>2.72</v>
      </c>
      <c r="W55" s="416">
        <v>12.56</v>
      </c>
      <c r="X55" s="586">
        <v>42556.0</v>
      </c>
      <c r="Y55" s="586">
        <v>42571.46388888889</v>
      </c>
      <c r="Z55" s="438" t="s">
        <v>1914</v>
      </c>
      <c r="AA55" s="438" t="s">
        <v>1915</v>
      </c>
      <c r="AB55" s="586">
        <v>42571.46388888889</v>
      </c>
      <c r="AC55" s="586">
        <v>42569.0</v>
      </c>
      <c r="AD55" s="586">
        <v>42569.0</v>
      </c>
      <c r="AE55" s="438" t="s">
        <v>1916</v>
      </c>
      <c r="AF55" s="438"/>
      <c r="AG55" s="586"/>
      <c r="AH55" s="586"/>
      <c r="AI55" s="589"/>
      <c r="AJ55" s="438"/>
      <c r="AK55" s="588">
        <v>25.12</v>
      </c>
      <c r="AL55" s="589">
        <v>0.0</v>
      </c>
      <c r="AM55" s="438" t="s">
        <v>1917</v>
      </c>
      <c r="AN55" s="438" t="s">
        <v>1918</v>
      </c>
      <c r="AO55" s="438" t="s">
        <v>1919</v>
      </c>
      <c r="AP55" s="438" t="s">
        <v>1920</v>
      </c>
      <c r="AQ55" s="438" t="s">
        <v>2233</v>
      </c>
      <c r="AR55" s="588">
        <v>0.0</v>
      </c>
      <c r="AS55" s="588">
        <v>0.0</v>
      </c>
      <c r="AT55" s="588">
        <v>0.0</v>
      </c>
      <c r="AU55" s="588">
        <v>0.0</v>
      </c>
      <c r="AV55" s="588">
        <v>0.0</v>
      </c>
      <c r="AW55" s="588">
        <v>2.17</v>
      </c>
      <c r="AX55" s="588">
        <v>20.83</v>
      </c>
      <c r="AY55" s="588">
        <v>0.0</v>
      </c>
      <c r="AZ55" s="588">
        <v>3.15</v>
      </c>
      <c r="BA55" s="588">
        <v>209.3</v>
      </c>
      <c r="BB55" s="589">
        <v>24597.0</v>
      </c>
      <c r="BC55" s="438" t="s">
        <v>1922</v>
      </c>
      <c r="BD55" s="438"/>
      <c r="BE55" s="438" t="s">
        <v>1923</v>
      </c>
      <c r="BF55" s="438" t="s">
        <v>1924</v>
      </c>
      <c r="BG55" s="438" t="s">
        <v>1925</v>
      </c>
      <c r="BH55" s="588">
        <v>0.0</v>
      </c>
      <c r="BI55" s="438" t="s">
        <v>1926</v>
      </c>
      <c r="BJ55" s="438" t="s">
        <v>1927</v>
      </c>
      <c r="BK55" s="438" t="s">
        <v>1928</v>
      </c>
      <c r="BL55" s="438" t="s">
        <v>1929</v>
      </c>
      <c r="BM55" s="438" t="s">
        <v>1930</v>
      </c>
      <c r="BN55" s="588">
        <v>29.9</v>
      </c>
      <c r="BO55" s="438" t="s">
        <v>1931</v>
      </c>
      <c r="BP55" s="438" t="s">
        <v>2013</v>
      </c>
      <c r="BQ55" s="438" t="s">
        <v>2234</v>
      </c>
      <c r="BR55" s="438" t="s">
        <v>1934</v>
      </c>
      <c r="BS55" s="438" t="s">
        <v>1935</v>
      </c>
      <c r="BT55" s="438" t="s">
        <v>1936</v>
      </c>
      <c r="BU55" s="589"/>
      <c r="BV55" s="438" t="s">
        <v>1936</v>
      </c>
      <c r="BW55" s="438"/>
      <c r="BX55" s="416">
        <f t="shared" si="3"/>
        <v>26.77</v>
      </c>
      <c r="BY55" s="89" t="s">
        <v>1937</v>
      </c>
      <c r="BZ55" s="89" t="s">
        <v>2235</v>
      </c>
    </row>
    <row r="56" ht="12.75" hidden="1" customHeight="1">
      <c r="A56" s="6">
        <v>27543.0</v>
      </c>
      <c r="B56" s="438" t="s">
        <v>2236</v>
      </c>
      <c r="C56" s="438" t="s">
        <v>2237</v>
      </c>
      <c r="D56" s="586">
        <v>42559.0</v>
      </c>
      <c r="E56" s="438" t="s">
        <v>2238</v>
      </c>
      <c r="F56" s="438" t="s">
        <v>1973</v>
      </c>
      <c r="G56" s="438" t="s">
        <v>1908</v>
      </c>
      <c r="H56" s="438" t="s">
        <v>1909</v>
      </c>
      <c r="I56" s="438" t="s">
        <v>1910</v>
      </c>
      <c r="J56" s="587">
        <v>1.0</v>
      </c>
      <c r="K56" s="416">
        <v>29.9</v>
      </c>
      <c r="L56" s="438" t="s">
        <v>1911</v>
      </c>
      <c r="M56" s="438" t="s">
        <v>2239</v>
      </c>
      <c r="N56" s="438" t="s">
        <v>1913</v>
      </c>
      <c r="O56" s="416">
        <v>1.64</v>
      </c>
      <c r="P56" s="588">
        <v>0.0</v>
      </c>
      <c r="Q56" s="588">
        <v>0.0</v>
      </c>
      <c r="R56" s="588">
        <v>2.07</v>
      </c>
      <c r="S56" s="588">
        <v>0.0</v>
      </c>
      <c r="T56" s="588">
        <v>0.0</v>
      </c>
      <c r="U56" s="588">
        <v>0.45</v>
      </c>
      <c r="V56" s="416">
        <v>0.39</v>
      </c>
      <c r="W56" s="416">
        <v>1.79</v>
      </c>
      <c r="X56" s="586">
        <v>42559.0</v>
      </c>
      <c r="Y56" s="586">
        <v>42570.46388888889</v>
      </c>
      <c r="Z56" s="438" t="s">
        <v>1914</v>
      </c>
      <c r="AA56" s="438" t="s">
        <v>1915</v>
      </c>
      <c r="AB56" s="586">
        <v>42570.46388888889</v>
      </c>
      <c r="AC56" s="586">
        <v>42569.0</v>
      </c>
      <c r="AD56" s="586">
        <v>42569.0</v>
      </c>
      <c r="AE56" s="438" t="s">
        <v>1916</v>
      </c>
      <c r="AF56" s="438"/>
      <c r="AG56" s="586"/>
      <c r="AH56" s="586"/>
      <c r="AI56" s="589"/>
      <c r="AJ56" s="438"/>
      <c r="AK56" s="588">
        <v>3.58</v>
      </c>
      <c r="AL56" s="589">
        <v>0.0</v>
      </c>
      <c r="AM56" s="438" t="s">
        <v>1917</v>
      </c>
      <c r="AN56" s="438" t="s">
        <v>1918</v>
      </c>
      <c r="AO56" s="438" t="s">
        <v>1919</v>
      </c>
      <c r="AP56" s="438" t="s">
        <v>1920</v>
      </c>
      <c r="AQ56" s="438" t="s">
        <v>2240</v>
      </c>
      <c r="AR56" s="588">
        <v>0.0</v>
      </c>
      <c r="AS56" s="588">
        <v>0.0</v>
      </c>
      <c r="AT56" s="588">
        <v>0.0</v>
      </c>
      <c r="AU56" s="588">
        <v>0.0</v>
      </c>
      <c r="AV56" s="588">
        <v>0.0</v>
      </c>
      <c r="AW56" s="588">
        <v>0.37</v>
      </c>
      <c r="AX56" s="588">
        <v>4.31</v>
      </c>
      <c r="AY56" s="588">
        <v>0.0</v>
      </c>
      <c r="AZ56" s="588">
        <v>0.45</v>
      </c>
      <c r="BA56" s="588">
        <v>29.9</v>
      </c>
      <c r="BB56" s="589">
        <v>24597.0</v>
      </c>
      <c r="BC56" s="438" t="s">
        <v>1922</v>
      </c>
      <c r="BD56" s="438"/>
      <c r="BE56" s="438" t="s">
        <v>1923</v>
      </c>
      <c r="BF56" s="438" t="s">
        <v>1924</v>
      </c>
      <c r="BG56" s="438" t="s">
        <v>1925</v>
      </c>
      <c r="BH56" s="588">
        <v>0.0</v>
      </c>
      <c r="BI56" s="438" t="s">
        <v>1926</v>
      </c>
      <c r="BJ56" s="438" t="s">
        <v>1927</v>
      </c>
      <c r="BK56" s="438" t="s">
        <v>1928</v>
      </c>
      <c r="BL56" s="438" t="s">
        <v>1929</v>
      </c>
      <c r="BM56" s="438" t="s">
        <v>1930</v>
      </c>
      <c r="BN56" s="588">
        <v>29.9</v>
      </c>
      <c r="BO56" s="438" t="s">
        <v>1931</v>
      </c>
      <c r="BP56" s="438" t="s">
        <v>1967</v>
      </c>
      <c r="BQ56" s="438" t="s">
        <v>2241</v>
      </c>
      <c r="BR56" s="438" t="s">
        <v>1934</v>
      </c>
      <c r="BS56" s="438" t="s">
        <v>1935</v>
      </c>
      <c r="BT56" s="438" t="s">
        <v>1936</v>
      </c>
      <c r="BU56" s="589"/>
      <c r="BV56" s="438" t="s">
        <v>1936</v>
      </c>
      <c r="BW56" s="438"/>
      <c r="BX56" s="416">
        <f t="shared" si="3"/>
        <v>3.82</v>
      </c>
      <c r="BY56" s="89" t="s">
        <v>1937</v>
      </c>
      <c r="BZ56" s="89" t="s">
        <v>2242</v>
      </c>
    </row>
    <row r="57" ht="12.75" hidden="1" customHeight="1">
      <c r="A57" s="6">
        <v>27580.0</v>
      </c>
      <c r="B57" s="438" t="s">
        <v>2243</v>
      </c>
      <c r="C57" s="438" t="s">
        <v>2244</v>
      </c>
      <c r="D57" s="586">
        <v>42556.0</v>
      </c>
      <c r="E57" s="438" t="s">
        <v>2245</v>
      </c>
      <c r="F57" s="438" t="s">
        <v>2090</v>
      </c>
      <c r="G57" s="438" t="s">
        <v>1908</v>
      </c>
      <c r="H57" s="438" t="s">
        <v>1909</v>
      </c>
      <c r="I57" s="438" t="s">
        <v>1910</v>
      </c>
      <c r="J57" s="587">
        <v>2.0</v>
      </c>
      <c r="K57" s="416">
        <v>59.8</v>
      </c>
      <c r="L57" s="438" t="s">
        <v>1911</v>
      </c>
      <c r="M57" s="438" t="s">
        <v>2246</v>
      </c>
      <c r="N57" s="438" t="s">
        <v>1913</v>
      </c>
      <c r="O57" s="416">
        <v>3.28</v>
      </c>
      <c r="P57" s="588">
        <v>0.0</v>
      </c>
      <c r="Q57" s="588">
        <v>0.0</v>
      </c>
      <c r="R57" s="588">
        <v>4.14</v>
      </c>
      <c r="S57" s="588">
        <v>0.0</v>
      </c>
      <c r="T57" s="588">
        <v>0.0</v>
      </c>
      <c r="U57" s="588">
        <v>0.9</v>
      </c>
      <c r="V57" s="416">
        <v>0.78</v>
      </c>
      <c r="W57" s="416">
        <v>3.59</v>
      </c>
      <c r="X57" s="586">
        <v>42556.0</v>
      </c>
      <c r="Y57" s="586">
        <v>42570.40694444445</v>
      </c>
      <c r="Z57" s="438" t="s">
        <v>1914</v>
      </c>
      <c r="AA57" s="438" t="s">
        <v>1915</v>
      </c>
      <c r="AB57" s="586">
        <v>42570.40694444445</v>
      </c>
      <c r="AC57" s="586">
        <v>42569.0</v>
      </c>
      <c r="AD57" s="586">
        <v>42569.0</v>
      </c>
      <c r="AE57" s="438" t="s">
        <v>1916</v>
      </c>
      <c r="AF57" s="438"/>
      <c r="AG57" s="586"/>
      <c r="AH57" s="586"/>
      <c r="AI57" s="589"/>
      <c r="AJ57" s="438"/>
      <c r="AK57" s="588">
        <v>7.17</v>
      </c>
      <c r="AL57" s="589">
        <v>0.0</v>
      </c>
      <c r="AM57" s="438" t="s">
        <v>1917</v>
      </c>
      <c r="AN57" s="438" t="s">
        <v>1918</v>
      </c>
      <c r="AO57" s="438" t="s">
        <v>1919</v>
      </c>
      <c r="AP57" s="438" t="s">
        <v>1920</v>
      </c>
      <c r="AQ57" s="438" t="s">
        <v>2247</v>
      </c>
      <c r="AR57" s="588">
        <v>0.0</v>
      </c>
      <c r="AS57" s="588">
        <v>0.0</v>
      </c>
      <c r="AT57" s="588">
        <v>0.0</v>
      </c>
      <c r="AU57" s="588">
        <v>0.0</v>
      </c>
      <c r="AV57" s="588">
        <v>0.0</v>
      </c>
      <c r="AW57" s="588">
        <v>0.67</v>
      </c>
      <c r="AX57" s="588">
        <v>12.47</v>
      </c>
      <c r="AY57" s="588">
        <v>0.0</v>
      </c>
      <c r="AZ57" s="588">
        <v>0.9</v>
      </c>
      <c r="BA57" s="588">
        <v>59.8</v>
      </c>
      <c r="BB57" s="589">
        <v>24597.0</v>
      </c>
      <c r="BC57" s="438" t="s">
        <v>1922</v>
      </c>
      <c r="BD57" s="438"/>
      <c r="BE57" s="438" t="s">
        <v>1923</v>
      </c>
      <c r="BF57" s="438" t="s">
        <v>1924</v>
      </c>
      <c r="BG57" s="438" t="s">
        <v>1925</v>
      </c>
      <c r="BH57" s="588">
        <v>0.0</v>
      </c>
      <c r="BI57" s="438" t="s">
        <v>1926</v>
      </c>
      <c r="BJ57" s="438" t="s">
        <v>1927</v>
      </c>
      <c r="BK57" s="438" t="s">
        <v>1928</v>
      </c>
      <c r="BL57" s="438" t="s">
        <v>1929</v>
      </c>
      <c r="BM57" s="438" t="s">
        <v>1930</v>
      </c>
      <c r="BN57" s="588">
        <v>29.9</v>
      </c>
      <c r="BO57" s="438" t="s">
        <v>1931</v>
      </c>
      <c r="BP57" s="438" t="s">
        <v>2093</v>
      </c>
      <c r="BQ57" s="438" t="s">
        <v>2248</v>
      </c>
      <c r="BR57" s="438" t="s">
        <v>1934</v>
      </c>
      <c r="BS57" s="438" t="s">
        <v>1935</v>
      </c>
      <c r="BT57" s="438" t="s">
        <v>1936</v>
      </c>
      <c r="BU57" s="589"/>
      <c r="BV57" s="438" t="s">
        <v>1936</v>
      </c>
      <c r="BW57" s="438"/>
      <c r="BX57" s="416">
        <f t="shared" si="3"/>
        <v>7.65</v>
      </c>
      <c r="BY57" s="89" t="s">
        <v>1937</v>
      </c>
      <c r="BZ57" s="89" t="s">
        <v>2249</v>
      </c>
    </row>
    <row r="58" ht="12.75" hidden="1" customHeight="1">
      <c r="A58" s="6">
        <v>27610.0</v>
      </c>
      <c r="B58" s="438" t="s">
        <v>2250</v>
      </c>
      <c r="C58" s="438" t="s">
        <v>2251</v>
      </c>
      <c r="D58" s="586">
        <v>42556.0</v>
      </c>
      <c r="E58" s="438" t="s">
        <v>2252</v>
      </c>
      <c r="F58" s="438" t="s">
        <v>1981</v>
      </c>
      <c r="G58" s="438" t="s">
        <v>1908</v>
      </c>
      <c r="H58" s="438" t="s">
        <v>1909</v>
      </c>
      <c r="I58" s="438" t="s">
        <v>1910</v>
      </c>
      <c r="J58" s="587">
        <v>2.0</v>
      </c>
      <c r="K58" s="416">
        <v>49.04</v>
      </c>
      <c r="L58" s="438" t="s">
        <v>1911</v>
      </c>
      <c r="M58" s="438" t="s">
        <v>2253</v>
      </c>
      <c r="N58" s="438" t="s">
        <v>1913</v>
      </c>
      <c r="O58" s="416">
        <v>2.69</v>
      </c>
      <c r="P58" s="588">
        <v>0.0</v>
      </c>
      <c r="Q58" s="588">
        <v>0.0</v>
      </c>
      <c r="R58" s="588">
        <v>4.14</v>
      </c>
      <c r="S58" s="588">
        <v>0.0</v>
      </c>
      <c r="T58" s="588">
        <v>0.0</v>
      </c>
      <c r="U58" s="588">
        <v>0.9</v>
      </c>
      <c r="V58" s="416">
        <v>0.64</v>
      </c>
      <c r="W58" s="416">
        <v>2.94</v>
      </c>
      <c r="X58" s="586">
        <v>42556.0</v>
      </c>
      <c r="Y58" s="586">
        <v>42569.64375</v>
      </c>
      <c r="Z58" s="438" t="s">
        <v>1914</v>
      </c>
      <c r="AA58" s="438" t="s">
        <v>1915</v>
      </c>
      <c r="AB58" s="586">
        <v>42569.64375</v>
      </c>
      <c r="AC58" s="586">
        <v>42569.0</v>
      </c>
      <c r="AD58" s="586">
        <v>42569.0</v>
      </c>
      <c r="AE58" s="438" t="s">
        <v>1916</v>
      </c>
      <c r="AF58" s="438"/>
      <c r="AG58" s="586"/>
      <c r="AH58" s="586"/>
      <c r="AI58" s="589"/>
      <c r="AJ58" s="438"/>
      <c r="AK58" s="588">
        <v>5.88</v>
      </c>
      <c r="AL58" s="589">
        <v>0.0</v>
      </c>
      <c r="AM58" s="438" t="s">
        <v>1917</v>
      </c>
      <c r="AN58" s="438" t="s">
        <v>1918</v>
      </c>
      <c r="AO58" s="438" t="s">
        <v>1919</v>
      </c>
      <c r="AP58" s="438" t="s">
        <v>1920</v>
      </c>
      <c r="AQ58" s="438" t="s">
        <v>2254</v>
      </c>
      <c r="AR58" s="588">
        <v>0.0</v>
      </c>
      <c r="AS58" s="588">
        <v>0.0</v>
      </c>
      <c r="AT58" s="588">
        <v>0.0</v>
      </c>
      <c r="AU58" s="588">
        <v>0.0</v>
      </c>
      <c r="AV58" s="588">
        <v>0.0</v>
      </c>
      <c r="AW58" s="588">
        <v>0.66</v>
      </c>
      <c r="AX58" s="588">
        <v>6.24</v>
      </c>
      <c r="AY58" s="588">
        <v>0.0</v>
      </c>
      <c r="AZ58" s="588">
        <v>0.9</v>
      </c>
      <c r="BA58" s="588">
        <v>49.04</v>
      </c>
      <c r="BB58" s="589">
        <v>24597.0</v>
      </c>
      <c r="BC58" s="438" t="s">
        <v>1922</v>
      </c>
      <c r="BD58" s="438"/>
      <c r="BE58" s="438" t="s">
        <v>1923</v>
      </c>
      <c r="BF58" s="438" t="s">
        <v>1924</v>
      </c>
      <c r="BG58" s="438" t="s">
        <v>1925</v>
      </c>
      <c r="BH58" s="588">
        <v>0.0</v>
      </c>
      <c r="BI58" s="438" t="s">
        <v>1926</v>
      </c>
      <c r="BJ58" s="438" t="s">
        <v>1927</v>
      </c>
      <c r="BK58" s="438" t="s">
        <v>1928</v>
      </c>
      <c r="BL58" s="438" t="s">
        <v>1929</v>
      </c>
      <c r="BM58" s="438" t="s">
        <v>1930</v>
      </c>
      <c r="BN58" s="588">
        <v>29.9</v>
      </c>
      <c r="BO58" s="438" t="s">
        <v>1931</v>
      </c>
      <c r="BP58" s="438" t="s">
        <v>1967</v>
      </c>
      <c r="BQ58" s="438" t="s">
        <v>2255</v>
      </c>
      <c r="BR58" s="438" t="s">
        <v>1934</v>
      </c>
      <c r="BS58" s="438" t="s">
        <v>1935</v>
      </c>
      <c r="BT58" s="438" t="s">
        <v>1936</v>
      </c>
      <c r="BU58" s="589"/>
      <c r="BV58" s="438" t="s">
        <v>1936</v>
      </c>
      <c r="BW58" s="438"/>
      <c r="BX58" s="416">
        <f t="shared" si="3"/>
        <v>6.27</v>
      </c>
      <c r="BY58" s="89" t="s">
        <v>1937</v>
      </c>
      <c r="BZ58" s="89" t="s">
        <v>2256</v>
      </c>
    </row>
    <row r="59" ht="12.75" hidden="1" customHeight="1">
      <c r="A59" s="6">
        <v>28048.0</v>
      </c>
      <c r="B59" s="438" t="s">
        <v>2257</v>
      </c>
      <c r="C59" s="438" t="s">
        <v>2258</v>
      </c>
      <c r="D59" s="586">
        <v>42558.0</v>
      </c>
      <c r="E59" s="438" t="s">
        <v>2259</v>
      </c>
      <c r="F59" s="438" t="s">
        <v>2260</v>
      </c>
      <c r="G59" s="438" t="s">
        <v>1948</v>
      </c>
      <c r="H59" s="438" t="s">
        <v>1909</v>
      </c>
      <c r="I59" s="438" t="s">
        <v>1910</v>
      </c>
      <c r="J59" s="587">
        <v>2.0</v>
      </c>
      <c r="K59" s="416">
        <v>98.24</v>
      </c>
      <c r="L59" s="438" t="s">
        <v>1949</v>
      </c>
      <c r="M59" s="438" t="s">
        <v>2261</v>
      </c>
      <c r="N59" s="438" t="s">
        <v>1913</v>
      </c>
      <c r="O59" s="416">
        <v>5.39</v>
      </c>
      <c r="P59" s="588">
        <v>0.0</v>
      </c>
      <c r="Q59" s="588">
        <v>0.0</v>
      </c>
      <c r="R59" s="588">
        <v>7.488</v>
      </c>
      <c r="S59" s="588">
        <v>0.0</v>
      </c>
      <c r="T59" s="588">
        <v>0.0</v>
      </c>
      <c r="U59" s="588">
        <v>0.9</v>
      </c>
      <c r="V59" s="416">
        <v>1.28</v>
      </c>
      <c r="W59" s="416">
        <v>5.89</v>
      </c>
      <c r="X59" s="586">
        <v>42558.0</v>
      </c>
      <c r="Y59" s="586">
        <v>42569.50555555556</v>
      </c>
      <c r="Z59" s="438" t="s">
        <v>1914</v>
      </c>
      <c r="AA59" s="438" t="s">
        <v>1915</v>
      </c>
      <c r="AB59" s="586">
        <v>42569.50555555556</v>
      </c>
      <c r="AC59" s="586">
        <v>42569.0</v>
      </c>
      <c r="AD59" s="586">
        <v>42569.0</v>
      </c>
      <c r="AE59" s="438" t="s">
        <v>1916</v>
      </c>
      <c r="AF59" s="438"/>
      <c r="AG59" s="586"/>
      <c r="AH59" s="586"/>
      <c r="AI59" s="589"/>
      <c r="AJ59" s="438"/>
      <c r="AK59" s="588">
        <v>11.78</v>
      </c>
      <c r="AL59" s="589">
        <v>0.0</v>
      </c>
      <c r="AM59" s="438" t="s">
        <v>1917</v>
      </c>
      <c r="AN59" s="438" t="s">
        <v>1918</v>
      </c>
      <c r="AO59" s="438" t="s">
        <v>1919</v>
      </c>
      <c r="AP59" s="438" t="s">
        <v>1920</v>
      </c>
      <c r="AQ59" s="438" t="s">
        <v>2262</v>
      </c>
      <c r="AR59" s="588">
        <v>0.0</v>
      </c>
      <c r="AS59" s="588">
        <v>0.0</v>
      </c>
      <c r="AT59" s="588">
        <v>0.0</v>
      </c>
      <c r="AU59" s="588">
        <v>0.0</v>
      </c>
      <c r="AV59" s="588">
        <v>0.0</v>
      </c>
      <c r="AW59" s="588">
        <v>0.0</v>
      </c>
      <c r="AX59" s="588">
        <v>23.28</v>
      </c>
      <c r="AY59" s="588">
        <v>0.0</v>
      </c>
      <c r="AZ59" s="588">
        <v>0.9</v>
      </c>
      <c r="BA59" s="588">
        <v>98.24</v>
      </c>
      <c r="BB59" s="589">
        <v>24600.0</v>
      </c>
      <c r="BC59" s="438" t="s">
        <v>1922</v>
      </c>
      <c r="BD59" s="438"/>
      <c r="BE59" s="438" t="s">
        <v>1952</v>
      </c>
      <c r="BF59" s="438" t="s">
        <v>1924</v>
      </c>
      <c r="BG59" s="438" t="s">
        <v>1925</v>
      </c>
      <c r="BH59" s="588">
        <v>0.0</v>
      </c>
      <c r="BI59" s="438" t="s">
        <v>1926</v>
      </c>
      <c r="BJ59" s="438" t="s">
        <v>2263</v>
      </c>
      <c r="BK59" s="438" t="s">
        <v>2264</v>
      </c>
      <c r="BL59" s="438"/>
      <c r="BM59" s="438"/>
      <c r="BN59" s="588">
        <v>59.9</v>
      </c>
      <c r="BO59" s="438" t="s">
        <v>1955</v>
      </c>
      <c r="BP59" s="438" t="s">
        <v>2265</v>
      </c>
      <c r="BQ59" s="438"/>
      <c r="BR59" s="438" t="s">
        <v>1957</v>
      </c>
      <c r="BS59" s="438" t="s">
        <v>1958</v>
      </c>
      <c r="BT59" s="438" t="s">
        <v>1936</v>
      </c>
      <c r="BU59" s="589"/>
      <c r="BV59" s="438" t="s">
        <v>1936</v>
      </c>
      <c r="BW59" s="438"/>
      <c r="BX59" s="416">
        <f t="shared" si="3"/>
        <v>12.56</v>
      </c>
      <c r="BY59" s="89" t="s">
        <v>1937</v>
      </c>
      <c r="BZ59" s="89" t="s">
        <v>2266</v>
      </c>
    </row>
    <row r="60" ht="12.75" hidden="1" customHeight="1">
      <c r="A60" s="6">
        <v>28048.0</v>
      </c>
      <c r="B60" s="438" t="s">
        <v>2257</v>
      </c>
      <c r="C60" s="438" t="s">
        <v>2258</v>
      </c>
      <c r="D60" s="586">
        <v>42558.0</v>
      </c>
      <c r="E60" s="438" t="s">
        <v>2259</v>
      </c>
      <c r="F60" s="438" t="s">
        <v>2260</v>
      </c>
      <c r="G60" s="438" t="s">
        <v>1908</v>
      </c>
      <c r="H60" s="438" t="s">
        <v>1909</v>
      </c>
      <c r="I60" s="438" t="s">
        <v>1910</v>
      </c>
      <c r="J60" s="587">
        <v>6.0</v>
      </c>
      <c r="K60" s="416">
        <v>179.4</v>
      </c>
      <c r="L60" s="438" t="s">
        <v>1911</v>
      </c>
      <c r="M60" s="438" t="s">
        <v>2261</v>
      </c>
      <c r="N60" s="438" t="s">
        <v>1913</v>
      </c>
      <c r="O60" s="416">
        <v>9.85</v>
      </c>
      <c r="P60" s="588">
        <v>0.0</v>
      </c>
      <c r="Q60" s="588">
        <v>0.0</v>
      </c>
      <c r="R60" s="588">
        <v>12.42</v>
      </c>
      <c r="S60" s="588">
        <v>0.0</v>
      </c>
      <c r="T60" s="588">
        <v>0.0</v>
      </c>
      <c r="U60" s="588">
        <v>2.7</v>
      </c>
      <c r="V60" s="416">
        <v>2.33</v>
      </c>
      <c r="W60" s="416">
        <v>10.76</v>
      </c>
      <c r="X60" s="586">
        <v>42558.0</v>
      </c>
      <c r="Y60" s="586">
        <v>42569.50555555556</v>
      </c>
      <c r="Z60" s="438" t="s">
        <v>1914</v>
      </c>
      <c r="AA60" s="438" t="s">
        <v>1915</v>
      </c>
      <c r="AB60" s="586">
        <v>42569.50555555556</v>
      </c>
      <c r="AC60" s="586">
        <v>42569.0</v>
      </c>
      <c r="AD60" s="586">
        <v>42569.0</v>
      </c>
      <c r="AE60" s="438" t="s">
        <v>1916</v>
      </c>
      <c r="AF60" s="438"/>
      <c r="AG60" s="586"/>
      <c r="AH60" s="586"/>
      <c r="AI60" s="589"/>
      <c r="AJ60" s="438"/>
      <c r="AK60" s="588">
        <v>21.53</v>
      </c>
      <c r="AL60" s="589">
        <v>0.0</v>
      </c>
      <c r="AM60" s="438" t="s">
        <v>1917</v>
      </c>
      <c r="AN60" s="438" t="s">
        <v>1918</v>
      </c>
      <c r="AO60" s="438" t="s">
        <v>1919</v>
      </c>
      <c r="AP60" s="438" t="s">
        <v>1920</v>
      </c>
      <c r="AQ60" s="438" t="s">
        <v>2262</v>
      </c>
      <c r="AR60" s="588">
        <v>0.0</v>
      </c>
      <c r="AS60" s="588">
        <v>0.0</v>
      </c>
      <c r="AT60" s="588">
        <v>0.0</v>
      </c>
      <c r="AU60" s="588">
        <v>0.0</v>
      </c>
      <c r="AV60" s="588">
        <v>0.0</v>
      </c>
      <c r="AW60" s="588">
        <v>0.0</v>
      </c>
      <c r="AX60" s="588">
        <v>68.39</v>
      </c>
      <c r="AY60" s="588">
        <v>0.0</v>
      </c>
      <c r="AZ60" s="588">
        <v>2.7</v>
      </c>
      <c r="BA60" s="588">
        <v>179.4</v>
      </c>
      <c r="BB60" s="589">
        <v>24597.0</v>
      </c>
      <c r="BC60" s="438" t="s">
        <v>1922</v>
      </c>
      <c r="BD60" s="438"/>
      <c r="BE60" s="438" t="s">
        <v>1923</v>
      </c>
      <c r="BF60" s="438" t="s">
        <v>1924</v>
      </c>
      <c r="BG60" s="438" t="s">
        <v>1925</v>
      </c>
      <c r="BH60" s="588">
        <v>0.0</v>
      </c>
      <c r="BI60" s="438" t="s">
        <v>1926</v>
      </c>
      <c r="BJ60" s="438" t="s">
        <v>2263</v>
      </c>
      <c r="BK60" s="438" t="s">
        <v>2264</v>
      </c>
      <c r="BL60" s="438"/>
      <c r="BM60" s="438"/>
      <c r="BN60" s="588">
        <v>29.9</v>
      </c>
      <c r="BO60" s="438" t="s">
        <v>1931</v>
      </c>
      <c r="BP60" s="438" t="s">
        <v>2265</v>
      </c>
      <c r="BQ60" s="438"/>
      <c r="BR60" s="438" t="s">
        <v>1934</v>
      </c>
      <c r="BS60" s="438" t="s">
        <v>1935</v>
      </c>
      <c r="BT60" s="438" t="s">
        <v>1936</v>
      </c>
      <c r="BU60" s="589"/>
      <c r="BV60" s="438" t="s">
        <v>1936</v>
      </c>
      <c r="BW60" s="438"/>
      <c r="BX60" s="416">
        <f t="shared" si="3"/>
        <v>22.94</v>
      </c>
      <c r="BY60" s="89" t="s">
        <v>1937</v>
      </c>
      <c r="BZ60" s="89" t="s">
        <v>2266</v>
      </c>
    </row>
    <row r="61" ht="12.75" hidden="1" customHeight="1">
      <c r="A61" s="6">
        <v>28175.0</v>
      </c>
      <c r="B61" s="438" t="s">
        <v>2267</v>
      </c>
      <c r="C61" s="438" t="s">
        <v>2268</v>
      </c>
      <c r="D61" s="586">
        <v>42563.0</v>
      </c>
      <c r="E61" s="438" t="s">
        <v>2269</v>
      </c>
      <c r="F61" s="438" t="s">
        <v>1907</v>
      </c>
      <c r="G61" s="438" t="s">
        <v>1908</v>
      </c>
      <c r="H61" s="438" t="s">
        <v>1909</v>
      </c>
      <c r="I61" s="438" t="s">
        <v>1910</v>
      </c>
      <c r="J61" s="587">
        <v>2.0</v>
      </c>
      <c r="K61" s="416">
        <v>59.8</v>
      </c>
      <c r="L61" s="438" t="s">
        <v>1911</v>
      </c>
      <c r="M61" s="438" t="s">
        <v>2270</v>
      </c>
      <c r="N61" s="438" t="s">
        <v>1913</v>
      </c>
      <c r="O61" s="416">
        <v>3.28</v>
      </c>
      <c r="P61" s="588">
        <v>0.0</v>
      </c>
      <c r="Q61" s="588">
        <v>0.0</v>
      </c>
      <c r="R61" s="588">
        <v>4.14</v>
      </c>
      <c r="S61" s="588">
        <v>0.0</v>
      </c>
      <c r="T61" s="588">
        <v>0.0</v>
      </c>
      <c r="U61" s="588">
        <v>0.9</v>
      </c>
      <c r="V61" s="416">
        <v>0.78</v>
      </c>
      <c r="W61" s="416">
        <v>3.59</v>
      </c>
      <c r="X61" s="586">
        <v>42563.0</v>
      </c>
      <c r="Y61" s="586">
        <v>42590.760416666664</v>
      </c>
      <c r="Z61" s="438" t="s">
        <v>1914</v>
      </c>
      <c r="AA61" s="438" t="s">
        <v>1915</v>
      </c>
      <c r="AB61" s="586">
        <v>42590.760416666664</v>
      </c>
      <c r="AC61" s="586">
        <v>42590.0</v>
      </c>
      <c r="AD61" s="586">
        <v>42590.0</v>
      </c>
      <c r="AE61" s="438" t="s">
        <v>1916</v>
      </c>
      <c r="AF61" s="438"/>
      <c r="AG61" s="586"/>
      <c r="AH61" s="586"/>
      <c r="AI61" s="589"/>
      <c r="AJ61" s="438"/>
      <c r="AK61" s="588">
        <v>7.18</v>
      </c>
      <c r="AL61" s="589">
        <v>0.0</v>
      </c>
      <c r="AM61" s="438" t="s">
        <v>1917</v>
      </c>
      <c r="AN61" s="438" t="s">
        <v>1918</v>
      </c>
      <c r="AO61" s="438" t="s">
        <v>1919</v>
      </c>
      <c r="AP61" s="438" t="s">
        <v>1920</v>
      </c>
      <c r="AQ61" s="438" t="s">
        <v>2271</v>
      </c>
      <c r="AR61" s="588">
        <v>0.0</v>
      </c>
      <c r="AS61" s="588">
        <v>0.0</v>
      </c>
      <c r="AT61" s="588">
        <v>0.0</v>
      </c>
      <c r="AU61" s="588">
        <v>0.0</v>
      </c>
      <c r="AV61" s="588">
        <v>0.0</v>
      </c>
      <c r="AW61" s="588">
        <v>0.69</v>
      </c>
      <c r="AX61" s="588">
        <v>19.5</v>
      </c>
      <c r="AY61" s="588">
        <v>0.0</v>
      </c>
      <c r="AZ61" s="588">
        <v>0.9</v>
      </c>
      <c r="BA61" s="588">
        <v>59.8</v>
      </c>
      <c r="BB61" s="589">
        <v>24597.0</v>
      </c>
      <c r="BC61" s="438" t="s">
        <v>1922</v>
      </c>
      <c r="BD61" s="438"/>
      <c r="BE61" s="438" t="s">
        <v>1923</v>
      </c>
      <c r="BF61" s="438" t="s">
        <v>1924</v>
      </c>
      <c r="BG61" s="438" t="s">
        <v>1925</v>
      </c>
      <c r="BH61" s="588">
        <v>0.0</v>
      </c>
      <c r="BI61" s="438" t="s">
        <v>1926</v>
      </c>
      <c r="BJ61" s="438" t="s">
        <v>1927</v>
      </c>
      <c r="BK61" s="438" t="s">
        <v>1928</v>
      </c>
      <c r="BL61" s="438" t="s">
        <v>1929</v>
      </c>
      <c r="BM61" s="438" t="s">
        <v>1930</v>
      </c>
      <c r="BN61" s="588">
        <v>29.9</v>
      </c>
      <c r="BO61" s="438" t="s">
        <v>1931</v>
      </c>
      <c r="BP61" s="438" t="s">
        <v>1932</v>
      </c>
      <c r="BQ61" s="438" t="s">
        <v>2272</v>
      </c>
      <c r="BR61" s="438" t="s">
        <v>1934</v>
      </c>
      <c r="BS61" s="438" t="s">
        <v>1935</v>
      </c>
      <c r="BT61" s="438" t="s">
        <v>1936</v>
      </c>
      <c r="BU61" s="589"/>
      <c r="BV61" s="438" t="s">
        <v>1936</v>
      </c>
      <c r="BW61" s="438"/>
      <c r="BX61" s="416">
        <f t="shared" si="3"/>
        <v>7.65</v>
      </c>
      <c r="BY61" s="89" t="s">
        <v>1937</v>
      </c>
      <c r="BZ61" s="89" t="s">
        <v>2273</v>
      </c>
    </row>
    <row r="62" ht="12.75" hidden="1" customHeight="1">
      <c r="A62" s="6">
        <v>28261.0</v>
      </c>
      <c r="B62" s="438" t="s">
        <v>2274</v>
      </c>
      <c r="C62" s="438" t="s">
        <v>2275</v>
      </c>
      <c r="D62" s="586">
        <v>42556.0</v>
      </c>
      <c r="E62" s="438" t="s">
        <v>2276</v>
      </c>
      <c r="F62" s="438" t="s">
        <v>2127</v>
      </c>
      <c r="G62" s="438" t="s">
        <v>1908</v>
      </c>
      <c r="H62" s="438" t="s">
        <v>1909</v>
      </c>
      <c r="I62" s="438" t="s">
        <v>1910</v>
      </c>
      <c r="J62" s="587">
        <v>1.0</v>
      </c>
      <c r="K62" s="416">
        <v>29.9</v>
      </c>
      <c r="L62" s="438" t="s">
        <v>1911</v>
      </c>
      <c r="M62" s="438" t="s">
        <v>2277</v>
      </c>
      <c r="N62" s="438" t="s">
        <v>1913</v>
      </c>
      <c r="O62" s="416">
        <v>1.64</v>
      </c>
      <c r="P62" s="588">
        <v>0.0</v>
      </c>
      <c r="Q62" s="588">
        <v>0.0</v>
      </c>
      <c r="R62" s="588">
        <v>2.07</v>
      </c>
      <c r="S62" s="588">
        <v>0.0</v>
      </c>
      <c r="T62" s="588">
        <v>0.0</v>
      </c>
      <c r="U62" s="588">
        <v>0.45</v>
      </c>
      <c r="V62" s="416">
        <v>0.39</v>
      </c>
      <c r="W62" s="416">
        <v>1.79</v>
      </c>
      <c r="X62" s="586">
        <v>42556.0</v>
      </c>
      <c r="Y62" s="586">
        <v>42570.40694444445</v>
      </c>
      <c r="Z62" s="438" t="s">
        <v>1914</v>
      </c>
      <c r="AA62" s="438" t="s">
        <v>1915</v>
      </c>
      <c r="AB62" s="586">
        <v>42570.40694444445</v>
      </c>
      <c r="AC62" s="586">
        <v>42569.0</v>
      </c>
      <c r="AD62" s="586">
        <v>42569.0</v>
      </c>
      <c r="AE62" s="438" t="s">
        <v>1916</v>
      </c>
      <c r="AF62" s="438"/>
      <c r="AG62" s="586"/>
      <c r="AH62" s="586"/>
      <c r="AI62" s="589"/>
      <c r="AJ62" s="438"/>
      <c r="AK62" s="588">
        <v>3.58</v>
      </c>
      <c r="AL62" s="589">
        <v>0.0</v>
      </c>
      <c r="AM62" s="438" t="s">
        <v>1917</v>
      </c>
      <c r="AN62" s="438" t="s">
        <v>1918</v>
      </c>
      <c r="AO62" s="438" t="s">
        <v>1919</v>
      </c>
      <c r="AP62" s="438" t="s">
        <v>1920</v>
      </c>
      <c r="AQ62" s="438" t="s">
        <v>2278</v>
      </c>
      <c r="AR62" s="588">
        <v>0.0</v>
      </c>
      <c r="AS62" s="588">
        <v>0.0</v>
      </c>
      <c r="AT62" s="588">
        <v>0.0</v>
      </c>
      <c r="AU62" s="588">
        <v>0.0</v>
      </c>
      <c r="AV62" s="588">
        <v>0.0</v>
      </c>
      <c r="AW62" s="588">
        <v>0.37</v>
      </c>
      <c r="AX62" s="588">
        <v>12.78</v>
      </c>
      <c r="AY62" s="588">
        <v>0.0</v>
      </c>
      <c r="AZ62" s="588">
        <v>0.45</v>
      </c>
      <c r="BA62" s="588">
        <v>29.9</v>
      </c>
      <c r="BB62" s="589">
        <v>24597.0</v>
      </c>
      <c r="BC62" s="438" t="s">
        <v>1922</v>
      </c>
      <c r="BD62" s="438"/>
      <c r="BE62" s="438" t="s">
        <v>1923</v>
      </c>
      <c r="BF62" s="438" t="s">
        <v>1924</v>
      </c>
      <c r="BG62" s="438" t="s">
        <v>1925</v>
      </c>
      <c r="BH62" s="588">
        <v>0.0</v>
      </c>
      <c r="BI62" s="438" t="s">
        <v>1926</v>
      </c>
      <c r="BJ62" s="438" t="s">
        <v>1927</v>
      </c>
      <c r="BK62" s="438" t="s">
        <v>1928</v>
      </c>
      <c r="BL62" s="438" t="s">
        <v>1929</v>
      </c>
      <c r="BM62" s="438" t="s">
        <v>1930</v>
      </c>
      <c r="BN62" s="588">
        <v>29.9</v>
      </c>
      <c r="BO62" s="438" t="s">
        <v>1931</v>
      </c>
      <c r="BP62" s="438" t="s">
        <v>2013</v>
      </c>
      <c r="BQ62" s="438" t="s">
        <v>2279</v>
      </c>
      <c r="BR62" s="438" t="s">
        <v>1934</v>
      </c>
      <c r="BS62" s="438" t="s">
        <v>1935</v>
      </c>
      <c r="BT62" s="438" t="s">
        <v>1936</v>
      </c>
      <c r="BU62" s="589"/>
      <c r="BV62" s="438" t="s">
        <v>1936</v>
      </c>
      <c r="BW62" s="438"/>
      <c r="BX62" s="416">
        <f t="shared" si="3"/>
        <v>3.82</v>
      </c>
      <c r="BY62" s="89" t="s">
        <v>1937</v>
      </c>
      <c r="BZ62" s="89" t="s">
        <v>2280</v>
      </c>
    </row>
    <row r="63" ht="12.75" hidden="1" customHeight="1">
      <c r="A63" s="6">
        <v>29094.0</v>
      </c>
      <c r="B63" s="438" t="s">
        <v>2281</v>
      </c>
      <c r="C63" s="438" t="s">
        <v>2282</v>
      </c>
      <c r="D63" s="586">
        <v>42556.0</v>
      </c>
      <c r="E63" s="438" t="s">
        <v>2283</v>
      </c>
      <c r="F63" s="438" t="s">
        <v>1907</v>
      </c>
      <c r="G63" s="438" t="s">
        <v>1948</v>
      </c>
      <c r="H63" s="438" t="s">
        <v>1909</v>
      </c>
      <c r="I63" s="438" t="s">
        <v>1910</v>
      </c>
      <c r="J63" s="587">
        <v>2.0</v>
      </c>
      <c r="K63" s="416">
        <v>114.64</v>
      </c>
      <c r="L63" s="438" t="s">
        <v>1949</v>
      </c>
      <c r="M63" s="438" t="s">
        <v>2284</v>
      </c>
      <c r="N63" s="438" t="s">
        <v>1913</v>
      </c>
      <c r="O63" s="416">
        <v>6.29</v>
      </c>
      <c r="P63" s="588">
        <v>0.0</v>
      </c>
      <c r="Q63" s="588">
        <v>0.0</v>
      </c>
      <c r="R63" s="588">
        <v>7.488</v>
      </c>
      <c r="S63" s="588">
        <v>0.0</v>
      </c>
      <c r="T63" s="588">
        <v>0.0</v>
      </c>
      <c r="U63" s="588">
        <v>0.9</v>
      </c>
      <c r="V63" s="416">
        <v>1.49</v>
      </c>
      <c r="W63" s="416">
        <v>6.88</v>
      </c>
      <c r="X63" s="586">
        <v>42556.0</v>
      </c>
      <c r="Y63" s="586">
        <v>42569.64375</v>
      </c>
      <c r="Z63" s="438" t="s">
        <v>1914</v>
      </c>
      <c r="AA63" s="438" t="s">
        <v>1915</v>
      </c>
      <c r="AB63" s="586">
        <v>42569.64375</v>
      </c>
      <c r="AC63" s="586">
        <v>42569.0</v>
      </c>
      <c r="AD63" s="586">
        <v>42569.0</v>
      </c>
      <c r="AE63" s="438" t="s">
        <v>1916</v>
      </c>
      <c r="AF63" s="438"/>
      <c r="AG63" s="586"/>
      <c r="AH63" s="586"/>
      <c r="AI63" s="589"/>
      <c r="AJ63" s="438"/>
      <c r="AK63" s="588">
        <v>13.75</v>
      </c>
      <c r="AL63" s="589">
        <v>0.0</v>
      </c>
      <c r="AM63" s="438" t="s">
        <v>1917</v>
      </c>
      <c r="AN63" s="438" t="s">
        <v>1918</v>
      </c>
      <c r="AO63" s="438" t="s">
        <v>1919</v>
      </c>
      <c r="AP63" s="438" t="s">
        <v>1920</v>
      </c>
      <c r="AQ63" s="438" t="s">
        <v>2285</v>
      </c>
      <c r="AR63" s="588">
        <v>0.0</v>
      </c>
      <c r="AS63" s="588">
        <v>0.0</v>
      </c>
      <c r="AT63" s="588">
        <v>0.0</v>
      </c>
      <c r="AU63" s="588">
        <v>0.0</v>
      </c>
      <c r="AV63" s="588">
        <v>0.0</v>
      </c>
      <c r="AW63" s="588">
        <v>0.67</v>
      </c>
      <c r="AX63" s="588">
        <v>3.77</v>
      </c>
      <c r="AY63" s="588">
        <v>0.0</v>
      </c>
      <c r="AZ63" s="588">
        <v>0.9</v>
      </c>
      <c r="BA63" s="588">
        <v>114.64</v>
      </c>
      <c r="BB63" s="589">
        <v>24600.0</v>
      </c>
      <c r="BC63" s="438" t="s">
        <v>1922</v>
      </c>
      <c r="BD63" s="438"/>
      <c r="BE63" s="438" t="s">
        <v>1952</v>
      </c>
      <c r="BF63" s="438" t="s">
        <v>1924</v>
      </c>
      <c r="BG63" s="438" t="s">
        <v>1925</v>
      </c>
      <c r="BH63" s="588">
        <v>0.0</v>
      </c>
      <c r="BI63" s="438" t="s">
        <v>1926</v>
      </c>
      <c r="BJ63" s="438" t="s">
        <v>1927</v>
      </c>
      <c r="BK63" s="438" t="s">
        <v>1928</v>
      </c>
      <c r="BL63" s="438" t="s">
        <v>1929</v>
      </c>
      <c r="BM63" s="438" t="s">
        <v>1930</v>
      </c>
      <c r="BN63" s="588">
        <v>59.9</v>
      </c>
      <c r="BO63" s="438" t="s">
        <v>1955</v>
      </c>
      <c r="BP63" s="438" t="s">
        <v>1932</v>
      </c>
      <c r="BQ63" s="438" t="s">
        <v>2286</v>
      </c>
      <c r="BR63" s="438" t="s">
        <v>1957</v>
      </c>
      <c r="BS63" s="438" t="s">
        <v>1958</v>
      </c>
      <c r="BT63" s="438" t="s">
        <v>1936</v>
      </c>
      <c r="BU63" s="589"/>
      <c r="BV63" s="438" t="s">
        <v>1936</v>
      </c>
      <c r="BW63" s="438"/>
      <c r="BX63" s="416">
        <f t="shared" si="3"/>
        <v>14.66</v>
      </c>
      <c r="BY63" s="89" t="s">
        <v>1937</v>
      </c>
      <c r="BZ63" s="89" t="s">
        <v>2287</v>
      </c>
    </row>
    <row r="64" ht="12.75" hidden="1" customHeight="1">
      <c r="A64" s="6">
        <v>29094.0</v>
      </c>
      <c r="B64" s="438" t="s">
        <v>2281</v>
      </c>
      <c r="C64" s="438" t="s">
        <v>2282</v>
      </c>
      <c r="D64" s="586">
        <v>42556.0</v>
      </c>
      <c r="E64" s="438" t="s">
        <v>2283</v>
      </c>
      <c r="F64" s="438" t="s">
        <v>1907</v>
      </c>
      <c r="G64" s="438" t="s">
        <v>1908</v>
      </c>
      <c r="H64" s="438" t="s">
        <v>1909</v>
      </c>
      <c r="I64" s="438" t="s">
        <v>1910</v>
      </c>
      <c r="J64" s="587">
        <v>5.0</v>
      </c>
      <c r="K64" s="416">
        <v>122.6</v>
      </c>
      <c r="L64" s="438" t="s">
        <v>1911</v>
      </c>
      <c r="M64" s="438" t="s">
        <v>2284</v>
      </c>
      <c r="N64" s="438" t="s">
        <v>1913</v>
      </c>
      <c r="O64" s="416">
        <v>6.73</v>
      </c>
      <c r="P64" s="588">
        <v>0.0</v>
      </c>
      <c r="Q64" s="588">
        <v>0.0</v>
      </c>
      <c r="R64" s="588">
        <v>10.35</v>
      </c>
      <c r="S64" s="588">
        <v>0.0</v>
      </c>
      <c r="T64" s="588">
        <v>0.0</v>
      </c>
      <c r="U64" s="588">
        <v>2.25</v>
      </c>
      <c r="V64" s="416">
        <v>1.59</v>
      </c>
      <c r="W64" s="416">
        <v>7.36</v>
      </c>
      <c r="X64" s="586">
        <v>42556.0</v>
      </c>
      <c r="Y64" s="586">
        <v>42569.64375</v>
      </c>
      <c r="Z64" s="438" t="s">
        <v>1914</v>
      </c>
      <c r="AA64" s="438" t="s">
        <v>1915</v>
      </c>
      <c r="AB64" s="586">
        <v>42569.64375</v>
      </c>
      <c r="AC64" s="586">
        <v>42569.0</v>
      </c>
      <c r="AD64" s="586">
        <v>42569.0</v>
      </c>
      <c r="AE64" s="438" t="s">
        <v>1916</v>
      </c>
      <c r="AF64" s="438"/>
      <c r="AG64" s="586"/>
      <c r="AH64" s="586"/>
      <c r="AI64" s="589"/>
      <c r="AJ64" s="438"/>
      <c r="AK64" s="588">
        <v>14.71</v>
      </c>
      <c r="AL64" s="589">
        <v>0.0</v>
      </c>
      <c r="AM64" s="438" t="s">
        <v>1917</v>
      </c>
      <c r="AN64" s="438" t="s">
        <v>1918</v>
      </c>
      <c r="AO64" s="438" t="s">
        <v>1919</v>
      </c>
      <c r="AP64" s="438" t="s">
        <v>1920</v>
      </c>
      <c r="AQ64" s="438" t="s">
        <v>2285</v>
      </c>
      <c r="AR64" s="588">
        <v>0.0</v>
      </c>
      <c r="AS64" s="588">
        <v>0.0</v>
      </c>
      <c r="AT64" s="588">
        <v>0.0</v>
      </c>
      <c r="AU64" s="588">
        <v>0.0</v>
      </c>
      <c r="AV64" s="588">
        <v>0.0</v>
      </c>
      <c r="AW64" s="588">
        <v>1.57</v>
      </c>
      <c r="AX64" s="588">
        <v>9.25</v>
      </c>
      <c r="AY64" s="588">
        <v>0.0</v>
      </c>
      <c r="AZ64" s="588">
        <v>2.25</v>
      </c>
      <c r="BA64" s="588">
        <v>122.6</v>
      </c>
      <c r="BB64" s="589">
        <v>24597.0</v>
      </c>
      <c r="BC64" s="438" t="s">
        <v>1922</v>
      </c>
      <c r="BD64" s="438"/>
      <c r="BE64" s="438" t="s">
        <v>1923</v>
      </c>
      <c r="BF64" s="438" t="s">
        <v>1924</v>
      </c>
      <c r="BG64" s="438" t="s">
        <v>1925</v>
      </c>
      <c r="BH64" s="588">
        <v>0.0</v>
      </c>
      <c r="BI64" s="438" t="s">
        <v>1926</v>
      </c>
      <c r="BJ64" s="438" t="s">
        <v>1927</v>
      </c>
      <c r="BK64" s="438" t="s">
        <v>1928</v>
      </c>
      <c r="BL64" s="438" t="s">
        <v>1929</v>
      </c>
      <c r="BM64" s="438" t="s">
        <v>1930</v>
      </c>
      <c r="BN64" s="588">
        <v>29.9</v>
      </c>
      <c r="BO64" s="438" t="s">
        <v>1931</v>
      </c>
      <c r="BP64" s="438" t="s">
        <v>1932</v>
      </c>
      <c r="BQ64" s="438" t="s">
        <v>2286</v>
      </c>
      <c r="BR64" s="438" t="s">
        <v>1934</v>
      </c>
      <c r="BS64" s="438" t="s">
        <v>1935</v>
      </c>
      <c r="BT64" s="438" t="s">
        <v>1936</v>
      </c>
      <c r="BU64" s="589"/>
      <c r="BV64" s="438" t="s">
        <v>1936</v>
      </c>
      <c r="BW64" s="438"/>
      <c r="BX64" s="416">
        <f t="shared" si="3"/>
        <v>15.68</v>
      </c>
      <c r="BY64" s="89" t="s">
        <v>1937</v>
      </c>
      <c r="BZ64" s="89" t="s">
        <v>2287</v>
      </c>
    </row>
    <row r="65" ht="12.75" hidden="1" customHeight="1">
      <c r="A65" s="6">
        <v>29107.0</v>
      </c>
      <c r="B65" s="438" t="s">
        <v>2288</v>
      </c>
      <c r="C65" s="438" t="s">
        <v>2289</v>
      </c>
      <c r="D65" s="586">
        <v>42556.0</v>
      </c>
      <c r="E65" s="438" t="s">
        <v>2290</v>
      </c>
      <c r="F65" s="438" t="s">
        <v>1964</v>
      </c>
      <c r="G65" s="438" t="s">
        <v>1908</v>
      </c>
      <c r="H65" s="438" t="s">
        <v>1909</v>
      </c>
      <c r="I65" s="438" t="s">
        <v>1910</v>
      </c>
      <c r="J65" s="587">
        <v>1.0</v>
      </c>
      <c r="K65" s="416">
        <v>29.9</v>
      </c>
      <c r="L65" s="438" t="s">
        <v>1911</v>
      </c>
      <c r="M65" s="438" t="s">
        <v>2291</v>
      </c>
      <c r="N65" s="438" t="s">
        <v>1913</v>
      </c>
      <c r="O65" s="416">
        <v>1.64</v>
      </c>
      <c r="P65" s="588">
        <v>0.0</v>
      </c>
      <c r="Q65" s="588">
        <v>0.0</v>
      </c>
      <c r="R65" s="588">
        <v>2.07</v>
      </c>
      <c r="S65" s="588">
        <v>0.0</v>
      </c>
      <c r="T65" s="588">
        <v>0.0</v>
      </c>
      <c r="U65" s="588">
        <v>0.45</v>
      </c>
      <c r="V65" s="416">
        <v>0.39</v>
      </c>
      <c r="W65" s="416">
        <v>1.79</v>
      </c>
      <c r="X65" s="586">
        <v>42556.0</v>
      </c>
      <c r="Y65" s="586">
        <v>42569.64375</v>
      </c>
      <c r="Z65" s="438" t="s">
        <v>1914</v>
      </c>
      <c r="AA65" s="438" t="s">
        <v>1915</v>
      </c>
      <c r="AB65" s="586">
        <v>42569.64375</v>
      </c>
      <c r="AC65" s="586">
        <v>42569.0</v>
      </c>
      <c r="AD65" s="586">
        <v>42569.0</v>
      </c>
      <c r="AE65" s="438" t="s">
        <v>1916</v>
      </c>
      <c r="AF65" s="438"/>
      <c r="AG65" s="586"/>
      <c r="AH65" s="586"/>
      <c r="AI65" s="589"/>
      <c r="AJ65" s="438"/>
      <c r="AK65" s="588">
        <v>3.58</v>
      </c>
      <c r="AL65" s="589">
        <v>0.0</v>
      </c>
      <c r="AM65" s="438" t="s">
        <v>1917</v>
      </c>
      <c r="AN65" s="438" t="s">
        <v>1918</v>
      </c>
      <c r="AO65" s="438" t="s">
        <v>1919</v>
      </c>
      <c r="AP65" s="438" t="s">
        <v>1920</v>
      </c>
      <c r="AQ65" s="438" t="s">
        <v>2292</v>
      </c>
      <c r="AR65" s="588">
        <v>0.0</v>
      </c>
      <c r="AS65" s="588">
        <v>0.0</v>
      </c>
      <c r="AT65" s="588">
        <v>0.0</v>
      </c>
      <c r="AU65" s="588">
        <v>0.0</v>
      </c>
      <c r="AV65" s="588">
        <v>0.0</v>
      </c>
      <c r="AW65" s="588">
        <v>0.56</v>
      </c>
      <c r="AX65" s="588">
        <v>14.05</v>
      </c>
      <c r="AY65" s="588">
        <v>0.0</v>
      </c>
      <c r="AZ65" s="588">
        <v>0.45</v>
      </c>
      <c r="BA65" s="588">
        <v>29.9</v>
      </c>
      <c r="BB65" s="589">
        <v>24597.0</v>
      </c>
      <c r="BC65" s="438" t="s">
        <v>1922</v>
      </c>
      <c r="BD65" s="438"/>
      <c r="BE65" s="438" t="s">
        <v>1923</v>
      </c>
      <c r="BF65" s="438" t="s">
        <v>1924</v>
      </c>
      <c r="BG65" s="438" t="s">
        <v>1925</v>
      </c>
      <c r="BH65" s="588">
        <v>0.0</v>
      </c>
      <c r="BI65" s="438" t="s">
        <v>1926</v>
      </c>
      <c r="BJ65" s="438" t="s">
        <v>1927</v>
      </c>
      <c r="BK65" s="438" t="s">
        <v>1928</v>
      </c>
      <c r="BL65" s="438" t="s">
        <v>1929</v>
      </c>
      <c r="BM65" s="438" t="s">
        <v>1930</v>
      </c>
      <c r="BN65" s="588">
        <v>29.9</v>
      </c>
      <c r="BO65" s="438" t="s">
        <v>1931</v>
      </c>
      <c r="BP65" s="438" t="s">
        <v>1967</v>
      </c>
      <c r="BQ65" s="438" t="s">
        <v>2293</v>
      </c>
      <c r="BR65" s="438" t="s">
        <v>1934</v>
      </c>
      <c r="BS65" s="438" t="s">
        <v>1935</v>
      </c>
      <c r="BT65" s="438" t="s">
        <v>1936</v>
      </c>
      <c r="BU65" s="589"/>
      <c r="BV65" s="438" t="s">
        <v>1936</v>
      </c>
      <c r="BW65" s="438"/>
      <c r="BX65" s="416">
        <f t="shared" si="3"/>
        <v>3.82</v>
      </c>
      <c r="BY65" s="89" t="s">
        <v>1937</v>
      </c>
      <c r="BZ65" s="89" t="s">
        <v>2294</v>
      </c>
    </row>
    <row r="66" ht="12.75" hidden="1" customHeight="1">
      <c r="A66" s="6">
        <v>29146.0</v>
      </c>
      <c r="B66" s="438" t="s">
        <v>2295</v>
      </c>
      <c r="C66" s="438" t="s">
        <v>2296</v>
      </c>
      <c r="D66" s="586">
        <v>42556.0</v>
      </c>
      <c r="E66" s="438" t="s">
        <v>2297</v>
      </c>
      <c r="F66" s="438" t="s">
        <v>2090</v>
      </c>
      <c r="G66" s="438" t="s">
        <v>1908</v>
      </c>
      <c r="H66" s="438" t="s">
        <v>1909</v>
      </c>
      <c r="I66" s="438" t="s">
        <v>1910</v>
      </c>
      <c r="J66" s="587">
        <v>2.0</v>
      </c>
      <c r="K66" s="416">
        <v>59.8</v>
      </c>
      <c r="L66" s="438" t="s">
        <v>1911</v>
      </c>
      <c r="M66" s="438" t="s">
        <v>2298</v>
      </c>
      <c r="N66" s="438" t="s">
        <v>1913</v>
      </c>
      <c r="O66" s="416">
        <v>3.28</v>
      </c>
      <c r="P66" s="588">
        <v>0.0</v>
      </c>
      <c r="Q66" s="588">
        <v>0.0</v>
      </c>
      <c r="R66" s="588">
        <v>4.14</v>
      </c>
      <c r="S66" s="588">
        <v>0.0</v>
      </c>
      <c r="T66" s="588">
        <v>0.0</v>
      </c>
      <c r="U66" s="588">
        <v>0.9</v>
      </c>
      <c r="V66" s="416">
        <v>0.78</v>
      </c>
      <c r="W66" s="416">
        <v>3.59</v>
      </c>
      <c r="X66" s="586">
        <v>42556.0</v>
      </c>
      <c r="Y66" s="586">
        <v>42570.40694444445</v>
      </c>
      <c r="Z66" s="438" t="s">
        <v>1914</v>
      </c>
      <c r="AA66" s="438" t="s">
        <v>1915</v>
      </c>
      <c r="AB66" s="586">
        <v>42570.40694444445</v>
      </c>
      <c r="AC66" s="586">
        <v>42569.0</v>
      </c>
      <c r="AD66" s="586">
        <v>42569.0</v>
      </c>
      <c r="AE66" s="438" t="s">
        <v>1916</v>
      </c>
      <c r="AF66" s="438"/>
      <c r="AG66" s="586"/>
      <c r="AH66" s="586"/>
      <c r="AI66" s="589"/>
      <c r="AJ66" s="438"/>
      <c r="AK66" s="588">
        <v>7.17</v>
      </c>
      <c r="AL66" s="589">
        <v>0.0</v>
      </c>
      <c r="AM66" s="438" t="s">
        <v>1917</v>
      </c>
      <c r="AN66" s="438" t="s">
        <v>1918</v>
      </c>
      <c r="AO66" s="438" t="s">
        <v>1919</v>
      </c>
      <c r="AP66" s="438" t="s">
        <v>1920</v>
      </c>
      <c r="AQ66" s="438" t="s">
        <v>2299</v>
      </c>
      <c r="AR66" s="588">
        <v>0.0</v>
      </c>
      <c r="AS66" s="588">
        <v>0.0</v>
      </c>
      <c r="AT66" s="588">
        <v>0.0</v>
      </c>
      <c r="AU66" s="588">
        <v>0.0</v>
      </c>
      <c r="AV66" s="588">
        <v>0.0</v>
      </c>
      <c r="AW66" s="588">
        <v>0.7</v>
      </c>
      <c r="AX66" s="588">
        <v>15.04</v>
      </c>
      <c r="AY66" s="588">
        <v>0.0</v>
      </c>
      <c r="AZ66" s="588">
        <v>0.9</v>
      </c>
      <c r="BA66" s="588">
        <v>59.8</v>
      </c>
      <c r="BB66" s="589">
        <v>24597.0</v>
      </c>
      <c r="BC66" s="438" t="s">
        <v>1922</v>
      </c>
      <c r="BD66" s="438"/>
      <c r="BE66" s="438" t="s">
        <v>1923</v>
      </c>
      <c r="BF66" s="438" t="s">
        <v>1924</v>
      </c>
      <c r="BG66" s="438" t="s">
        <v>1925</v>
      </c>
      <c r="BH66" s="588">
        <v>0.0</v>
      </c>
      <c r="BI66" s="438" t="s">
        <v>1926</v>
      </c>
      <c r="BJ66" s="438" t="s">
        <v>1927</v>
      </c>
      <c r="BK66" s="438" t="s">
        <v>1928</v>
      </c>
      <c r="BL66" s="438" t="s">
        <v>1929</v>
      </c>
      <c r="BM66" s="438" t="s">
        <v>1930</v>
      </c>
      <c r="BN66" s="588">
        <v>29.9</v>
      </c>
      <c r="BO66" s="438" t="s">
        <v>1931</v>
      </c>
      <c r="BP66" s="438" t="s">
        <v>2093</v>
      </c>
      <c r="BQ66" s="438" t="s">
        <v>2300</v>
      </c>
      <c r="BR66" s="438" t="s">
        <v>1934</v>
      </c>
      <c r="BS66" s="438" t="s">
        <v>1935</v>
      </c>
      <c r="BT66" s="438" t="s">
        <v>1936</v>
      </c>
      <c r="BU66" s="589"/>
      <c r="BV66" s="438" t="s">
        <v>1936</v>
      </c>
      <c r="BW66" s="438"/>
      <c r="BX66" s="416">
        <f t="shared" si="3"/>
        <v>7.65</v>
      </c>
      <c r="BY66" s="89" t="s">
        <v>1937</v>
      </c>
      <c r="BZ66" s="89" t="s">
        <v>2301</v>
      </c>
    </row>
    <row r="67" ht="12.75" hidden="1" customHeight="1">
      <c r="A67" s="6">
        <v>29529.0</v>
      </c>
      <c r="B67" s="438" t="s">
        <v>2302</v>
      </c>
      <c r="C67" s="438" t="s">
        <v>2303</v>
      </c>
      <c r="D67" s="586">
        <v>42559.0</v>
      </c>
      <c r="E67" s="438" t="s">
        <v>2304</v>
      </c>
      <c r="F67" s="438" t="s">
        <v>2260</v>
      </c>
      <c r="G67" s="438" t="s">
        <v>1908</v>
      </c>
      <c r="H67" s="438" t="s">
        <v>1909</v>
      </c>
      <c r="I67" s="438" t="s">
        <v>1910</v>
      </c>
      <c r="J67" s="587">
        <v>4.0</v>
      </c>
      <c r="K67" s="416">
        <v>119.6</v>
      </c>
      <c r="L67" s="438" t="s">
        <v>1911</v>
      </c>
      <c r="M67" s="438" t="s">
        <v>2305</v>
      </c>
      <c r="N67" s="438" t="s">
        <v>1913</v>
      </c>
      <c r="O67" s="416">
        <v>6.56</v>
      </c>
      <c r="P67" s="588">
        <v>0.0</v>
      </c>
      <c r="Q67" s="588">
        <v>0.0</v>
      </c>
      <c r="R67" s="588">
        <v>8.28</v>
      </c>
      <c r="S67" s="588">
        <v>0.0</v>
      </c>
      <c r="T67" s="588">
        <v>0.0</v>
      </c>
      <c r="U67" s="588">
        <v>1.8</v>
      </c>
      <c r="V67" s="416">
        <v>1.55</v>
      </c>
      <c r="W67" s="416">
        <v>7.18</v>
      </c>
      <c r="X67" s="586">
        <v>42559.0</v>
      </c>
      <c r="Y67" s="586">
        <v>42569.5125</v>
      </c>
      <c r="Z67" s="438" t="s">
        <v>1914</v>
      </c>
      <c r="AA67" s="438" t="s">
        <v>1915</v>
      </c>
      <c r="AB67" s="586">
        <v>42569.5125</v>
      </c>
      <c r="AC67" s="586">
        <v>42569.0</v>
      </c>
      <c r="AD67" s="586">
        <v>42569.0</v>
      </c>
      <c r="AE67" s="438" t="s">
        <v>1916</v>
      </c>
      <c r="AF67" s="438"/>
      <c r="AG67" s="586"/>
      <c r="AH67" s="586"/>
      <c r="AI67" s="589"/>
      <c r="AJ67" s="438"/>
      <c r="AK67" s="588">
        <v>14.35</v>
      </c>
      <c r="AL67" s="589">
        <v>0.0</v>
      </c>
      <c r="AM67" s="438" t="s">
        <v>1917</v>
      </c>
      <c r="AN67" s="438" t="s">
        <v>1918</v>
      </c>
      <c r="AO67" s="438" t="s">
        <v>1919</v>
      </c>
      <c r="AP67" s="438" t="s">
        <v>1920</v>
      </c>
      <c r="AQ67" s="438" t="s">
        <v>2306</v>
      </c>
      <c r="AR67" s="588">
        <v>0.0</v>
      </c>
      <c r="AS67" s="588">
        <v>0.0</v>
      </c>
      <c r="AT67" s="588">
        <v>0.0</v>
      </c>
      <c r="AU67" s="588">
        <v>0.0</v>
      </c>
      <c r="AV67" s="588">
        <v>0.0</v>
      </c>
      <c r="AW67" s="588">
        <v>0.0</v>
      </c>
      <c r="AX67" s="588">
        <v>63.59</v>
      </c>
      <c r="AY67" s="588">
        <v>0.0</v>
      </c>
      <c r="AZ67" s="588">
        <v>1.8</v>
      </c>
      <c r="BA67" s="588">
        <v>119.6</v>
      </c>
      <c r="BB67" s="589">
        <v>24597.0</v>
      </c>
      <c r="BC67" s="438" t="s">
        <v>1922</v>
      </c>
      <c r="BD67" s="438"/>
      <c r="BE67" s="438" t="s">
        <v>1923</v>
      </c>
      <c r="BF67" s="438" t="s">
        <v>1924</v>
      </c>
      <c r="BG67" s="438" t="s">
        <v>1925</v>
      </c>
      <c r="BH67" s="588">
        <v>0.0</v>
      </c>
      <c r="BI67" s="438" t="s">
        <v>1926</v>
      </c>
      <c r="BJ67" s="438" t="s">
        <v>2263</v>
      </c>
      <c r="BK67" s="438" t="s">
        <v>2264</v>
      </c>
      <c r="BL67" s="438"/>
      <c r="BM67" s="438"/>
      <c r="BN67" s="588">
        <v>29.9</v>
      </c>
      <c r="BO67" s="438" t="s">
        <v>1931</v>
      </c>
      <c r="BP67" s="438" t="s">
        <v>2307</v>
      </c>
      <c r="BQ67" s="438"/>
      <c r="BR67" s="438" t="s">
        <v>1934</v>
      </c>
      <c r="BS67" s="438" t="s">
        <v>1935</v>
      </c>
      <c r="BT67" s="438" t="s">
        <v>1936</v>
      </c>
      <c r="BU67" s="589"/>
      <c r="BV67" s="438" t="s">
        <v>1936</v>
      </c>
      <c r="BW67" s="438"/>
      <c r="BX67" s="416">
        <f t="shared" si="3"/>
        <v>15.29</v>
      </c>
      <c r="BY67" s="89" t="s">
        <v>1937</v>
      </c>
      <c r="BZ67" s="89" t="s">
        <v>2308</v>
      </c>
    </row>
    <row r="68" ht="12.75" hidden="1" customHeight="1">
      <c r="A68" s="6">
        <v>30434.0</v>
      </c>
      <c r="B68" s="438" t="s">
        <v>2309</v>
      </c>
      <c r="C68" s="438" t="s">
        <v>2310</v>
      </c>
      <c r="D68" s="586">
        <v>42556.0</v>
      </c>
      <c r="E68" s="438" t="s">
        <v>2311</v>
      </c>
      <c r="F68" s="438" t="s">
        <v>2090</v>
      </c>
      <c r="G68" s="438" t="s">
        <v>1908</v>
      </c>
      <c r="H68" s="438" t="s">
        <v>1909</v>
      </c>
      <c r="I68" s="438" t="s">
        <v>1910</v>
      </c>
      <c r="J68" s="587">
        <v>1.0</v>
      </c>
      <c r="K68" s="416">
        <v>29.9</v>
      </c>
      <c r="L68" s="438" t="s">
        <v>1911</v>
      </c>
      <c r="M68" s="438" t="s">
        <v>2312</v>
      </c>
      <c r="N68" s="438" t="s">
        <v>1913</v>
      </c>
      <c r="O68" s="416">
        <v>1.64</v>
      </c>
      <c r="P68" s="588">
        <v>0.0</v>
      </c>
      <c r="Q68" s="588">
        <v>0.0</v>
      </c>
      <c r="R68" s="588">
        <v>2.07</v>
      </c>
      <c r="S68" s="588">
        <v>0.0</v>
      </c>
      <c r="T68" s="588">
        <v>0.0</v>
      </c>
      <c r="U68" s="588">
        <v>0.45</v>
      </c>
      <c r="V68" s="416">
        <v>0.39</v>
      </c>
      <c r="W68" s="416">
        <v>1.79</v>
      </c>
      <c r="X68" s="586">
        <v>42556.0</v>
      </c>
      <c r="Y68" s="586">
        <v>42570.40694444445</v>
      </c>
      <c r="Z68" s="438" t="s">
        <v>1914</v>
      </c>
      <c r="AA68" s="438" t="s">
        <v>1915</v>
      </c>
      <c r="AB68" s="586">
        <v>42570.40694444445</v>
      </c>
      <c r="AC68" s="586">
        <v>42569.0</v>
      </c>
      <c r="AD68" s="586">
        <v>42569.0</v>
      </c>
      <c r="AE68" s="438" t="s">
        <v>1916</v>
      </c>
      <c r="AF68" s="438"/>
      <c r="AG68" s="586"/>
      <c r="AH68" s="586"/>
      <c r="AI68" s="589"/>
      <c r="AJ68" s="438"/>
      <c r="AK68" s="588">
        <v>3.58</v>
      </c>
      <c r="AL68" s="589">
        <v>0.0</v>
      </c>
      <c r="AM68" s="438" t="s">
        <v>1917</v>
      </c>
      <c r="AN68" s="438" t="s">
        <v>1918</v>
      </c>
      <c r="AO68" s="438" t="s">
        <v>1919</v>
      </c>
      <c r="AP68" s="438" t="s">
        <v>1920</v>
      </c>
      <c r="AQ68" s="438" t="s">
        <v>2313</v>
      </c>
      <c r="AR68" s="588">
        <v>0.0</v>
      </c>
      <c r="AS68" s="588">
        <v>0.0</v>
      </c>
      <c r="AT68" s="588">
        <v>0.0</v>
      </c>
      <c r="AU68" s="588">
        <v>0.0</v>
      </c>
      <c r="AV68" s="588">
        <v>0.0</v>
      </c>
      <c r="AW68" s="588">
        <v>0.37</v>
      </c>
      <c r="AX68" s="588">
        <v>10.09</v>
      </c>
      <c r="AY68" s="588">
        <v>0.0</v>
      </c>
      <c r="AZ68" s="588">
        <v>0.45</v>
      </c>
      <c r="BA68" s="588">
        <v>29.9</v>
      </c>
      <c r="BB68" s="589">
        <v>24597.0</v>
      </c>
      <c r="BC68" s="438" t="s">
        <v>1922</v>
      </c>
      <c r="BD68" s="438"/>
      <c r="BE68" s="438" t="s">
        <v>1923</v>
      </c>
      <c r="BF68" s="438" t="s">
        <v>1924</v>
      </c>
      <c r="BG68" s="438" t="s">
        <v>1925</v>
      </c>
      <c r="BH68" s="588">
        <v>0.0</v>
      </c>
      <c r="BI68" s="438" t="s">
        <v>1926</v>
      </c>
      <c r="BJ68" s="438" t="s">
        <v>1927</v>
      </c>
      <c r="BK68" s="438" t="s">
        <v>1928</v>
      </c>
      <c r="BL68" s="438" t="s">
        <v>1929</v>
      </c>
      <c r="BM68" s="438" t="s">
        <v>1930</v>
      </c>
      <c r="BN68" s="588">
        <v>29.9</v>
      </c>
      <c r="BO68" s="438" t="s">
        <v>1931</v>
      </c>
      <c r="BP68" s="438" t="s">
        <v>2093</v>
      </c>
      <c r="BQ68" s="438" t="s">
        <v>2314</v>
      </c>
      <c r="BR68" s="438" t="s">
        <v>1934</v>
      </c>
      <c r="BS68" s="438" t="s">
        <v>1935</v>
      </c>
      <c r="BT68" s="438" t="s">
        <v>1936</v>
      </c>
      <c r="BU68" s="589"/>
      <c r="BV68" s="438" t="s">
        <v>1936</v>
      </c>
      <c r="BW68" s="438"/>
      <c r="BX68" s="416">
        <f t="shared" si="3"/>
        <v>3.82</v>
      </c>
      <c r="BY68" s="89" t="s">
        <v>1937</v>
      </c>
      <c r="BZ68" s="89" t="s">
        <v>2315</v>
      </c>
    </row>
    <row r="69" ht="12.75" hidden="1" customHeight="1">
      <c r="A69" s="6">
        <v>30438.0</v>
      </c>
      <c r="B69" s="438" t="s">
        <v>2316</v>
      </c>
      <c r="C69" s="438" t="s">
        <v>2317</v>
      </c>
      <c r="D69" s="586">
        <v>42556.0</v>
      </c>
      <c r="E69" s="438" t="s">
        <v>2318</v>
      </c>
      <c r="F69" s="438" t="s">
        <v>2090</v>
      </c>
      <c r="G69" s="438" t="s">
        <v>1908</v>
      </c>
      <c r="H69" s="438" t="s">
        <v>1909</v>
      </c>
      <c r="I69" s="438" t="s">
        <v>1910</v>
      </c>
      <c r="J69" s="587">
        <v>1.0</v>
      </c>
      <c r="K69" s="416">
        <v>29.9</v>
      </c>
      <c r="L69" s="438" t="s">
        <v>1911</v>
      </c>
      <c r="M69" s="438" t="s">
        <v>2319</v>
      </c>
      <c r="N69" s="438" t="s">
        <v>1913</v>
      </c>
      <c r="O69" s="416">
        <v>1.64</v>
      </c>
      <c r="P69" s="588">
        <v>0.0</v>
      </c>
      <c r="Q69" s="588">
        <v>0.0</v>
      </c>
      <c r="R69" s="588">
        <v>2.07</v>
      </c>
      <c r="S69" s="588">
        <v>0.0</v>
      </c>
      <c r="T69" s="588">
        <v>0.0</v>
      </c>
      <c r="U69" s="588">
        <v>0.45</v>
      </c>
      <c r="V69" s="416">
        <v>0.39</v>
      </c>
      <c r="W69" s="416">
        <v>1.79</v>
      </c>
      <c r="X69" s="586">
        <v>42556.0</v>
      </c>
      <c r="Y69" s="586">
        <v>42570.40694444445</v>
      </c>
      <c r="Z69" s="438" t="s">
        <v>1914</v>
      </c>
      <c r="AA69" s="438" t="s">
        <v>1915</v>
      </c>
      <c r="AB69" s="586">
        <v>42570.40694444445</v>
      </c>
      <c r="AC69" s="586">
        <v>42569.0</v>
      </c>
      <c r="AD69" s="586">
        <v>42569.0</v>
      </c>
      <c r="AE69" s="438" t="s">
        <v>1916</v>
      </c>
      <c r="AF69" s="438"/>
      <c r="AG69" s="586"/>
      <c r="AH69" s="586"/>
      <c r="AI69" s="589"/>
      <c r="AJ69" s="438"/>
      <c r="AK69" s="588">
        <v>3.58</v>
      </c>
      <c r="AL69" s="589">
        <v>0.0</v>
      </c>
      <c r="AM69" s="438" t="s">
        <v>1917</v>
      </c>
      <c r="AN69" s="438" t="s">
        <v>1918</v>
      </c>
      <c r="AO69" s="438" t="s">
        <v>1919</v>
      </c>
      <c r="AP69" s="438" t="s">
        <v>1920</v>
      </c>
      <c r="AQ69" s="438" t="s">
        <v>2320</v>
      </c>
      <c r="AR69" s="588">
        <v>0.0</v>
      </c>
      <c r="AS69" s="588">
        <v>0.0</v>
      </c>
      <c r="AT69" s="588">
        <v>0.0</v>
      </c>
      <c r="AU69" s="588">
        <v>0.0</v>
      </c>
      <c r="AV69" s="588">
        <v>0.0</v>
      </c>
      <c r="AW69" s="588">
        <v>0.71</v>
      </c>
      <c r="AX69" s="588">
        <v>5.13</v>
      </c>
      <c r="AY69" s="588">
        <v>0.0</v>
      </c>
      <c r="AZ69" s="588">
        <v>0.45</v>
      </c>
      <c r="BA69" s="588">
        <v>29.9</v>
      </c>
      <c r="BB69" s="589">
        <v>24597.0</v>
      </c>
      <c r="BC69" s="438" t="s">
        <v>1922</v>
      </c>
      <c r="BD69" s="438"/>
      <c r="BE69" s="438" t="s">
        <v>1923</v>
      </c>
      <c r="BF69" s="438" t="s">
        <v>1924</v>
      </c>
      <c r="BG69" s="438" t="s">
        <v>1925</v>
      </c>
      <c r="BH69" s="588">
        <v>0.0</v>
      </c>
      <c r="BI69" s="438" t="s">
        <v>1926</v>
      </c>
      <c r="BJ69" s="438" t="s">
        <v>1927</v>
      </c>
      <c r="BK69" s="438" t="s">
        <v>1928</v>
      </c>
      <c r="BL69" s="438" t="s">
        <v>1929</v>
      </c>
      <c r="BM69" s="438" t="s">
        <v>1930</v>
      </c>
      <c r="BN69" s="588">
        <v>29.9</v>
      </c>
      <c r="BO69" s="438" t="s">
        <v>1931</v>
      </c>
      <c r="BP69" s="438" t="s">
        <v>2093</v>
      </c>
      <c r="BQ69" s="438" t="s">
        <v>2321</v>
      </c>
      <c r="BR69" s="438" t="s">
        <v>1934</v>
      </c>
      <c r="BS69" s="438" t="s">
        <v>1935</v>
      </c>
      <c r="BT69" s="438" t="s">
        <v>1936</v>
      </c>
      <c r="BU69" s="589"/>
      <c r="BV69" s="438" t="s">
        <v>1936</v>
      </c>
      <c r="BW69" s="438"/>
      <c r="BX69" s="416">
        <f t="shared" si="3"/>
        <v>3.82</v>
      </c>
      <c r="BY69" s="89" t="s">
        <v>1937</v>
      </c>
      <c r="BZ69" s="89" t="s">
        <v>2322</v>
      </c>
    </row>
    <row r="70" ht="12.75" hidden="1" customHeight="1">
      <c r="A70" s="6">
        <v>30789.0</v>
      </c>
      <c r="B70" s="438" t="s">
        <v>2323</v>
      </c>
      <c r="C70" s="438" t="s">
        <v>2324</v>
      </c>
      <c r="D70" s="586">
        <v>42556.0</v>
      </c>
      <c r="E70" s="438" t="s">
        <v>2325</v>
      </c>
      <c r="F70" s="438" t="s">
        <v>1981</v>
      </c>
      <c r="G70" s="438" t="s">
        <v>1948</v>
      </c>
      <c r="H70" s="438" t="s">
        <v>1909</v>
      </c>
      <c r="I70" s="438" t="s">
        <v>1910</v>
      </c>
      <c r="J70" s="587">
        <v>1.0</v>
      </c>
      <c r="K70" s="416">
        <v>56.31</v>
      </c>
      <c r="L70" s="438" t="s">
        <v>1949</v>
      </c>
      <c r="M70" s="438" t="s">
        <v>2326</v>
      </c>
      <c r="N70" s="438" t="s">
        <v>1913</v>
      </c>
      <c r="O70" s="416">
        <v>3.09</v>
      </c>
      <c r="P70" s="588">
        <v>0.0</v>
      </c>
      <c r="Q70" s="588">
        <v>0.0</v>
      </c>
      <c r="R70" s="588">
        <v>3.744</v>
      </c>
      <c r="S70" s="588">
        <v>0.0</v>
      </c>
      <c r="T70" s="588">
        <v>0.0</v>
      </c>
      <c r="U70" s="588">
        <v>0.45</v>
      </c>
      <c r="V70" s="416">
        <v>0.73</v>
      </c>
      <c r="W70" s="416">
        <v>3.38</v>
      </c>
      <c r="X70" s="586">
        <v>42556.0</v>
      </c>
      <c r="Y70" s="586">
        <v>42569.64375</v>
      </c>
      <c r="Z70" s="438" t="s">
        <v>1914</v>
      </c>
      <c r="AA70" s="438" t="s">
        <v>1915</v>
      </c>
      <c r="AB70" s="586">
        <v>42569.64375</v>
      </c>
      <c r="AC70" s="586">
        <v>42569.0</v>
      </c>
      <c r="AD70" s="586">
        <v>42569.0</v>
      </c>
      <c r="AE70" s="438" t="s">
        <v>1916</v>
      </c>
      <c r="AF70" s="438"/>
      <c r="AG70" s="586"/>
      <c r="AH70" s="586"/>
      <c r="AI70" s="589"/>
      <c r="AJ70" s="438"/>
      <c r="AK70" s="588">
        <v>6.76</v>
      </c>
      <c r="AL70" s="589">
        <v>0.0</v>
      </c>
      <c r="AM70" s="438" t="s">
        <v>1917</v>
      </c>
      <c r="AN70" s="438" t="s">
        <v>1918</v>
      </c>
      <c r="AO70" s="438" t="s">
        <v>1919</v>
      </c>
      <c r="AP70" s="438" t="s">
        <v>1920</v>
      </c>
      <c r="AQ70" s="438" t="s">
        <v>2327</v>
      </c>
      <c r="AR70" s="588">
        <v>0.0</v>
      </c>
      <c r="AS70" s="588">
        <v>0.0</v>
      </c>
      <c r="AT70" s="588">
        <v>0.0</v>
      </c>
      <c r="AU70" s="588">
        <v>0.0</v>
      </c>
      <c r="AV70" s="588">
        <v>0.0</v>
      </c>
      <c r="AW70" s="588">
        <v>0.38</v>
      </c>
      <c r="AX70" s="588">
        <v>4.99</v>
      </c>
      <c r="AY70" s="588">
        <v>0.0</v>
      </c>
      <c r="AZ70" s="588">
        <v>0.45</v>
      </c>
      <c r="BA70" s="588">
        <v>56.31</v>
      </c>
      <c r="BB70" s="589">
        <v>24600.0</v>
      </c>
      <c r="BC70" s="438" t="s">
        <v>1922</v>
      </c>
      <c r="BD70" s="438"/>
      <c r="BE70" s="438" t="s">
        <v>1952</v>
      </c>
      <c r="BF70" s="438" t="s">
        <v>1924</v>
      </c>
      <c r="BG70" s="438" t="s">
        <v>1925</v>
      </c>
      <c r="BH70" s="588">
        <v>0.0</v>
      </c>
      <c r="BI70" s="438" t="s">
        <v>1926</v>
      </c>
      <c r="BJ70" s="438" t="s">
        <v>1927</v>
      </c>
      <c r="BK70" s="438" t="s">
        <v>1928</v>
      </c>
      <c r="BL70" s="438" t="s">
        <v>1929</v>
      </c>
      <c r="BM70" s="438" t="s">
        <v>1930</v>
      </c>
      <c r="BN70" s="588">
        <v>59.9</v>
      </c>
      <c r="BO70" s="438" t="s">
        <v>1955</v>
      </c>
      <c r="BP70" s="438" t="s">
        <v>1967</v>
      </c>
      <c r="BQ70" s="438" t="s">
        <v>2328</v>
      </c>
      <c r="BR70" s="438" t="s">
        <v>1957</v>
      </c>
      <c r="BS70" s="438" t="s">
        <v>1958</v>
      </c>
      <c r="BT70" s="438" t="s">
        <v>1936</v>
      </c>
      <c r="BU70" s="589"/>
      <c r="BV70" s="438" t="s">
        <v>1936</v>
      </c>
      <c r="BW70" s="438"/>
      <c r="BX70" s="416">
        <f t="shared" si="3"/>
        <v>7.2</v>
      </c>
      <c r="BY70" s="89" t="s">
        <v>1937</v>
      </c>
      <c r="BZ70" s="89" t="s">
        <v>2329</v>
      </c>
    </row>
    <row r="71" ht="12.75" hidden="1" customHeight="1">
      <c r="A71" s="6">
        <v>30789.0</v>
      </c>
      <c r="B71" s="438" t="s">
        <v>2323</v>
      </c>
      <c r="C71" s="438" t="s">
        <v>2324</v>
      </c>
      <c r="D71" s="586">
        <v>42556.0</v>
      </c>
      <c r="E71" s="438" t="s">
        <v>2325</v>
      </c>
      <c r="F71" s="438" t="s">
        <v>1981</v>
      </c>
      <c r="G71" s="438" t="s">
        <v>1908</v>
      </c>
      <c r="H71" s="438" t="s">
        <v>1909</v>
      </c>
      <c r="I71" s="438" t="s">
        <v>1910</v>
      </c>
      <c r="J71" s="587">
        <v>1.0</v>
      </c>
      <c r="K71" s="416">
        <v>29.9</v>
      </c>
      <c r="L71" s="438" t="s">
        <v>1911</v>
      </c>
      <c r="M71" s="438" t="s">
        <v>2326</v>
      </c>
      <c r="N71" s="438" t="s">
        <v>1913</v>
      </c>
      <c r="O71" s="416">
        <v>1.64</v>
      </c>
      <c r="P71" s="588">
        <v>0.0</v>
      </c>
      <c r="Q71" s="588">
        <v>0.0</v>
      </c>
      <c r="R71" s="588">
        <v>2.07</v>
      </c>
      <c r="S71" s="588">
        <v>0.0</v>
      </c>
      <c r="T71" s="588">
        <v>0.0</v>
      </c>
      <c r="U71" s="588">
        <v>0.45</v>
      </c>
      <c r="V71" s="416">
        <v>0.39</v>
      </c>
      <c r="W71" s="416">
        <v>1.79</v>
      </c>
      <c r="X71" s="586">
        <v>42556.0</v>
      </c>
      <c r="Y71" s="586">
        <v>42569.64375</v>
      </c>
      <c r="Z71" s="438" t="s">
        <v>1914</v>
      </c>
      <c r="AA71" s="438" t="s">
        <v>1915</v>
      </c>
      <c r="AB71" s="586">
        <v>42569.64375</v>
      </c>
      <c r="AC71" s="586">
        <v>42569.0</v>
      </c>
      <c r="AD71" s="586">
        <v>42569.0</v>
      </c>
      <c r="AE71" s="438" t="s">
        <v>1916</v>
      </c>
      <c r="AF71" s="438"/>
      <c r="AG71" s="586"/>
      <c r="AH71" s="586"/>
      <c r="AI71" s="589"/>
      <c r="AJ71" s="438"/>
      <c r="AK71" s="588">
        <v>3.58</v>
      </c>
      <c r="AL71" s="589">
        <v>0.0</v>
      </c>
      <c r="AM71" s="438" t="s">
        <v>1917</v>
      </c>
      <c r="AN71" s="438" t="s">
        <v>1918</v>
      </c>
      <c r="AO71" s="438" t="s">
        <v>1919</v>
      </c>
      <c r="AP71" s="438" t="s">
        <v>1920</v>
      </c>
      <c r="AQ71" s="438" t="s">
        <v>2327</v>
      </c>
      <c r="AR71" s="588">
        <v>0.0</v>
      </c>
      <c r="AS71" s="588">
        <v>0.0</v>
      </c>
      <c r="AT71" s="588">
        <v>0.0</v>
      </c>
      <c r="AU71" s="588">
        <v>0.0</v>
      </c>
      <c r="AV71" s="588">
        <v>0.0</v>
      </c>
      <c r="AW71" s="588">
        <v>0.37</v>
      </c>
      <c r="AX71" s="588">
        <v>4.91</v>
      </c>
      <c r="AY71" s="588">
        <v>0.0</v>
      </c>
      <c r="AZ71" s="588">
        <v>0.45</v>
      </c>
      <c r="BA71" s="588">
        <v>29.9</v>
      </c>
      <c r="BB71" s="589">
        <v>24597.0</v>
      </c>
      <c r="BC71" s="438" t="s">
        <v>1922</v>
      </c>
      <c r="BD71" s="438"/>
      <c r="BE71" s="438" t="s">
        <v>1923</v>
      </c>
      <c r="BF71" s="438" t="s">
        <v>1924</v>
      </c>
      <c r="BG71" s="438" t="s">
        <v>1925</v>
      </c>
      <c r="BH71" s="588">
        <v>0.0</v>
      </c>
      <c r="BI71" s="438" t="s">
        <v>1926</v>
      </c>
      <c r="BJ71" s="438" t="s">
        <v>1927</v>
      </c>
      <c r="BK71" s="438" t="s">
        <v>1928</v>
      </c>
      <c r="BL71" s="438" t="s">
        <v>1929</v>
      </c>
      <c r="BM71" s="438" t="s">
        <v>1930</v>
      </c>
      <c r="BN71" s="588">
        <v>29.9</v>
      </c>
      <c r="BO71" s="438" t="s">
        <v>1931</v>
      </c>
      <c r="BP71" s="438" t="s">
        <v>1967</v>
      </c>
      <c r="BQ71" s="438" t="s">
        <v>2328</v>
      </c>
      <c r="BR71" s="438" t="s">
        <v>1934</v>
      </c>
      <c r="BS71" s="438" t="s">
        <v>1935</v>
      </c>
      <c r="BT71" s="438" t="s">
        <v>1936</v>
      </c>
      <c r="BU71" s="589"/>
      <c r="BV71" s="438" t="s">
        <v>1936</v>
      </c>
      <c r="BW71" s="438"/>
      <c r="BX71" s="416">
        <f t="shared" si="3"/>
        <v>3.82</v>
      </c>
      <c r="BY71" s="89" t="s">
        <v>1937</v>
      </c>
      <c r="BZ71" s="89" t="s">
        <v>2329</v>
      </c>
    </row>
    <row r="72" ht="12.75" hidden="1" customHeight="1">
      <c r="A72" s="6">
        <v>30997.0</v>
      </c>
      <c r="B72" s="438" t="s">
        <v>2330</v>
      </c>
      <c r="C72" s="438" t="s">
        <v>2331</v>
      </c>
      <c r="D72" s="586">
        <v>42556.0</v>
      </c>
      <c r="E72" s="438" t="s">
        <v>2332</v>
      </c>
      <c r="F72" s="438" t="s">
        <v>1964</v>
      </c>
      <c r="G72" s="438" t="s">
        <v>1908</v>
      </c>
      <c r="H72" s="438" t="s">
        <v>1909</v>
      </c>
      <c r="I72" s="438" t="s">
        <v>1910</v>
      </c>
      <c r="J72" s="587">
        <v>2.0</v>
      </c>
      <c r="K72" s="416">
        <v>59.8</v>
      </c>
      <c r="L72" s="438" t="s">
        <v>1911</v>
      </c>
      <c r="M72" s="438" t="s">
        <v>2333</v>
      </c>
      <c r="N72" s="438" t="s">
        <v>1913</v>
      </c>
      <c r="O72" s="416">
        <v>3.28</v>
      </c>
      <c r="P72" s="588">
        <v>0.0</v>
      </c>
      <c r="Q72" s="588">
        <v>0.0</v>
      </c>
      <c r="R72" s="588">
        <v>4.14</v>
      </c>
      <c r="S72" s="588">
        <v>0.0</v>
      </c>
      <c r="T72" s="588">
        <v>0.0</v>
      </c>
      <c r="U72" s="588">
        <v>0.9</v>
      </c>
      <c r="V72" s="416">
        <v>0.78</v>
      </c>
      <c r="W72" s="416">
        <v>3.59</v>
      </c>
      <c r="X72" s="586">
        <v>42556.0</v>
      </c>
      <c r="Y72" s="586">
        <v>42570.40694444445</v>
      </c>
      <c r="Z72" s="438" t="s">
        <v>1914</v>
      </c>
      <c r="AA72" s="438" t="s">
        <v>1915</v>
      </c>
      <c r="AB72" s="586">
        <v>42570.40694444445</v>
      </c>
      <c r="AC72" s="586">
        <v>42569.0</v>
      </c>
      <c r="AD72" s="586">
        <v>42569.0</v>
      </c>
      <c r="AE72" s="438" t="s">
        <v>1916</v>
      </c>
      <c r="AF72" s="438"/>
      <c r="AG72" s="586"/>
      <c r="AH72" s="586"/>
      <c r="AI72" s="589"/>
      <c r="AJ72" s="438"/>
      <c r="AK72" s="588">
        <v>7.17</v>
      </c>
      <c r="AL72" s="589">
        <v>0.0</v>
      </c>
      <c r="AM72" s="438" t="s">
        <v>1917</v>
      </c>
      <c r="AN72" s="438" t="s">
        <v>1918</v>
      </c>
      <c r="AO72" s="438" t="s">
        <v>1919</v>
      </c>
      <c r="AP72" s="438" t="s">
        <v>1920</v>
      </c>
      <c r="AQ72" s="438" t="s">
        <v>2334</v>
      </c>
      <c r="AR72" s="588">
        <v>0.0</v>
      </c>
      <c r="AS72" s="588">
        <v>0.0</v>
      </c>
      <c r="AT72" s="588">
        <v>0.0</v>
      </c>
      <c r="AU72" s="588">
        <v>0.0</v>
      </c>
      <c r="AV72" s="588">
        <v>0.0</v>
      </c>
      <c r="AW72" s="588">
        <v>0.7</v>
      </c>
      <c r="AX72" s="588">
        <v>7.48</v>
      </c>
      <c r="AY72" s="588">
        <v>0.0</v>
      </c>
      <c r="AZ72" s="588">
        <v>0.9</v>
      </c>
      <c r="BA72" s="588">
        <v>59.8</v>
      </c>
      <c r="BB72" s="589">
        <v>24597.0</v>
      </c>
      <c r="BC72" s="438" t="s">
        <v>1922</v>
      </c>
      <c r="BD72" s="438"/>
      <c r="BE72" s="438" t="s">
        <v>1923</v>
      </c>
      <c r="BF72" s="438" t="s">
        <v>1924</v>
      </c>
      <c r="BG72" s="438" t="s">
        <v>1925</v>
      </c>
      <c r="BH72" s="588">
        <v>0.0</v>
      </c>
      <c r="BI72" s="438" t="s">
        <v>1926</v>
      </c>
      <c r="BJ72" s="438" t="s">
        <v>1927</v>
      </c>
      <c r="BK72" s="438" t="s">
        <v>1928</v>
      </c>
      <c r="BL72" s="438" t="s">
        <v>1929</v>
      </c>
      <c r="BM72" s="438" t="s">
        <v>1930</v>
      </c>
      <c r="BN72" s="588">
        <v>29.9</v>
      </c>
      <c r="BO72" s="438" t="s">
        <v>1931</v>
      </c>
      <c r="BP72" s="438" t="s">
        <v>1967</v>
      </c>
      <c r="BQ72" s="438" t="s">
        <v>2335</v>
      </c>
      <c r="BR72" s="438" t="s">
        <v>1934</v>
      </c>
      <c r="BS72" s="438" t="s">
        <v>1935</v>
      </c>
      <c r="BT72" s="438" t="s">
        <v>1936</v>
      </c>
      <c r="BU72" s="589"/>
      <c r="BV72" s="438" t="s">
        <v>1936</v>
      </c>
      <c r="BW72" s="438"/>
      <c r="BX72" s="416">
        <f t="shared" si="3"/>
        <v>7.65</v>
      </c>
      <c r="BY72" s="89" t="s">
        <v>1937</v>
      </c>
      <c r="BZ72" s="89" t="s">
        <v>2336</v>
      </c>
    </row>
    <row r="73" ht="12.75" hidden="1" customHeight="1">
      <c r="A73" s="6">
        <v>31019.0</v>
      </c>
      <c r="B73" s="438" t="s">
        <v>2337</v>
      </c>
      <c r="C73" s="438" t="s">
        <v>2338</v>
      </c>
      <c r="D73" s="586">
        <v>42556.0</v>
      </c>
      <c r="E73" s="438" t="s">
        <v>2339</v>
      </c>
      <c r="F73" s="438" t="s">
        <v>2090</v>
      </c>
      <c r="G73" s="438" t="s">
        <v>1908</v>
      </c>
      <c r="H73" s="438" t="s">
        <v>1909</v>
      </c>
      <c r="I73" s="438" t="s">
        <v>1910</v>
      </c>
      <c r="J73" s="587">
        <v>1.0</v>
      </c>
      <c r="K73" s="416">
        <v>29.9</v>
      </c>
      <c r="L73" s="438" t="s">
        <v>1911</v>
      </c>
      <c r="M73" s="438" t="s">
        <v>2340</v>
      </c>
      <c r="N73" s="438" t="s">
        <v>1913</v>
      </c>
      <c r="O73" s="416">
        <v>1.64</v>
      </c>
      <c r="P73" s="588">
        <v>0.0</v>
      </c>
      <c r="Q73" s="588">
        <v>0.0</v>
      </c>
      <c r="R73" s="588">
        <v>2.07</v>
      </c>
      <c r="S73" s="588">
        <v>0.0</v>
      </c>
      <c r="T73" s="588">
        <v>0.0</v>
      </c>
      <c r="U73" s="588">
        <v>0.45</v>
      </c>
      <c r="V73" s="416">
        <v>0.39</v>
      </c>
      <c r="W73" s="416">
        <v>1.79</v>
      </c>
      <c r="X73" s="586">
        <v>42556.0</v>
      </c>
      <c r="Y73" s="586">
        <v>42570.40694444445</v>
      </c>
      <c r="Z73" s="438" t="s">
        <v>1914</v>
      </c>
      <c r="AA73" s="438" t="s">
        <v>1915</v>
      </c>
      <c r="AB73" s="586">
        <v>42570.40694444445</v>
      </c>
      <c r="AC73" s="586">
        <v>42569.0</v>
      </c>
      <c r="AD73" s="586">
        <v>42569.0</v>
      </c>
      <c r="AE73" s="438" t="s">
        <v>1916</v>
      </c>
      <c r="AF73" s="438"/>
      <c r="AG73" s="586"/>
      <c r="AH73" s="586"/>
      <c r="AI73" s="589"/>
      <c r="AJ73" s="438"/>
      <c r="AK73" s="588">
        <v>3.58</v>
      </c>
      <c r="AL73" s="589">
        <v>0.0</v>
      </c>
      <c r="AM73" s="438" t="s">
        <v>1917</v>
      </c>
      <c r="AN73" s="438" t="s">
        <v>1918</v>
      </c>
      <c r="AO73" s="438" t="s">
        <v>1919</v>
      </c>
      <c r="AP73" s="438" t="s">
        <v>1920</v>
      </c>
      <c r="AQ73" s="438" t="s">
        <v>2341</v>
      </c>
      <c r="AR73" s="588">
        <v>0.0</v>
      </c>
      <c r="AS73" s="588">
        <v>0.0</v>
      </c>
      <c r="AT73" s="588">
        <v>0.0</v>
      </c>
      <c r="AU73" s="588">
        <v>0.0</v>
      </c>
      <c r="AV73" s="588">
        <v>0.0</v>
      </c>
      <c r="AW73" s="588">
        <v>0.34</v>
      </c>
      <c r="AX73" s="588">
        <v>7.62</v>
      </c>
      <c r="AY73" s="588">
        <v>0.0</v>
      </c>
      <c r="AZ73" s="588">
        <v>0.45</v>
      </c>
      <c r="BA73" s="588">
        <v>29.9</v>
      </c>
      <c r="BB73" s="589">
        <v>24597.0</v>
      </c>
      <c r="BC73" s="438" t="s">
        <v>1922</v>
      </c>
      <c r="BD73" s="438"/>
      <c r="BE73" s="438" t="s">
        <v>1923</v>
      </c>
      <c r="BF73" s="438" t="s">
        <v>1924</v>
      </c>
      <c r="BG73" s="438" t="s">
        <v>1925</v>
      </c>
      <c r="BH73" s="588">
        <v>0.0</v>
      </c>
      <c r="BI73" s="438" t="s">
        <v>1926</v>
      </c>
      <c r="BJ73" s="438" t="s">
        <v>1927</v>
      </c>
      <c r="BK73" s="438" t="s">
        <v>1928</v>
      </c>
      <c r="BL73" s="438" t="s">
        <v>1929</v>
      </c>
      <c r="BM73" s="438" t="s">
        <v>1930</v>
      </c>
      <c r="BN73" s="588">
        <v>29.9</v>
      </c>
      <c r="BO73" s="438" t="s">
        <v>1931</v>
      </c>
      <c r="BP73" s="438" t="s">
        <v>2093</v>
      </c>
      <c r="BQ73" s="438" t="s">
        <v>2342</v>
      </c>
      <c r="BR73" s="438" t="s">
        <v>1934</v>
      </c>
      <c r="BS73" s="438" t="s">
        <v>1935</v>
      </c>
      <c r="BT73" s="438" t="s">
        <v>1936</v>
      </c>
      <c r="BU73" s="589"/>
      <c r="BV73" s="438" t="s">
        <v>1936</v>
      </c>
      <c r="BW73" s="438"/>
      <c r="BX73" s="416">
        <f t="shared" si="3"/>
        <v>3.82</v>
      </c>
      <c r="BY73" s="89" t="s">
        <v>1937</v>
      </c>
      <c r="BZ73" s="89" t="s">
        <v>2343</v>
      </c>
    </row>
    <row r="74" ht="12.75" hidden="1" customHeight="1">
      <c r="A74" s="6">
        <v>31742.0</v>
      </c>
      <c r="B74" s="438" t="s">
        <v>2344</v>
      </c>
      <c r="C74" s="438" t="s">
        <v>2345</v>
      </c>
      <c r="D74" s="586">
        <v>42556.0</v>
      </c>
      <c r="E74" s="438" t="s">
        <v>2346</v>
      </c>
      <c r="F74" s="438" t="s">
        <v>2090</v>
      </c>
      <c r="G74" s="438" t="s">
        <v>1908</v>
      </c>
      <c r="H74" s="438" t="s">
        <v>1909</v>
      </c>
      <c r="I74" s="438" t="s">
        <v>1910</v>
      </c>
      <c r="J74" s="587">
        <v>2.0</v>
      </c>
      <c r="K74" s="416">
        <v>59.8</v>
      </c>
      <c r="L74" s="438" t="s">
        <v>1911</v>
      </c>
      <c r="M74" s="438" t="s">
        <v>2347</v>
      </c>
      <c r="N74" s="438" t="s">
        <v>1913</v>
      </c>
      <c r="O74" s="416">
        <v>3.28</v>
      </c>
      <c r="P74" s="588">
        <v>0.0</v>
      </c>
      <c r="Q74" s="588">
        <v>0.0</v>
      </c>
      <c r="R74" s="588">
        <v>4.14</v>
      </c>
      <c r="S74" s="588">
        <v>0.0</v>
      </c>
      <c r="T74" s="588">
        <v>0.0</v>
      </c>
      <c r="U74" s="588">
        <v>0.9</v>
      </c>
      <c r="V74" s="416">
        <v>0.78</v>
      </c>
      <c r="W74" s="416">
        <v>3.59</v>
      </c>
      <c r="X74" s="586">
        <v>42556.0</v>
      </c>
      <c r="Y74" s="586">
        <v>42569.64375</v>
      </c>
      <c r="Z74" s="438" t="s">
        <v>1914</v>
      </c>
      <c r="AA74" s="438" t="s">
        <v>1915</v>
      </c>
      <c r="AB74" s="586">
        <v>42569.64375</v>
      </c>
      <c r="AC74" s="586">
        <v>42569.0</v>
      </c>
      <c r="AD74" s="586">
        <v>42569.0</v>
      </c>
      <c r="AE74" s="438" t="s">
        <v>1916</v>
      </c>
      <c r="AF74" s="438"/>
      <c r="AG74" s="586"/>
      <c r="AH74" s="586"/>
      <c r="AI74" s="589"/>
      <c r="AJ74" s="438"/>
      <c r="AK74" s="588">
        <v>7.17</v>
      </c>
      <c r="AL74" s="589">
        <v>0.0</v>
      </c>
      <c r="AM74" s="438" t="s">
        <v>1917</v>
      </c>
      <c r="AN74" s="438" t="s">
        <v>1918</v>
      </c>
      <c r="AO74" s="438" t="s">
        <v>1919</v>
      </c>
      <c r="AP74" s="438" t="s">
        <v>1920</v>
      </c>
      <c r="AQ74" s="438" t="s">
        <v>2348</v>
      </c>
      <c r="AR74" s="588">
        <v>0.0</v>
      </c>
      <c r="AS74" s="588">
        <v>0.0</v>
      </c>
      <c r="AT74" s="588">
        <v>0.0</v>
      </c>
      <c r="AU74" s="588">
        <v>0.0</v>
      </c>
      <c r="AV74" s="588">
        <v>0.0</v>
      </c>
      <c r="AW74" s="588">
        <v>0.7</v>
      </c>
      <c r="AX74" s="588">
        <v>15.04</v>
      </c>
      <c r="AY74" s="588">
        <v>0.0</v>
      </c>
      <c r="AZ74" s="588">
        <v>0.9</v>
      </c>
      <c r="BA74" s="588">
        <v>59.8</v>
      </c>
      <c r="BB74" s="589">
        <v>24597.0</v>
      </c>
      <c r="BC74" s="438" t="s">
        <v>1922</v>
      </c>
      <c r="BD74" s="438"/>
      <c r="BE74" s="438" t="s">
        <v>1923</v>
      </c>
      <c r="BF74" s="438" t="s">
        <v>1924</v>
      </c>
      <c r="BG74" s="438" t="s">
        <v>1925</v>
      </c>
      <c r="BH74" s="588">
        <v>0.0</v>
      </c>
      <c r="BI74" s="438" t="s">
        <v>1926</v>
      </c>
      <c r="BJ74" s="438" t="s">
        <v>1927</v>
      </c>
      <c r="BK74" s="438" t="s">
        <v>1928</v>
      </c>
      <c r="BL74" s="438" t="s">
        <v>1929</v>
      </c>
      <c r="BM74" s="438" t="s">
        <v>1930</v>
      </c>
      <c r="BN74" s="588">
        <v>29.9</v>
      </c>
      <c r="BO74" s="438" t="s">
        <v>1931</v>
      </c>
      <c r="BP74" s="438" t="s">
        <v>2093</v>
      </c>
      <c r="BQ74" s="438" t="s">
        <v>2349</v>
      </c>
      <c r="BR74" s="438" t="s">
        <v>1934</v>
      </c>
      <c r="BS74" s="438" t="s">
        <v>1935</v>
      </c>
      <c r="BT74" s="438" t="s">
        <v>1936</v>
      </c>
      <c r="BU74" s="589"/>
      <c r="BV74" s="438" t="s">
        <v>1936</v>
      </c>
      <c r="BW74" s="438"/>
      <c r="BX74" s="416">
        <f t="shared" si="3"/>
        <v>7.65</v>
      </c>
      <c r="BY74" s="89" t="s">
        <v>1937</v>
      </c>
      <c r="BZ74" s="89" t="s">
        <v>2350</v>
      </c>
    </row>
    <row r="75" ht="12.75" hidden="1" customHeight="1">
      <c r="A75" s="6">
        <v>31838.0</v>
      </c>
      <c r="B75" s="438" t="s">
        <v>2351</v>
      </c>
      <c r="C75" s="438" t="s">
        <v>2352</v>
      </c>
      <c r="D75" s="586">
        <v>42558.0</v>
      </c>
      <c r="E75" s="438" t="s">
        <v>2353</v>
      </c>
      <c r="F75" s="438" t="s">
        <v>1964</v>
      </c>
      <c r="G75" s="438" t="s">
        <v>1908</v>
      </c>
      <c r="H75" s="438" t="s">
        <v>1909</v>
      </c>
      <c r="I75" s="438" t="s">
        <v>1910</v>
      </c>
      <c r="J75" s="587">
        <v>1.0</v>
      </c>
      <c r="K75" s="416">
        <v>29.0</v>
      </c>
      <c r="L75" s="438" t="s">
        <v>1911</v>
      </c>
      <c r="M75" s="438" t="s">
        <v>2354</v>
      </c>
      <c r="N75" s="438" t="s">
        <v>1913</v>
      </c>
      <c r="O75" s="416">
        <v>1.59</v>
      </c>
      <c r="P75" s="588">
        <v>0.0</v>
      </c>
      <c r="Q75" s="588">
        <v>0.0</v>
      </c>
      <c r="R75" s="588">
        <v>2.07</v>
      </c>
      <c r="S75" s="588">
        <v>0.0</v>
      </c>
      <c r="T75" s="588">
        <v>0.0</v>
      </c>
      <c r="U75" s="588">
        <v>0.45</v>
      </c>
      <c r="V75" s="416">
        <v>0.38</v>
      </c>
      <c r="W75" s="416">
        <v>1.74</v>
      </c>
      <c r="X75" s="586">
        <v>42558.0</v>
      </c>
      <c r="Y75" s="586">
        <v>42569.46388888889</v>
      </c>
      <c r="Z75" s="438" t="s">
        <v>1914</v>
      </c>
      <c r="AA75" s="438" t="s">
        <v>1915</v>
      </c>
      <c r="AB75" s="586">
        <v>42569.46388888889</v>
      </c>
      <c r="AC75" s="586">
        <v>42569.0</v>
      </c>
      <c r="AD75" s="586">
        <v>42569.0</v>
      </c>
      <c r="AE75" s="438" t="s">
        <v>1916</v>
      </c>
      <c r="AF75" s="438"/>
      <c r="AG75" s="586"/>
      <c r="AH75" s="586"/>
      <c r="AI75" s="589"/>
      <c r="AJ75" s="438"/>
      <c r="AK75" s="588">
        <v>3.47</v>
      </c>
      <c r="AL75" s="589">
        <v>0.0</v>
      </c>
      <c r="AM75" s="438" t="s">
        <v>1917</v>
      </c>
      <c r="AN75" s="438" t="s">
        <v>1918</v>
      </c>
      <c r="AO75" s="438" t="s">
        <v>1919</v>
      </c>
      <c r="AP75" s="438" t="s">
        <v>1920</v>
      </c>
      <c r="AQ75" s="438" t="s">
        <v>2355</v>
      </c>
      <c r="AR75" s="588">
        <v>0.0</v>
      </c>
      <c r="AS75" s="588">
        <v>0.0</v>
      </c>
      <c r="AT75" s="588">
        <v>0.0</v>
      </c>
      <c r="AU75" s="588">
        <v>0.0</v>
      </c>
      <c r="AV75" s="588">
        <v>0.0</v>
      </c>
      <c r="AW75" s="588">
        <v>0.42</v>
      </c>
      <c r="AX75" s="588">
        <v>7.19</v>
      </c>
      <c r="AY75" s="588">
        <v>0.0</v>
      </c>
      <c r="AZ75" s="588">
        <v>0.45</v>
      </c>
      <c r="BA75" s="588">
        <v>29.0</v>
      </c>
      <c r="BB75" s="589">
        <v>24597.0</v>
      </c>
      <c r="BC75" s="438" t="s">
        <v>1922</v>
      </c>
      <c r="BD75" s="438"/>
      <c r="BE75" s="438" t="s">
        <v>1923</v>
      </c>
      <c r="BF75" s="438" t="s">
        <v>1924</v>
      </c>
      <c r="BG75" s="438" t="s">
        <v>1925</v>
      </c>
      <c r="BH75" s="588">
        <v>0.0</v>
      </c>
      <c r="BI75" s="438" t="s">
        <v>1926</v>
      </c>
      <c r="BJ75" s="438" t="s">
        <v>1927</v>
      </c>
      <c r="BK75" s="438" t="s">
        <v>1928</v>
      </c>
      <c r="BL75" s="438" t="s">
        <v>1929</v>
      </c>
      <c r="BM75" s="438" t="s">
        <v>1930</v>
      </c>
      <c r="BN75" s="588">
        <v>29.9</v>
      </c>
      <c r="BO75" s="438" t="s">
        <v>1931</v>
      </c>
      <c r="BP75" s="438" t="s">
        <v>1967</v>
      </c>
      <c r="BQ75" s="438" t="s">
        <v>2356</v>
      </c>
      <c r="BR75" s="438" t="s">
        <v>1934</v>
      </c>
      <c r="BS75" s="438" t="s">
        <v>1935</v>
      </c>
      <c r="BT75" s="438" t="s">
        <v>1936</v>
      </c>
      <c r="BU75" s="589"/>
      <c r="BV75" s="438" t="s">
        <v>1936</v>
      </c>
      <c r="BW75" s="438"/>
      <c r="BX75" s="416">
        <f t="shared" si="3"/>
        <v>3.71</v>
      </c>
      <c r="BY75" s="89" t="s">
        <v>1937</v>
      </c>
      <c r="BZ75" s="89" t="s">
        <v>2357</v>
      </c>
    </row>
    <row r="76" ht="12.75" hidden="1" customHeight="1">
      <c r="A76" s="6">
        <v>31859.0</v>
      </c>
      <c r="B76" s="438" t="s">
        <v>2358</v>
      </c>
      <c r="C76" s="438" t="s">
        <v>2359</v>
      </c>
      <c r="D76" s="586">
        <v>42556.0</v>
      </c>
      <c r="E76" s="438" t="s">
        <v>2360</v>
      </c>
      <c r="F76" s="438" t="s">
        <v>2090</v>
      </c>
      <c r="G76" s="438" t="s">
        <v>1908</v>
      </c>
      <c r="H76" s="438" t="s">
        <v>1909</v>
      </c>
      <c r="I76" s="438" t="s">
        <v>1910</v>
      </c>
      <c r="J76" s="587">
        <v>1.0</v>
      </c>
      <c r="K76" s="416">
        <v>29.9</v>
      </c>
      <c r="L76" s="438" t="s">
        <v>1911</v>
      </c>
      <c r="M76" s="438" t="s">
        <v>2361</v>
      </c>
      <c r="N76" s="438" t="s">
        <v>1913</v>
      </c>
      <c r="O76" s="416">
        <v>1.64</v>
      </c>
      <c r="P76" s="588">
        <v>0.0</v>
      </c>
      <c r="Q76" s="588">
        <v>0.0</v>
      </c>
      <c r="R76" s="588">
        <v>2.07</v>
      </c>
      <c r="S76" s="588">
        <v>0.0</v>
      </c>
      <c r="T76" s="588">
        <v>0.0</v>
      </c>
      <c r="U76" s="588">
        <v>0.45</v>
      </c>
      <c r="V76" s="416">
        <v>0.39</v>
      </c>
      <c r="W76" s="416">
        <v>1.79</v>
      </c>
      <c r="X76" s="586">
        <v>42556.0</v>
      </c>
      <c r="Y76" s="586">
        <v>42570.40694444445</v>
      </c>
      <c r="Z76" s="438" t="s">
        <v>1914</v>
      </c>
      <c r="AA76" s="438" t="s">
        <v>1915</v>
      </c>
      <c r="AB76" s="586">
        <v>42570.40694444445</v>
      </c>
      <c r="AC76" s="586">
        <v>42569.0</v>
      </c>
      <c r="AD76" s="586">
        <v>42569.0</v>
      </c>
      <c r="AE76" s="438" t="s">
        <v>1916</v>
      </c>
      <c r="AF76" s="438"/>
      <c r="AG76" s="586"/>
      <c r="AH76" s="586"/>
      <c r="AI76" s="589"/>
      <c r="AJ76" s="438"/>
      <c r="AK76" s="588">
        <v>3.58</v>
      </c>
      <c r="AL76" s="589">
        <v>0.0</v>
      </c>
      <c r="AM76" s="438" t="s">
        <v>1917</v>
      </c>
      <c r="AN76" s="438" t="s">
        <v>1918</v>
      </c>
      <c r="AO76" s="438" t="s">
        <v>1919</v>
      </c>
      <c r="AP76" s="438" t="s">
        <v>1920</v>
      </c>
      <c r="AQ76" s="438" t="s">
        <v>2362</v>
      </c>
      <c r="AR76" s="588">
        <v>0.0</v>
      </c>
      <c r="AS76" s="588">
        <v>0.0</v>
      </c>
      <c r="AT76" s="588">
        <v>0.0</v>
      </c>
      <c r="AU76" s="588">
        <v>0.0</v>
      </c>
      <c r="AV76" s="588">
        <v>0.0</v>
      </c>
      <c r="AW76" s="588">
        <v>0.37</v>
      </c>
      <c r="AX76" s="588">
        <v>10.09</v>
      </c>
      <c r="AY76" s="588">
        <v>0.0</v>
      </c>
      <c r="AZ76" s="588">
        <v>0.45</v>
      </c>
      <c r="BA76" s="588">
        <v>29.9</v>
      </c>
      <c r="BB76" s="589">
        <v>24597.0</v>
      </c>
      <c r="BC76" s="438" t="s">
        <v>1922</v>
      </c>
      <c r="BD76" s="438"/>
      <c r="BE76" s="438" t="s">
        <v>1923</v>
      </c>
      <c r="BF76" s="438" t="s">
        <v>1924</v>
      </c>
      <c r="BG76" s="438" t="s">
        <v>1925</v>
      </c>
      <c r="BH76" s="588">
        <v>0.0</v>
      </c>
      <c r="BI76" s="438" t="s">
        <v>1926</v>
      </c>
      <c r="BJ76" s="438" t="s">
        <v>1927</v>
      </c>
      <c r="BK76" s="438" t="s">
        <v>1928</v>
      </c>
      <c r="BL76" s="438" t="s">
        <v>1929</v>
      </c>
      <c r="BM76" s="438" t="s">
        <v>1930</v>
      </c>
      <c r="BN76" s="588">
        <v>29.9</v>
      </c>
      <c r="BO76" s="438" t="s">
        <v>1931</v>
      </c>
      <c r="BP76" s="438" t="s">
        <v>2093</v>
      </c>
      <c r="BQ76" s="438" t="s">
        <v>2363</v>
      </c>
      <c r="BR76" s="438" t="s">
        <v>1934</v>
      </c>
      <c r="BS76" s="438" t="s">
        <v>1935</v>
      </c>
      <c r="BT76" s="438" t="s">
        <v>1936</v>
      </c>
      <c r="BU76" s="589"/>
      <c r="BV76" s="438" t="s">
        <v>1936</v>
      </c>
      <c r="BW76" s="438"/>
      <c r="BX76" s="416">
        <f t="shared" si="3"/>
        <v>3.82</v>
      </c>
      <c r="BY76" s="89" t="s">
        <v>1937</v>
      </c>
      <c r="BZ76" s="89" t="s">
        <v>2364</v>
      </c>
    </row>
    <row r="77" ht="12.75" hidden="1" customHeight="1">
      <c r="A77" s="6">
        <v>31871.0</v>
      </c>
      <c r="B77" s="438" t="s">
        <v>2365</v>
      </c>
      <c r="C77" s="438" t="s">
        <v>2366</v>
      </c>
      <c r="D77" s="586">
        <v>42556.0</v>
      </c>
      <c r="E77" s="438" t="s">
        <v>2367</v>
      </c>
      <c r="F77" s="438" t="s">
        <v>2127</v>
      </c>
      <c r="G77" s="438" t="s">
        <v>1908</v>
      </c>
      <c r="H77" s="438" t="s">
        <v>1909</v>
      </c>
      <c r="I77" s="438" t="s">
        <v>1910</v>
      </c>
      <c r="J77" s="587">
        <v>1.0</v>
      </c>
      <c r="K77" s="416">
        <v>29.9</v>
      </c>
      <c r="L77" s="438" t="s">
        <v>1911</v>
      </c>
      <c r="M77" s="438" t="s">
        <v>2368</v>
      </c>
      <c r="N77" s="438" t="s">
        <v>1913</v>
      </c>
      <c r="O77" s="416">
        <v>1.64</v>
      </c>
      <c r="P77" s="588">
        <v>0.0</v>
      </c>
      <c r="Q77" s="588">
        <v>0.0</v>
      </c>
      <c r="R77" s="588">
        <v>2.07</v>
      </c>
      <c r="S77" s="588">
        <v>0.0</v>
      </c>
      <c r="T77" s="588">
        <v>0.0</v>
      </c>
      <c r="U77" s="588">
        <v>0.45</v>
      </c>
      <c r="V77" s="416">
        <v>0.39</v>
      </c>
      <c r="W77" s="416">
        <v>1.79</v>
      </c>
      <c r="X77" s="586">
        <v>42556.0</v>
      </c>
      <c r="Y77" s="586">
        <v>42570.40694444445</v>
      </c>
      <c r="Z77" s="438" t="s">
        <v>1914</v>
      </c>
      <c r="AA77" s="438" t="s">
        <v>1915</v>
      </c>
      <c r="AB77" s="586">
        <v>42570.40694444445</v>
      </c>
      <c r="AC77" s="586">
        <v>42569.0</v>
      </c>
      <c r="AD77" s="586">
        <v>42569.0</v>
      </c>
      <c r="AE77" s="438" t="s">
        <v>1916</v>
      </c>
      <c r="AF77" s="438"/>
      <c r="AG77" s="586"/>
      <c r="AH77" s="586"/>
      <c r="AI77" s="589"/>
      <c r="AJ77" s="438"/>
      <c r="AK77" s="588">
        <v>3.58</v>
      </c>
      <c r="AL77" s="589">
        <v>0.0</v>
      </c>
      <c r="AM77" s="438" t="s">
        <v>1917</v>
      </c>
      <c r="AN77" s="438" t="s">
        <v>1918</v>
      </c>
      <c r="AO77" s="438" t="s">
        <v>1919</v>
      </c>
      <c r="AP77" s="438" t="s">
        <v>1920</v>
      </c>
      <c r="AQ77" s="438" t="s">
        <v>2369</v>
      </c>
      <c r="AR77" s="588">
        <v>0.0</v>
      </c>
      <c r="AS77" s="588">
        <v>0.0</v>
      </c>
      <c r="AT77" s="588">
        <v>0.0</v>
      </c>
      <c r="AU77" s="588">
        <v>0.0</v>
      </c>
      <c r="AV77" s="588">
        <v>0.0</v>
      </c>
      <c r="AW77" s="588">
        <v>0.42</v>
      </c>
      <c r="AX77" s="588">
        <v>18.35</v>
      </c>
      <c r="AY77" s="588">
        <v>0.0</v>
      </c>
      <c r="AZ77" s="588">
        <v>0.45</v>
      </c>
      <c r="BA77" s="588">
        <v>29.9</v>
      </c>
      <c r="BB77" s="589">
        <v>24597.0</v>
      </c>
      <c r="BC77" s="438" t="s">
        <v>1922</v>
      </c>
      <c r="BD77" s="438"/>
      <c r="BE77" s="438" t="s">
        <v>1923</v>
      </c>
      <c r="BF77" s="438" t="s">
        <v>1924</v>
      </c>
      <c r="BG77" s="438" t="s">
        <v>1925</v>
      </c>
      <c r="BH77" s="588">
        <v>0.0</v>
      </c>
      <c r="BI77" s="438" t="s">
        <v>1926</v>
      </c>
      <c r="BJ77" s="438" t="s">
        <v>1927</v>
      </c>
      <c r="BK77" s="438" t="s">
        <v>1928</v>
      </c>
      <c r="BL77" s="438" t="s">
        <v>1929</v>
      </c>
      <c r="BM77" s="438" t="s">
        <v>1930</v>
      </c>
      <c r="BN77" s="588">
        <v>29.9</v>
      </c>
      <c r="BO77" s="438" t="s">
        <v>1931</v>
      </c>
      <c r="BP77" s="438" t="s">
        <v>2013</v>
      </c>
      <c r="BQ77" s="438" t="s">
        <v>2370</v>
      </c>
      <c r="BR77" s="438" t="s">
        <v>1934</v>
      </c>
      <c r="BS77" s="438" t="s">
        <v>1935</v>
      </c>
      <c r="BT77" s="438" t="s">
        <v>1936</v>
      </c>
      <c r="BU77" s="589"/>
      <c r="BV77" s="438" t="s">
        <v>1936</v>
      </c>
      <c r="BW77" s="438"/>
      <c r="BX77" s="416">
        <f t="shared" si="3"/>
        <v>3.82</v>
      </c>
      <c r="BY77" s="89" t="s">
        <v>1937</v>
      </c>
      <c r="BZ77" s="89" t="s">
        <v>2371</v>
      </c>
    </row>
    <row r="78" ht="12.75" hidden="1" customHeight="1">
      <c r="A78" s="6">
        <v>31894.0</v>
      </c>
      <c r="B78" s="438" t="s">
        <v>2372</v>
      </c>
      <c r="C78" s="438" t="s">
        <v>2373</v>
      </c>
      <c r="D78" s="586">
        <v>42557.0</v>
      </c>
      <c r="E78" s="438" t="s">
        <v>2374</v>
      </c>
      <c r="F78" s="438" t="s">
        <v>2375</v>
      </c>
      <c r="G78" s="438" t="s">
        <v>1908</v>
      </c>
      <c r="H78" s="438" t="s">
        <v>1909</v>
      </c>
      <c r="I78" s="438" t="s">
        <v>1910</v>
      </c>
      <c r="J78" s="587">
        <v>7.0</v>
      </c>
      <c r="K78" s="416">
        <v>173.04</v>
      </c>
      <c r="L78" s="438" t="s">
        <v>1911</v>
      </c>
      <c r="M78" s="438" t="s">
        <v>2376</v>
      </c>
      <c r="N78" s="438" t="s">
        <v>1913</v>
      </c>
      <c r="O78" s="416">
        <v>9.5</v>
      </c>
      <c r="P78" s="588">
        <v>0.0</v>
      </c>
      <c r="Q78" s="588">
        <v>0.0</v>
      </c>
      <c r="R78" s="588">
        <v>14.49</v>
      </c>
      <c r="S78" s="588">
        <v>0.0</v>
      </c>
      <c r="T78" s="588">
        <v>0.0</v>
      </c>
      <c r="U78" s="588">
        <v>3.15</v>
      </c>
      <c r="V78" s="416">
        <v>2.25</v>
      </c>
      <c r="W78" s="416">
        <v>10.38</v>
      </c>
      <c r="X78" s="586">
        <v>42557.0</v>
      </c>
      <c r="Y78" s="586">
        <v>42564.895833333336</v>
      </c>
      <c r="Z78" s="438" t="s">
        <v>1914</v>
      </c>
      <c r="AA78" s="438" t="s">
        <v>1915</v>
      </c>
      <c r="AB78" s="586">
        <v>42564.895833333336</v>
      </c>
      <c r="AC78" s="586">
        <v>42562.0</v>
      </c>
      <c r="AD78" s="586">
        <v>42565.0</v>
      </c>
      <c r="AE78" s="438" t="s">
        <v>1916</v>
      </c>
      <c r="AF78" s="438"/>
      <c r="AG78" s="586"/>
      <c r="AH78" s="586"/>
      <c r="AI78" s="589"/>
      <c r="AJ78" s="438"/>
      <c r="AK78" s="588">
        <v>20.76</v>
      </c>
      <c r="AL78" s="589">
        <v>0.0</v>
      </c>
      <c r="AM78" s="438" t="s">
        <v>1917</v>
      </c>
      <c r="AN78" s="438" t="s">
        <v>1918</v>
      </c>
      <c r="AO78" s="438" t="s">
        <v>1919</v>
      </c>
      <c r="AP78" s="438" t="s">
        <v>1920</v>
      </c>
      <c r="AQ78" s="438" t="s">
        <v>2377</v>
      </c>
      <c r="AR78" s="588">
        <v>0.0</v>
      </c>
      <c r="AS78" s="588">
        <v>0.0</v>
      </c>
      <c r="AT78" s="588">
        <v>0.0</v>
      </c>
      <c r="AU78" s="588">
        <v>0.0</v>
      </c>
      <c r="AV78" s="588">
        <v>0.0</v>
      </c>
      <c r="AW78" s="588">
        <v>0.0</v>
      </c>
      <c r="AX78" s="588">
        <v>13.13</v>
      </c>
      <c r="AY78" s="588">
        <v>0.69</v>
      </c>
      <c r="AZ78" s="588">
        <v>3.15</v>
      </c>
      <c r="BA78" s="588">
        <v>173.04</v>
      </c>
      <c r="BB78" s="589">
        <v>24597.0</v>
      </c>
      <c r="BC78" s="438" t="s">
        <v>1922</v>
      </c>
      <c r="BD78" s="438"/>
      <c r="BE78" s="438" t="s">
        <v>1923</v>
      </c>
      <c r="BF78" s="438" t="s">
        <v>2378</v>
      </c>
      <c r="BG78" s="438" t="s">
        <v>1936</v>
      </c>
      <c r="BH78" s="588">
        <v>0.0</v>
      </c>
      <c r="BI78" s="438" t="s">
        <v>1926</v>
      </c>
      <c r="BJ78" s="438" t="s">
        <v>1953</v>
      </c>
      <c r="BK78" s="438" t="s">
        <v>1954</v>
      </c>
      <c r="BL78" s="438"/>
      <c r="BM78" s="438"/>
      <c r="BN78" s="588">
        <v>29.9</v>
      </c>
      <c r="BO78" s="438" t="s">
        <v>1931</v>
      </c>
      <c r="BP78" s="438" t="s">
        <v>2379</v>
      </c>
      <c r="BQ78" s="438"/>
      <c r="BR78" s="438" t="s">
        <v>1934</v>
      </c>
      <c r="BS78" s="438" t="s">
        <v>1935</v>
      </c>
      <c r="BT78" s="438" t="s">
        <v>1936</v>
      </c>
      <c r="BU78" s="589"/>
      <c r="BV78" s="438" t="s">
        <v>1936</v>
      </c>
      <c r="BW78" s="438"/>
      <c r="BX78" s="416">
        <f t="shared" si="3"/>
        <v>22.13</v>
      </c>
      <c r="BY78" s="89" t="s">
        <v>1937</v>
      </c>
      <c r="BZ78" s="89" t="s">
        <v>2380</v>
      </c>
    </row>
    <row r="79" ht="12.75" hidden="1" customHeight="1">
      <c r="A79" s="6">
        <v>31938.0</v>
      </c>
      <c r="B79" s="438" t="s">
        <v>2381</v>
      </c>
      <c r="C79" s="438" t="s">
        <v>2382</v>
      </c>
      <c r="D79" s="586">
        <v>42558.0</v>
      </c>
      <c r="E79" s="438" t="s">
        <v>2383</v>
      </c>
      <c r="F79" s="438" t="s">
        <v>2073</v>
      </c>
      <c r="G79" s="438" t="s">
        <v>1908</v>
      </c>
      <c r="H79" s="438" t="s">
        <v>1909</v>
      </c>
      <c r="I79" s="438" t="s">
        <v>1910</v>
      </c>
      <c r="J79" s="587">
        <v>3.0</v>
      </c>
      <c r="K79" s="416">
        <v>89.7</v>
      </c>
      <c r="L79" s="438" t="s">
        <v>1911</v>
      </c>
      <c r="M79" s="438" t="s">
        <v>2384</v>
      </c>
      <c r="N79" s="438" t="s">
        <v>1913</v>
      </c>
      <c r="O79" s="416">
        <v>4.92</v>
      </c>
      <c r="P79" s="588">
        <v>0.0</v>
      </c>
      <c r="Q79" s="588">
        <v>0.0</v>
      </c>
      <c r="R79" s="588">
        <v>6.21</v>
      </c>
      <c r="S79" s="588">
        <v>0.0</v>
      </c>
      <c r="T79" s="588">
        <v>0.0</v>
      </c>
      <c r="U79" s="588">
        <v>1.35</v>
      </c>
      <c r="V79" s="416">
        <v>1.17</v>
      </c>
      <c r="W79" s="416">
        <v>5.38</v>
      </c>
      <c r="X79" s="586">
        <v>42558.0</v>
      </c>
      <c r="Y79" s="586">
        <v>42569.64375</v>
      </c>
      <c r="Z79" s="438" t="s">
        <v>1914</v>
      </c>
      <c r="AA79" s="438" t="s">
        <v>1915</v>
      </c>
      <c r="AB79" s="586">
        <v>42569.64375</v>
      </c>
      <c r="AC79" s="586">
        <v>42569.0</v>
      </c>
      <c r="AD79" s="586">
        <v>42569.0</v>
      </c>
      <c r="AE79" s="438" t="s">
        <v>1916</v>
      </c>
      <c r="AF79" s="438"/>
      <c r="AG79" s="586"/>
      <c r="AH79" s="586"/>
      <c r="AI79" s="589"/>
      <c r="AJ79" s="438"/>
      <c r="AK79" s="588">
        <v>10.76</v>
      </c>
      <c r="AL79" s="589">
        <v>0.0</v>
      </c>
      <c r="AM79" s="438" t="s">
        <v>1917</v>
      </c>
      <c r="AN79" s="438" t="s">
        <v>1918</v>
      </c>
      <c r="AO79" s="438" t="s">
        <v>1919</v>
      </c>
      <c r="AP79" s="438" t="s">
        <v>1920</v>
      </c>
      <c r="AQ79" s="438" t="s">
        <v>2385</v>
      </c>
      <c r="AR79" s="588">
        <v>0.0</v>
      </c>
      <c r="AS79" s="588">
        <v>0.0</v>
      </c>
      <c r="AT79" s="588">
        <v>0.0</v>
      </c>
      <c r="AU79" s="588">
        <v>0.0</v>
      </c>
      <c r="AV79" s="588">
        <v>0.0</v>
      </c>
      <c r="AW79" s="588">
        <v>2.12</v>
      </c>
      <c r="AX79" s="588">
        <v>10.77</v>
      </c>
      <c r="AY79" s="588">
        <v>0.0</v>
      </c>
      <c r="AZ79" s="588">
        <v>1.35</v>
      </c>
      <c r="BA79" s="588">
        <v>89.7</v>
      </c>
      <c r="BB79" s="589">
        <v>24597.0</v>
      </c>
      <c r="BC79" s="438" t="s">
        <v>1922</v>
      </c>
      <c r="BD79" s="438"/>
      <c r="BE79" s="438" t="s">
        <v>1923</v>
      </c>
      <c r="BF79" s="438" t="s">
        <v>1924</v>
      </c>
      <c r="BG79" s="438" t="s">
        <v>1925</v>
      </c>
      <c r="BH79" s="588">
        <v>0.0</v>
      </c>
      <c r="BI79" s="438" t="s">
        <v>1926</v>
      </c>
      <c r="BJ79" s="438" t="s">
        <v>1927</v>
      </c>
      <c r="BK79" s="438" t="s">
        <v>1928</v>
      </c>
      <c r="BL79" s="438" t="s">
        <v>1929</v>
      </c>
      <c r="BM79" s="438" t="s">
        <v>1930</v>
      </c>
      <c r="BN79" s="588">
        <v>29.9</v>
      </c>
      <c r="BO79" s="438" t="s">
        <v>1931</v>
      </c>
      <c r="BP79" s="438" t="s">
        <v>2076</v>
      </c>
      <c r="BQ79" s="438" t="s">
        <v>2386</v>
      </c>
      <c r="BR79" s="438" t="s">
        <v>1934</v>
      </c>
      <c r="BS79" s="438" t="s">
        <v>1935</v>
      </c>
      <c r="BT79" s="438" t="s">
        <v>1936</v>
      </c>
      <c r="BU79" s="589"/>
      <c r="BV79" s="438" t="s">
        <v>1936</v>
      </c>
      <c r="BW79" s="438"/>
      <c r="BX79" s="416">
        <f t="shared" si="3"/>
        <v>11.47</v>
      </c>
      <c r="BY79" s="89" t="s">
        <v>1937</v>
      </c>
      <c r="BZ79" s="89" t="s">
        <v>2387</v>
      </c>
    </row>
    <row r="80" ht="12.75" hidden="1" customHeight="1">
      <c r="A80" s="6">
        <v>32089.0</v>
      </c>
      <c r="B80" s="438" t="s">
        <v>2388</v>
      </c>
      <c r="C80" s="438" t="s">
        <v>2389</v>
      </c>
      <c r="D80" s="586">
        <v>42556.0</v>
      </c>
      <c r="E80" s="438" t="s">
        <v>2390</v>
      </c>
      <c r="F80" s="438" t="s">
        <v>2127</v>
      </c>
      <c r="G80" s="438" t="s">
        <v>1908</v>
      </c>
      <c r="H80" s="438" t="s">
        <v>1909</v>
      </c>
      <c r="I80" s="438" t="s">
        <v>1910</v>
      </c>
      <c r="J80" s="587">
        <v>1.0</v>
      </c>
      <c r="K80" s="416">
        <v>29.9</v>
      </c>
      <c r="L80" s="438" t="s">
        <v>1911</v>
      </c>
      <c r="M80" s="438" t="s">
        <v>2391</v>
      </c>
      <c r="N80" s="438" t="s">
        <v>1913</v>
      </c>
      <c r="O80" s="416">
        <v>1.64</v>
      </c>
      <c r="P80" s="588">
        <v>0.0</v>
      </c>
      <c r="Q80" s="588">
        <v>0.0</v>
      </c>
      <c r="R80" s="588">
        <v>2.07</v>
      </c>
      <c r="S80" s="588">
        <v>0.0</v>
      </c>
      <c r="T80" s="588">
        <v>0.0</v>
      </c>
      <c r="U80" s="588">
        <v>0.45</v>
      </c>
      <c r="V80" s="416">
        <v>0.39</v>
      </c>
      <c r="W80" s="416">
        <v>1.79</v>
      </c>
      <c r="X80" s="586">
        <v>42556.0</v>
      </c>
      <c r="Y80" s="586">
        <v>42570.40694444445</v>
      </c>
      <c r="Z80" s="438" t="s">
        <v>1914</v>
      </c>
      <c r="AA80" s="438" t="s">
        <v>1915</v>
      </c>
      <c r="AB80" s="586">
        <v>42570.40694444445</v>
      </c>
      <c r="AC80" s="586">
        <v>42569.0</v>
      </c>
      <c r="AD80" s="586">
        <v>42569.0</v>
      </c>
      <c r="AE80" s="438" t="s">
        <v>1916</v>
      </c>
      <c r="AF80" s="438"/>
      <c r="AG80" s="586"/>
      <c r="AH80" s="586"/>
      <c r="AI80" s="589"/>
      <c r="AJ80" s="438"/>
      <c r="AK80" s="588">
        <v>3.58</v>
      </c>
      <c r="AL80" s="589">
        <v>0.0</v>
      </c>
      <c r="AM80" s="438" t="s">
        <v>1917</v>
      </c>
      <c r="AN80" s="438" t="s">
        <v>1918</v>
      </c>
      <c r="AO80" s="438" t="s">
        <v>1919</v>
      </c>
      <c r="AP80" s="438" t="s">
        <v>1920</v>
      </c>
      <c r="AQ80" s="438" t="s">
        <v>2392</v>
      </c>
      <c r="AR80" s="588">
        <v>0.0</v>
      </c>
      <c r="AS80" s="588">
        <v>0.0</v>
      </c>
      <c r="AT80" s="588">
        <v>0.0</v>
      </c>
      <c r="AU80" s="588">
        <v>0.0</v>
      </c>
      <c r="AV80" s="588">
        <v>0.0</v>
      </c>
      <c r="AW80" s="588">
        <v>0.37</v>
      </c>
      <c r="AX80" s="588">
        <v>12.92</v>
      </c>
      <c r="AY80" s="588">
        <v>0.0</v>
      </c>
      <c r="AZ80" s="588">
        <v>0.45</v>
      </c>
      <c r="BA80" s="588">
        <v>29.9</v>
      </c>
      <c r="BB80" s="589">
        <v>24597.0</v>
      </c>
      <c r="BC80" s="438" t="s">
        <v>1922</v>
      </c>
      <c r="BD80" s="438"/>
      <c r="BE80" s="438" t="s">
        <v>1923</v>
      </c>
      <c r="BF80" s="438" t="s">
        <v>1924</v>
      </c>
      <c r="BG80" s="438" t="s">
        <v>1925</v>
      </c>
      <c r="BH80" s="588">
        <v>0.0</v>
      </c>
      <c r="BI80" s="438" t="s">
        <v>1926</v>
      </c>
      <c r="BJ80" s="438" t="s">
        <v>1927</v>
      </c>
      <c r="BK80" s="438" t="s">
        <v>1928</v>
      </c>
      <c r="BL80" s="438" t="s">
        <v>1929</v>
      </c>
      <c r="BM80" s="438" t="s">
        <v>1930</v>
      </c>
      <c r="BN80" s="588">
        <v>29.9</v>
      </c>
      <c r="BO80" s="438" t="s">
        <v>1931</v>
      </c>
      <c r="BP80" s="438" t="s">
        <v>2013</v>
      </c>
      <c r="BQ80" s="438" t="s">
        <v>2393</v>
      </c>
      <c r="BR80" s="438" t="s">
        <v>1934</v>
      </c>
      <c r="BS80" s="438" t="s">
        <v>1935</v>
      </c>
      <c r="BT80" s="438" t="s">
        <v>1936</v>
      </c>
      <c r="BU80" s="589"/>
      <c r="BV80" s="438" t="s">
        <v>1936</v>
      </c>
      <c r="BW80" s="438"/>
      <c r="BX80" s="416">
        <f t="shared" si="3"/>
        <v>3.82</v>
      </c>
      <c r="BY80" s="89" t="s">
        <v>1937</v>
      </c>
      <c r="BZ80" s="89" t="s">
        <v>2394</v>
      </c>
    </row>
    <row r="81" ht="12.75" hidden="1" customHeight="1">
      <c r="A81" s="6">
        <v>32216.0</v>
      </c>
      <c r="B81" s="438" t="s">
        <v>2395</v>
      </c>
      <c r="C81" s="438" t="s">
        <v>2396</v>
      </c>
      <c r="D81" s="586">
        <v>42556.0</v>
      </c>
      <c r="E81" s="438" t="s">
        <v>2397</v>
      </c>
      <c r="F81" s="438" t="s">
        <v>1907</v>
      </c>
      <c r="G81" s="438" t="s">
        <v>1908</v>
      </c>
      <c r="H81" s="438" t="s">
        <v>1909</v>
      </c>
      <c r="I81" s="438" t="s">
        <v>1910</v>
      </c>
      <c r="J81" s="587">
        <v>1.0</v>
      </c>
      <c r="K81" s="416">
        <v>29.9</v>
      </c>
      <c r="L81" s="438" t="s">
        <v>1911</v>
      </c>
      <c r="M81" s="438" t="s">
        <v>2398</v>
      </c>
      <c r="N81" s="438" t="s">
        <v>1913</v>
      </c>
      <c r="O81" s="416">
        <v>1.64</v>
      </c>
      <c r="P81" s="588">
        <v>0.0</v>
      </c>
      <c r="Q81" s="588">
        <v>0.0</v>
      </c>
      <c r="R81" s="588">
        <v>2.07</v>
      </c>
      <c r="S81" s="588">
        <v>0.0</v>
      </c>
      <c r="T81" s="588">
        <v>0.0</v>
      </c>
      <c r="U81" s="588">
        <v>0.45</v>
      </c>
      <c r="V81" s="416">
        <v>0.39</v>
      </c>
      <c r="W81" s="416">
        <v>1.79</v>
      </c>
      <c r="X81" s="586">
        <v>42556.0</v>
      </c>
      <c r="Y81" s="586">
        <v>42569.64375</v>
      </c>
      <c r="Z81" s="438" t="s">
        <v>1914</v>
      </c>
      <c r="AA81" s="438" t="s">
        <v>1915</v>
      </c>
      <c r="AB81" s="586">
        <v>42569.64375</v>
      </c>
      <c r="AC81" s="586">
        <v>42569.0</v>
      </c>
      <c r="AD81" s="586">
        <v>42569.0</v>
      </c>
      <c r="AE81" s="438" t="s">
        <v>1916</v>
      </c>
      <c r="AF81" s="438"/>
      <c r="AG81" s="586"/>
      <c r="AH81" s="586"/>
      <c r="AI81" s="589"/>
      <c r="AJ81" s="438"/>
      <c r="AK81" s="588">
        <v>3.58</v>
      </c>
      <c r="AL81" s="589">
        <v>0.0</v>
      </c>
      <c r="AM81" s="438" t="s">
        <v>1917</v>
      </c>
      <c r="AN81" s="438" t="s">
        <v>1918</v>
      </c>
      <c r="AO81" s="438" t="s">
        <v>1919</v>
      </c>
      <c r="AP81" s="438" t="s">
        <v>1920</v>
      </c>
      <c r="AQ81" s="438" t="s">
        <v>2399</v>
      </c>
      <c r="AR81" s="588">
        <v>0.0</v>
      </c>
      <c r="AS81" s="588">
        <v>0.0</v>
      </c>
      <c r="AT81" s="588">
        <v>0.0</v>
      </c>
      <c r="AU81" s="588">
        <v>0.0</v>
      </c>
      <c r="AV81" s="588">
        <v>0.0</v>
      </c>
      <c r="AW81" s="588">
        <v>0.37</v>
      </c>
      <c r="AX81" s="588">
        <v>10.09</v>
      </c>
      <c r="AY81" s="588">
        <v>0.0</v>
      </c>
      <c r="AZ81" s="588">
        <v>0.45</v>
      </c>
      <c r="BA81" s="588">
        <v>29.9</v>
      </c>
      <c r="BB81" s="589">
        <v>24597.0</v>
      </c>
      <c r="BC81" s="438" t="s">
        <v>1922</v>
      </c>
      <c r="BD81" s="438"/>
      <c r="BE81" s="438" t="s">
        <v>1923</v>
      </c>
      <c r="BF81" s="438" t="s">
        <v>1924</v>
      </c>
      <c r="BG81" s="438" t="s">
        <v>1925</v>
      </c>
      <c r="BH81" s="588">
        <v>0.0</v>
      </c>
      <c r="BI81" s="438" t="s">
        <v>1926</v>
      </c>
      <c r="BJ81" s="438" t="s">
        <v>1927</v>
      </c>
      <c r="BK81" s="438" t="s">
        <v>1928</v>
      </c>
      <c r="BL81" s="438" t="s">
        <v>1929</v>
      </c>
      <c r="BM81" s="438" t="s">
        <v>1930</v>
      </c>
      <c r="BN81" s="588">
        <v>29.9</v>
      </c>
      <c r="BO81" s="438" t="s">
        <v>1931</v>
      </c>
      <c r="BP81" s="438" t="s">
        <v>1932</v>
      </c>
      <c r="BQ81" s="438" t="s">
        <v>2400</v>
      </c>
      <c r="BR81" s="438" t="s">
        <v>1934</v>
      </c>
      <c r="BS81" s="438" t="s">
        <v>1935</v>
      </c>
      <c r="BT81" s="438" t="s">
        <v>1936</v>
      </c>
      <c r="BU81" s="589"/>
      <c r="BV81" s="438" t="s">
        <v>1936</v>
      </c>
      <c r="BW81" s="438"/>
      <c r="BX81" s="416">
        <f t="shared" si="3"/>
        <v>3.82</v>
      </c>
      <c r="BY81" s="89" t="s">
        <v>1937</v>
      </c>
      <c r="BZ81" s="89" t="s">
        <v>2401</v>
      </c>
    </row>
    <row r="82" ht="12.75" hidden="1" customHeight="1">
      <c r="A82" s="6">
        <v>32220.0</v>
      </c>
      <c r="B82" s="438" t="s">
        <v>2402</v>
      </c>
      <c r="C82" s="438" t="s">
        <v>2403</v>
      </c>
      <c r="D82" s="586">
        <v>42559.0</v>
      </c>
      <c r="E82" s="438" t="s">
        <v>2404</v>
      </c>
      <c r="F82" s="438" t="s">
        <v>2149</v>
      </c>
      <c r="G82" s="438" t="s">
        <v>1908</v>
      </c>
      <c r="H82" s="438" t="s">
        <v>1909</v>
      </c>
      <c r="I82" s="438" t="s">
        <v>1910</v>
      </c>
      <c r="J82" s="587">
        <v>1.0</v>
      </c>
      <c r="K82" s="416">
        <v>29.9</v>
      </c>
      <c r="L82" s="438" t="s">
        <v>1911</v>
      </c>
      <c r="M82" s="438" t="s">
        <v>2405</v>
      </c>
      <c r="N82" s="438" t="s">
        <v>1913</v>
      </c>
      <c r="O82" s="416">
        <v>1.64</v>
      </c>
      <c r="P82" s="588">
        <v>0.0</v>
      </c>
      <c r="Q82" s="588">
        <v>0.0</v>
      </c>
      <c r="R82" s="588">
        <v>2.07</v>
      </c>
      <c r="S82" s="588">
        <v>0.0</v>
      </c>
      <c r="T82" s="588">
        <v>0.0</v>
      </c>
      <c r="U82" s="588">
        <v>0.45</v>
      </c>
      <c r="V82" s="416">
        <v>0.39</v>
      </c>
      <c r="W82" s="416">
        <v>1.79</v>
      </c>
      <c r="X82" s="586">
        <v>42559.0</v>
      </c>
      <c r="Y82" s="586">
        <v>42570.46388888889</v>
      </c>
      <c r="Z82" s="438" t="s">
        <v>1914</v>
      </c>
      <c r="AA82" s="438" t="s">
        <v>1915</v>
      </c>
      <c r="AB82" s="586">
        <v>42570.46388888889</v>
      </c>
      <c r="AC82" s="586">
        <v>42569.0</v>
      </c>
      <c r="AD82" s="586">
        <v>42570.0</v>
      </c>
      <c r="AE82" s="438" t="s">
        <v>1916</v>
      </c>
      <c r="AF82" s="438"/>
      <c r="AG82" s="586"/>
      <c r="AH82" s="586"/>
      <c r="AI82" s="589"/>
      <c r="AJ82" s="438"/>
      <c r="AK82" s="588">
        <v>3.58</v>
      </c>
      <c r="AL82" s="589">
        <v>0.0</v>
      </c>
      <c r="AM82" s="438" t="s">
        <v>1917</v>
      </c>
      <c r="AN82" s="438" t="s">
        <v>1918</v>
      </c>
      <c r="AO82" s="438" t="s">
        <v>1919</v>
      </c>
      <c r="AP82" s="438" t="s">
        <v>1920</v>
      </c>
      <c r="AQ82" s="438" t="s">
        <v>2406</v>
      </c>
      <c r="AR82" s="588">
        <v>0.0</v>
      </c>
      <c r="AS82" s="588">
        <v>0.0</v>
      </c>
      <c r="AT82" s="588">
        <v>0.0</v>
      </c>
      <c r="AU82" s="588">
        <v>0.0</v>
      </c>
      <c r="AV82" s="588">
        <v>0.0</v>
      </c>
      <c r="AW82" s="588">
        <v>0.37</v>
      </c>
      <c r="AX82" s="588">
        <v>10.09</v>
      </c>
      <c r="AY82" s="588">
        <v>0.0</v>
      </c>
      <c r="AZ82" s="588">
        <v>0.45</v>
      </c>
      <c r="BA82" s="588">
        <v>29.9</v>
      </c>
      <c r="BB82" s="589">
        <v>24597.0</v>
      </c>
      <c r="BC82" s="438" t="s">
        <v>1922</v>
      </c>
      <c r="BD82" s="438"/>
      <c r="BE82" s="438" t="s">
        <v>1923</v>
      </c>
      <c r="BF82" s="438" t="s">
        <v>1924</v>
      </c>
      <c r="BG82" s="438" t="s">
        <v>1925</v>
      </c>
      <c r="BH82" s="588">
        <v>0.0</v>
      </c>
      <c r="BI82" s="438" t="s">
        <v>1926</v>
      </c>
      <c r="BJ82" s="438" t="s">
        <v>1927</v>
      </c>
      <c r="BK82" s="438" t="s">
        <v>1928</v>
      </c>
      <c r="BL82" s="438" t="s">
        <v>1929</v>
      </c>
      <c r="BM82" s="438" t="s">
        <v>1930</v>
      </c>
      <c r="BN82" s="588">
        <v>29.9</v>
      </c>
      <c r="BO82" s="438" t="s">
        <v>1931</v>
      </c>
      <c r="BP82" s="438" t="s">
        <v>2152</v>
      </c>
      <c r="BQ82" s="438" t="s">
        <v>2407</v>
      </c>
      <c r="BR82" s="438" t="s">
        <v>1934</v>
      </c>
      <c r="BS82" s="438" t="s">
        <v>1935</v>
      </c>
      <c r="BT82" s="438" t="s">
        <v>1936</v>
      </c>
      <c r="BU82" s="589"/>
      <c r="BV82" s="438" t="s">
        <v>1936</v>
      </c>
      <c r="BW82" s="438"/>
      <c r="BX82" s="416">
        <f t="shared" si="3"/>
        <v>3.82</v>
      </c>
      <c r="BY82" s="89" t="s">
        <v>1937</v>
      </c>
      <c r="BZ82" s="89" t="s">
        <v>2408</v>
      </c>
    </row>
    <row r="83" ht="12.75" hidden="1" customHeight="1">
      <c r="A83" s="6">
        <v>32425.0</v>
      </c>
      <c r="B83" s="438" t="s">
        <v>2409</v>
      </c>
      <c r="C83" s="438" t="s">
        <v>2410</v>
      </c>
      <c r="D83" s="586">
        <v>42559.0</v>
      </c>
      <c r="E83" s="438" t="s">
        <v>2411</v>
      </c>
      <c r="F83" s="438" t="s">
        <v>2412</v>
      </c>
      <c r="G83" s="438" t="s">
        <v>1948</v>
      </c>
      <c r="H83" s="438" t="s">
        <v>1909</v>
      </c>
      <c r="I83" s="438" t="s">
        <v>1910</v>
      </c>
      <c r="J83" s="587">
        <v>4.0</v>
      </c>
      <c r="K83" s="416">
        <v>209.72</v>
      </c>
      <c r="L83" s="438" t="s">
        <v>1949</v>
      </c>
      <c r="M83" s="438" t="s">
        <v>2413</v>
      </c>
      <c r="N83" s="438" t="s">
        <v>1913</v>
      </c>
      <c r="O83" s="416">
        <v>11.51</v>
      </c>
      <c r="P83" s="588">
        <v>0.0</v>
      </c>
      <c r="Q83" s="588">
        <v>0.0</v>
      </c>
      <c r="R83" s="588">
        <v>14.976</v>
      </c>
      <c r="S83" s="588">
        <v>0.0</v>
      </c>
      <c r="T83" s="588">
        <v>0.0</v>
      </c>
      <c r="U83" s="588">
        <v>1.8</v>
      </c>
      <c r="V83" s="416">
        <v>2.73</v>
      </c>
      <c r="W83" s="416">
        <v>12.58</v>
      </c>
      <c r="X83" s="586">
        <v>42559.0</v>
      </c>
      <c r="Y83" s="586">
        <v>42569.5125</v>
      </c>
      <c r="Z83" s="438" t="s">
        <v>1914</v>
      </c>
      <c r="AA83" s="438" t="s">
        <v>1915</v>
      </c>
      <c r="AB83" s="586">
        <v>42569.5125</v>
      </c>
      <c r="AC83" s="586">
        <v>42569.0</v>
      </c>
      <c r="AD83" s="586">
        <v>42569.0</v>
      </c>
      <c r="AE83" s="438" t="s">
        <v>1916</v>
      </c>
      <c r="AF83" s="438"/>
      <c r="AG83" s="586"/>
      <c r="AH83" s="586"/>
      <c r="AI83" s="589"/>
      <c r="AJ83" s="438"/>
      <c r="AK83" s="588">
        <v>25.16</v>
      </c>
      <c r="AL83" s="589">
        <v>0.0</v>
      </c>
      <c r="AM83" s="438" t="s">
        <v>1917</v>
      </c>
      <c r="AN83" s="438" t="s">
        <v>1918</v>
      </c>
      <c r="AO83" s="438" t="s">
        <v>1919</v>
      </c>
      <c r="AP83" s="438" t="s">
        <v>1920</v>
      </c>
      <c r="AQ83" s="438" t="s">
        <v>2414</v>
      </c>
      <c r="AR83" s="588">
        <v>0.0</v>
      </c>
      <c r="AS83" s="588">
        <v>0.0</v>
      </c>
      <c r="AT83" s="588">
        <v>0.0</v>
      </c>
      <c r="AU83" s="588">
        <v>0.0</v>
      </c>
      <c r="AV83" s="588">
        <v>0.0</v>
      </c>
      <c r="AW83" s="588">
        <v>0.0</v>
      </c>
      <c r="AX83" s="588">
        <v>2.01</v>
      </c>
      <c r="AY83" s="588">
        <v>0.0</v>
      </c>
      <c r="AZ83" s="588">
        <v>1.8</v>
      </c>
      <c r="BA83" s="588">
        <v>209.72</v>
      </c>
      <c r="BB83" s="589">
        <v>24600.0</v>
      </c>
      <c r="BC83" s="438" t="s">
        <v>1922</v>
      </c>
      <c r="BD83" s="438"/>
      <c r="BE83" s="438" t="s">
        <v>1952</v>
      </c>
      <c r="BF83" s="438" t="s">
        <v>1924</v>
      </c>
      <c r="BG83" s="438" t="s">
        <v>1925</v>
      </c>
      <c r="BH83" s="588">
        <v>0.0</v>
      </c>
      <c r="BI83" s="438" t="s">
        <v>1926</v>
      </c>
      <c r="BJ83" s="438" t="s">
        <v>2212</v>
      </c>
      <c r="BK83" s="438" t="s">
        <v>2213</v>
      </c>
      <c r="BL83" s="438"/>
      <c r="BM83" s="438"/>
      <c r="BN83" s="588">
        <v>59.9</v>
      </c>
      <c r="BO83" s="438" t="s">
        <v>1955</v>
      </c>
      <c r="BP83" s="438" t="s">
        <v>1967</v>
      </c>
      <c r="BQ83" s="438"/>
      <c r="BR83" s="438" t="s">
        <v>1957</v>
      </c>
      <c r="BS83" s="438" t="s">
        <v>1958</v>
      </c>
      <c r="BT83" s="438" t="s">
        <v>1936</v>
      </c>
      <c r="BU83" s="589"/>
      <c r="BV83" s="438" t="s">
        <v>1936</v>
      </c>
      <c r="BW83" s="438"/>
      <c r="BX83" s="416">
        <f t="shared" si="3"/>
        <v>26.82</v>
      </c>
      <c r="BY83" s="89" t="s">
        <v>1937</v>
      </c>
      <c r="BZ83" s="89" t="s">
        <v>2415</v>
      </c>
    </row>
    <row r="84" ht="12.75" hidden="1" customHeight="1">
      <c r="A84" s="6">
        <v>32425.0</v>
      </c>
      <c r="B84" s="438" t="s">
        <v>2409</v>
      </c>
      <c r="C84" s="438" t="s">
        <v>2410</v>
      </c>
      <c r="D84" s="586">
        <v>42559.0</v>
      </c>
      <c r="E84" s="438" t="s">
        <v>2411</v>
      </c>
      <c r="F84" s="438" t="s">
        <v>2412</v>
      </c>
      <c r="G84" s="438" t="s">
        <v>1908</v>
      </c>
      <c r="H84" s="438" t="s">
        <v>1909</v>
      </c>
      <c r="I84" s="438" t="s">
        <v>1910</v>
      </c>
      <c r="J84" s="587">
        <v>30.0</v>
      </c>
      <c r="K84" s="416">
        <v>897.0</v>
      </c>
      <c r="L84" s="438" t="s">
        <v>1911</v>
      </c>
      <c r="M84" s="438" t="s">
        <v>2413</v>
      </c>
      <c r="N84" s="438" t="s">
        <v>1913</v>
      </c>
      <c r="O84" s="416">
        <v>49.23</v>
      </c>
      <c r="P84" s="588">
        <v>0.0</v>
      </c>
      <c r="Q84" s="588">
        <v>0.0</v>
      </c>
      <c r="R84" s="588">
        <v>62.1</v>
      </c>
      <c r="S84" s="588">
        <v>0.0</v>
      </c>
      <c r="T84" s="588">
        <v>0.0</v>
      </c>
      <c r="U84" s="588">
        <v>13.5</v>
      </c>
      <c r="V84" s="416">
        <v>11.66</v>
      </c>
      <c r="W84" s="416">
        <v>53.82</v>
      </c>
      <c r="X84" s="586">
        <v>42559.0</v>
      </c>
      <c r="Y84" s="586">
        <v>42569.5125</v>
      </c>
      <c r="Z84" s="438" t="s">
        <v>1914</v>
      </c>
      <c r="AA84" s="438" t="s">
        <v>1915</v>
      </c>
      <c r="AB84" s="586">
        <v>42569.5125</v>
      </c>
      <c r="AC84" s="586">
        <v>42569.0</v>
      </c>
      <c r="AD84" s="586">
        <v>42569.0</v>
      </c>
      <c r="AE84" s="438" t="s">
        <v>1916</v>
      </c>
      <c r="AF84" s="438"/>
      <c r="AG84" s="586"/>
      <c r="AH84" s="586"/>
      <c r="AI84" s="589"/>
      <c r="AJ84" s="438"/>
      <c r="AK84" s="588">
        <v>107.64</v>
      </c>
      <c r="AL84" s="589">
        <v>0.0</v>
      </c>
      <c r="AM84" s="438" t="s">
        <v>1917</v>
      </c>
      <c r="AN84" s="438" t="s">
        <v>1918</v>
      </c>
      <c r="AO84" s="438" t="s">
        <v>1919</v>
      </c>
      <c r="AP84" s="438" t="s">
        <v>1920</v>
      </c>
      <c r="AQ84" s="438" t="s">
        <v>2414</v>
      </c>
      <c r="AR84" s="588">
        <v>0.0</v>
      </c>
      <c r="AS84" s="588">
        <v>0.0</v>
      </c>
      <c r="AT84" s="588">
        <v>0.0</v>
      </c>
      <c r="AU84" s="588">
        <v>0.0</v>
      </c>
      <c r="AV84" s="588">
        <v>0.0</v>
      </c>
      <c r="AW84" s="588">
        <v>0.0</v>
      </c>
      <c r="AX84" s="588">
        <v>14.47</v>
      </c>
      <c r="AY84" s="588">
        <v>0.0</v>
      </c>
      <c r="AZ84" s="588">
        <v>13.5</v>
      </c>
      <c r="BA84" s="588">
        <v>897.0</v>
      </c>
      <c r="BB84" s="589">
        <v>24597.0</v>
      </c>
      <c r="BC84" s="438" t="s">
        <v>1922</v>
      </c>
      <c r="BD84" s="438"/>
      <c r="BE84" s="438" t="s">
        <v>1923</v>
      </c>
      <c r="BF84" s="438" t="s">
        <v>1924</v>
      </c>
      <c r="BG84" s="438" t="s">
        <v>1925</v>
      </c>
      <c r="BH84" s="588">
        <v>0.0</v>
      </c>
      <c r="BI84" s="438" t="s">
        <v>1926</v>
      </c>
      <c r="BJ84" s="438" t="s">
        <v>2212</v>
      </c>
      <c r="BK84" s="438" t="s">
        <v>2213</v>
      </c>
      <c r="BL84" s="438"/>
      <c r="BM84" s="438"/>
      <c r="BN84" s="588">
        <v>29.9</v>
      </c>
      <c r="BO84" s="438" t="s">
        <v>1931</v>
      </c>
      <c r="BP84" s="438" t="s">
        <v>1967</v>
      </c>
      <c r="BQ84" s="438"/>
      <c r="BR84" s="438" t="s">
        <v>1934</v>
      </c>
      <c r="BS84" s="438" t="s">
        <v>1935</v>
      </c>
      <c r="BT84" s="438" t="s">
        <v>1936</v>
      </c>
      <c r="BU84" s="589"/>
      <c r="BV84" s="438" t="s">
        <v>1936</v>
      </c>
      <c r="BW84" s="438"/>
      <c r="BX84" s="416">
        <f t="shared" si="3"/>
        <v>114.71</v>
      </c>
      <c r="BY84" s="89" t="s">
        <v>1937</v>
      </c>
      <c r="BZ84" s="89" t="s">
        <v>2415</v>
      </c>
    </row>
    <row r="85" ht="12.75" hidden="1" customHeight="1">
      <c r="A85" s="6">
        <v>32699.0</v>
      </c>
      <c r="B85" s="438" t="s">
        <v>2416</v>
      </c>
      <c r="C85" s="438" t="s">
        <v>2417</v>
      </c>
      <c r="D85" s="586">
        <v>42559.0</v>
      </c>
      <c r="E85" s="438" t="s">
        <v>2418</v>
      </c>
      <c r="F85" s="438" t="s">
        <v>2412</v>
      </c>
      <c r="G85" s="438" t="s">
        <v>1908</v>
      </c>
      <c r="H85" s="438" t="s">
        <v>1909</v>
      </c>
      <c r="I85" s="438" t="s">
        <v>1910</v>
      </c>
      <c r="J85" s="587">
        <v>2.0</v>
      </c>
      <c r="K85" s="416">
        <v>59.8</v>
      </c>
      <c r="L85" s="438" t="s">
        <v>1911</v>
      </c>
      <c r="M85" s="438" t="s">
        <v>2419</v>
      </c>
      <c r="N85" s="438" t="s">
        <v>1913</v>
      </c>
      <c r="O85" s="416">
        <v>3.28</v>
      </c>
      <c r="P85" s="588">
        <v>0.0</v>
      </c>
      <c r="Q85" s="588">
        <v>0.0</v>
      </c>
      <c r="R85" s="588">
        <v>4.14</v>
      </c>
      <c r="S85" s="588">
        <v>0.0</v>
      </c>
      <c r="T85" s="588">
        <v>0.0</v>
      </c>
      <c r="U85" s="588">
        <v>0.9</v>
      </c>
      <c r="V85" s="416">
        <v>0.78</v>
      </c>
      <c r="W85" s="416">
        <v>3.59</v>
      </c>
      <c r="X85" s="586">
        <v>42559.0</v>
      </c>
      <c r="Y85" s="586">
        <v>42569.46388888889</v>
      </c>
      <c r="Z85" s="438" t="s">
        <v>1914</v>
      </c>
      <c r="AA85" s="438" t="s">
        <v>1915</v>
      </c>
      <c r="AB85" s="586">
        <v>42569.46388888889</v>
      </c>
      <c r="AC85" s="586">
        <v>42569.0</v>
      </c>
      <c r="AD85" s="586">
        <v>42569.0</v>
      </c>
      <c r="AE85" s="438" t="s">
        <v>1916</v>
      </c>
      <c r="AF85" s="438"/>
      <c r="AG85" s="586"/>
      <c r="AH85" s="586"/>
      <c r="AI85" s="589"/>
      <c r="AJ85" s="438"/>
      <c r="AK85" s="588">
        <v>7.17</v>
      </c>
      <c r="AL85" s="589">
        <v>0.0</v>
      </c>
      <c r="AM85" s="438" t="s">
        <v>1917</v>
      </c>
      <c r="AN85" s="438" t="s">
        <v>1918</v>
      </c>
      <c r="AO85" s="438" t="s">
        <v>1919</v>
      </c>
      <c r="AP85" s="438" t="s">
        <v>1920</v>
      </c>
      <c r="AQ85" s="438" t="s">
        <v>2420</v>
      </c>
      <c r="AR85" s="588">
        <v>0.0</v>
      </c>
      <c r="AS85" s="588">
        <v>0.0</v>
      </c>
      <c r="AT85" s="588">
        <v>0.0</v>
      </c>
      <c r="AU85" s="588">
        <v>0.0</v>
      </c>
      <c r="AV85" s="588">
        <v>0.0</v>
      </c>
      <c r="AW85" s="588">
        <v>0.69</v>
      </c>
      <c r="AX85" s="588">
        <v>6.39</v>
      </c>
      <c r="AY85" s="588">
        <v>0.0</v>
      </c>
      <c r="AZ85" s="588">
        <v>0.9</v>
      </c>
      <c r="BA85" s="588">
        <v>59.8</v>
      </c>
      <c r="BB85" s="589">
        <v>24597.0</v>
      </c>
      <c r="BC85" s="438" t="s">
        <v>1922</v>
      </c>
      <c r="BD85" s="438"/>
      <c r="BE85" s="438" t="s">
        <v>1923</v>
      </c>
      <c r="BF85" s="438" t="s">
        <v>1924</v>
      </c>
      <c r="BG85" s="438" t="s">
        <v>1925</v>
      </c>
      <c r="BH85" s="588">
        <v>0.0</v>
      </c>
      <c r="BI85" s="438" t="s">
        <v>1926</v>
      </c>
      <c r="BJ85" s="438" t="s">
        <v>1927</v>
      </c>
      <c r="BK85" s="438" t="s">
        <v>1928</v>
      </c>
      <c r="BL85" s="438" t="s">
        <v>1929</v>
      </c>
      <c r="BM85" s="438" t="s">
        <v>1930</v>
      </c>
      <c r="BN85" s="588">
        <v>29.9</v>
      </c>
      <c r="BO85" s="438" t="s">
        <v>1931</v>
      </c>
      <c r="BP85" s="438" t="s">
        <v>1967</v>
      </c>
      <c r="BQ85" s="438" t="s">
        <v>2421</v>
      </c>
      <c r="BR85" s="438" t="s">
        <v>1934</v>
      </c>
      <c r="BS85" s="438" t="s">
        <v>1935</v>
      </c>
      <c r="BT85" s="438" t="s">
        <v>1936</v>
      </c>
      <c r="BU85" s="589"/>
      <c r="BV85" s="438" t="s">
        <v>1936</v>
      </c>
      <c r="BW85" s="438"/>
      <c r="BX85" s="416">
        <f t="shared" si="3"/>
        <v>7.65</v>
      </c>
      <c r="BY85" s="89" t="s">
        <v>1937</v>
      </c>
      <c r="BZ85" s="89" t="s">
        <v>2422</v>
      </c>
    </row>
    <row r="86" ht="12.75" hidden="1" customHeight="1">
      <c r="A86" s="6">
        <v>33007.0</v>
      </c>
      <c r="B86" s="438" t="s">
        <v>2423</v>
      </c>
      <c r="C86" s="438" t="s">
        <v>2424</v>
      </c>
      <c r="D86" s="586">
        <v>42556.0</v>
      </c>
      <c r="E86" s="438" t="s">
        <v>2425</v>
      </c>
      <c r="F86" s="438" t="s">
        <v>2127</v>
      </c>
      <c r="G86" s="438" t="s">
        <v>1908</v>
      </c>
      <c r="H86" s="438" t="s">
        <v>1909</v>
      </c>
      <c r="I86" s="438" t="s">
        <v>1910</v>
      </c>
      <c r="J86" s="587">
        <v>1.0</v>
      </c>
      <c r="K86" s="416">
        <v>29.9</v>
      </c>
      <c r="L86" s="438" t="s">
        <v>1911</v>
      </c>
      <c r="M86" s="438" t="s">
        <v>2426</v>
      </c>
      <c r="N86" s="438" t="s">
        <v>1913</v>
      </c>
      <c r="O86" s="416">
        <v>1.64</v>
      </c>
      <c r="P86" s="588">
        <v>0.0</v>
      </c>
      <c r="Q86" s="588">
        <v>0.0</v>
      </c>
      <c r="R86" s="588">
        <v>2.07</v>
      </c>
      <c r="S86" s="588">
        <v>0.0</v>
      </c>
      <c r="T86" s="588">
        <v>0.0</v>
      </c>
      <c r="U86" s="588">
        <v>0.45</v>
      </c>
      <c r="V86" s="416">
        <v>0.39</v>
      </c>
      <c r="W86" s="416">
        <v>1.79</v>
      </c>
      <c r="X86" s="586">
        <v>42556.0</v>
      </c>
      <c r="Y86" s="586">
        <v>42570.40694444445</v>
      </c>
      <c r="Z86" s="438" t="s">
        <v>1914</v>
      </c>
      <c r="AA86" s="438" t="s">
        <v>1915</v>
      </c>
      <c r="AB86" s="586">
        <v>42570.40694444445</v>
      </c>
      <c r="AC86" s="586">
        <v>42569.0</v>
      </c>
      <c r="AD86" s="586">
        <v>42569.0</v>
      </c>
      <c r="AE86" s="438" t="s">
        <v>1916</v>
      </c>
      <c r="AF86" s="438"/>
      <c r="AG86" s="586"/>
      <c r="AH86" s="586"/>
      <c r="AI86" s="589"/>
      <c r="AJ86" s="438"/>
      <c r="AK86" s="588">
        <v>3.58</v>
      </c>
      <c r="AL86" s="589">
        <v>0.0</v>
      </c>
      <c r="AM86" s="438" t="s">
        <v>1917</v>
      </c>
      <c r="AN86" s="438" t="s">
        <v>1918</v>
      </c>
      <c r="AO86" s="438" t="s">
        <v>1919</v>
      </c>
      <c r="AP86" s="438" t="s">
        <v>1920</v>
      </c>
      <c r="AQ86" s="438" t="s">
        <v>2427</v>
      </c>
      <c r="AR86" s="588">
        <v>0.0</v>
      </c>
      <c r="AS86" s="588">
        <v>0.0</v>
      </c>
      <c r="AT86" s="588">
        <v>0.0</v>
      </c>
      <c r="AU86" s="588">
        <v>0.0</v>
      </c>
      <c r="AV86" s="588">
        <v>0.0</v>
      </c>
      <c r="AW86" s="588">
        <v>0.37</v>
      </c>
      <c r="AX86" s="588">
        <v>12.92</v>
      </c>
      <c r="AY86" s="588">
        <v>0.0</v>
      </c>
      <c r="AZ86" s="588">
        <v>0.45</v>
      </c>
      <c r="BA86" s="588">
        <v>29.9</v>
      </c>
      <c r="BB86" s="589">
        <v>24597.0</v>
      </c>
      <c r="BC86" s="438" t="s">
        <v>1922</v>
      </c>
      <c r="BD86" s="438"/>
      <c r="BE86" s="438" t="s">
        <v>1923</v>
      </c>
      <c r="BF86" s="438" t="s">
        <v>1924</v>
      </c>
      <c r="BG86" s="438" t="s">
        <v>1925</v>
      </c>
      <c r="BH86" s="588">
        <v>0.0</v>
      </c>
      <c r="BI86" s="438" t="s">
        <v>1926</v>
      </c>
      <c r="BJ86" s="438" t="s">
        <v>1927</v>
      </c>
      <c r="BK86" s="438" t="s">
        <v>1928</v>
      </c>
      <c r="BL86" s="438" t="s">
        <v>1929</v>
      </c>
      <c r="BM86" s="438" t="s">
        <v>1930</v>
      </c>
      <c r="BN86" s="588">
        <v>29.9</v>
      </c>
      <c r="BO86" s="438" t="s">
        <v>1931</v>
      </c>
      <c r="BP86" s="438" t="s">
        <v>2013</v>
      </c>
      <c r="BQ86" s="438" t="s">
        <v>2428</v>
      </c>
      <c r="BR86" s="438" t="s">
        <v>1934</v>
      </c>
      <c r="BS86" s="438" t="s">
        <v>1935</v>
      </c>
      <c r="BT86" s="438" t="s">
        <v>1936</v>
      </c>
      <c r="BU86" s="589"/>
      <c r="BV86" s="438" t="s">
        <v>1936</v>
      </c>
      <c r="BW86" s="438"/>
      <c r="BX86" s="416">
        <f t="shared" si="3"/>
        <v>3.82</v>
      </c>
      <c r="BY86" s="89" t="s">
        <v>1937</v>
      </c>
      <c r="BZ86" s="89" t="s">
        <v>2429</v>
      </c>
    </row>
    <row r="87" ht="12.75" hidden="1" customHeight="1">
      <c r="A87" s="6">
        <v>33024.0</v>
      </c>
      <c r="B87" s="438" t="s">
        <v>2430</v>
      </c>
      <c r="C87" s="438" t="s">
        <v>2431</v>
      </c>
      <c r="D87" s="586">
        <v>42563.0</v>
      </c>
      <c r="E87" s="438" t="s">
        <v>2432</v>
      </c>
      <c r="F87" s="438" t="s">
        <v>1907</v>
      </c>
      <c r="G87" s="438" t="s">
        <v>1908</v>
      </c>
      <c r="H87" s="438" t="s">
        <v>1909</v>
      </c>
      <c r="I87" s="438" t="s">
        <v>1910</v>
      </c>
      <c r="J87" s="587">
        <v>2.0</v>
      </c>
      <c r="K87" s="416">
        <v>59.8</v>
      </c>
      <c r="L87" s="438" t="s">
        <v>1911</v>
      </c>
      <c r="M87" s="438" t="s">
        <v>2433</v>
      </c>
      <c r="N87" s="438" t="s">
        <v>1913</v>
      </c>
      <c r="O87" s="416">
        <v>3.28</v>
      </c>
      <c r="P87" s="588">
        <v>0.0</v>
      </c>
      <c r="Q87" s="588">
        <v>0.0</v>
      </c>
      <c r="R87" s="588">
        <v>4.14</v>
      </c>
      <c r="S87" s="588">
        <v>0.0</v>
      </c>
      <c r="T87" s="588">
        <v>0.0</v>
      </c>
      <c r="U87" s="588">
        <v>0.9</v>
      </c>
      <c r="V87" s="416">
        <v>0.78</v>
      </c>
      <c r="W87" s="416">
        <v>3.59</v>
      </c>
      <c r="X87" s="586">
        <v>42563.0</v>
      </c>
      <c r="Y87" s="586">
        <v>42588.513194444444</v>
      </c>
      <c r="Z87" s="438" t="s">
        <v>1914</v>
      </c>
      <c r="AA87" s="438" t="s">
        <v>1915</v>
      </c>
      <c r="AB87" s="586">
        <v>42588.513194444444</v>
      </c>
      <c r="AC87" s="586">
        <v>42590.0</v>
      </c>
      <c r="AD87" s="586">
        <v>42590.0</v>
      </c>
      <c r="AE87" s="438" t="s">
        <v>1916</v>
      </c>
      <c r="AF87" s="438"/>
      <c r="AG87" s="586"/>
      <c r="AH87" s="586"/>
      <c r="AI87" s="589"/>
      <c r="AJ87" s="438"/>
      <c r="AK87" s="588">
        <v>7.18</v>
      </c>
      <c r="AL87" s="589">
        <v>0.0</v>
      </c>
      <c r="AM87" s="438" t="s">
        <v>1917</v>
      </c>
      <c r="AN87" s="438" t="s">
        <v>1918</v>
      </c>
      <c r="AO87" s="438" t="s">
        <v>1919</v>
      </c>
      <c r="AP87" s="438" t="s">
        <v>1920</v>
      </c>
      <c r="AQ87" s="438" t="s">
        <v>2434</v>
      </c>
      <c r="AR87" s="588">
        <v>0.0</v>
      </c>
      <c r="AS87" s="588">
        <v>0.0</v>
      </c>
      <c r="AT87" s="588">
        <v>0.0</v>
      </c>
      <c r="AU87" s="588">
        <v>0.0</v>
      </c>
      <c r="AV87" s="588">
        <v>0.0</v>
      </c>
      <c r="AW87" s="588">
        <v>0.69</v>
      </c>
      <c r="AX87" s="588">
        <v>19.5</v>
      </c>
      <c r="AY87" s="588">
        <v>0.0</v>
      </c>
      <c r="AZ87" s="588">
        <v>0.9</v>
      </c>
      <c r="BA87" s="588">
        <v>59.8</v>
      </c>
      <c r="BB87" s="589">
        <v>24597.0</v>
      </c>
      <c r="BC87" s="438" t="s">
        <v>1922</v>
      </c>
      <c r="BD87" s="438"/>
      <c r="BE87" s="438" t="s">
        <v>1923</v>
      </c>
      <c r="BF87" s="438" t="s">
        <v>1924</v>
      </c>
      <c r="BG87" s="438" t="s">
        <v>1925</v>
      </c>
      <c r="BH87" s="588">
        <v>0.0</v>
      </c>
      <c r="BI87" s="438" t="s">
        <v>1926</v>
      </c>
      <c r="BJ87" s="438" t="s">
        <v>1927</v>
      </c>
      <c r="BK87" s="438" t="s">
        <v>1928</v>
      </c>
      <c r="BL87" s="438" t="s">
        <v>1929</v>
      </c>
      <c r="BM87" s="438" t="s">
        <v>1930</v>
      </c>
      <c r="BN87" s="588">
        <v>29.9</v>
      </c>
      <c r="BO87" s="438" t="s">
        <v>1931</v>
      </c>
      <c r="BP87" s="438" t="s">
        <v>1932</v>
      </c>
      <c r="BQ87" s="438" t="s">
        <v>2435</v>
      </c>
      <c r="BR87" s="438" t="s">
        <v>1934</v>
      </c>
      <c r="BS87" s="438" t="s">
        <v>1935</v>
      </c>
      <c r="BT87" s="438" t="s">
        <v>1936</v>
      </c>
      <c r="BU87" s="589"/>
      <c r="BV87" s="438" t="s">
        <v>1936</v>
      </c>
      <c r="BW87" s="438"/>
      <c r="BX87" s="416">
        <f t="shared" si="3"/>
        <v>7.65</v>
      </c>
      <c r="BY87" s="89" t="s">
        <v>1937</v>
      </c>
      <c r="BZ87" s="89" t="s">
        <v>2436</v>
      </c>
    </row>
    <row r="88" ht="12.75" hidden="1" customHeight="1">
      <c r="A88" s="6">
        <v>33151.0</v>
      </c>
      <c r="B88" s="438" t="s">
        <v>2372</v>
      </c>
      <c r="C88" s="438" t="s">
        <v>2373</v>
      </c>
      <c r="D88" s="586">
        <v>42556.0</v>
      </c>
      <c r="E88" s="438" t="s">
        <v>2437</v>
      </c>
      <c r="F88" s="438" t="s">
        <v>2375</v>
      </c>
      <c r="G88" s="438" t="s">
        <v>1908</v>
      </c>
      <c r="H88" s="438" t="s">
        <v>1909</v>
      </c>
      <c r="I88" s="438" t="s">
        <v>1910</v>
      </c>
      <c r="J88" s="587">
        <v>43.0</v>
      </c>
      <c r="K88" s="416">
        <v>1062.96</v>
      </c>
      <c r="L88" s="438" t="s">
        <v>1911</v>
      </c>
      <c r="M88" s="438" t="s">
        <v>2438</v>
      </c>
      <c r="N88" s="438" t="s">
        <v>1913</v>
      </c>
      <c r="O88" s="416">
        <v>58.34</v>
      </c>
      <c r="P88" s="588">
        <v>0.0</v>
      </c>
      <c r="Q88" s="588">
        <v>0.0</v>
      </c>
      <c r="R88" s="588">
        <v>89.01</v>
      </c>
      <c r="S88" s="588">
        <v>0.0</v>
      </c>
      <c r="T88" s="588">
        <v>0.0</v>
      </c>
      <c r="U88" s="588">
        <v>19.35</v>
      </c>
      <c r="V88" s="416">
        <v>13.82</v>
      </c>
      <c r="W88" s="416">
        <v>63.78</v>
      </c>
      <c r="X88" s="586">
        <v>42556.0</v>
      </c>
      <c r="Y88" s="586">
        <v>42565.51180555556</v>
      </c>
      <c r="Z88" s="438" t="s">
        <v>1914</v>
      </c>
      <c r="AA88" s="438" t="s">
        <v>1915</v>
      </c>
      <c r="AB88" s="586">
        <v>42565.51180555556</v>
      </c>
      <c r="AC88" s="586">
        <v>42562.0</v>
      </c>
      <c r="AD88" s="586">
        <v>42563.0</v>
      </c>
      <c r="AE88" s="438" t="s">
        <v>1916</v>
      </c>
      <c r="AF88" s="438"/>
      <c r="AG88" s="586"/>
      <c r="AH88" s="586"/>
      <c r="AI88" s="589"/>
      <c r="AJ88" s="438"/>
      <c r="AK88" s="588">
        <v>127.55</v>
      </c>
      <c r="AL88" s="589">
        <v>0.0</v>
      </c>
      <c r="AM88" s="438" t="s">
        <v>1917</v>
      </c>
      <c r="AN88" s="438" t="s">
        <v>1918</v>
      </c>
      <c r="AO88" s="438" t="s">
        <v>1919</v>
      </c>
      <c r="AP88" s="438" t="s">
        <v>1920</v>
      </c>
      <c r="AQ88" s="438" t="s">
        <v>2439</v>
      </c>
      <c r="AR88" s="588">
        <v>0.0</v>
      </c>
      <c r="AS88" s="588">
        <v>0.0</v>
      </c>
      <c r="AT88" s="588">
        <v>0.0</v>
      </c>
      <c r="AU88" s="588">
        <v>0.0</v>
      </c>
      <c r="AV88" s="588">
        <v>0.0</v>
      </c>
      <c r="AW88" s="588">
        <v>0.0</v>
      </c>
      <c r="AX88" s="588">
        <v>19.51</v>
      </c>
      <c r="AY88" s="588">
        <v>125.19</v>
      </c>
      <c r="AZ88" s="588">
        <v>19.35</v>
      </c>
      <c r="BA88" s="588">
        <v>1062.96</v>
      </c>
      <c r="BB88" s="589">
        <v>24597.0</v>
      </c>
      <c r="BC88" s="438" t="s">
        <v>1922</v>
      </c>
      <c r="BD88" s="438"/>
      <c r="BE88" s="438" t="s">
        <v>1923</v>
      </c>
      <c r="BF88" s="438" t="s">
        <v>2378</v>
      </c>
      <c r="BG88" s="438" t="s">
        <v>1936</v>
      </c>
      <c r="BH88" s="588">
        <v>0.0</v>
      </c>
      <c r="BI88" s="438" t="s">
        <v>1926</v>
      </c>
      <c r="BJ88" s="438" t="s">
        <v>2212</v>
      </c>
      <c r="BK88" s="438" t="s">
        <v>2213</v>
      </c>
      <c r="BL88" s="438"/>
      <c r="BM88" s="438"/>
      <c r="BN88" s="588">
        <v>29.9</v>
      </c>
      <c r="BO88" s="438" t="s">
        <v>1931</v>
      </c>
      <c r="BP88" s="438" t="s">
        <v>2152</v>
      </c>
      <c r="BQ88" s="438"/>
      <c r="BR88" s="438" t="s">
        <v>1934</v>
      </c>
      <c r="BS88" s="438" t="s">
        <v>1935</v>
      </c>
      <c r="BT88" s="438" t="s">
        <v>1936</v>
      </c>
      <c r="BU88" s="589"/>
      <c r="BV88" s="438" t="s">
        <v>1936</v>
      </c>
      <c r="BW88" s="438"/>
      <c r="BX88" s="416">
        <f t="shared" si="3"/>
        <v>135.94</v>
      </c>
      <c r="BY88" s="89" t="s">
        <v>1937</v>
      </c>
      <c r="BZ88" s="89" t="s">
        <v>2440</v>
      </c>
    </row>
    <row r="89" ht="12.75" hidden="1" customHeight="1">
      <c r="A89" s="6">
        <v>33506.0</v>
      </c>
      <c r="B89" s="438" t="s">
        <v>2441</v>
      </c>
      <c r="C89" s="438" t="s">
        <v>2442</v>
      </c>
      <c r="D89" s="586">
        <v>42559.0</v>
      </c>
      <c r="E89" s="438" t="s">
        <v>2443</v>
      </c>
      <c r="F89" s="438" t="s">
        <v>2127</v>
      </c>
      <c r="G89" s="438" t="s">
        <v>1948</v>
      </c>
      <c r="H89" s="438" t="s">
        <v>1909</v>
      </c>
      <c r="I89" s="438" t="s">
        <v>1910</v>
      </c>
      <c r="J89" s="587">
        <v>1.0</v>
      </c>
      <c r="K89" s="416">
        <v>49.12</v>
      </c>
      <c r="L89" s="438" t="s">
        <v>1949</v>
      </c>
      <c r="M89" s="438" t="s">
        <v>2444</v>
      </c>
      <c r="N89" s="438" t="s">
        <v>1913</v>
      </c>
      <c r="O89" s="416">
        <v>2.69</v>
      </c>
      <c r="P89" s="588">
        <v>0.0</v>
      </c>
      <c r="Q89" s="588">
        <v>0.0</v>
      </c>
      <c r="R89" s="588">
        <v>3.744</v>
      </c>
      <c r="S89" s="588">
        <v>0.0</v>
      </c>
      <c r="T89" s="588">
        <v>0.0</v>
      </c>
      <c r="U89" s="588">
        <v>0.45</v>
      </c>
      <c r="V89" s="416">
        <v>0.64</v>
      </c>
      <c r="W89" s="416">
        <v>2.95</v>
      </c>
      <c r="X89" s="586">
        <v>42559.0</v>
      </c>
      <c r="Y89" s="586">
        <v>42570.46388888889</v>
      </c>
      <c r="Z89" s="438" t="s">
        <v>1914</v>
      </c>
      <c r="AA89" s="438" t="s">
        <v>1915</v>
      </c>
      <c r="AB89" s="586">
        <v>42570.46388888889</v>
      </c>
      <c r="AC89" s="586">
        <v>42569.0</v>
      </c>
      <c r="AD89" s="586">
        <v>42570.0</v>
      </c>
      <c r="AE89" s="438" t="s">
        <v>1916</v>
      </c>
      <c r="AF89" s="438"/>
      <c r="AG89" s="586"/>
      <c r="AH89" s="586"/>
      <c r="AI89" s="589"/>
      <c r="AJ89" s="438"/>
      <c r="AK89" s="588">
        <v>5.89</v>
      </c>
      <c r="AL89" s="589">
        <v>0.0</v>
      </c>
      <c r="AM89" s="438" t="s">
        <v>1917</v>
      </c>
      <c r="AN89" s="438" t="s">
        <v>1918</v>
      </c>
      <c r="AO89" s="438" t="s">
        <v>1919</v>
      </c>
      <c r="AP89" s="438" t="s">
        <v>1920</v>
      </c>
      <c r="AQ89" s="438" t="s">
        <v>2445</v>
      </c>
      <c r="AR89" s="588">
        <v>0.0</v>
      </c>
      <c r="AS89" s="588">
        <v>0.0</v>
      </c>
      <c r="AT89" s="588">
        <v>0.0</v>
      </c>
      <c r="AU89" s="588">
        <v>0.0</v>
      </c>
      <c r="AV89" s="588">
        <v>0.0</v>
      </c>
      <c r="AW89" s="588">
        <v>0.34</v>
      </c>
      <c r="AX89" s="588">
        <v>2.86</v>
      </c>
      <c r="AY89" s="588">
        <v>0.0</v>
      </c>
      <c r="AZ89" s="588">
        <v>0.45</v>
      </c>
      <c r="BA89" s="588">
        <v>49.12</v>
      </c>
      <c r="BB89" s="589">
        <v>24600.0</v>
      </c>
      <c r="BC89" s="438" t="s">
        <v>1922</v>
      </c>
      <c r="BD89" s="438"/>
      <c r="BE89" s="438" t="s">
        <v>1952</v>
      </c>
      <c r="BF89" s="438" t="s">
        <v>1924</v>
      </c>
      <c r="BG89" s="438" t="s">
        <v>1925</v>
      </c>
      <c r="BH89" s="588">
        <v>0.0</v>
      </c>
      <c r="BI89" s="438" t="s">
        <v>1926</v>
      </c>
      <c r="BJ89" s="438" t="s">
        <v>1927</v>
      </c>
      <c r="BK89" s="438" t="s">
        <v>1928</v>
      </c>
      <c r="BL89" s="438" t="s">
        <v>1929</v>
      </c>
      <c r="BM89" s="438" t="s">
        <v>1930</v>
      </c>
      <c r="BN89" s="588">
        <v>59.9</v>
      </c>
      <c r="BO89" s="438" t="s">
        <v>1955</v>
      </c>
      <c r="BP89" s="438" t="s">
        <v>2013</v>
      </c>
      <c r="BQ89" s="438" t="s">
        <v>2446</v>
      </c>
      <c r="BR89" s="438" t="s">
        <v>1957</v>
      </c>
      <c r="BS89" s="438" t="s">
        <v>1958</v>
      </c>
      <c r="BT89" s="438" t="s">
        <v>1936</v>
      </c>
      <c r="BU89" s="589"/>
      <c r="BV89" s="438" t="s">
        <v>1936</v>
      </c>
      <c r="BW89" s="438"/>
      <c r="BX89" s="416">
        <f t="shared" si="3"/>
        <v>6.28</v>
      </c>
      <c r="BY89" s="89" t="s">
        <v>1937</v>
      </c>
      <c r="BZ89" s="89" t="s">
        <v>2447</v>
      </c>
    </row>
    <row r="90" ht="12.75" hidden="1" customHeight="1">
      <c r="A90" s="6">
        <v>33506.0</v>
      </c>
      <c r="B90" s="438" t="s">
        <v>2441</v>
      </c>
      <c r="C90" s="438" t="s">
        <v>2442</v>
      </c>
      <c r="D90" s="586">
        <v>42559.0</v>
      </c>
      <c r="E90" s="438" t="s">
        <v>2443</v>
      </c>
      <c r="F90" s="438" t="s">
        <v>2127</v>
      </c>
      <c r="G90" s="438" t="s">
        <v>1908</v>
      </c>
      <c r="H90" s="438" t="s">
        <v>1909</v>
      </c>
      <c r="I90" s="438" t="s">
        <v>1910</v>
      </c>
      <c r="J90" s="587">
        <v>4.0</v>
      </c>
      <c r="K90" s="416">
        <v>119.6</v>
      </c>
      <c r="L90" s="438" t="s">
        <v>1911</v>
      </c>
      <c r="M90" s="438" t="s">
        <v>2444</v>
      </c>
      <c r="N90" s="438" t="s">
        <v>1913</v>
      </c>
      <c r="O90" s="416">
        <v>6.56</v>
      </c>
      <c r="P90" s="588">
        <v>0.0</v>
      </c>
      <c r="Q90" s="588">
        <v>0.0</v>
      </c>
      <c r="R90" s="588">
        <v>8.28</v>
      </c>
      <c r="S90" s="588">
        <v>0.0</v>
      </c>
      <c r="T90" s="588">
        <v>0.0</v>
      </c>
      <c r="U90" s="588">
        <v>1.8</v>
      </c>
      <c r="V90" s="416">
        <v>1.55</v>
      </c>
      <c r="W90" s="416">
        <v>7.18</v>
      </c>
      <c r="X90" s="586">
        <v>42559.0</v>
      </c>
      <c r="Y90" s="586">
        <v>42570.46388888889</v>
      </c>
      <c r="Z90" s="438" t="s">
        <v>1914</v>
      </c>
      <c r="AA90" s="438" t="s">
        <v>1915</v>
      </c>
      <c r="AB90" s="586">
        <v>42570.46388888889</v>
      </c>
      <c r="AC90" s="586">
        <v>42569.0</v>
      </c>
      <c r="AD90" s="586">
        <v>42570.0</v>
      </c>
      <c r="AE90" s="438" t="s">
        <v>1916</v>
      </c>
      <c r="AF90" s="438"/>
      <c r="AG90" s="586"/>
      <c r="AH90" s="586"/>
      <c r="AI90" s="589"/>
      <c r="AJ90" s="438"/>
      <c r="AK90" s="588">
        <v>14.35</v>
      </c>
      <c r="AL90" s="589">
        <v>0.0</v>
      </c>
      <c r="AM90" s="438" t="s">
        <v>1917</v>
      </c>
      <c r="AN90" s="438" t="s">
        <v>1918</v>
      </c>
      <c r="AO90" s="438" t="s">
        <v>1919</v>
      </c>
      <c r="AP90" s="438" t="s">
        <v>1920</v>
      </c>
      <c r="AQ90" s="438" t="s">
        <v>2445</v>
      </c>
      <c r="AR90" s="588">
        <v>0.0</v>
      </c>
      <c r="AS90" s="588">
        <v>0.0</v>
      </c>
      <c r="AT90" s="588">
        <v>0.0</v>
      </c>
      <c r="AU90" s="588">
        <v>0.0</v>
      </c>
      <c r="AV90" s="588">
        <v>0.0</v>
      </c>
      <c r="AW90" s="588">
        <v>1.29</v>
      </c>
      <c r="AX90" s="588">
        <v>11.21</v>
      </c>
      <c r="AY90" s="588">
        <v>0.0</v>
      </c>
      <c r="AZ90" s="588">
        <v>1.8</v>
      </c>
      <c r="BA90" s="588">
        <v>119.6</v>
      </c>
      <c r="BB90" s="589">
        <v>24597.0</v>
      </c>
      <c r="BC90" s="438" t="s">
        <v>1922</v>
      </c>
      <c r="BD90" s="438"/>
      <c r="BE90" s="438" t="s">
        <v>1923</v>
      </c>
      <c r="BF90" s="438" t="s">
        <v>1924</v>
      </c>
      <c r="BG90" s="438" t="s">
        <v>1925</v>
      </c>
      <c r="BH90" s="588">
        <v>0.0</v>
      </c>
      <c r="BI90" s="438" t="s">
        <v>1926</v>
      </c>
      <c r="BJ90" s="438" t="s">
        <v>1927</v>
      </c>
      <c r="BK90" s="438" t="s">
        <v>1928</v>
      </c>
      <c r="BL90" s="438" t="s">
        <v>1929</v>
      </c>
      <c r="BM90" s="438" t="s">
        <v>1930</v>
      </c>
      <c r="BN90" s="588">
        <v>29.9</v>
      </c>
      <c r="BO90" s="438" t="s">
        <v>1931</v>
      </c>
      <c r="BP90" s="438" t="s">
        <v>2013</v>
      </c>
      <c r="BQ90" s="438" t="s">
        <v>2446</v>
      </c>
      <c r="BR90" s="438" t="s">
        <v>1934</v>
      </c>
      <c r="BS90" s="438" t="s">
        <v>1935</v>
      </c>
      <c r="BT90" s="438" t="s">
        <v>1936</v>
      </c>
      <c r="BU90" s="589"/>
      <c r="BV90" s="438" t="s">
        <v>1936</v>
      </c>
      <c r="BW90" s="438"/>
      <c r="BX90" s="416">
        <f t="shared" si="3"/>
        <v>15.29</v>
      </c>
      <c r="BY90" s="89" t="s">
        <v>1937</v>
      </c>
      <c r="BZ90" s="89" t="s">
        <v>2447</v>
      </c>
    </row>
    <row r="91" ht="12.75" hidden="1" customHeight="1">
      <c r="A91" s="6">
        <v>33533.0</v>
      </c>
      <c r="B91" s="438" t="s">
        <v>2448</v>
      </c>
      <c r="C91" s="438" t="s">
        <v>2449</v>
      </c>
      <c r="D91" s="586">
        <v>42558.0</v>
      </c>
      <c r="E91" s="438" t="s">
        <v>2450</v>
      </c>
      <c r="F91" s="438" t="s">
        <v>2090</v>
      </c>
      <c r="G91" s="438" t="s">
        <v>1948</v>
      </c>
      <c r="H91" s="438" t="s">
        <v>1909</v>
      </c>
      <c r="I91" s="438" t="s">
        <v>1910</v>
      </c>
      <c r="J91" s="587">
        <v>1.0</v>
      </c>
      <c r="K91" s="416">
        <v>56.31</v>
      </c>
      <c r="L91" s="438" t="s">
        <v>1949</v>
      </c>
      <c r="M91" s="438" t="s">
        <v>2451</v>
      </c>
      <c r="N91" s="438" t="s">
        <v>1913</v>
      </c>
      <c r="O91" s="416">
        <v>3.09</v>
      </c>
      <c r="P91" s="588">
        <v>0.0</v>
      </c>
      <c r="Q91" s="588">
        <v>0.0</v>
      </c>
      <c r="R91" s="588">
        <v>3.744</v>
      </c>
      <c r="S91" s="588">
        <v>0.0</v>
      </c>
      <c r="T91" s="588">
        <v>0.0</v>
      </c>
      <c r="U91" s="588">
        <v>0.45</v>
      </c>
      <c r="V91" s="416">
        <v>0.73</v>
      </c>
      <c r="W91" s="416">
        <v>3.38</v>
      </c>
      <c r="X91" s="586">
        <v>42558.0</v>
      </c>
      <c r="Y91" s="586">
        <v>42570.40694444445</v>
      </c>
      <c r="Z91" s="438" t="s">
        <v>1914</v>
      </c>
      <c r="AA91" s="438" t="s">
        <v>1915</v>
      </c>
      <c r="AB91" s="586">
        <v>42570.40694444445</v>
      </c>
      <c r="AC91" s="586">
        <v>42569.0</v>
      </c>
      <c r="AD91" s="586">
        <v>42571.0</v>
      </c>
      <c r="AE91" s="438" t="s">
        <v>1916</v>
      </c>
      <c r="AF91" s="438"/>
      <c r="AG91" s="586"/>
      <c r="AH91" s="586"/>
      <c r="AI91" s="589"/>
      <c r="AJ91" s="438"/>
      <c r="AK91" s="588">
        <v>6.76</v>
      </c>
      <c r="AL91" s="589">
        <v>0.0</v>
      </c>
      <c r="AM91" s="438" t="s">
        <v>1917</v>
      </c>
      <c r="AN91" s="438" t="s">
        <v>1918</v>
      </c>
      <c r="AO91" s="438" t="s">
        <v>1919</v>
      </c>
      <c r="AP91" s="438" t="s">
        <v>1920</v>
      </c>
      <c r="AQ91" s="438" t="s">
        <v>2452</v>
      </c>
      <c r="AR91" s="588">
        <v>0.0</v>
      </c>
      <c r="AS91" s="588">
        <v>0.0</v>
      </c>
      <c r="AT91" s="588">
        <v>0.0</v>
      </c>
      <c r="AU91" s="588">
        <v>0.0</v>
      </c>
      <c r="AV91" s="588">
        <v>0.0</v>
      </c>
      <c r="AW91" s="588">
        <v>0.36</v>
      </c>
      <c r="AX91" s="588">
        <v>7.62</v>
      </c>
      <c r="AY91" s="588">
        <v>0.0</v>
      </c>
      <c r="AZ91" s="588">
        <v>0.45</v>
      </c>
      <c r="BA91" s="588">
        <v>56.31</v>
      </c>
      <c r="BB91" s="589">
        <v>24600.0</v>
      </c>
      <c r="BC91" s="438" t="s">
        <v>1922</v>
      </c>
      <c r="BD91" s="438"/>
      <c r="BE91" s="438" t="s">
        <v>1952</v>
      </c>
      <c r="BF91" s="438" t="s">
        <v>1924</v>
      </c>
      <c r="BG91" s="438" t="s">
        <v>1925</v>
      </c>
      <c r="BH91" s="588">
        <v>0.0</v>
      </c>
      <c r="BI91" s="438" t="s">
        <v>1926</v>
      </c>
      <c r="BJ91" s="438" t="s">
        <v>1927</v>
      </c>
      <c r="BK91" s="438" t="s">
        <v>1928</v>
      </c>
      <c r="BL91" s="438" t="s">
        <v>1929</v>
      </c>
      <c r="BM91" s="438" t="s">
        <v>1930</v>
      </c>
      <c r="BN91" s="588">
        <v>59.9</v>
      </c>
      <c r="BO91" s="438" t="s">
        <v>1955</v>
      </c>
      <c r="BP91" s="438" t="s">
        <v>2093</v>
      </c>
      <c r="BQ91" s="438" t="s">
        <v>2453</v>
      </c>
      <c r="BR91" s="438" t="s">
        <v>1957</v>
      </c>
      <c r="BS91" s="438" t="s">
        <v>1958</v>
      </c>
      <c r="BT91" s="438" t="s">
        <v>1936</v>
      </c>
      <c r="BU91" s="589"/>
      <c r="BV91" s="438" t="s">
        <v>1936</v>
      </c>
      <c r="BW91" s="438"/>
      <c r="BX91" s="416">
        <f t="shared" si="3"/>
        <v>7.2</v>
      </c>
      <c r="BY91" s="89" t="s">
        <v>1937</v>
      </c>
      <c r="BZ91" s="89" t="s">
        <v>2454</v>
      </c>
    </row>
    <row r="92" ht="12.75" hidden="1" customHeight="1">
      <c r="A92" s="6">
        <v>33533.0</v>
      </c>
      <c r="B92" s="438" t="s">
        <v>2448</v>
      </c>
      <c r="C92" s="438" t="s">
        <v>2449</v>
      </c>
      <c r="D92" s="586">
        <v>42558.0</v>
      </c>
      <c r="E92" s="438" t="s">
        <v>2450</v>
      </c>
      <c r="F92" s="438" t="s">
        <v>2090</v>
      </c>
      <c r="G92" s="438" t="s">
        <v>1908</v>
      </c>
      <c r="H92" s="438" t="s">
        <v>1909</v>
      </c>
      <c r="I92" s="438" t="s">
        <v>1910</v>
      </c>
      <c r="J92" s="587">
        <v>1.0</v>
      </c>
      <c r="K92" s="416">
        <v>29.9</v>
      </c>
      <c r="L92" s="438" t="s">
        <v>1911</v>
      </c>
      <c r="M92" s="438" t="s">
        <v>2451</v>
      </c>
      <c r="N92" s="438" t="s">
        <v>1913</v>
      </c>
      <c r="O92" s="416">
        <v>1.64</v>
      </c>
      <c r="P92" s="588">
        <v>0.0</v>
      </c>
      <c r="Q92" s="588">
        <v>0.0</v>
      </c>
      <c r="R92" s="588">
        <v>2.07</v>
      </c>
      <c r="S92" s="588">
        <v>0.0</v>
      </c>
      <c r="T92" s="588">
        <v>0.0</v>
      </c>
      <c r="U92" s="588">
        <v>0.45</v>
      </c>
      <c r="V92" s="416">
        <v>0.39</v>
      </c>
      <c r="W92" s="416">
        <v>1.79</v>
      </c>
      <c r="X92" s="586">
        <v>42558.0</v>
      </c>
      <c r="Y92" s="586">
        <v>42570.40694444445</v>
      </c>
      <c r="Z92" s="438" t="s">
        <v>1914</v>
      </c>
      <c r="AA92" s="438" t="s">
        <v>1915</v>
      </c>
      <c r="AB92" s="586">
        <v>42570.40694444445</v>
      </c>
      <c r="AC92" s="586">
        <v>42569.0</v>
      </c>
      <c r="AD92" s="586">
        <v>42571.0</v>
      </c>
      <c r="AE92" s="438" t="s">
        <v>1916</v>
      </c>
      <c r="AF92" s="438"/>
      <c r="AG92" s="586"/>
      <c r="AH92" s="586"/>
      <c r="AI92" s="589"/>
      <c r="AJ92" s="438"/>
      <c r="AK92" s="588">
        <v>3.58</v>
      </c>
      <c r="AL92" s="589">
        <v>0.0</v>
      </c>
      <c r="AM92" s="438" t="s">
        <v>1917</v>
      </c>
      <c r="AN92" s="438" t="s">
        <v>1918</v>
      </c>
      <c r="AO92" s="438" t="s">
        <v>1919</v>
      </c>
      <c r="AP92" s="438" t="s">
        <v>1920</v>
      </c>
      <c r="AQ92" s="438" t="s">
        <v>2452</v>
      </c>
      <c r="AR92" s="588">
        <v>0.0</v>
      </c>
      <c r="AS92" s="588">
        <v>0.0</v>
      </c>
      <c r="AT92" s="588">
        <v>0.0</v>
      </c>
      <c r="AU92" s="588">
        <v>0.0</v>
      </c>
      <c r="AV92" s="588">
        <v>0.0</v>
      </c>
      <c r="AW92" s="588">
        <v>0.34</v>
      </c>
      <c r="AX92" s="588">
        <v>7.48</v>
      </c>
      <c r="AY92" s="588">
        <v>0.0</v>
      </c>
      <c r="AZ92" s="588">
        <v>0.45</v>
      </c>
      <c r="BA92" s="588">
        <v>29.9</v>
      </c>
      <c r="BB92" s="589">
        <v>24597.0</v>
      </c>
      <c r="BC92" s="438" t="s">
        <v>1922</v>
      </c>
      <c r="BD92" s="438"/>
      <c r="BE92" s="438" t="s">
        <v>1923</v>
      </c>
      <c r="BF92" s="438" t="s">
        <v>1924</v>
      </c>
      <c r="BG92" s="438" t="s">
        <v>1925</v>
      </c>
      <c r="BH92" s="588">
        <v>0.0</v>
      </c>
      <c r="BI92" s="438" t="s">
        <v>1926</v>
      </c>
      <c r="BJ92" s="438" t="s">
        <v>1927</v>
      </c>
      <c r="BK92" s="438" t="s">
        <v>1928</v>
      </c>
      <c r="BL92" s="438" t="s">
        <v>1929</v>
      </c>
      <c r="BM92" s="438" t="s">
        <v>1930</v>
      </c>
      <c r="BN92" s="588">
        <v>29.9</v>
      </c>
      <c r="BO92" s="438" t="s">
        <v>1931</v>
      </c>
      <c r="BP92" s="438" t="s">
        <v>2093</v>
      </c>
      <c r="BQ92" s="438" t="s">
        <v>2453</v>
      </c>
      <c r="BR92" s="438" t="s">
        <v>1934</v>
      </c>
      <c r="BS92" s="438" t="s">
        <v>1935</v>
      </c>
      <c r="BT92" s="438" t="s">
        <v>1936</v>
      </c>
      <c r="BU92" s="589"/>
      <c r="BV92" s="438" t="s">
        <v>1936</v>
      </c>
      <c r="BW92" s="438"/>
      <c r="BX92" s="416">
        <f t="shared" si="3"/>
        <v>3.82</v>
      </c>
      <c r="BY92" s="89" t="s">
        <v>1937</v>
      </c>
      <c r="BZ92" s="89" t="s">
        <v>2454</v>
      </c>
    </row>
    <row r="93" ht="12.75" hidden="1" customHeight="1">
      <c r="A93" s="6">
        <v>33596.0</v>
      </c>
      <c r="B93" s="438" t="s">
        <v>2455</v>
      </c>
      <c r="C93" s="438" t="s">
        <v>2456</v>
      </c>
      <c r="D93" s="586">
        <v>42565.0</v>
      </c>
      <c r="E93" s="438" t="s">
        <v>2457</v>
      </c>
      <c r="F93" s="438" t="s">
        <v>2412</v>
      </c>
      <c r="G93" s="438" t="s">
        <v>1948</v>
      </c>
      <c r="H93" s="438" t="s">
        <v>1909</v>
      </c>
      <c r="I93" s="438" t="s">
        <v>1910</v>
      </c>
      <c r="J93" s="587">
        <v>1.0</v>
      </c>
      <c r="K93" s="416">
        <v>56.3</v>
      </c>
      <c r="L93" s="438" t="s">
        <v>1949</v>
      </c>
      <c r="M93" s="438" t="s">
        <v>2458</v>
      </c>
      <c r="N93" s="438" t="s">
        <v>1913</v>
      </c>
      <c r="O93" s="416">
        <v>3.09</v>
      </c>
      <c r="P93" s="588">
        <v>0.0</v>
      </c>
      <c r="Q93" s="588">
        <v>0.0</v>
      </c>
      <c r="R93" s="588">
        <v>3.744</v>
      </c>
      <c r="S93" s="588">
        <v>0.0</v>
      </c>
      <c r="T93" s="588">
        <v>0.0</v>
      </c>
      <c r="U93" s="588">
        <v>0.45</v>
      </c>
      <c r="V93" s="416">
        <v>0.73</v>
      </c>
      <c r="W93" s="416">
        <v>3.38</v>
      </c>
      <c r="X93" s="586">
        <v>42565.0</v>
      </c>
      <c r="Y93" s="586">
        <v>42590.47638888889</v>
      </c>
      <c r="Z93" s="438" t="s">
        <v>1914</v>
      </c>
      <c r="AA93" s="438" t="s">
        <v>1915</v>
      </c>
      <c r="AB93" s="586">
        <v>42590.47638888889</v>
      </c>
      <c r="AC93" s="586">
        <v>42590.0</v>
      </c>
      <c r="AD93" s="586">
        <v>42590.0</v>
      </c>
      <c r="AE93" s="438" t="s">
        <v>1916</v>
      </c>
      <c r="AF93" s="438"/>
      <c r="AG93" s="586"/>
      <c r="AH93" s="586"/>
      <c r="AI93" s="589"/>
      <c r="AJ93" s="438"/>
      <c r="AK93" s="588">
        <v>6.76</v>
      </c>
      <c r="AL93" s="589">
        <v>0.0</v>
      </c>
      <c r="AM93" s="438" t="s">
        <v>1917</v>
      </c>
      <c r="AN93" s="438" t="s">
        <v>1918</v>
      </c>
      <c r="AO93" s="438" t="s">
        <v>1919</v>
      </c>
      <c r="AP93" s="438" t="s">
        <v>1920</v>
      </c>
      <c r="AQ93" s="438" t="s">
        <v>2459</v>
      </c>
      <c r="AR93" s="588">
        <v>0.0</v>
      </c>
      <c r="AS93" s="588">
        <v>0.0</v>
      </c>
      <c r="AT93" s="588">
        <v>0.0</v>
      </c>
      <c r="AU93" s="588">
        <v>0.0</v>
      </c>
      <c r="AV93" s="588">
        <v>0.0</v>
      </c>
      <c r="AW93" s="588">
        <v>0.38</v>
      </c>
      <c r="AX93" s="588">
        <v>4.33</v>
      </c>
      <c r="AY93" s="588">
        <v>0.0</v>
      </c>
      <c r="AZ93" s="588">
        <v>0.45</v>
      </c>
      <c r="BA93" s="588">
        <v>56.3</v>
      </c>
      <c r="BB93" s="589">
        <v>24600.0</v>
      </c>
      <c r="BC93" s="438" t="s">
        <v>1922</v>
      </c>
      <c r="BD93" s="438"/>
      <c r="BE93" s="438" t="s">
        <v>1952</v>
      </c>
      <c r="BF93" s="438" t="s">
        <v>1924</v>
      </c>
      <c r="BG93" s="438" t="s">
        <v>1925</v>
      </c>
      <c r="BH93" s="588">
        <v>0.0</v>
      </c>
      <c r="BI93" s="438" t="s">
        <v>1926</v>
      </c>
      <c r="BJ93" s="438" t="s">
        <v>1927</v>
      </c>
      <c r="BK93" s="438" t="s">
        <v>1928</v>
      </c>
      <c r="BL93" s="438" t="s">
        <v>1929</v>
      </c>
      <c r="BM93" s="438" t="s">
        <v>1930</v>
      </c>
      <c r="BN93" s="588">
        <v>59.9</v>
      </c>
      <c r="BO93" s="438" t="s">
        <v>1955</v>
      </c>
      <c r="BP93" s="438" t="s">
        <v>1967</v>
      </c>
      <c r="BQ93" s="438" t="s">
        <v>2460</v>
      </c>
      <c r="BR93" s="438" t="s">
        <v>1957</v>
      </c>
      <c r="BS93" s="438" t="s">
        <v>1958</v>
      </c>
      <c r="BT93" s="438" t="s">
        <v>1936</v>
      </c>
      <c r="BU93" s="589"/>
      <c r="BV93" s="438" t="s">
        <v>1936</v>
      </c>
      <c r="BW93" s="438"/>
      <c r="BX93" s="416">
        <f t="shared" si="3"/>
        <v>7.2</v>
      </c>
      <c r="BY93" s="89" t="s">
        <v>1937</v>
      </c>
      <c r="BZ93" s="89" t="s">
        <v>2461</v>
      </c>
    </row>
    <row r="94" ht="12.75" hidden="1" customHeight="1">
      <c r="A94" s="6">
        <v>33596.0</v>
      </c>
      <c r="B94" s="438" t="s">
        <v>2455</v>
      </c>
      <c r="C94" s="438" t="s">
        <v>2456</v>
      </c>
      <c r="D94" s="586">
        <v>42565.0</v>
      </c>
      <c r="E94" s="438" t="s">
        <v>2457</v>
      </c>
      <c r="F94" s="438" t="s">
        <v>2412</v>
      </c>
      <c r="G94" s="438" t="s">
        <v>1908</v>
      </c>
      <c r="H94" s="438" t="s">
        <v>1909</v>
      </c>
      <c r="I94" s="438" t="s">
        <v>1910</v>
      </c>
      <c r="J94" s="587">
        <v>1.0</v>
      </c>
      <c r="K94" s="416">
        <v>29.9</v>
      </c>
      <c r="L94" s="438" t="s">
        <v>1911</v>
      </c>
      <c r="M94" s="438" t="s">
        <v>2458</v>
      </c>
      <c r="N94" s="438" t="s">
        <v>1913</v>
      </c>
      <c r="O94" s="416">
        <v>1.64</v>
      </c>
      <c r="P94" s="588">
        <v>0.0</v>
      </c>
      <c r="Q94" s="588">
        <v>0.0</v>
      </c>
      <c r="R94" s="588">
        <v>2.07</v>
      </c>
      <c r="S94" s="588">
        <v>0.0</v>
      </c>
      <c r="T94" s="588">
        <v>0.0</v>
      </c>
      <c r="U94" s="588">
        <v>0.45</v>
      </c>
      <c r="V94" s="416">
        <v>0.39</v>
      </c>
      <c r="W94" s="416">
        <v>1.79</v>
      </c>
      <c r="X94" s="586">
        <v>42565.0</v>
      </c>
      <c r="Y94" s="586">
        <v>42590.47638888889</v>
      </c>
      <c r="Z94" s="438" t="s">
        <v>1914</v>
      </c>
      <c r="AA94" s="438" t="s">
        <v>1915</v>
      </c>
      <c r="AB94" s="586">
        <v>42590.47638888889</v>
      </c>
      <c r="AC94" s="586">
        <v>42590.0</v>
      </c>
      <c r="AD94" s="586">
        <v>42590.0</v>
      </c>
      <c r="AE94" s="438" t="s">
        <v>1916</v>
      </c>
      <c r="AF94" s="438"/>
      <c r="AG94" s="586"/>
      <c r="AH94" s="586"/>
      <c r="AI94" s="589"/>
      <c r="AJ94" s="438"/>
      <c r="AK94" s="588">
        <v>3.58</v>
      </c>
      <c r="AL94" s="589">
        <v>0.0</v>
      </c>
      <c r="AM94" s="438" t="s">
        <v>1917</v>
      </c>
      <c r="AN94" s="438" t="s">
        <v>1918</v>
      </c>
      <c r="AO94" s="438" t="s">
        <v>1919</v>
      </c>
      <c r="AP94" s="438" t="s">
        <v>1920</v>
      </c>
      <c r="AQ94" s="438" t="s">
        <v>2459</v>
      </c>
      <c r="AR94" s="588">
        <v>0.0</v>
      </c>
      <c r="AS94" s="588">
        <v>0.0</v>
      </c>
      <c r="AT94" s="588">
        <v>0.0</v>
      </c>
      <c r="AU94" s="588">
        <v>0.0</v>
      </c>
      <c r="AV94" s="588">
        <v>0.0</v>
      </c>
      <c r="AW94" s="588">
        <v>0.35</v>
      </c>
      <c r="AX94" s="588">
        <v>4.09</v>
      </c>
      <c r="AY94" s="588">
        <v>0.0</v>
      </c>
      <c r="AZ94" s="588">
        <v>0.45</v>
      </c>
      <c r="BA94" s="588">
        <v>29.9</v>
      </c>
      <c r="BB94" s="589">
        <v>24597.0</v>
      </c>
      <c r="BC94" s="438" t="s">
        <v>1922</v>
      </c>
      <c r="BD94" s="438"/>
      <c r="BE94" s="438" t="s">
        <v>1923</v>
      </c>
      <c r="BF94" s="438" t="s">
        <v>1924</v>
      </c>
      <c r="BG94" s="438" t="s">
        <v>1925</v>
      </c>
      <c r="BH94" s="588">
        <v>0.0</v>
      </c>
      <c r="BI94" s="438" t="s">
        <v>1926</v>
      </c>
      <c r="BJ94" s="438" t="s">
        <v>1927</v>
      </c>
      <c r="BK94" s="438" t="s">
        <v>1928</v>
      </c>
      <c r="BL94" s="438" t="s">
        <v>1929</v>
      </c>
      <c r="BM94" s="438" t="s">
        <v>1930</v>
      </c>
      <c r="BN94" s="588">
        <v>29.9</v>
      </c>
      <c r="BO94" s="438" t="s">
        <v>1931</v>
      </c>
      <c r="BP94" s="438" t="s">
        <v>1967</v>
      </c>
      <c r="BQ94" s="438" t="s">
        <v>2460</v>
      </c>
      <c r="BR94" s="438" t="s">
        <v>1934</v>
      </c>
      <c r="BS94" s="438" t="s">
        <v>1935</v>
      </c>
      <c r="BT94" s="438" t="s">
        <v>1936</v>
      </c>
      <c r="BU94" s="589"/>
      <c r="BV94" s="438" t="s">
        <v>1936</v>
      </c>
      <c r="BW94" s="438"/>
      <c r="BX94" s="416">
        <f t="shared" si="3"/>
        <v>3.82</v>
      </c>
      <c r="BY94" s="89" t="s">
        <v>1937</v>
      </c>
      <c r="BZ94" s="89" t="s">
        <v>2461</v>
      </c>
    </row>
    <row r="95" ht="12.75" hidden="1" customHeight="1">
      <c r="A95" s="6">
        <v>33923.0</v>
      </c>
      <c r="B95" s="438" t="s">
        <v>2462</v>
      </c>
      <c r="C95" s="438" t="s">
        <v>2463</v>
      </c>
      <c r="D95" s="586">
        <v>42556.0</v>
      </c>
      <c r="E95" s="438" t="s">
        <v>2464</v>
      </c>
      <c r="F95" s="438" t="s">
        <v>1964</v>
      </c>
      <c r="G95" s="438" t="s">
        <v>1908</v>
      </c>
      <c r="H95" s="438" t="s">
        <v>1909</v>
      </c>
      <c r="I95" s="438" t="s">
        <v>1910</v>
      </c>
      <c r="J95" s="587">
        <v>1.0</v>
      </c>
      <c r="K95" s="416">
        <v>29.9</v>
      </c>
      <c r="L95" s="438" t="s">
        <v>1911</v>
      </c>
      <c r="M95" s="438" t="s">
        <v>2465</v>
      </c>
      <c r="N95" s="438" t="s">
        <v>1913</v>
      </c>
      <c r="O95" s="416">
        <v>1.64</v>
      </c>
      <c r="P95" s="588">
        <v>0.0</v>
      </c>
      <c r="Q95" s="588">
        <v>0.0</v>
      </c>
      <c r="R95" s="588">
        <v>2.07</v>
      </c>
      <c r="S95" s="588">
        <v>0.0</v>
      </c>
      <c r="T95" s="588">
        <v>0.0</v>
      </c>
      <c r="U95" s="588">
        <v>0.45</v>
      </c>
      <c r="V95" s="416">
        <v>0.39</v>
      </c>
      <c r="W95" s="416">
        <v>1.79</v>
      </c>
      <c r="X95" s="586">
        <v>42556.0</v>
      </c>
      <c r="Y95" s="586">
        <v>42569.64375</v>
      </c>
      <c r="Z95" s="438" t="s">
        <v>1914</v>
      </c>
      <c r="AA95" s="438" t="s">
        <v>1915</v>
      </c>
      <c r="AB95" s="586">
        <v>42569.64375</v>
      </c>
      <c r="AC95" s="586">
        <v>42569.0</v>
      </c>
      <c r="AD95" s="586">
        <v>42569.0</v>
      </c>
      <c r="AE95" s="438" t="s">
        <v>1916</v>
      </c>
      <c r="AF95" s="438"/>
      <c r="AG95" s="586"/>
      <c r="AH95" s="586"/>
      <c r="AI95" s="589"/>
      <c r="AJ95" s="438"/>
      <c r="AK95" s="588">
        <v>3.58</v>
      </c>
      <c r="AL95" s="589">
        <v>0.0</v>
      </c>
      <c r="AM95" s="438" t="s">
        <v>1917</v>
      </c>
      <c r="AN95" s="438" t="s">
        <v>1918</v>
      </c>
      <c r="AO95" s="438" t="s">
        <v>1919</v>
      </c>
      <c r="AP95" s="438" t="s">
        <v>1920</v>
      </c>
      <c r="AQ95" s="438" t="s">
        <v>2466</v>
      </c>
      <c r="AR95" s="588">
        <v>0.0</v>
      </c>
      <c r="AS95" s="588">
        <v>0.0</v>
      </c>
      <c r="AT95" s="588">
        <v>0.0</v>
      </c>
      <c r="AU95" s="588">
        <v>0.0</v>
      </c>
      <c r="AV95" s="588">
        <v>0.0</v>
      </c>
      <c r="AW95" s="588">
        <v>0.37</v>
      </c>
      <c r="AX95" s="588">
        <v>5.02</v>
      </c>
      <c r="AY95" s="588">
        <v>0.0</v>
      </c>
      <c r="AZ95" s="588">
        <v>0.45</v>
      </c>
      <c r="BA95" s="588">
        <v>29.9</v>
      </c>
      <c r="BB95" s="589">
        <v>24597.0</v>
      </c>
      <c r="BC95" s="438" t="s">
        <v>1922</v>
      </c>
      <c r="BD95" s="438"/>
      <c r="BE95" s="438" t="s">
        <v>1923</v>
      </c>
      <c r="BF95" s="438" t="s">
        <v>1924</v>
      </c>
      <c r="BG95" s="438" t="s">
        <v>1925</v>
      </c>
      <c r="BH95" s="588">
        <v>0.0</v>
      </c>
      <c r="BI95" s="438" t="s">
        <v>1926</v>
      </c>
      <c r="BJ95" s="438" t="s">
        <v>1927</v>
      </c>
      <c r="BK95" s="438" t="s">
        <v>1928</v>
      </c>
      <c r="BL95" s="438" t="s">
        <v>1929</v>
      </c>
      <c r="BM95" s="438" t="s">
        <v>1930</v>
      </c>
      <c r="BN95" s="588">
        <v>29.9</v>
      </c>
      <c r="BO95" s="438" t="s">
        <v>1931</v>
      </c>
      <c r="BP95" s="438" t="s">
        <v>1967</v>
      </c>
      <c r="BQ95" s="438" t="s">
        <v>2467</v>
      </c>
      <c r="BR95" s="438" t="s">
        <v>1934</v>
      </c>
      <c r="BS95" s="438" t="s">
        <v>1935</v>
      </c>
      <c r="BT95" s="438" t="s">
        <v>1936</v>
      </c>
      <c r="BU95" s="589"/>
      <c r="BV95" s="438" t="s">
        <v>1936</v>
      </c>
      <c r="BW95" s="438"/>
      <c r="BX95" s="416">
        <f t="shared" si="3"/>
        <v>3.82</v>
      </c>
      <c r="BY95" s="89" t="s">
        <v>1937</v>
      </c>
      <c r="BZ95" s="89" t="s">
        <v>2468</v>
      </c>
    </row>
    <row r="96" ht="12.75" hidden="1" customHeight="1">
      <c r="A96" s="6">
        <v>34020.0</v>
      </c>
      <c r="B96" s="438" t="s">
        <v>2469</v>
      </c>
      <c r="C96" s="438" t="s">
        <v>2251</v>
      </c>
      <c r="D96" s="586">
        <v>42556.0</v>
      </c>
      <c r="E96" s="438" t="s">
        <v>2470</v>
      </c>
      <c r="F96" s="438" t="s">
        <v>2082</v>
      </c>
      <c r="G96" s="438" t="s">
        <v>1908</v>
      </c>
      <c r="H96" s="438" t="s">
        <v>1909</v>
      </c>
      <c r="I96" s="438" t="s">
        <v>1910</v>
      </c>
      <c r="J96" s="587">
        <v>1.0</v>
      </c>
      <c r="K96" s="416">
        <v>24.52</v>
      </c>
      <c r="L96" s="438" t="s">
        <v>1911</v>
      </c>
      <c r="M96" s="438" t="s">
        <v>2471</v>
      </c>
      <c r="N96" s="438" t="s">
        <v>1913</v>
      </c>
      <c r="O96" s="416">
        <v>1.34</v>
      </c>
      <c r="P96" s="588">
        <v>0.0</v>
      </c>
      <c r="Q96" s="588">
        <v>0.0</v>
      </c>
      <c r="R96" s="588">
        <v>2.07</v>
      </c>
      <c r="S96" s="588">
        <v>0.0</v>
      </c>
      <c r="T96" s="588">
        <v>0.0</v>
      </c>
      <c r="U96" s="588">
        <v>0.45</v>
      </c>
      <c r="V96" s="416">
        <v>0.32</v>
      </c>
      <c r="W96" s="416">
        <v>1.47</v>
      </c>
      <c r="X96" s="586">
        <v>42556.0</v>
      </c>
      <c r="Y96" s="586">
        <v>42569.64375</v>
      </c>
      <c r="Z96" s="438" t="s">
        <v>1914</v>
      </c>
      <c r="AA96" s="438" t="s">
        <v>1915</v>
      </c>
      <c r="AB96" s="586">
        <v>42569.64375</v>
      </c>
      <c r="AC96" s="586">
        <v>42569.0</v>
      </c>
      <c r="AD96" s="586">
        <v>42569.0</v>
      </c>
      <c r="AE96" s="438" t="s">
        <v>1916</v>
      </c>
      <c r="AF96" s="438"/>
      <c r="AG96" s="586"/>
      <c r="AH96" s="586"/>
      <c r="AI96" s="589"/>
      <c r="AJ96" s="438"/>
      <c r="AK96" s="588">
        <v>2.93</v>
      </c>
      <c r="AL96" s="589">
        <v>0.0</v>
      </c>
      <c r="AM96" s="438" t="s">
        <v>1917</v>
      </c>
      <c r="AN96" s="438" t="s">
        <v>1918</v>
      </c>
      <c r="AO96" s="438" t="s">
        <v>1919</v>
      </c>
      <c r="AP96" s="438" t="s">
        <v>1920</v>
      </c>
      <c r="AQ96" s="438" t="s">
        <v>2472</v>
      </c>
      <c r="AR96" s="588">
        <v>0.0</v>
      </c>
      <c r="AS96" s="588">
        <v>0.0</v>
      </c>
      <c r="AT96" s="588">
        <v>0.0</v>
      </c>
      <c r="AU96" s="588">
        <v>0.0</v>
      </c>
      <c r="AV96" s="588">
        <v>0.0</v>
      </c>
      <c r="AW96" s="588">
        <v>0.42</v>
      </c>
      <c r="AX96" s="588">
        <v>7.19</v>
      </c>
      <c r="AY96" s="588">
        <v>0.0</v>
      </c>
      <c r="AZ96" s="588">
        <v>0.45</v>
      </c>
      <c r="BA96" s="588">
        <v>24.52</v>
      </c>
      <c r="BB96" s="589">
        <v>24597.0</v>
      </c>
      <c r="BC96" s="438" t="s">
        <v>1922</v>
      </c>
      <c r="BD96" s="438"/>
      <c r="BE96" s="438" t="s">
        <v>1923</v>
      </c>
      <c r="BF96" s="438" t="s">
        <v>1924</v>
      </c>
      <c r="BG96" s="438" t="s">
        <v>1925</v>
      </c>
      <c r="BH96" s="588">
        <v>0.0</v>
      </c>
      <c r="BI96" s="438" t="s">
        <v>1926</v>
      </c>
      <c r="BJ96" s="438" t="s">
        <v>1927</v>
      </c>
      <c r="BK96" s="438" t="s">
        <v>1928</v>
      </c>
      <c r="BL96" s="438" t="s">
        <v>1929</v>
      </c>
      <c r="BM96" s="438" t="s">
        <v>1930</v>
      </c>
      <c r="BN96" s="588">
        <v>29.9</v>
      </c>
      <c r="BO96" s="438" t="s">
        <v>1931</v>
      </c>
      <c r="BP96" s="438" t="s">
        <v>1967</v>
      </c>
      <c r="BQ96" s="438" t="s">
        <v>2473</v>
      </c>
      <c r="BR96" s="438" t="s">
        <v>1934</v>
      </c>
      <c r="BS96" s="438" t="s">
        <v>1935</v>
      </c>
      <c r="BT96" s="438" t="s">
        <v>1936</v>
      </c>
      <c r="BU96" s="589"/>
      <c r="BV96" s="438" t="s">
        <v>1936</v>
      </c>
      <c r="BW96" s="438"/>
      <c r="BX96" s="416">
        <f t="shared" si="3"/>
        <v>3.13</v>
      </c>
      <c r="BY96" s="89" t="s">
        <v>1937</v>
      </c>
      <c r="BZ96" s="89" t="s">
        <v>2474</v>
      </c>
    </row>
    <row r="97" ht="12.75" hidden="1" customHeight="1">
      <c r="A97" s="6">
        <v>34880.0</v>
      </c>
      <c r="B97" s="438" t="s">
        <v>2475</v>
      </c>
      <c r="C97" s="438" t="s">
        <v>2476</v>
      </c>
      <c r="D97" s="586">
        <v>42556.0</v>
      </c>
      <c r="E97" s="438" t="s">
        <v>2477</v>
      </c>
      <c r="F97" s="438" t="s">
        <v>1947</v>
      </c>
      <c r="G97" s="438" t="s">
        <v>1908</v>
      </c>
      <c r="H97" s="438" t="s">
        <v>1909</v>
      </c>
      <c r="I97" s="438" t="s">
        <v>1910</v>
      </c>
      <c r="J97" s="587">
        <v>2.0</v>
      </c>
      <c r="K97" s="416">
        <v>59.8</v>
      </c>
      <c r="L97" s="438" t="s">
        <v>1911</v>
      </c>
      <c r="M97" s="438" t="s">
        <v>2478</v>
      </c>
      <c r="N97" s="438" t="s">
        <v>1913</v>
      </c>
      <c r="O97" s="416">
        <v>3.28</v>
      </c>
      <c r="P97" s="588">
        <v>0.0</v>
      </c>
      <c r="Q97" s="588">
        <v>0.0</v>
      </c>
      <c r="R97" s="588">
        <v>4.14</v>
      </c>
      <c r="S97" s="588">
        <v>0.0</v>
      </c>
      <c r="T97" s="588">
        <v>0.0</v>
      </c>
      <c r="U97" s="588">
        <v>0.9</v>
      </c>
      <c r="V97" s="416">
        <v>0.78</v>
      </c>
      <c r="W97" s="416">
        <v>3.59</v>
      </c>
      <c r="X97" s="586">
        <v>42556.0</v>
      </c>
      <c r="Y97" s="586">
        <v>42570.40694444445</v>
      </c>
      <c r="Z97" s="438" t="s">
        <v>1914</v>
      </c>
      <c r="AA97" s="438" t="s">
        <v>1915</v>
      </c>
      <c r="AB97" s="586">
        <v>42570.40694444445</v>
      </c>
      <c r="AC97" s="586">
        <v>42569.0</v>
      </c>
      <c r="AD97" s="586">
        <v>42569.0</v>
      </c>
      <c r="AE97" s="438" t="s">
        <v>1916</v>
      </c>
      <c r="AF97" s="438"/>
      <c r="AG97" s="586"/>
      <c r="AH97" s="586"/>
      <c r="AI97" s="589"/>
      <c r="AJ97" s="438"/>
      <c r="AK97" s="588">
        <v>7.17</v>
      </c>
      <c r="AL97" s="589">
        <v>0.0</v>
      </c>
      <c r="AM97" s="438" t="s">
        <v>1917</v>
      </c>
      <c r="AN97" s="438" t="s">
        <v>1918</v>
      </c>
      <c r="AO97" s="438" t="s">
        <v>1919</v>
      </c>
      <c r="AP97" s="438" t="s">
        <v>1920</v>
      </c>
      <c r="AQ97" s="438" t="s">
        <v>2479</v>
      </c>
      <c r="AR97" s="588">
        <v>0.0</v>
      </c>
      <c r="AS97" s="588">
        <v>0.0</v>
      </c>
      <c r="AT97" s="588">
        <v>0.0</v>
      </c>
      <c r="AU97" s="588">
        <v>0.0</v>
      </c>
      <c r="AV97" s="588">
        <v>0.0</v>
      </c>
      <c r="AW97" s="588">
        <v>0.7</v>
      </c>
      <c r="AX97" s="588">
        <v>25.28</v>
      </c>
      <c r="AY97" s="588">
        <v>0.0</v>
      </c>
      <c r="AZ97" s="588">
        <v>0.9</v>
      </c>
      <c r="BA97" s="588">
        <v>59.8</v>
      </c>
      <c r="BB97" s="589">
        <v>24597.0</v>
      </c>
      <c r="BC97" s="438" t="s">
        <v>1922</v>
      </c>
      <c r="BD97" s="438"/>
      <c r="BE97" s="438" t="s">
        <v>1923</v>
      </c>
      <c r="BF97" s="438" t="s">
        <v>1924</v>
      </c>
      <c r="BG97" s="438" t="s">
        <v>1925</v>
      </c>
      <c r="BH97" s="588">
        <v>0.0</v>
      </c>
      <c r="BI97" s="438" t="s">
        <v>1926</v>
      </c>
      <c r="BJ97" s="438" t="s">
        <v>1927</v>
      </c>
      <c r="BK97" s="438" t="s">
        <v>1928</v>
      </c>
      <c r="BL97" s="438" t="s">
        <v>1929</v>
      </c>
      <c r="BM97" s="438" t="s">
        <v>1930</v>
      </c>
      <c r="BN97" s="588">
        <v>29.9</v>
      </c>
      <c r="BO97" s="438" t="s">
        <v>1931</v>
      </c>
      <c r="BP97" s="438" t="s">
        <v>1956</v>
      </c>
      <c r="BQ97" s="438" t="s">
        <v>2480</v>
      </c>
      <c r="BR97" s="438" t="s">
        <v>1934</v>
      </c>
      <c r="BS97" s="438" t="s">
        <v>1935</v>
      </c>
      <c r="BT97" s="438" t="s">
        <v>1936</v>
      </c>
      <c r="BU97" s="589"/>
      <c r="BV97" s="438" t="s">
        <v>1936</v>
      </c>
      <c r="BW97" s="438"/>
      <c r="BX97" s="416">
        <f t="shared" si="3"/>
        <v>7.65</v>
      </c>
      <c r="BY97" s="89" t="s">
        <v>1937</v>
      </c>
      <c r="BZ97" s="89" t="s">
        <v>2481</v>
      </c>
    </row>
    <row r="98" ht="12.75" hidden="1" customHeight="1">
      <c r="A98" s="6">
        <v>35163.0</v>
      </c>
      <c r="B98" s="438" t="s">
        <v>2482</v>
      </c>
      <c r="C98" s="438" t="s">
        <v>2483</v>
      </c>
      <c r="D98" s="586">
        <v>42556.0</v>
      </c>
      <c r="E98" s="438" t="s">
        <v>2484</v>
      </c>
      <c r="F98" s="438" t="s">
        <v>2485</v>
      </c>
      <c r="G98" s="438" t="s">
        <v>1948</v>
      </c>
      <c r="H98" s="438" t="s">
        <v>1909</v>
      </c>
      <c r="I98" s="438" t="s">
        <v>1910</v>
      </c>
      <c r="J98" s="587">
        <v>35.0</v>
      </c>
      <c r="K98" s="416">
        <v>1590.4</v>
      </c>
      <c r="L98" s="438" t="s">
        <v>1949</v>
      </c>
      <c r="M98" s="438" t="s">
        <v>2486</v>
      </c>
      <c r="N98" s="438" t="s">
        <v>1913</v>
      </c>
      <c r="O98" s="416">
        <v>87.28</v>
      </c>
      <c r="P98" s="588">
        <v>0.0</v>
      </c>
      <c r="Q98" s="588">
        <v>0.0</v>
      </c>
      <c r="R98" s="588">
        <v>131.04</v>
      </c>
      <c r="S98" s="588">
        <v>0.0</v>
      </c>
      <c r="T98" s="588">
        <v>0.0</v>
      </c>
      <c r="U98" s="588">
        <v>15.75</v>
      </c>
      <c r="V98" s="416">
        <v>20.68</v>
      </c>
      <c r="W98" s="416">
        <v>95.42</v>
      </c>
      <c r="X98" s="586">
        <v>42556.0</v>
      </c>
      <c r="Y98" s="586">
        <v>42566.50625</v>
      </c>
      <c r="Z98" s="438" t="s">
        <v>1914</v>
      </c>
      <c r="AA98" s="438" t="s">
        <v>1915</v>
      </c>
      <c r="AB98" s="586">
        <v>42566.50625</v>
      </c>
      <c r="AC98" s="586">
        <v>42569.0</v>
      </c>
      <c r="AD98" s="586">
        <v>42569.0</v>
      </c>
      <c r="AE98" s="438" t="s">
        <v>1916</v>
      </c>
      <c r="AF98" s="438"/>
      <c r="AG98" s="586"/>
      <c r="AH98" s="586"/>
      <c r="AI98" s="589"/>
      <c r="AJ98" s="438"/>
      <c r="AK98" s="588">
        <v>190.84</v>
      </c>
      <c r="AL98" s="589">
        <v>0.0</v>
      </c>
      <c r="AM98" s="438" t="s">
        <v>1917</v>
      </c>
      <c r="AN98" s="438" t="s">
        <v>1918</v>
      </c>
      <c r="AO98" s="438" t="s">
        <v>1919</v>
      </c>
      <c r="AP98" s="438" t="s">
        <v>1920</v>
      </c>
      <c r="AQ98" s="438" t="s">
        <v>2487</v>
      </c>
      <c r="AR98" s="588">
        <v>0.0</v>
      </c>
      <c r="AS98" s="588">
        <v>0.0</v>
      </c>
      <c r="AT98" s="588">
        <v>0.0</v>
      </c>
      <c r="AU98" s="588">
        <v>0.0</v>
      </c>
      <c r="AV98" s="588">
        <v>0.0</v>
      </c>
      <c r="AW98" s="588">
        <v>0.0</v>
      </c>
      <c r="AX98" s="588">
        <v>24.85</v>
      </c>
      <c r="AY98" s="588">
        <v>0.5</v>
      </c>
      <c r="AZ98" s="588">
        <v>15.75</v>
      </c>
      <c r="BA98" s="588">
        <v>1590.4</v>
      </c>
      <c r="BB98" s="589">
        <v>24600.0</v>
      </c>
      <c r="BC98" s="438" t="s">
        <v>1922</v>
      </c>
      <c r="BD98" s="438"/>
      <c r="BE98" s="438" t="s">
        <v>1952</v>
      </c>
      <c r="BF98" s="438" t="s">
        <v>1924</v>
      </c>
      <c r="BG98" s="438" t="s">
        <v>1936</v>
      </c>
      <c r="BH98" s="588">
        <v>0.0</v>
      </c>
      <c r="BI98" s="438" t="s">
        <v>1926</v>
      </c>
      <c r="BJ98" s="438" t="s">
        <v>2212</v>
      </c>
      <c r="BK98" s="438" t="s">
        <v>2213</v>
      </c>
      <c r="BL98" s="438"/>
      <c r="BM98" s="438"/>
      <c r="BN98" s="588">
        <v>59.9</v>
      </c>
      <c r="BO98" s="438" t="s">
        <v>1955</v>
      </c>
      <c r="BP98" s="438" t="s">
        <v>2093</v>
      </c>
      <c r="BQ98" s="438"/>
      <c r="BR98" s="438" t="s">
        <v>1957</v>
      </c>
      <c r="BS98" s="438" t="s">
        <v>1958</v>
      </c>
      <c r="BT98" s="438" t="s">
        <v>1936</v>
      </c>
      <c r="BU98" s="589"/>
      <c r="BV98" s="438" t="s">
        <v>1936</v>
      </c>
      <c r="BW98" s="438"/>
      <c r="BX98" s="416">
        <f t="shared" si="3"/>
        <v>203.38</v>
      </c>
      <c r="BY98" s="89" t="s">
        <v>1937</v>
      </c>
      <c r="BZ98" s="89" t="s">
        <v>2488</v>
      </c>
    </row>
    <row r="99" ht="12.75" hidden="1" customHeight="1">
      <c r="A99" s="6">
        <v>35163.0</v>
      </c>
      <c r="B99" s="438" t="s">
        <v>2482</v>
      </c>
      <c r="C99" s="438" t="s">
        <v>2483</v>
      </c>
      <c r="D99" s="586">
        <v>42556.0</v>
      </c>
      <c r="E99" s="438" t="s">
        <v>2484</v>
      </c>
      <c r="F99" s="438" t="s">
        <v>2485</v>
      </c>
      <c r="G99" s="438" t="s">
        <v>1908</v>
      </c>
      <c r="H99" s="438" t="s">
        <v>1909</v>
      </c>
      <c r="I99" s="438" t="s">
        <v>1910</v>
      </c>
      <c r="J99" s="587">
        <v>280.0</v>
      </c>
      <c r="K99" s="416">
        <v>7260.4</v>
      </c>
      <c r="L99" s="438" t="s">
        <v>1911</v>
      </c>
      <c r="M99" s="438" t="s">
        <v>2486</v>
      </c>
      <c r="N99" s="438" t="s">
        <v>1913</v>
      </c>
      <c r="O99" s="416">
        <v>398.49</v>
      </c>
      <c r="P99" s="588">
        <v>0.0</v>
      </c>
      <c r="Q99" s="588">
        <v>0.0</v>
      </c>
      <c r="R99" s="588">
        <v>579.6</v>
      </c>
      <c r="S99" s="588">
        <v>0.0</v>
      </c>
      <c r="T99" s="588">
        <v>0.0</v>
      </c>
      <c r="U99" s="588">
        <v>126.0</v>
      </c>
      <c r="V99" s="416">
        <v>94.39</v>
      </c>
      <c r="W99" s="416">
        <v>435.62</v>
      </c>
      <c r="X99" s="586">
        <v>42556.0</v>
      </c>
      <c r="Y99" s="586">
        <v>42566.50625</v>
      </c>
      <c r="Z99" s="438" t="s">
        <v>1914</v>
      </c>
      <c r="AA99" s="438" t="s">
        <v>1915</v>
      </c>
      <c r="AB99" s="586">
        <v>42566.50625</v>
      </c>
      <c r="AC99" s="586">
        <v>42569.0</v>
      </c>
      <c r="AD99" s="586">
        <v>42569.0</v>
      </c>
      <c r="AE99" s="438" t="s">
        <v>1916</v>
      </c>
      <c r="AF99" s="438"/>
      <c r="AG99" s="586"/>
      <c r="AH99" s="586"/>
      <c r="AI99" s="589"/>
      <c r="AJ99" s="438"/>
      <c r="AK99" s="588">
        <v>871.25</v>
      </c>
      <c r="AL99" s="589">
        <v>0.0</v>
      </c>
      <c r="AM99" s="438" t="s">
        <v>1917</v>
      </c>
      <c r="AN99" s="438" t="s">
        <v>1918</v>
      </c>
      <c r="AO99" s="438" t="s">
        <v>1919</v>
      </c>
      <c r="AP99" s="438" t="s">
        <v>1920</v>
      </c>
      <c r="AQ99" s="438" t="s">
        <v>2487</v>
      </c>
      <c r="AR99" s="588">
        <v>0.0</v>
      </c>
      <c r="AS99" s="588">
        <v>0.0</v>
      </c>
      <c r="AT99" s="588">
        <v>0.0</v>
      </c>
      <c r="AU99" s="588">
        <v>0.0</v>
      </c>
      <c r="AV99" s="588">
        <v>0.0</v>
      </c>
      <c r="AW99" s="588">
        <v>0.0</v>
      </c>
      <c r="AX99" s="588">
        <v>192.62</v>
      </c>
      <c r="AY99" s="588">
        <v>3.9</v>
      </c>
      <c r="AZ99" s="588">
        <v>126.0</v>
      </c>
      <c r="BA99" s="588">
        <v>7260.4</v>
      </c>
      <c r="BB99" s="589">
        <v>24597.0</v>
      </c>
      <c r="BC99" s="438" t="s">
        <v>1922</v>
      </c>
      <c r="BD99" s="438"/>
      <c r="BE99" s="438" t="s">
        <v>1923</v>
      </c>
      <c r="BF99" s="438" t="s">
        <v>1924</v>
      </c>
      <c r="BG99" s="438" t="s">
        <v>1936</v>
      </c>
      <c r="BH99" s="588">
        <v>0.0</v>
      </c>
      <c r="BI99" s="438" t="s">
        <v>1926</v>
      </c>
      <c r="BJ99" s="438" t="s">
        <v>2212</v>
      </c>
      <c r="BK99" s="438" t="s">
        <v>2213</v>
      </c>
      <c r="BL99" s="438"/>
      <c r="BM99" s="438"/>
      <c r="BN99" s="588">
        <v>29.9</v>
      </c>
      <c r="BO99" s="438" t="s">
        <v>1931</v>
      </c>
      <c r="BP99" s="438" t="s">
        <v>2093</v>
      </c>
      <c r="BQ99" s="438"/>
      <c r="BR99" s="438" t="s">
        <v>1934</v>
      </c>
      <c r="BS99" s="438" t="s">
        <v>1935</v>
      </c>
      <c r="BT99" s="438" t="s">
        <v>1936</v>
      </c>
      <c r="BU99" s="589"/>
      <c r="BV99" s="438" t="s">
        <v>1936</v>
      </c>
      <c r="BW99" s="438"/>
      <c r="BX99" s="416">
        <f t="shared" si="3"/>
        <v>928.5</v>
      </c>
      <c r="BY99" s="89" t="s">
        <v>1937</v>
      </c>
      <c r="BZ99" s="89" t="s">
        <v>2488</v>
      </c>
    </row>
    <row r="100" ht="12.75" hidden="1" customHeight="1">
      <c r="A100" s="6">
        <v>35296.0</v>
      </c>
      <c r="B100" s="438" t="s">
        <v>2489</v>
      </c>
      <c r="C100" s="438" t="s">
        <v>2490</v>
      </c>
      <c r="D100" s="586">
        <v>42556.0</v>
      </c>
      <c r="E100" s="438" t="s">
        <v>2491</v>
      </c>
      <c r="F100" s="438" t="s">
        <v>2127</v>
      </c>
      <c r="G100" s="438" t="s">
        <v>1908</v>
      </c>
      <c r="H100" s="438" t="s">
        <v>1909</v>
      </c>
      <c r="I100" s="438" t="s">
        <v>1910</v>
      </c>
      <c r="J100" s="587">
        <v>1.0</v>
      </c>
      <c r="K100" s="416">
        <v>29.9</v>
      </c>
      <c r="L100" s="438" t="s">
        <v>1911</v>
      </c>
      <c r="M100" s="438" t="s">
        <v>2492</v>
      </c>
      <c r="N100" s="438" t="s">
        <v>1913</v>
      </c>
      <c r="O100" s="416">
        <v>1.64</v>
      </c>
      <c r="P100" s="588">
        <v>0.0</v>
      </c>
      <c r="Q100" s="588">
        <v>0.0</v>
      </c>
      <c r="R100" s="588">
        <v>2.07</v>
      </c>
      <c r="S100" s="588">
        <v>0.0</v>
      </c>
      <c r="T100" s="588">
        <v>0.0</v>
      </c>
      <c r="U100" s="588">
        <v>0.45</v>
      </c>
      <c r="V100" s="416">
        <v>0.39</v>
      </c>
      <c r="W100" s="416">
        <v>1.79</v>
      </c>
      <c r="X100" s="586">
        <v>42556.0</v>
      </c>
      <c r="Y100" s="586">
        <v>42570.40694444445</v>
      </c>
      <c r="Z100" s="438" t="s">
        <v>1914</v>
      </c>
      <c r="AA100" s="438" t="s">
        <v>1915</v>
      </c>
      <c r="AB100" s="586">
        <v>42570.40694444445</v>
      </c>
      <c r="AC100" s="586">
        <v>42569.0</v>
      </c>
      <c r="AD100" s="586">
        <v>42569.0</v>
      </c>
      <c r="AE100" s="438" t="s">
        <v>1916</v>
      </c>
      <c r="AF100" s="438"/>
      <c r="AG100" s="586"/>
      <c r="AH100" s="586"/>
      <c r="AI100" s="589"/>
      <c r="AJ100" s="438"/>
      <c r="AK100" s="588">
        <v>3.58</v>
      </c>
      <c r="AL100" s="589">
        <v>0.0</v>
      </c>
      <c r="AM100" s="438" t="s">
        <v>1917</v>
      </c>
      <c r="AN100" s="438" t="s">
        <v>1918</v>
      </c>
      <c r="AO100" s="438" t="s">
        <v>1919</v>
      </c>
      <c r="AP100" s="438" t="s">
        <v>1920</v>
      </c>
      <c r="AQ100" s="438" t="s">
        <v>2493</v>
      </c>
      <c r="AR100" s="588">
        <v>0.0</v>
      </c>
      <c r="AS100" s="588">
        <v>0.0</v>
      </c>
      <c r="AT100" s="588">
        <v>0.0</v>
      </c>
      <c r="AU100" s="588">
        <v>0.0</v>
      </c>
      <c r="AV100" s="588">
        <v>0.0</v>
      </c>
      <c r="AW100" s="588">
        <v>0.34</v>
      </c>
      <c r="AX100" s="588">
        <v>7.31</v>
      </c>
      <c r="AY100" s="588">
        <v>0.0</v>
      </c>
      <c r="AZ100" s="588">
        <v>0.45</v>
      </c>
      <c r="BA100" s="588">
        <v>29.9</v>
      </c>
      <c r="BB100" s="589">
        <v>24597.0</v>
      </c>
      <c r="BC100" s="438" t="s">
        <v>1922</v>
      </c>
      <c r="BD100" s="438"/>
      <c r="BE100" s="438" t="s">
        <v>1923</v>
      </c>
      <c r="BF100" s="438" t="s">
        <v>1924</v>
      </c>
      <c r="BG100" s="438" t="s">
        <v>1925</v>
      </c>
      <c r="BH100" s="588">
        <v>0.0</v>
      </c>
      <c r="BI100" s="438" t="s">
        <v>1926</v>
      </c>
      <c r="BJ100" s="438" t="s">
        <v>1927</v>
      </c>
      <c r="BK100" s="438" t="s">
        <v>1928</v>
      </c>
      <c r="BL100" s="438" t="s">
        <v>1929</v>
      </c>
      <c r="BM100" s="438" t="s">
        <v>1930</v>
      </c>
      <c r="BN100" s="588">
        <v>29.9</v>
      </c>
      <c r="BO100" s="438" t="s">
        <v>1931</v>
      </c>
      <c r="BP100" s="438" t="s">
        <v>2013</v>
      </c>
      <c r="BQ100" s="438" t="s">
        <v>2494</v>
      </c>
      <c r="BR100" s="438" t="s">
        <v>1934</v>
      </c>
      <c r="BS100" s="438" t="s">
        <v>1935</v>
      </c>
      <c r="BT100" s="438" t="s">
        <v>1936</v>
      </c>
      <c r="BU100" s="589"/>
      <c r="BV100" s="438" t="s">
        <v>1936</v>
      </c>
      <c r="BW100" s="438"/>
      <c r="BX100" s="416">
        <f t="shared" si="3"/>
        <v>3.82</v>
      </c>
      <c r="BY100" s="89" t="s">
        <v>1937</v>
      </c>
      <c r="BZ100" s="89" t="s">
        <v>2495</v>
      </c>
    </row>
    <row r="101" ht="12.75" hidden="1" customHeight="1">
      <c r="A101" s="6">
        <v>35377.0</v>
      </c>
      <c r="B101" s="438" t="s">
        <v>2496</v>
      </c>
      <c r="C101" s="438" t="s">
        <v>2497</v>
      </c>
      <c r="D101" s="586">
        <v>42556.0</v>
      </c>
      <c r="E101" s="438" t="s">
        <v>2498</v>
      </c>
      <c r="F101" s="438" t="s">
        <v>2090</v>
      </c>
      <c r="G101" s="438" t="s">
        <v>1908</v>
      </c>
      <c r="H101" s="438" t="s">
        <v>1909</v>
      </c>
      <c r="I101" s="438" t="s">
        <v>1910</v>
      </c>
      <c r="J101" s="587">
        <v>1.0</v>
      </c>
      <c r="K101" s="416">
        <v>29.9</v>
      </c>
      <c r="L101" s="438" t="s">
        <v>1911</v>
      </c>
      <c r="M101" s="438" t="s">
        <v>2499</v>
      </c>
      <c r="N101" s="438" t="s">
        <v>1913</v>
      </c>
      <c r="O101" s="416">
        <v>1.64</v>
      </c>
      <c r="P101" s="588">
        <v>0.0</v>
      </c>
      <c r="Q101" s="588">
        <v>0.0</v>
      </c>
      <c r="R101" s="588">
        <v>2.07</v>
      </c>
      <c r="S101" s="588">
        <v>0.0</v>
      </c>
      <c r="T101" s="588">
        <v>0.0</v>
      </c>
      <c r="U101" s="588">
        <v>0.45</v>
      </c>
      <c r="V101" s="416">
        <v>0.39</v>
      </c>
      <c r="W101" s="416">
        <v>1.79</v>
      </c>
      <c r="X101" s="586">
        <v>42556.0</v>
      </c>
      <c r="Y101" s="586">
        <v>42570.40694444445</v>
      </c>
      <c r="Z101" s="438" t="s">
        <v>1914</v>
      </c>
      <c r="AA101" s="438" t="s">
        <v>1915</v>
      </c>
      <c r="AB101" s="586">
        <v>42570.40694444445</v>
      </c>
      <c r="AC101" s="586">
        <v>42569.0</v>
      </c>
      <c r="AD101" s="586">
        <v>42569.0</v>
      </c>
      <c r="AE101" s="438" t="s">
        <v>1916</v>
      </c>
      <c r="AF101" s="438"/>
      <c r="AG101" s="586"/>
      <c r="AH101" s="586"/>
      <c r="AI101" s="589"/>
      <c r="AJ101" s="438"/>
      <c r="AK101" s="588">
        <v>3.58</v>
      </c>
      <c r="AL101" s="589">
        <v>0.0</v>
      </c>
      <c r="AM101" s="438" t="s">
        <v>1917</v>
      </c>
      <c r="AN101" s="438" t="s">
        <v>1918</v>
      </c>
      <c r="AO101" s="438" t="s">
        <v>1919</v>
      </c>
      <c r="AP101" s="438" t="s">
        <v>1920</v>
      </c>
      <c r="AQ101" s="438" t="s">
        <v>2500</v>
      </c>
      <c r="AR101" s="588">
        <v>0.0</v>
      </c>
      <c r="AS101" s="588">
        <v>0.0</v>
      </c>
      <c r="AT101" s="588">
        <v>0.0</v>
      </c>
      <c r="AU101" s="588">
        <v>0.0</v>
      </c>
      <c r="AV101" s="588">
        <v>0.0</v>
      </c>
      <c r="AW101" s="588">
        <v>0.37</v>
      </c>
      <c r="AX101" s="588">
        <v>10.09</v>
      </c>
      <c r="AY101" s="588">
        <v>0.0</v>
      </c>
      <c r="AZ101" s="588">
        <v>0.45</v>
      </c>
      <c r="BA101" s="588">
        <v>29.9</v>
      </c>
      <c r="BB101" s="589">
        <v>24597.0</v>
      </c>
      <c r="BC101" s="438" t="s">
        <v>1922</v>
      </c>
      <c r="BD101" s="438"/>
      <c r="BE101" s="438" t="s">
        <v>1923</v>
      </c>
      <c r="BF101" s="438" t="s">
        <v>1924</v>
      </c>
      <c r="BG101" s="438" t="s">
        <v>1925</v>
      </c>
      <c r="BH101" s="588">
        <v>0.0</v>
      </c>
      <c r="BI101" s="438" t="s">
        <v>1926</v>
      </c>
      <c r="BJ101" s="438" t="s">
        <v>1927</v>
      </c>
      <c r="BK101" s="438" t="s">
        <v>1928</v>
      </c>
      <c r="BL101" s="438" t="s">
        <v>1929</v>
      </c>
      <c r="BM101" s="438" t="s">
        <v>1930</v>
      </c>
      <c r="BN101" s="588">
        <v>29.9</v>
      </c>
      <c r="BO101" s="438" t="s">
        <v>1931</v>
      </c>
      <c r="BP101" s="438" t="s">
        <v>2093</v>
      </c>
      <c r="BQ101" s="438" t="s">
        <v>2501</v>
      </c>
      <c r="BR101" s="438" t="s">
        <v>1934</v>
      </c>
      <c r="BS101" s="438" t="s">
        <v>1935</v>
      </c>
      <c r="BT101" s="438" t="s">
        <v>1936</v>
      </c>
      <c r="BU101" s="589"/>
      <c r="BV101" s="438" t="s">
        <v>1936</v>
      </c>
      <c r="BW101" s="438"/>
      <c r="BX101" s="416">
        <f t="shared" si="3"/>
        <v>3.82</v>
      </c>
      <c r="BY101" s="89" t="s">
        <v>1937</v>
      </c>
      <c r="BZ101" s="89" t="s">
        <v>2502</v>
      </c>
    </row>
    <row r="102" ht="12.75" hidden="1" customHeight="1">
      <c r="A102" s="6">
        <v>35403.0</v>
      </c>
      <c r="B102" s="438" t="s">
        <v>2503</v>
      </c>
      <c r="C102" s="438" t="s">
        <v>2251</v>
      </c>
      <c r="D102" s="586">
        <v>42556.0</v>
      </c>
      <c r="E102" s="438" t="s">
        <v>2504</v>
      </c>
      <c r="F102" s="438" t="s">
        <v>1981</v>
      </c>
      <c r="G102" s="438" t="s">
        <v>1908</v>
      </c>
      <c r="H102" s="438" t="s">
        <v>1909</v>
      </c>
      <c r="I102" s="438" t="s">
        <v>1910</v>
      </c>
      <c r="J102" s="587">
        <v>1.0</v>
      </c>
      <c r="K102" s="416">
        <v>24.52</v>
      </c>
      <c r="L102" s="438" t="s">
        <v>1911</v>
      </c>
      <c r="M102" s="438" t="s">
        <v>2505</v>
      </c>
      <c r="N102" s="438" t="s">
        <v>1913</v>
      </c>
      <c r="O102" s="416">
        <v>1.34</v>
      </c>
      <c r="P102" s="588">
        <v>0.0</v>
      </c>
      <c r="Q102" s="588">
        <v>0.0</v>
      </c>
      <c r="R102" s="588">
        <v>2.07</v>
      </c>
      <c r="S102" s="588">
        <v>0.0</v>
      </c>
      <c r="T102" s="588">
        <v>0.0</v>
      </c>
      <c r="U102" s="588">
        <v>0.45</v>
      </c>
      <c r="V102" s="416">
        <v>0.32</v>
      </c>
      <c r="W102" s="416">
        <v>1.47</v>
      </c>
      <c r="X102" s="586">
        <v>42556.0</v>
      </c>
      <c r="Y102" s="586">
        <v>42569.64375</v>
      </c>
      <c r="Z102" s="438" t="s">
        <v>1914</v>
      </c>
      <c r="AA102" s="438" t="s">
        <v>1915</v>
      </c>
      <c r="AB102" s="586">
        <v>42569.64375</v>
      </c>
      <c r="AC102" s="586">
        <v>42569.0</v>
      </c>
      <c r="AD102" s="586">
        <v>42569.0</v>
      </c>
      <c r="AE102" s="438" t="s">
        <v>1916</v>
      </c>
      <c r="AF102" s="438"/>
      <c r="AG102" s="586"/>
      <c r="AH102" s="586"/>
      <c r="AI102" s="589"/>
      <c r="AJ102" s="438"/>
      <c r="AK102" s="588">
        <v>2.94</v>
      </c>
      <c r="AL102" s="589">
        <v>0.0</v>
      </c>
      <c r="AM102" s="438" t="s">
        <v>1917</v>
      </c>
      <c r="AN102" s="438" t="s">
        <v>1918</v>
      </c>
      <c r="AO102" s="438" t="s">
        <v>1919</v>
      </c>
      <c r="AP102" s="438" t="s">
        <v>1920</v>
      </c>
      <c r="AQ102" s="438" t="s">
        <v>2506</v>
      </c>
      <c r="AR102" s="588">
        <v>0.0</v>
      </c>
      <c r="AS102" s="588">
        <v>0.0</v>
      </c>
      <c r="AT102" s="588">
        <v>0.0</v>
      </c>
      <c r="AU102" s="588">
        <v>0.0</v>
      </c>
      <c r="AV102" s="588">
        <v>0.0</v>
      </c>
      <c r="AW102" s="588">
        <v>0.34</v>
      </c>
      <c r="AX102" s="588">
        <v>3.8</v>
      </c>
      <c r="AY102" s="588">
        <v>0.0</v>
      </c>
      <c r="AZ102" s="588">
        <v>0.45</v>
      </c>
      <c r="BA102" s="588">
        <v>24.52</v>
      </c>
      <c r="BB102" s="589">
        <v>24597.0</v>
      </c>
      <c r="BC102" s="438" t="s">
        <v>1922</v>
      </c>
      <c r="BD102" s="438"/>
      <c r="BE102" s="438" t="s">
        <v>1923</v>
      </c>
      <c r="BF102" s="438" t="s">
        <v>1924</v>
      </c>
      <c r="BG102" s="438" t="s">
        <v>1925</v>
      </c>
      <c r="BH102" s="588">
        <v>0.0</v>
      </c>
      <c r="BI102" s="438" t="s">
        <v>1926</v>
      </c>
      <c r="BJ102" s="438" t="s">
        <v>1927</v>
      </c>
      <c r="BK102" s="438" t="s">
        <v>1928</v>
      </c>
      <c r="BL102" s="438" t="s">
        <v>1929</v>
      </c>
      <c r="BM102" s="438" t="s">
        <v>1930</v>
      </c>
      <c r="BN102" s="588">
        <v>29.9</v>
      </c>
      <c r="BO102" s="438" t="s">
        <v>1931</v>
      </c>
      <c r="BP102" s="438" t="s">
        <v>1967</v>
      </c>
      <c r="BQ102" s="438" t="s">
        <v>2507</v>
      </c>
      <c r="BR102" s="438" t="s">
        <v>1934</v>
      </c>
      <c r="BS102" s="438" t="s">
        <v>1935</v>
      </c>
      <c r="BT102" s="438" t="s">
        <v>1936</v>
      </c>
      <c r="BU102" s="589"/>
      <c r="BV102" s="438" t="s">
        <v>1936</v>
      </c>
      <c r="BW102" s="438"/>
      <c r="BX102" s="416">
        <f t="shared" si="3"/>
        <v>3.13</v>
      </c>
      <c r="BY102" s="89" t="s">
        <v>1937</v>
      </c>
      <c r="BZ102" s="89" t="s">
        <v>2508</v>
      </c>
    </row>
    <row r="103" ht="12.75" hidden="1" customHeight="1">
      <c r="A103" s="6">
        <v>35403.0</v>
      </c>
      <c r="B103" s="438" t="s">
        <v>2503</v>
      </c>
      <c r="C103" s="438" t="s">
        <v>2251</v>
      </c>
      <c r="D103" s="586">
        <v>42556.0</v>
      </c>
      <c r="E103" s="438" t="s">
        <v>2509</v>
      </c>
      <c r="F103" s="438" t="s">
        <v>1981</v>
      </c>
      <c r="G103" s="438" t="s">
        <v>1908</v>
      </c>
      <c r="H103" s="438" t="s">
        <v>1909</v>
      </c>
      <c r="I103" s="438" t="s">
        <v>1910</v>
      </c>
      <c r="J103" s="587">
        <v>2.0</v>
      </c>
      <c r="K103" s="416">
        <v>49.04</v>
      </c>
      <c r="L103" s="438" t="s">
        <v>1911</v>
      </c>
      <c r="M103" s="438" t="s">
        <v>2510</v>
      </c>
      <c r="N103" s="438" t="s">
        <v>1913</v>
      </c>
      <c r="O103" s="416">
        <v>2.69</v>
      </c>
      <c r="P103" s="588">
        <v>0.0</v>
      </c>
      <c r="Q103" s="588">
        <v>0.0</v>
      </c>
      <c r="R103" s="588">
        <v>4.14</v>
      </c>
      <c r="S103" s="588">
        <v>0.0</v>
      </c>
      <c r="T103" s="588">
        <v>0.0</v>
      </c>
      <c r="U103" s="588">
        <v>0.9</v>
      </c>
      <c r="V103" s="416">
        <v>0.64</v>
      </c>
      <c r="W103" s="416">
        <v>2.94</v>
      </c>
      <c r="X103" s="586">
        <v>42556.0</v>
      </c>
      <c r="Y103" s="586">
        <v>42569.64375</v>
      </c>
      <c r="Z103" s="438" t="s">
        <v>1914</v>
      </c>
      <c r="AA103" s="438" t="s">
        <v>1915</v>
      </c>
      <c r="AB103" s="586">
        <v>42569.64375</v>
      </c>
      <c r="AC103" s="586">
        <v>42569.0</v>
      </c>
      <c r="AD103" s="586">
        <v>42569.0</v>
      </c>
      <c r="AE103" s="438" t="s">
        <v>1916</v>
      </c>
      <c r="AF103" s="438"/>
      <c r="AG103" s="586"/>
      <c r="AH103" s="586"/>
      <c r="AI103" s="589"/>
      <c r="AJ103" s="438"/>
      <c r="AK103" s="588">
        <v>5.88</v>
      </c>
      <c r="AL103" s="589">
        <v>0.0</v>
      </c>
      <c r="AM103" s="438" t="s">
        <v>1917</v>
      </c>
      <c r="AN103" s="438" t="s">
        <v>1918</v>
      </c>
      <c r="AO103" s="438" t="s">
        <v>1919</v>
      </c>
      <c r="AP103" s="438" t="s">
        <v>1920</v>
      </c>
      <c r="AQ103" s="438" t="s">
        <v>2511</v>
      </c>
      <c r="AR103" s="588">
        <v>0.0</v>
      </c>
      <c r="AS103" s="588">
        <v>0.0</v>
      </c>
      <c r="AT103" s="588">
        <v>0.0</v>
      </c>
      <c r="AU103" s="588">
        <v>0.0</v>
      </c>
      <c r="AV103" s="588">
        <v>0.0</v>
      </c>
      <c r="AW103" s="588">
        <v>0.66</v>
      </c>
      <c r="AX103" s="588">
        <v>6.24</v>
      </c>
      <c r="AY103" s="588">
        <v>0.0</v>
      </c>
      <c r="AZ103" s="588">
        <v>0.9</v>
      </c>
      <c r="BA103" s="588">
        <v>49.04</v>
      </c>
      <c r="BB103" s="589">
        <v>24597.0</v>
      </c>
      <c r="BC103" s="438" t="s">
        <v>1922</v>
      </c>
      <c r="BD103" s="438"/>
      <c r="BE103" s="438" t="s">
        <v>1923</v>
      </c>
      <c r="BF103" s="438" t="s">
        <v>1924</v>
      </c>
      <c r="BG103" s="438" t="s">
        <v>1925</v>
      </c>
      <c r="BH103" s="588">
        <v>0.0</v>
      </c>
      <c r="BI103" s="438" t="s">
        <v>1926</v>
      </c>
      <c r="BJ103" s="438" t="s">
        <v>1927</v>
      </c>
      <c r="BK103" s="438" t="s">
        <v>1928</v>
      </c>
      <c r="BL103" s="438" t="s">
        <v>1929</v>
      </c>
      <c r="BM103" s="438" t="s">
        <v>1930</v>
      </c>
      <c r="BN103" s="588">
        <v>29.9</v>
      </c>
      <c r="BO103" s="438" t="s">
        <v>1931</v>
      </c>
      <c r="BP103" s="438" t="s">
        <v>1967</v>
      </c>
      <c r="BQ103" s="438" t="s">
        <v>2512</v>
      </c>
      <c r="BR103" s="438" t="s">
        <v>1934</v>
      </c>
      <c r="BS103" s="438" t="s">
        <v>1935</v>
      </c>
      <c r="BT103" s="438" t="s">
        <v>1936</v>
      </c>
      <c r="BU103" s="589"/>
      <c r="BV103" s="438" t="s">
        <v>1936</v>
      </c>
      <c r="BW103" s="438"/>
      <c r="BX103" s="416">
        <f t="shared" si="3"/>
        <v>6.27</v>
      </c>
      <c r="BY103" s="89" t="s">
        <v>1937</v>
      </c>
      <c r="BZ103" s="89" t="s">
        <v>2508</v>
      </c>
    </row>
    <row r="104" ht="12.75" hidden="1" customHeight="1">
      <c r="A104" s="6">
        <v>35413.0</v>
      </c>
      <c r="B104" s="438" t="s">
        <v>2513</v>
      </c>
      <c r="C104" s="438" t="s">
        <v>2514</v>
      </c>
      <c r="D104" s="586">
        <v>42563.0</v>
      </c>
      <c r="E104" s="438" t="s">
        <v>2515</v>
      </c>
      <c r="F104" s="438" t="s">
        <v>1907</v>
      </c>
      <c r="G104" s="438" t="s">
        <v>1908</v>
      </c>
      <c r="H104" s="438" t="s">
        <v>1909</v>
      </c>
      <c r="I104" s="438" t="s">
        <v>1910</v>
      </c>
      <c r="J104" s="587">
        <v>1.0</v>
      </c>
      <c r="K104" s="416">
        <v>29.9</v>
      </c>
      <c r="L104" s="438" t="s">
        <v>1911</v>
      </c>
      <c r="M104" s="438" t="s">
        <v>2516</v>
      </c>
      <c r="N104" s="438" t="s">
        <v>1913</v>
      </c>
      <c r="O104" s="416">
        <v>1.64</v>
      </c>
      <c r="P104" s="588">
        <v>0.0</v>
      </c>
      <c r="Q104" s="588">
        <v>0.0</v>
      </c>
      <c r="R104" s="588">
        <v>2.07</v>
      </c>
      <c r="S104" s="588">
        <v>0.0</v>
      </c>
      <c r="T104" s="588">
        <v>0.0</v>
      </c>
      <c r="U104" s="588">
        <v>0.45</v>
      </c>
      <c r="V104" s="416">
        <v>0.39</v>
      </c>
      <c r="W104" s="416">
        <v>1.79</v>
      </c>
      <c r="X104" s="586">
        <v>42563.0</v>
      </c>
      <c r="Y104" s="586">
        <v>42590.78611111111</v>
      </c>
      <c r="Z104" s="438" t="s">
        <v>1914</v>
      </c>
      <c r="AA104" s="438" t="s">
        <v>1915</v>
      </c>
      <c r="AB104" s="586">
        <v>42590.78611111111</v>
      </c>
      <c r="AC104" s="586">
        <v>42590.0</v>
      </c>
      <c r="AD104" s="586">
        <v>42590.0</v>
      </c>
      <c r="AE104" s="438" t="s">
        <v>1916</v>
      </c>
      <c r="AF104" s="438"/>
      <c r="AG104" s="586"/>
      <c r="AH104" s="586"/>
      <c r="AI104" s="589"/>
      <c r="AJ104" s="438"/>
      <c r="AK104" s="588">
        <v>3.58</v>
      </c>
      <c r="AL104" s="589">
        <v>0.0</v>
      </c>
      <c r="AM104" s="438" t="s">
        <v>1917</v>
      </c>
      <c r="AN104" s="438" t="s">
        <v>1918</v>
      </c>
      <c r="AO104" s="438" t="s">
        <v>1919</v>
      </c>
      <c r="AP104" s="438" t="s">
        <v>1920</v>
      </c>
      <c r="AQ104" s="438" t="s">
        <v>2517</v>
      </c>
      <c r="AR104" s="588">
        <v>0.0</v>
      </c>
      <c r="AS104" s="588">
        <v>0.0</v>
      </c>
      <c r="AT104" s="588">
        <v>0.0</v>
      </c>
      <c r="AU104" s="588">
        <v>0.0</v>
      </c>
      <c r="AV104" s="588">
        <v>0.0</v>
      </c>
      <c r="AW104" s="588">
        <v>0.41</v>
      </c>
      <c r="AX104" s="588">
        <v>14.23</v>
      </c>
      <c r="AY104" s="588">
        <v>0.0</v>
      </c>
      <c r="AZ104" s="588">
        <v>0.45</v>
      </c>
      <c r="BA104" s="588">
        <v>29.9</v>
      </c>
      <c r="BB104" s="589">
        <v>24597.0</v>
      </c>
      <c r="BC104" s="438" t="s">
        <v>1922</v>
      </c>
      <c r="BD104" s="438"/>
      <c r="BE104" s="438" t="s">
        <v>1923</v>
      </c>
      <c r="BF104" s="438" t="s">
        <v>1924</v>
      </c>
      <c r="BG104" s="438" t="s">
        <v>1925</v>
      </c>
      <c r="BH104" s="588">
        <v>0.0</v>
      </c>
      <c r="BI104" s="438" t="s">
        <v>1926</v>
      </c>
      <c r="BJ104" s="438" t="s">
        <v>1927</v>
      </c>
      <c r="BK104" s="438" t="s">
        <v>1928</v>
      </c>
      <c r="BL104" s="438" t="s">
        <v>1929</v>
      </c>
      <c r="BM104" s="438" t="s">
        <v>1930</v>
      </c>
      <c r="BN104" s="588">
        <v>29.9</v>
      </c>
      <c r="BO104" s="438" t="s">
        <v>1931</v>
      </c>
      <c r="BP104" s="438" t="s">
        <v>1932</v>
      </c>
      <c r="BQ104" s="438" t="s">
        <v>2518</v>
      </c>
      <c r="BR104" s="438" t="s">
        <v>1934</v>
      </c>
      <c r="BS104" s="438" t="s">
        <v>1935</v>
      </c>
      <c r="BT104" s="438" t="s">
        <v>1936</v>
      </c>
      <c r="BU104" s="589"/>
      <c r="BV104" s="438" t="s">
        <v>1936</v>
      </c>
      <c r="BW104" s="438"/>
      <c r="BX104" s="416">
        <f t="shared" si="3"/>
        <v>3.82</v>
      </c>
      <c r="BY104" s="89" t="s">
        <v>1937</v>
      </c>
      <c r="BZ104" s="89" t="s">
        <v>2519</v>
      </c>
    </row>
    <row r="105" ht="12.75" hidden="1" customHeight="1">
      <c r="A105" s="6">
        <v>35600.0</v>
      </c>
      <c r="B105" s="438" t="s">
        <v>2520</v>
      </c>
      <c r="C105" s="438" t="s">
        <v>2521</v>
      </c>
      <c r="D105" s="586">
        <v>42556.0</v>
      </c>
      <c r="E105" s="438" t="s">
        <v>2522</v>
      </c>
      <c r="F105" s="438" t="s">
        <v>2523</v>
      </c>
      <c r="G105" s="438" t="s">
        <v>1948</v>
      </c>
      <c r="H105" s="438" t="s">
        <v>1909</v>
      </c>
      <c r="I105" s="438" t="s">
        <v>1910</v>
      </c>
      <c r="J105" s="587">
        <v>1.0</v>
      </c>
      <c r="K105" s="416">
        <v>56.31</v>
      </c>
      <c r="L105" s="438" t="s">
        <v>1949</v>
      </c>
      <c r="M105" s="438" t="s">
        <v>2524</v>
      </c>
      <c r="N105" s="438" t="s">
        <v>1913</v>
      </c>
      <c r="O105" s="416">
        <v>3.09</v>
      </c>
      <c r="P105" s="588">
        <v>0.0</v>
      </c>
      <c r="Q105" s="588">
        <v>0.0</v>
      </c>
      <c r="R105" s="588">
        <v>3.744</v>
      </c>
      <c r="S105" s="588">
        <v>0.0</v>
      </c>
      <c r="T105" s="588">
        <v>0.0</v>
      </c>
      <c r="U105" s="588">
        <v>0.45</v>
      </c>
      <c r="V105" s="416">
        <v>0.73</v>
      </c>
      <c r="W105" s="416">
        <v>3.38</v>
      </c>
      <c r="X105" s="586">
        <v>42556.0</v>
      </c>
      <c r="Y105" s="586">
        <v>42570.64375</v>
      </c>
      <c r="Z105" s="438" t="s">
        <v>1914</v>
      </c>
      <c r="AA105" s="438" t="s">
        <v>1915</v>
      </c>
      <c r="AB105" s="586">
        <v>42570.64375</v>
      </c>
      <c r="AC105" s="586">
        <v>42569.0</v>
      </c>
      <c r="AD105" s="586">
        <v>42569.0</v>
      </c>
      <c r="AE105" s="438" t="s">
        <v>1916</v>
      </c>
      <c r="AF105" s="438"/>
      <c r="AG105" s="586"/>
      <c r="AH105" s="586"/>
      <c r="AI105" s="589"/>
      <c r="AJ105" s="438"/>
      <c r="AK105" s="588">
        <v>6.76</v>
      </c>
      <c r="AL105" s="589">
        <v>0.0</v>
      </c>
      <c r="AM105" s="438" t="s">
        <v>1917</v>
      </c>
      <c r="AN105" s="438" t="s">
        <v>1918</v>
      </c>
      <c r="AO105" s="438" t="s">
        <v>1919</v>
      </c>
      <c r="AP105" s="438" t="s">
        <v>1920</v>
      </c>
      <c r="AQ105" s="438" t="s">
        <v>2525</v>
      </c>
      <c r="AR105" s="588">
        <v>0.0</v>
      </c>
      <c r="AS105" s="588">
        <v>0.0</v>
      </c>
      <c r="AT105" s="588">
        <v>0.0</v>
      </c>
      <c r="AU105" s="588">
        <v>0.0</v>
      </c>
      <c r="AV105" s="588">
        <v>0.0</v>
      </c>
      <c r="AW105" s="588">
        <v>0.36</v>
      </c>
      <c r="AX105" s="588">
        <v>3.74</v>
      </c>
      <c r="AY105" s="588">
        <v>0.0</v>
      </c>
      <c r="AZ105" s="588">
        <v>0.45</v>
      </c>
      <c r="BA105" s="588">
        <v>56.31</v>
      </c>
      <c r="BB105" s="589">
        <v>24600.0</v>
      </c>
      <c r="BC105" s="438" t="s">
        <v>1922</v>
      </c>
      <c r="BD105" s="438"/>
      <c r="BE105" s="438" t="s">
        <v>1952</v>
      </c>
      <c r="BF105" s="438" t="s">
        <v>1924</v>
      </c>
      <c r="BG105" s="438" t="s">
        <v>1925</v>
      </c>
      <c r="BH105" s="588">
        <v>0.0</v>
      </c>
      <c r="BI105" s="438" t="s">
        <v>1926</v>
      </c>
      <c r="BJ105" s="438" t="s">
        <v>1927</v>
      </c>
      <c r="BK105" s="438" t="s">
        <v>1928</v>
      </c>
      <c r="BL105" s="438" t="s">
        <v>1929</v>
      </c>
      <c r="BM105" s="438" t="s">
        <v>1930</v>
      </c>
      <c r="BN105" s="588">
        <v>59.9</v>
      </c>
      <c r="BO105" s="438" t="s">
        <v>1955</v>
      </c>
      <c r="BP105" s="438" t="s">
        <v>1967</v>
      </c>
      <c r="BQ105" s="438" t="s">
        <v>2526</v>
      </c>
      <c r="BR105" s="438" t="s">
        <v>1957</v>
      </c>
      <c r="BS105" s="438" t="s">
        <v>1958</v>
      </c>
      <c r="BT105" s="438" t="s">
        <v>1936</v>
      </c>
      <c r="BU105" s="589"/>
      <c r="BV105" s="438" t="s">
        <v>1936</v>
      </c>
      <c r="BW105" s="438"/>
      <c r="BX105" s="416">
        <f t="shared" si="3"/>
        <v>7.2</v>
      </c>
      <c r="BY105" s="89" t="s">
        <v>1937</v>
      </c>
      <c r="BZ105" s="89" t="s">
        <v>2527</v>
      </c>
    </row>
    <row r="106" ht="12.75" hidden="1" customHeight="1">
      <c r="A106" s="6">
        <v>35600.0</v>
      </c>
      <c r="B106" s="438" t="s">
        <v>2520</v>
      </c>
      <c r="C106" s="438" t="s">
        <v>2521</v>
      </c>
      <c r="D106" s="586">
        <v>42556.0</v>
      </c>
      <c r="E106" s="438" t="s">
        <v>2522</v>
      </c>
      <c r="F106" s="438" t="s">
        <v>2523</v>
      </c>
      <c r="G106" s="438" t="s">
        <v>1908</v>
      </c>
      <c r="H106" s="438" t="s">
        <v>1909</v>
      </c>
      <c r="I106" s="438" t="s">
        <v>1910</v>
      </c>
      <c r="J106" s="587">
        <v>2.0</v>
      </c>
      <c r="K106" s="416">
        <v>59.8</v>
      </c>
      <c r="L106" s="438" t="s">
        <v>1911</v>
      </c>
      <c r="M106" s="438" t="s">
        <v>2524</v>
      </c>
      <c r="N106" s="438" t="s">
        <v>1913</v>
      </c>
      <c r="O106" s="416">
        <v>3.28</v>
      </c>
      <c r="P106" s="588">
        <v>0.0</v>
      </c>
      <c r="Q106" s="588">
        <v>0.0</v>
      </c>
      <c r="R106" s="588">
        <v>4.14</v>
      </c>
      <c r="S106" s="588">
        <v>0.0</v>
      </c>
      <c r="T106" s="588">
        <v>0.0</v>
      </c>
      <c r="U106" s="588">
        <v>0.9</v>
      </c>
      <c r="V106" s="416">
        <v>0.78</v>
      </c>
      <c r="W106" s="416">
        <v>3.59</v>
      </c>
      <c r="X106" s="586">
        <v>42556.0</v>
      </c>
      <c r="Y106" s="586">
        <v>42570.64375</v>
      </c>
      <c r="Z106" s="438" t="s">
        <v>1914</v>
      </c>
      <c r="AA106" s="438" t="s">
        <v>1915</v>
      </c>
      <c r="AB106" s="586">
        <v>42570.64375</v>
      </c>
      <c r="AC106" s="586">
        <v>42569.0</v>
      </c>
      <c r="AD106" s="586">
        <v>42569.0</v>
      </c>
      <c r="AE106" s="438" t="s">
        <v>1916</v>
      </c>
      <c r="AF106" s="438"/>
      <c r="AG106" s="586"/>
      <c r="AH106" s="586"/>
      <c r="AI106" s="589"/>
      <c r="AJ106" s="438"/>
      <c r="AK106" s="588">
        <v>7.18</v>
      </c>
      <c r="AL106" s="589">
        <v>0.0</v>
      </c>
      <c r="AM106" s="438" t="s">
        <v>1917</v>
      </c>
      <c r="AN106" s="438" t="s">
        <v>1918</v>
      </c>
      <c r="AO106" s="438" t="s">
        <v>1919</v>
      </c>
      <c r="AP106" s="438" t="s">
        <v>1920</v>
      </c>
      <c r="AQ106" s="438" t="s">
        <v>2525</v>
      </c>
      <c r="AR106" s="588">
        <v>0.0</v>
      </c>
      <c r="AS106" s="588">
        <v>0.0</v>
      </c>
      <c r="AT106" s="588">
        <v>0.0</v>
      </c>
      <c r="AU106" s="588">
        <v>0.0</v>
      </c>
      <c r="AV106" s="588">
        <v>0.0</v>
      </c>
      <c r="AW106" s="588">
        <v>0.68</v>
      </c>
      <c r="AX106" s="588">
        <v>7.35</v>
      </c>
      <c r="AY106" s="588">
        <v>0.0</v>
      </c>
      <c r="AZ106" s="588">
        <v>0.9</v>
      </c>
      <c r="BA106" s="588">
        <v>59.8</v>
      </c>
      <c r="BB106" s="589">
        <v>24597.0</v>
      </c>
      <c r="BC106" s="438" t="s">
        <v>1922</v>
      </c>
      <c r="BD106" s="438"/>
      <c r="BE106" s="438" t="s">
        <v>1923</v>
      </c>
      <c r="BF106" s="438" t="s">
        <v>1924</v>
      </c>
      <c r="BG106" s="438" t="s">
        <v>1925</v>
      </c>
      <c r="BH106" s="588">
        <v>0.0</v>
      </c>
      <c r="BI106" s="438" t="s">
        <v>1926</v>
      </c>
      <c r="BJ106" s="438" t="s">
        <v>1927</v>
      </c>
      <c r="BK106" s="438" t="s">
        <v>1928</v>
      </c>
      <c r="BL106" s="438" t="s">
        <v>1929</v>
      </c>
      <c r="BM106" s="438" t="s">
        <v>1930</v>
      </c>
      <c r="BN106" s="588">
        <v>29.9</v>
      </c>
      <c r="BO106" s="438" t="s">
        <v>1931</v>
      </c>
      <c r="BP106" s="438" t="s">
        <v>1967</v>
      </c>
      <c r="BQ106" s="438" t="s">
        <v>2526</v>
      </c>
      <c r="BR106" s="438" t="s">
        <v>1934</v>
      </c>
      <c r="BS106" s="438" t="s">
        <v>1935</v>
      </c>
      <c r="BT106" s="438" t="s">
        <v>1936</v>
      </c>
      <c r="BU106" s="589"/>
      <c r="BV106" s="438" t="s">
        <v>1936</v>
      </c>
      <c r="BW106" s="438"/>
      <c r="BX106" s="416">
        <f t="shared" si="3"/>
        <v>7.65</v>
      </c>
      <c r="BY106" s="89" t="s">
        <v>1937</v>
      </c>
      <c r="BZ106" s="89" t="s">
        <v>2527</v>
      </c>
    </row>
    <row r="107" ht="12.75" hidden="1" customHeight="1">
      <c r="A107" s="6">
        <v>36088.0</v>
      </c>
      <c r="B107" s="438" t="s">
        <v>2528</v>
      </c>
      <c r="C107" s="438" t="s">
        <v>2529</v>
      </c>
      <c r="D107" s="586">
        <v>42559.0</v>
      </c>
      <c r="E107" s="438" t="s">
        <v>2530</v>
      </c>
      <c r="F107" s="438" t="s">
        <v>1973</v>
      </c>
      <c r="G107" s="438" t="s">
        <v>1948</v>
      </c>
      <c r="H107" s="438" t="s">
        <v>1909</v>
      </c>
      <c r="I107" s="438" t="s">
        <v>1910</v>
      </c>
      <c r="J107" s="587">
        <v>1.0</v>
      </c>
      <c r="K107" s="416">
        <v>56.31</v>
      </c>
      <c r="L107" s="438" t="s">
        <v>1949</v>
      </c>
      <c r="M107" s="438" t="s">
        <v>2531</v>
      </c>
      <c r="N107" s="438" t="s">
        <v>1913</v>
      </c>
      <c r="O107" s="416">
        <v>3.09</v>
      </c>
      <c r="P107" s="588">
        <v>0.0</v>
      </c>
      <c r="Q107" s="588">
        <v>0.0</v>
      </c>
      <c r="R107" s="588">
        <v>3.744</v>
      </c>
      <c r="S107" s="588">
        <v>0.0</v>
      </c>
      <c r="T107" s="588">
        <v>0.0</v>
      </c>
      <c r="U107" s="588">
        <v>0.45</v>
      </c>
      <c r="V107" s="416">
        <v>0.73</v>
      </c>
      <c r="W107" s="416">
        <v>3.38</v>
      </c>
      <c r="X107" s="586">
        <v>42559.0</v>
      </c>
      <c r="Y107" s="586"/>
      <c r="Z107" s="438" t="s">
        <v>2532</v>
      </c>
      <c r="AA107" s="438" t="s">
        <v>2533</v>
      </c>
      <c r="AB107" s="586">
        <v>42590.27013888889</v>
      </c>
      <c r="AC107" s="586">
        <v>42569.0</v>
      </c>
      <c r="AD107" s="586">
        <v>42569.0</v>
      </c>
      <c r="AE107" s="438" t="s">
        <v>1916</v>
      </c>
      <c r="AF107" s="438"/>
      <c r="AG107" s="586"/>
      <c r="AH107" s="586"/>
      <c r="AI107" s="589"/>
      <c r="AJ107" s="438"/>
      <c r="AK107" s="588">
        <v>6.76</v>
      </c>
      <c r="AL107" s="589">
        <v>0.0</v>
      </c>
      <c r="AM107" s="438" t="s">
        <v>1917</v>
      </c>
      <c r="AN107" s="438" t="s">
        <v>1918</v>
      </c>
      <c r="AO107" s="438" t="s">
        <v>1919</v>
      </c>
      <c r="AP107" s="438" t="s">
        <v>1920</v>
      </c>
      <c r="AQ107" s="438" t="s">
        <v>2534</v>
      </c>
      <c r="AR107" s="588">
        <v>0.0</v>
      </c>
      <c r="AS107" s="588">
        <v>0.0</v>
      </c>
      <c r="AT107" s="588">
        <v>0.0</v>
      </c>
      <c r="AU107" s="588">
        <v>0.0</v>
      </c>
      <c r="AV107" s="588">
        <v>0.0</v>
      </c>
      <c r="AW107" s="588">
        <v>0.38</v>
      </c>
      <c r="AX107" s="588">
        <v>4.29</v>
      </c>
      <c r="AY107" s="588">
        <v>0.0</v>
      </c>
      <c r="AZ107" s="588">
        <v>0.45</v>
      </c>
      <c r="BA107" s="588">
        <v>56.31</v>
      </c>
      <c r="BB107" s="589">
        <v>24600.0</v>
      </c>
      <c r="BC107" s="438" t="s">
        <v>1922</v>
      </c>
      <c r="BD107" s="438"/>
      <c r="BE107" s="438" t="s">
        <v>1952</v>
      </c>
      <c r="BF107" s="438" t="s">
        <v>1924</v>
      </c>
      <c r="BG107" s="438" t="s">
        <v>1925</v>
      </c>
      <c r="BH107" s="588">
        <v>0.0</v>
      </c>
      <c r="BI107" s="438" t="s">
        <v>1926</v>
      </c>
      <c r="BJ107" s="438" t="s">
        <v>1927</v>
      </c>
      <c r="BK107" s="438" t="s">
        <v>1928</v>
      </c>
      <c r="BL107" s="438" t="s">
        <v>1929</v>
      </c>
      <c r="BM107" s="438" t="s">
        <v>1930</v>
      </c>
      <c r="BN107" s="588">
        <v>59.9</v>
      </c>
      <c r="BO107" s="438" t="s">
        <v>1955</v>
      </c>
      <c r="BP107" s="438" t="s">
        <v>1967</v>
      </c>
      <c r="BQ107" s="438" t="s">
        <v>2535</v>
      </c>
      <c r="BR107" s="438" t="s">
        <v>1957</v>
      </c>
      <c r="BS107" s="438" t="s">
        <v>1958</v>
      </c>
      <c r="BT107" s="438" t="s">
        <v>1936</v>
      </c>
      <c r="BU107" s="589"/>
      <c r="BV107" s="438" t="s">
        <v>1936</v>
      </c>
      <c r="BW107" s="438"/>
      <c r="BX107" s="416">
        <f t="shared" si="3"/>
        <v>7.2</v>
      </c>
      <c r="BY107" s="89" t="s">
        <v>1937</v>
      </c>
      <c r="BZ107" s="89" t="s">
        <v>2536</v>
      </c>
    </row>
    <row r="108" ht="12.75" hidden="1" customHeight="1">
      <c r="A108" s="6">
        <v>36088.0</v>
      </c>
      <c r="B108" s="438" t="s">
        <v>2528</v>
      </c>
      <c r="C108" s="438" t="s">
        <v>2529</v>
      </c>
      <c r="D108" s="586">
        <v>42559.0</v>
      </c>
      <c r="E108" s="438" t="s">
        <v>2530</v>
      </c>
      <c r="F108" s="438" t="s">
        <v>1973</v>
      </c>
      <c r="G108" s="438" t="s">
        <v>1908</v>
      </c>
      <c r="H108" s="438" t="s">
        <v>1909</v>
      </c>
      <c r="I108" s="438" t="s">
        <v>1910</v>
      </c>
      <c r="J108" s="587">
        <v>1.0</v>
      </c>
      <c r="K108" s="416">
        <v>29.9</v>
      </c>
      <c r="L108" s="438" t="s">
        <v>1911</v>
      </c>
      <c r="M108" s="438" t="s">
        <v>2531</v>
      </c>
      <c r="N108" s="438" t="s">
        <v>1913</v>
      </c>
      <c r="O108" s="416">
        <v>1.64</v>
      </c>
      <c r="P108" s="588">
        <v>0.0</v>
      </c>
      <c r="Q108" s="588">
        <v>0.0</v>
      </c>
      <c r="R108" s="588">
        <v>2.07</v>
      </c>
      <c r="S108" s="588">
        <v>0.0</v>
      </c>
      <c r="T108" s="588">
        <v>0.0</v>
      </c>
      <c r="U108" s="588">
        <v>0.45</v>
      </c>
      <c r="V108" s="416">
        <v>0.39</v>
      </c>
      <c r="W108" s="416">
        <v>1.79</v>
      </c>
      <c r="X108" s="586">
        <v>42559.0</v>
      </c>
      <c r="Y108" s="586"/>
      <c r="Z108" s="438" t="s">
        <v>2532</v>
      </c>
      <c r="AA108" s="438" t="s">
        <v>2533</v>
      </c>
      <c r="AB108" s="586">
        <v>42590.27013888889</v>
      </c>
      <c r="AC108" s="586">
        <v>42569.0</v>
      </c>
      <c r="AD108" s="586">
        <v>42569.0</v>
      </c>
      <c r="AE108" s="438" t="s">
        <v>1916</v>
      </c>
      <c r="AF108" s="438"/>
      <c r="AG108" s="586"/>
      <c r="AH108" s="586"/>
      <c r="AI108" s="589"/>
      <c r="AJ108" s="438"/>
      <c r="AK108" s="588">
        <v>3.58</v>
      </c>
      <c r="AL108" s="589">
        <v>0.0</v>
      </c>
      <c r="AM108" s="438" t="s">
        <v>1917</v>
      </c>
      <c r="AN108" s="438" t="s">
        <v>1918</v>
      </c>
      <c r="AO108" s="438" t="s">
        <v>1919</v>
      </c>
      <c r="AP108" s="438" t="s">
        <v>1920</v>
      </c>
      <c r="AQ108" s="438" t="s">
        <v>2534</v>
      </c>
      <c r="AR108" s="588">
        <v>0.0</v>
      </c>
      <c r="AS108" s="588">
        <v>0.0</v>
      </c>
      <c r="AT108" s="588">
        <v>0.0</v>
      </c>
      <c r="AU108" s="588">
        <v>0.0</v>
      </c>
      <c r="AV108" s="588">
        <v>0.0</v>
      </c>
      <c r="AW108" s="588">
        <v>0.37</v>
      </c>
      <c r="AX108" s="588">
        <v>4.21</v>
      </c>
      <c r="AY108" s="588">
        <v>0.0</v>
      </c>
      <c r="AZ108" s="588">
        <v>0.45</v>
      </c>
      <c r="BA108" s="588">
        <v>29.9</v>
      </c>
      <c r="BB108" s="589">
        <v>24597.0</v>
      </c>
      <c r="BC108" s="438" t="s">
        <v>1922</v>
      </c>
      <c r="BD108" s="438"/>
      <c r="BE108" s="438" t="s">
        <v>1923</v>
      </c>
      <c r="BF108" s="438" t="s">
        <v>1924</v>
      </c>
      <c r="BG108" s="438" t="s">
        <v>1925</v>
      </c>
      <c r="BH108" s="588">
        <v>0.0</v>
      </c>
      <c r="BI108" s="438" t="s">
        <v>1926</v>
      </c>
      <c r="BJ108" s="438" t="s">
        <v>1927</v>
      </c>
      <c r="BK108" s="438" t="s">
        <v>1928</v>
      </c>
      <c r="BL108" s="438" t="s">
        <v>1929</v>
      </c>
      <c r="BM108" s="438" t="s">
        <v>1930</v>
      </c>
      <c r="BN108" s="588">
        <v>29.9</v>
      </c>
      <c r="BO108" s="438" t="s">
        <v>1931</v>
      </c>
      <c r="BP108" s="438" t="s">
        <v>1967</v>
      </c>
      <c r="BQ108" s="438" t="s">
        <v>2535</v>
      </c>
      <c r="BR108" s="438" t="s">
        <v>1934</v>
      </c>
      <c r="BS108" s="438" t="s">
        <v>1935</v>
      </c>
      <c r="BT108" s="438" t="s">
        <v>1936</v>
      </c>
      <c r="BU108" s="589"/>
      <c r="BV108" s="438" t="s">
        <v>1936</v>
      </c>
      <c r="BW108" s="438"/>
      <c r="BX108" s="416">
        <f t="shared" si="3"/>
        <v>3.82</v>
      </c>
      <c r="BY108" s="89" t="s">
        <v>1937</v>
      </c>
      <c r="BZ108" s="89" t="s">
        <v>2536</v>
      </c>
    </row>
    <row r="109" ht="12.75" hidden="1" customHeight="1">
      <c r="A109" s="6">
        <v>36088.0</v>
      </c>
      <c r="B109" s="438" t="s">
        <v>2528</v>
      </c>
      <c r="C109" s="438" t="s">
        <v>2529</v>
      </c>
      <c r="D109" s="586">
        <v>42614.0</v>
      </c>
      <c r="E109" s="438" t="s">
        <v>2537</v>
      </c>
      <c r="F109" s="438" t="s">
        <v>1973</v>
      </c>
      <c r="G109" s="438" t="s">
        <v>1948</v>
      </c>
      <c r="H109" s="438" t="s">
        <v>1909</v>
      </c>
      <c r="I109" s="438"/>
      <c r="J109" s="587">
        <v>-1.0</v>
      </c>
      <c r="K109" s="416">
        <v>-56.31</v>
      </c>
      <c r="L109" s="438" t="s">
        <v>1949</v>
      </c>
      <c r="M109" s="438"/>
      <c r="N109" s="438"/>
      <c r="O109" s="416">
        <v>-3.09</v>
      </c>
      <c r="P109" s="588">
        <v>0.0</v>
      </c>
      <c r="Q109" s="588">
        <v>0.0</v>
      </c>
      <c r="R109" s="588">
        <v>-3.744</v>
      </c>
      <c r="S109" s="588">
        <v>0.0</v>
      </c>
      <c r="T109" s="588">
        <v>0.0</v>
      </c>
      <c r="U109" s="588">
        <v>1.04</v>
      </c>
      <c r="V109" s="416">
        <v>-0.73</v>
      </c>
      <c r="W109" s="416">
        <v>-3.38</v>
      </c>
      <c r="X109" s="586">
        <v>42606.0</v>
      </c>
      <c r="Y109" s="586"/>
      <c r="Z109" s="438" t="s">
        <v>2538</v>
      </c>
      <c r="AA109" s="438"/>
      <c r="AB109" s="586"/>
      <c r="AC109" s="586"/>
      <c r="AD109" s="586"/>
      <c r="AE109" s="438" t="s">
        <v>1916</v>
      </c>
      <c r="AF109" s="438" t="s">
        <v>2530</v>
      </c>
      <c r="AG109" s="586">
        <v>42559.0</v>
      </c>
      <c r="AH109" s="586">
        <v>42559.0</v>
      </c>
      <c r="AI109" s="589">
        <v>25083.0</v>
      </c>
      <c r="AJ109" s="438" t="s">
        <v>2539</v>
      </c>
      <c r="AK109" s="588">
        <v>-6.76</v>
      </c>
      <c r="AL109" s="589">
        <v>0.0</v>
      </c>
      <c r="AM109" s="438" t="s">
        <v>2540</v>
      </c>
      <c r="AN109" s="438" t="s">
        <v>2541</v>
      </c>
      <c r="AO109" s="438" t="s">
        <v>2542</v>
      </c>
      <c r="AP109" s="438" t="s">
        <v>2543</v>
      </c>
      <c r="AQ109" s="438" t="s">
        <v>2544</v>
      </c>
      <c r="AR109" s="588">
        <v>0.0</v>
      </c>
      <c r="AS109" s="588">
        <v>0.0</v>
      </c>
      <c r="AT109" s="588">
        <v>0.0</v>
      </c>
      <c r="AU109" s="588">
        <v>0.0</v>
      </c>
      <c r="AV109" s="588">
        <v>0.0</v>
      </c>
      <c r="AW109" s="588">
        <v>0.0</v>
      </c>
      <c r="AX109" s="588">
        <v>4.3</v>
      </c>
      <c r="AY109" s="588">
        <v>0.0</v>
      </c>
      <c r="AZ109" s="588">
        <v>1.04</v>
      </c>
      <c r="BA109" s="588">
        <v>-56.31</v>
      </c>
      <c r="BB109" s="589">
        <v>24600.0</v>
      </c>
      <c r="BC109" s="438" t="s">
        <v>1922</v>
      </c>
      <c r="BD109" s="438"/>
      <c r="BE109" s="438" t="s">
        <v>1952</v>
      </c>
      <c r="BF109" s="438" t="s">
        <v>1924</v>
      </c>
      <c r="BG109" s="438" t="s">
        <v>1925</v>
      </c>
      <c r="BH109" s="588">
        <v>0.0</v>
      </c>
      <c r="BI109" s="438" t="s">
        <v>2545</v>
      </c>
      <c r="BJ109" s="438"/>
      <c r="BK109" s="438"/>
      <c r="BL109" s="438"/>
      <c r="BM109" s="438"/>
      <c r="BN109" s="588"/>
      <c r="BO109" s="438" t="s">
        <v>1955</v>
      </c>
      <c r="BP109" s="438" t="s">
        <v>1967</v>
      </c>
      <c r="BQ109" s="438"/>
      <c r="BR109" s="438" t="s">
        <v>1957</v>
      </c>
      <c r="BS109" s="438" t="s">
        <v>1958</v>
      </c>
      <c r="BT109" s="438" t="s">
        <v>1925</v>
      </c>
      <c r="BU109" s="589">
        <v>158.0</v>
      </c>
      <c r="BV109" s="438" t="s">
        <v>1936</v>
      </c>
      <c r="BW109" s="438"/>
      <c r="BX109" s="416">
        <f t="shared" si="3"/>
        <v>-7.2</v>
      </c>
      <c r="BY109" s="89" t="s">
        <v>1937</v>
      </c>
      <c r="BZ109" s="89" t="s">
        <v>2536</v>
      </c>
    </row>
    <row r="110" ht="12.75" hidden="1" customHeight="1">
      <c r="A110" s="6">
        <v>36088.0</v>
      </c>
      <c r="B110" s="438" t="s">
        <v>2528</v>
      </c>
      <c r="C110" s="438" t="s">
        <v>2529</v>
      </c>
      <c r="D110" s="586">
        <v>42614.0</v>
      </c>
      <c r="E110" s="438" t="s">
        <v>2537</v>
      </c>
      <c r="F110" s="438" t="s">
        <v>1973</v>
      </c>
      <c r="G110" s="438" t="s">
        <v>1908</v>
      </c>
      <c r="H110" s="438" t="s">
        <v>1909</v>
      </c>
      <c r="I110" s="438"/>
      <c r="J110" s="587">
        <v>-1.0</v>
      </c>
      <c r="K110" s="416">
        <v>-29.9</v>
      </c>
      <c r="L110" s="438" t="s">
        <v>1911</v>
      </c>
      <c r="M110" s="438"/>
      <c r="N110" s="438"/>
      <c r="O110" s="416">
        <v>-1.64</v>
      </c>
      <c r="P110" s="588">
        <v>0.0</v>
      </c>
      <c r="Q110" s="588">
        <v>0.0</v>
      </c>
      <c r="R110" s="588">
        <v>-2.07</v>
      </c>
      <c r="S110" s="588">
        <v>0.0</v>
      </c>
      <c r="T110" s="588">
        <v>0.0</v>
      </c>
      <c r="U110" s="588">
        <v>1.04</v>
      </c>
      <c r="V110" s="416">
        <v>-0.39</v>
      </c>
      <c r="W110" s="416">
        <v>-1.79</v>
      </c>
      <c r="X110" s="586">
        <v>42606.0</v>
      </c>
      <c r="Y110" s="586"/>
      <c r="Z110" s="438" t="s">
        <v>2538</v>
      </c>
      <c r="AA110" s="438"/>
      <c r="AB110" s="586"/>
      <c r="AC110" s="586"/>
      <c r="AD110" s="586"/>
      <c r="AE110" s="438" t="s">
        <v>1916</v>
      </c>
      <c r="AF110" s="438" t="s">
        <v>2530</v>
      </c>
      <c r="AG110" s="586">
        <v>42559.0</v>
      </c>
      <c r="AH110" s="586">
        <v>42559.0</v>
      </c>
      <c r="AI110" s="589">
        <v>25083.0</v>
      </c>
      <c r="AJ110" s="438" t="s">
        <v>2539</v>
      </c>
      <c r="AK110" s="588">
        <v>-3.58</v>
      </c>
      <c r="AL110" s="589">
        <v>0.0</v>
      </c>
      <c r="AM110" s="438" t="s">
        <v>2540</v>
      </c>
      <c r="AN110" s="438" t="s">
        <v>2541</v>
      </c>
      <c r="AO110" s="438" t="s">
        <v>2542</v>
      </c>
      <c r="AP110" s="438" t="s">
        <v>2543</v>
      </c>
      <c r="AQ110" s="438" t="s">
        <v>2544</v>
      </c>
      <c r="AR110" s="588">
        <v>0.0</v>
      </c>
      <c r="AS110" s="588">
        <v>0.0</v>
      </c>
      <c r="AT110" s="588">
        <v>0.0</v>
      </c>
      <c r="AU110" s="588">
        <v>0.0</v>
      </c>
      <c r="AV110" s="588">
        <v>0.0</v>
      </c>
      <c r="AW110" s="588">
        <v>0.0</v>
      </c>
      <c r="AX110" s="588">
        <v>3.92</v>
      </c>
      <c r="AY110" s="588">
        <v>0.0</v>
      </c>
      <c r="AZ110" s="588">
        <v>1.04</v>
      </c>
      <c r="BA110" s="588">
        <v>-29.9</v>
      </c>
      <c r="BB110" s="589">
        <v>24597.0</v>
      </c>
      <c r="BC110" s="438" t="s">
        <v>1922</v>
      </c>
      <c r="BD110" s="438"/>
      <c r="BE110" s="438" t="s">
        <v>1923</v>
      </c>
      <c r="BF110" s="438" t="s">
        <v>1924</v>
      </c>
      <c r="BG110" s="438" t="s">
        <v>1925</v>
      </c>
      <c r="BH110" s="588">
        <v>0.0</v>
      </c>
      <c r="BI110" s="438" t="s">
        <v>2545</v>
      </c>
      <c r="BJ110" s="438"/>
      <c r="BK110" s="438"/>
      <c r="BL110" s="438"/>
      <c r="BM110" s="438"/>
      <c r="BN110" s="588"/>
      <c r="BO110" s="438" t="s">
        <v>1931</v>
      </c>
      <c r="BP110" s="438" t="s">
        <v>1967</v>
      </c>
      <c r="BQ110" s="438"/>
      <c r="BR110" s="438" t="s">
        <v>1934</v>
      </c>
      <c r="BS110" s="438" t="s">
        <v>1935</v>
      </c>
      <c r="BT110" s="438" t="s">
        <v>1925</v>
      </c>
      <c r="BU110" s="589">
        <v>158.0</v>
      </c>
      <c r="BV110" s="438" t="s">
        <v>1936</v>
      </c>
      <c r="BW110" s="438"/>
      <c r="BX110" s="416">
        <f t="shared" si="3"/>
        <v>-3.82</v>
      </c>
      <c r="BY110" s="89" t="s">
        <v>1937</v>
      </c>
      <c r="BZ110" s="89" t="s">
        <v>2536</v>
      </c>
    </row>
    <row r="111" ht="12.75" hidden="1" customHeight="1">
      <c r="A111" s="6">
        <v>36261.0</v>
      </c>
      <c r="B111" s="438" t="s">
        <v>2546</v>
      </c>
      <c r="C111" s="438" t="s">
        <v>2547</v>
      </c>
      <c r="D111" s="586">
        <v>42556.0</v>
      </c>
      <c r="E111" s="438" t="s">
        <v>2548</v>
      </c>
      <c r="F111" s="438" t="s">
        <v>2010</v>
      </c>
      <c r="G111" s="438" t="s">
        <v>1908</v>
      </c>
      <c r="H111" s="438" t="s">
        <v>1909</v>
      </c>
      <c r="I111" s="438" t="s">
        <v>1910</v>
      </c>
      <c r="J111" s="587">
        <v>1.0</v>
      </c>
      <c r="K111" s="416">
        <v>29.9</v>
      </c>
      <c r="L111" s="438" t="s">
        <v>1911</v>
      </c>
      <c r="M111" s="438" t="s">
        <v>2549</v>
      </c>
      <c r="N111" s="438" t="s">
        <v>1913</v>
      </c>
      <c r="O111" s="416">
        <v>1.64</v>
      </c>
      <c r="P111" s="588">
        <v>0.0</v>
      </c>
      <c r="Q111" s="588">
        <v>0.0</v>
      </c>
      <c r="R111" s="588">
        <v>2.07</v>
      </c>
      <c r="S111" s="588">
        <v>0.0</v>
      </c>
      <c r="T111" s="588">
        <v>0.0</v>
      </c>
      <c r="U111" s="588">
        <v>0.45</v>
      </c>
      <c r="V111" s="416">
        <v>0.39</v>
      </c>
      <c r="W111" s="416">
        <v>1.79</v>
      </c>
      <c r="X111" s="586">
        <v>42556.0</v>
      </c>
      <c r="Y111" s="586">
        <v>42570.40694444445</v>
      </c>
      <c r="Z111" s="438" t="s">
        <v>1914</v>
      </c>
      <c r="AA111" s="438" t="s">
        <v>1915</v>
      </c>
      <c r="AB111" s="586">
        <v>42570.40694444445</v>
      </c>
      <c r="AC111" s="586">
        <v>42569.0</v>
      </c>
      <c r="AD111" s="586">
        <v>42569.0</v>
      </c>
      <c r="AE111" s="438" t="s">
        <v>1916</v>
      </c>
      <c r="AF111" s="438"/>
      <c r="AG111" s="586"/>
      <c r="AH111" s="586"/>
      <c r="AI111" s="589"/>
      <c r="AJ111" s="438"/>
      <c r="AK111" s="588">
        <v>3.58</v>
      </c>
      <c r="AL111" s="589">
        <v>0.0</v>
      </c>
      <c r="AM111" s="438" t="s">
        <v>1917</v>
      </c>
      <c r="AN111" s="438" t="s">
        <v>1918</v>
      </c>
      <c r="AO111" s="438" t="s">
        <v>1919</v>
      </c>
      <c r="AP111" s="438" t="s">
        <v>1920</v>
      </c>
      <c r="AQ111" s="438" t="s">
        <v>2550</v>
      </c>
      <c r="AR111" s="588">
        <v>0.0</v>
      </c>
      <c r="AS111" s="588">
        <v>0.0</v>
      </c>
      <c r="AT111" s="588">
        <v>0.0</v>
      </c>
      <c r="AU111" s="588">
        <v>0.0</v>
      </c>
      <c r="AV111" s="588">
        <v>0.0</v>
      </c>
      <c r="AW111" s="588">
        <v>0.37</v>
      </c>
      <c r="AX111" s="588">
        <v>12.78</v>
      </c>
      <c r="AY111" s="588">
        <v>0.0</v>
      </c>
      <c r="AZ111" s="588">
        <v>0.45</v>
      </c>
      <c r="BA111" s="588">
        <v>29.9</v>
      </c>
      <c r="BB111" s="589">
        <v>24597.0</v>
      </c>
      <c r="BC111" s="438" t="s">
        <v>1922</v>
      </c>
      <c r="BD111" s="438"/>
      <c r="BE111" s="438" t="s">
        <v>1923</v>
      </c>
      <c r="BF111" s="438" t="s">
        <v>1924</v>
      </c>
      <c r="BG111" s="438" t="s">
        <v>1925</v>
      </c>
      <c r="BH111" s="588">
        <v>0.0</v>
      </c>
      <c r="BI111" s="438" t="s">
        <v>1926</v>
      </c>
      <c r="BJ111" s="438" t="s">
        <v>1927</v>
      </c>
      <c r="BK111" s="438" t="s">
        <v>1928</v>
      </c>
      <c r="BL111" s="438" t="s">
        <v>1929</v>
      </c>
      <c r="BM111" s="438" t="s">
        <v>1930</v>
      </c>
      <c r="BN111" s="588">
        <v>29.9</v>
      </c>
      <c r="BO111" s="438" t="s">
        <v>1931</v>
      </c>
      <c r="BP111" s="438" t="s">
        <v>2013</v>
      </c>
      <c r="BQ111" s="438" t="s">
        <v>2551</v>
      </c>
      <c r="BR111" s="438" t="s">
        <v>1934</v>
      </c>
      <c r="BS111" s="438" t="s">
        <v>1935</v>
      </c>
      <c r="BT111" s="438" t="s">
        <v>1936</v>
      </c>
      <c r="BU111" s="589"/>
      <c r="BV111" s="438" t="s">
        <v>1936</v>
      </c>
      <c r="BW111" s="438"/>
      <c r="BX111" s="416">
        <f t="shared" si="3"/>
        <v>3.82</v>
      </c>
      <c r="BY111" s="89" t="s">
        <v>1937</v>
      </c>
      <c r="BZ111" s="89" t="s">
        <v>2552</v>
      </c>
    </row>
    <row r="112" ht="12.75" hidden="1" customHeight="1">
      <c r="A112" s="6">
        <v>36351.0</v>
      </c>
      <c r="B112" s="438" t="s">
        <v>2553</v>
      </c>
      <c r="C112" s="438" t="s">
        <v>2554</v>
      </c>
      <c r="D112" s="586">
        <v>42556.0</v>
      </c>
      <c r="E112" s="438" t="s">
        <v>2555</v>
      </c>
      <c r="F112" s="438" t="s">
        <v>2090</v>
      </c>
      <c r="G112" s="438" t="s">
        <v>1908</v>
      </c>
      <c r="H112" s="438" t="s">
        <v>1909</v>
      </c>
      <c r="I112" s="438" t="s">
        <v>1910</v>
      </c>
      <c r="J112" s="587">
        <v>2.0</v>
      </c>
      <c r="K112" s="416">
        <v>59.8</v>
      </c>
      <c r="L112" s="438" t="s">
        <v>1911</v>
      </c>
      <c r="M112" s="438" t="s">
        <v>2556</v>
      </c>
      <c r="N112" s="438" t="s">
        <v>1913</v>
      </c>
      <c r="O112" s="416">
        <v>3.28</v>
      </c>
      <c r="P112" s="588">
        <v>0.0</v>
      </c>
      <c r="Q112" s="588">
        <v>0.0</v>
      </c>
      <c r="R112" s="588">
        <v>4.14</v>
      </c>
      <c r="S112" s="588">
        <v>0.0</v>
      </c>
      <c r="T112" s="588">
        <v>0.0</v>
      </c>
      <c r="U112" s="588">
        <v>0.9</v>
      </c>
      <c r="V112" s="416">
        <v>0.78</v>
      </c>
      <c r="W112" s="416">
        <v>3.59</v>
      </c>
      <c r="X112" s="586">
        <v>42556.0</v>
      </c>
      <c r="Y112" s="586">
        <v>42569.64375</v>
      </c>
      <c r="Z112" s="438" t="s">
        <v>1914</v>
      </c>
      <c r="AA112" s="438" t="s">
        <v>1915</v>
      </c>
      <c r="AB112" s="586">
        <v>42569.64375</v>
      </c>
      <c r="AC112" s="586">
        <v>42569.0</v>
      </c>
      <c r="AD112" s="586">
        <v>42569.0</v>
      </c>
      <c r="AE112" s="438" t="s">
        <v>1916</v>
      </c>
      <c r="AF112" s="438"/>
      <c r="AG112" s="586"/>
      <c r="AH112" s="586"/>
      <c r="AI112" s="589"/>
      <c r="AJ112" s="438"/>
      <c r="AK112" s="588">
        <v>7.17</v>
      </c>
      <c r="AL112" s="589">
        <v>0.0</v>
      </c>
      <c r="AM112" s="438" t="s">
        <v>1917</v>
      </c>
      <c r="AN112" s="438" t="s">
        <v>1918</v>
      </c>
      <c r="AO112" s="438" t="s">
        <v>1919</v>
      </c>
      <c r="AP112" s="438" t="s">
        <v>1920</v>
      </c>
      <c r="AQ112" s="438" t="s">
        <v>2557</v>
      </c>
      <c r="AR112" s="588">
        <v>0.0</v>
      </c>
      <c r="AS112" s="588">
        <v>0.0</v>
      </c>
      <c r="AT112" s="588">
        <v>0.0</v>
      </c>
      <c r="AU112" s="588">
        <v>0.0</v>
      </c>
      <c r="AV112" s="588">
        <v>0.0</v>
      </c>
      <c r="AW112" s="588">
        <v>0.7</v>
      </c>
      <c r="AX112" s="588">
        <v>15.04</v>
      </c>
      <c r="AY112" s="588">
        <v>0.0</v>
      </c>
      <c r="AZ112" s="588">
        <v>0.9</v>
      </c>
      <c r="BA112" s="588">
        <v>59.8</v>
      </c>
      <c r="BB112" s="589">
        <v>24597.0</v>
      </c>
      <c r="BC112" s="438" t="s">
        <v>1922</v>
      </c>
      <c r="BD112" s="438"/>
      <c r="BE112" s="438" t="s">
        <v>1923</v>
      </c>
      <c r="BF112" s="438" t="s">
        <v>1924</v>
      </c>
      <c r="BG112" s="438" t="s">
        <v>1925</v>
      </c>
      <c r="BH112" s="588">
        <v>0.0</v>
      </c>
      <c r="BI112" s="438" t="s">
        <v>1926</v>
      </c>
      <c r="BJ112" s="438" t="s">
        <v>1927</v>
      </c>
      <c r="BK112" s="438" t="s">
        <v>1928</v>
      </c>
      <c r="BL112" s="438" t="s">
        <v>1929</v>
      </c>
      <c r="BM112" s="438" t="s">
        <v>1930</v>
      </c>
      <c r="BN112" s="588">
        <v>29.9</v>
      </c>
      <c r="BO112" s="438" t="s">
        <v>1931</v>
      </c>
      <c r="BP112" s="438" t="s">
        <v>2093</v>
      </c>
      <c r="BQ112" s="438" t="s">
        <v>2558</v>
      </c>
      <c r="BR112" s="438" t="s">
        <v>1934</v>
      </c>
      <c r="BS112" s="438" t="s">
        <v>1935</v>
      </c>
      <c r="BT112" s="438" t="s">
        <v>1936</v>
      </c>
      <c r="BU112" s="589"/>
      <c r="BV112" s="438" t="s">
        <v>1936</v>
      </c>
      <c r="BW112" s="438"/>
      <c r="BX112" s="416">
        <f t="shared" si="3"/>
        <v>7.65</v>
      </c>
      <c r="BY112" s="89" t="s">
        <v>1937</v>
      </c>
      <c r="BZ112" s="89" t="s">
        <v>2559</v>
      </c>
    </row>
    <row r="113" ht="12.75" hidden="1" customHeight="1">
      <c r="A113" s="6">
        <v>36464.0</v>
      </c>
      <c r="B113" s="438" t="s">
        <v>2560</v>
      </c>
      <c r="C113" s="438" t="s">
        <v>2561</v>
      </c>
      <c r="D113" s="586">
        <v>42556.0</v>
      </c>
      <c r="E113" s="438" t="s">
        <v>2562</v>
      </c>
      <c r="F113" s="438" t="s">
        <v>1964</v>
      </c>
      <c r="G113" s="438" t="s">
        <v>1908</v>
      </c>
      <c r="H113" s="438" t="s">
        <v>1909</v>
      </c>
      <c r="I113" s="438" t="s">
        <v>1910</v>
      </c>
      <c r="J113" s="587">
        <v>1.0</v>
      </c>
      <c r="K113" s="416">
        <v>29.9</v>
      </c>
      <c r="L113" s="438" t="s">
        <v>1911</v>
      </c>
      <c r="M113" s="438" t="s">
        <v>2563</v>
      </c>
      <c r="N113" s="438" t="s">
        <v>1913</v>
      </c>
      <c r="O113" s="416">
        <v>1.64</v>
      </c>
      <c r="P113" s="588">
        <v>0.0</v>
      </c>
      <c r="Q113" s="588">
        <v>0.0</v>
      </c>
      <c r="R113" s="588">
        <v>2.07</v>
      </c>
      <c r="S113" s="588">
        <v>0.0</v>
      </c>
      <c r="T113" s="588">
        <v>0.0</v>
      </c>
      <c r="U113" s="588">
        <v>0.45</v>
      </c>
      <c r="V113" s="416">
        <v>0.39</v>
      </c>
      <c r="W113" s="416">
        <v>1.79</v>
      </c>
      <c r="X113" s="586">
        <v>42556.0</v>
      </c>
      <c r="Y113" s="586">
        <v>42569.64375</v>
      </c>
      <c r="Z113" s="438" t="s">
        <v>1914</v>
      </c>
      <c r="AA113" s="438" t="s">
        <v>1915</v>
      </c>
      <c r="AB113" s="586">
        <v>42569.64375</v>
      </c>
      <c r="AC113" s="586">
        <v>42569.0</v>
      </c>
      <c r="AD113" s="586">
        <v>42569.0</v>
      </c>
      <c r="AE113" s="438" t="s">
        <v>1916</v>
      </c>
      <c r="AF113" s="438"/>
      <c r="AG113" s="586"/>
      <c r="AH113" s="586"/>
      <c r="AI113" s="589"/>
      <c r="AJ113" s="438"/>
      <c r="AK113" s="588">
        <v>3.58</v>
      </c>
      <c r="AL113" s="589">
        <v>0.0</v>
      </c>
      <c r="AM113" s="438" t="s">
        <v>1917</v>
      </c>
      <c r="AN113" s="438" t="s">
        <v>1918</v>
      </c>
      <c r="AO113" s="438" t="s">
        <v>1919</v>
      </c>
      <c r="AP113" s="438" t="s">
        <v>1920</v>
      </c>
      <c r="AQ113" s="438" t="s">
        <v>2564</v>
      </c>
      <c r="AR113" s="588">
        <v>0.0</v>
      </c>
      <c r="AS113" s="588">
        <v>0.0</v>
      </c>
      <c r="AT113" s="588">
        <v>0.0</v>
      </c>
      <c r="AU113" s="588">
        <v>0.0</v>
      </c>
      <c r="AV113" s="588">
        <v>0.0</v>
      </c>
      <c r="AW113" s="588">
        <v>0.37</v>
      </c>
      <c r="AX113" s="588">
        <v>5.02</v>
      </c>
      <c r="AY113" s="588">
        <v>0.0</v>
      </c>
      <c r="AZ113" s="588">
        <v>0.45</v>
      </c>
      <c r="BA113" s="588">
        <v>29.9</v>
      </c>
      <c r="BB113" s="589">
        <v>24597.0</v>
      </c>
      <c r="BC113" s="438" t="s">
        <v>1922</v>
      </c>
      <c r="BD113" s="438"/>
      <c r="BE113" s="438" t="s">
        <v>1923</v>
      </c>
      <c r="BF113" s="438" t="s">
        <v>1924</v>
      </c>
      <c r="BG113" s="438" t="s">
        <v>1925</v>
      </c>
      <c r="BH113" s="588">
        <v>0.0</v>
      </c>
      <c r="BI113" s="438" t="s">
        <v>1926</v>
      </c>
      <c r="BJ113" s="438" t="s">
        <v>1927</v>
      </c>
      <c r="BK113" s="438" t="s">
        <v>1928</v>
      </c>
      <c r="BL113" s="438" t="s">
        <v>1929</v>
      </c>
      <c r="BM113" s="438" t="s">
        <v>1930</v>
      </c>
      <c r="BN113" s="588">
        <v>29.9</v>
      </c>
      <c r="BO113" s="438" t="s">
        <v>1931</v>
      </c>
      <c r="BP113" s="438" t="s">
        <v>1967</v>
      </c>
      <c r="BQ113" s="438" t="s">
        <v>2565</v>
      </c>
      <c r="BR113" s="438" t="s">
        <v>1934</v>
      </c>
      <c r="BS113" s="438" t="s">
        <v>1935</v>
      </c>
      <c r="BT113" s="438" t="s">
        <v>1936</v>
      </c>
      <c r="BU113" s="589"/>
      <c r="BV113" s="438" t="s">
        <v>1936</v>
      </c>
      <c r="BW113" s="438"/>
      <c r="BX113" s="416">
        <f t="shared" si="3"/>
        <v>3.82</v>
      </c>
      <c r="BY113" s="89" t="s">
        <v>1937</v>
      </c>
      <c r="BZ113" s="89" t="s">
        <v>2566</v>
      </c>
    </row>
    <row r="114" ht="12.75" hidden="1" customHeight="1">
      <c r="A114" s="6">
        <v>36508.0</v>
      </c>
      <c r="B114" s="438" t="s">
        <v>2567</v>
      </c>
      <c r="C114" s="438" t="s">
        <v>2568</v>
      </c>
      <c r="D114" s="586">
        <v>42556.0</v>
      </c>
      <c r="E114" s="438" t="s">
        <v>2569</v>
      </c>
      <c r="F114" s="438" t="s">
        <v>2090</v>
      </c>
      <c r="G114" s="438" t="s">
        <v>1908</v>
      </c>
      <c r="H114" s="438" t="s">
        <v>1909</v>
      </c>
      <c r="I114" s="438" t="s">
        <v>1910</v>
      </c>
      <c r="J114" s="587">
        <v>1.0</v>
      </c>
      <c r="K114" s="416">
        <v>29.9</v>
      </c>
      <c r="L114" s="438" t="s">
        <v>1911</v>
      </c>
      <c r="M114" s="438" t="s">
        <v>2570</v>
      </c>
      <c r="N114" s="438" t="s">
        <v>1913</v>
      </c>
      <c r="O114" s="416">
        <v>1.64</v>
      </c>
      <c r="P114" s="588">
        <v>0.0</v>
      </c>
      <c r="Q114" s="588">
        <v>0.0</v>
      </c>
      <c r="R114" s="588">
        <v>2.07</v>
      </c>
      <c r="S114" s="588">
        <v>0.0</v>
      </c>
      <c r="T114" s="588">
        <v>0.0</v>
      </c>
      <c r="U114" s="588">
        <v>0.45</v>
      </c>
      <c r="V114" s="416">
        <v>0.39</v>
      </c>
      <c r="W114" s="416">
        <v>1.79</v>
      </c>
      <c r="X114" s="586">
        <v>42556.0</v>
      </c>
      <c r="Y114" s="586">
        <v>42570.40694444445</v>
      </c>
      <c r="Z114" s="438" t="s">
        <v>1914</v>
      </c>
      <c r="AA114" s="438" t="s">
        <v>1915</v>
      </c>
      <c r="AB114" s="586">
        <v>42570.40694444445</v>
      </c>
      <c r="AC114" s="586">
        <v>42569.0</v>
      </c>
      <c r="AD114" s="586">
        <v>42569.0</v>
      </c>
      <c r="AE114" s="438" t="s">
        <v>1916</v>
      </c>
      <c r="AF114" s="438"/>
      <c r="AG114" s="586"/>
      <c r="AH114" s="586"/>
      <c r="AI114" s="589"/>
      <c r="AJ114" s="438"/>
      <c r="AK114" s="588">
        <v>3.58</v>
      </c>
      <c r="AL114" s="589">
        <v>0.0</v>
      </c>
      <c r="AM114" s="438" t="s">
        <v>1917</v>
      </c>
      <c r="AN114" s="438" t="s">
        <v>1918</v>
      </c>
      <c r="AO114" s="438" t="s">
        <v>1919</v>
      </c>
      <c r="AP114" s="438" t="s">
        <v>1920</v>
      </c>
      <c r="AQ114" s="438" t="s">
        <v>2571</v>
      </c>
      <c r="AR114" s="588">
        <v>0.0</v>
      </c>
      <c r="AS114" s="588">
        <v>0.0</v>
      </c>
      <c r="AT114" s="588">
        <v>0.0</v>
      </c>
      <c r="AU114" s="588">
        <v>0.0</v>
      </c>
      <c r="AV114" s="588">
        <v>0.0</v>
      </c>
      <c r="AW114" s="588">
        <v>0.37</v>
      </c>
      <c r="AX114" s="588">
        <v>10.09</v>
      </c>
      <c r="AY114" s="588">
        <v>0.0</v>
      </c>
      <c r="AZ114" s="588">
        <v>0.45</v>
      </c>
      <c r="BA114" s="588">
        <v>29.9</v>
      </c>
      <c r="BB114" s="589">
        <v>24597.0</v>
      </c>
      <c r="BC114" s="438" t="s">
        <v>1922</v>
      </c>
      <c r="BD114" s="438"/>
      <c r="BE114" s="438" t="s">
        <v>1923</v>
      </c>
      <c r="BF114" s="438" t="s">
        <v>1924</v>
      </c>
      <c r="BG114" s="438" t="s">
        <v>1925</v>
      </c>
      <c r="BH114" s="588">
        <v>0.0</v>
      </c>
      <c r="BI114" s="438" t="s">
        <v>1926</v>
      </c>
      <c r="BJ114" s="438" t="s">
        <v>1927</v>
      </c>
      <c r="BK114" s="438" t="s">
        <v>1928</v>
      </c>
      <c r="BL114" s="438" t="s">
        <v>1929</v>
      </c>
      <c r="BM114" s="438" t="s">
        <v>1930</v>
      </c>
      <c r="BN114" s="588">
        <v>29.9</v>
      </c>
      <c r="BO114" s="438" t="s">
        <v>1931</v>
      </c>
      <c r="BP114" s="438" t="s">
        <v>2093</v>
      </c>
      <c r="BQ114" s="438" t="s">
        <v>2572</v>
      </c>
      <c r="BR114" s="438" t="s">
        <v>1934</v>
      </c>
      <c r="BS114" s="438" t="s">
        <v>1935</v>
      </c>
      <c r="BT114" s="438" t="s">
        <v>1936</v>
      </c>
      <c r="BU114" s="589"/>
      <c r="BV114" s="438" t="s">
        <v>1936</v>
      </c>
      <c r="BW114" s="438"/>
      <c r="BX114" s="416">
        <f t="shared" si="3"/>
        <v>3.82</v>
      </c>
      <c r="BY114" s="89" t="s">
        <v>1937</v>
      </c>
      <c r="BZ114" s="89" t="s">
        <v>2573</v>
      </c>
    </row>
    <row r="115" ht="12.75" hidden="1" customHeight="1">
      <c r="A115" s="6">
        <v>36646.0</v>
      </c>
      <c r="B115" s="438" t="s">
        <v>2574</v>
      </c>
      <c r="C115" s="438" t="s">
        <v>2575</v>
      </c>
      <c r="D115" s="586">
        <v>42558.0</v>
      </c>
      <c r="E115" s="438" t="s">
        <v>2576</v>
      </c>
      <c r="F115" s="438" t="s">
        <v>2090</v>
      </c>
      <c r="G115" s="438" t="s">
        <v>1908</v>
      </c>
      <c r="H115" s="438" t="s">
        <v>1909</v>
      </c>
      <c r="I115" s="438" t="s">
        <v>1910</v>
      </c>
      <c r="J115" s="587">
        <v>1.0</v>
      </c>
      <c r="K115" s="416">
        <v>29.9</v>
      </c>
      <c r="L115" s="438" t="s">
        <v>1911</v>
      </c>
      <c r="M115" s="438" t="s">
        <v>2577</v>
      </c>
      <c r="N115" s="438" t="s">
        <v>1913</v>
      </c>
      <c r="O115" s="416">
        <v>1.64</v>
      </c>
      <c r="P115" s="588">
        <v>0.0</v>
      </c>
      <c r="Q115" s="588">
        <v>0.0</v>
      </c>
      <c r="R115" s="588">
        <v>2.07</v>
      </c>
      <c r="S115" s="588">
        <v>0.0</v>
      </c>
      <c r="T115" s="588">
        <v>0.0</v>
      </c>
      <c r="U115" s="588">
        <v>0.45</v>
      </c>
      <c r="V115" s="416">
        <v>0.39</v>
      </c>
      <c r="W115" s="416">
        <v>1.79</v>
      </c>
      <c r="X115" s="586">
        <v>42558.0</v>
      </c>
      <c r="Y115" s="586">
        <v>42570.40694444445</v>
      </c>
      <c r="Z115" s="438" t="s">
        <v>1914</v>
      </c>
      <c r="AA115" s="438" t="s">
        <v>1915</v>
      </c>
      <c r="AB115" s="586">
        <v>42570.40694444445</v>
      </c>
      <c r="AC115" s="586">
        <v>42569.0</v>
      </c>
      <c r="AD115" s="586">
        <v>42571.0</v>
      </c>
      <c r="AE115" s="438" t="s">
        <v>1916</v>
      </c>
      <c r="AF115" s="438"/>
      <c r="AG115" s="586"/>
      <c r="AH115" s="586"/>
      <c r="AI115" s="589"/>
      <c r="AJ115" s="438"/>
      <c r="AK115" s="588">
        <v>3.58</v>
      </c>
      <c r="AL115" s="589">
        <v>0.0</v>
      </c>
      <c r="AM115" s="438" t="s">
        <v>1917</v>
      </c>
      <c r="AN115" s="438" t="s">
        <v>1918</v>
      </c>
      <c r="AO115" s="438" t="s">
        <v>1919</v>
      </c>
      <c r="AP115" s="438" t="s">
        <v>1920</v>
      </c>
      <c r="AQ115" s="438" t="s">
        <v>2578</v>
      </c>
      <c r="AR115" s="588">
        <v>0.0</v>
      </c>
      <c r="AS115" s="588">
        <v>0.0</v>
      </c>
      <c r="AT115" s="588">
        <v>0.0</v>
      </c>
      <c r="AU115" s="588">
        <v>0.0</v>
      </c>
      <c r="AV115" s="588">
        <v>0.0</v>
      </c>
      <c r="AW115" s="588">
        <v>0.37</v>
      </c>
      <c r="AX115" s="588">
        <v>10.09</v>
      </c>
      <c r="AY115" s="588">
        <v>0.0</v>
      </c>
      <c r="AZ115" s="588">
        <v>0.45</v>
      </c>
      <c r="BA115" s="588">
        <v>29.9</v>
      </c>
      <c r="BB115" s="589">
        <v>24597.0</v>
      </c>
      <c r="BC115" s="438" t="s">
        <v>1922</v>
      </c>
      <c r="BD115" s="438"/>
      <c r="BE115" s="438" t="s">
        <v>1923</v>
      </c>
      <c r="BF115" s="438" t="s">
        <v>1924</v>
      </c>
      <c r="BG115" s="438" t="s">
        <v>1925</v>
      </c>
      <c r="BH115" s="588">
        <v>0.0</v>
      </c>
      <c r="BI115" s="438" t="s">
        <v>1926</v>
      </c>
      <c r="BJ115" s="438" t="s">
        <v>1927</v>
      </c>
      <c r="BK115" s="438" t="s">
        <v>1928</v>
      </c>
      <c r="BL115" s="438" t="s">
        <v>1929</v>
      </c>
      <c r="BM115" s="438" t="s">
        <v>1930</v>
      </c>
      <c r="BN115" s="588">
        <v>29.9</v>
      </c>
      <c r="BO115" s="438" t="s">
        <v>1931</v>
      </c>
      <c r="BP115" s="438" t="s">
        <v>2093</v>
      </c>
      <c r="BQ115" s="438" t="s">
        <v>2579</v>
      </c>
      <c r="BR115" s="438" t="s">
        <v>1934</v>
      </c>
      <c r="BS115" s="438" t="s">
        <v>1935</v>
      </c>
      <c r="BT115" s="438" t="s">
        <v>1936</v>
      </c>
      <c r="BU115" s="589"/>
      <c r="BV115" s="438" t="s">
        <v>1936</v>
      </c>
      <c r="BW115" s="438"/>
      <c r="BX115" s="416">
        <f t="shared" si="3"/>
        <v>3.82</v>
      </c>
      <c r="BY115" s="89" t="s">
        <v>1937</v>
      </c>
      <c r="BZ115" s="89" t="s">
        <v>2580</v>
      </c>
    </row>
    <row r="116" ht="12.75" hidden="1" customHeight="1">
      <c r="A116" s="6">
        <v>36670.0</v>
      </c>
      <c r="B116" s="438" t="s">
        <v>2581</v>
      </c>
      <c r="C116" s="438" t="s">
        <v>2582</v>
      </c>
      <c r="D116" s="586">
        <v>42563.0</v>
      </c>
      <c r="E116" s="438" t="s">
        <v>2583</v>
      </c>
      <c r="F116" s="438" t="s">
        <v>2149</v>
      </c>
      <c r="G116" s="438" t="s">
        <v>1908</v>
      </c>
      <c r="H116" s="438" t="s">
        <v>1909</v>
      </c>
      <c r="I116" s="438" t="s">
        <v>1910</v>
      </c>
      <c r="J116" s="587">
        <v>3.0</v>
      </c>
      <c r="K116" s="416">
        <v>89.7</v>
      </c>
      <c r="L116" s="438" t="s">
        <v>1911</v>
      </c>
      <c r="M116" s="438" t="s">
        <v>2584</v>
      </c>
      <c r="N116" s="438" t="s">
        <v>1913</v>
      </c>
      <c r="O116" s="416">
        <v>4.92</v>
      </c>
      <c r="P116" s="588">
        <v>0.0</v>
      </c>
      <c r="Q116" s="588">
        <v>0.0</v>
      </c>
      <c r="R116" s="588">
        <v>6.21</v>
      </c>
      <c r="S116" s="588">
        <v>0.0</v>
      </c>
      <c r="T116" s="588">
        <v>0.0</v>
      </c>
      <c r="U116" s="588">
        <v>1.35</v>
      </c>
      <c r="V116" s="416">
        <v>1.17</v>
      </c>
      <c r="W116" s="416">
        <v>5.38</v>
      </c>
      <c r="X116" s="586">
        <v>42563.0</v>
      </c>
      <c r="Y116" s="586">
        <v>42590.75</v>
      </c>
      <c r="Z116" s="438" t="s">
        <v>1914</v>
      </c>
      <c r="AA116" s="438" t="s">
        <v>1915</v>
      </c>
      <c r="AB116" s="586">
        <v>42590.75</v>
      </c>
      <c r="AC116" s="586">
        <v>42590.0</v>
      </c>
      <c r="AD116" s="586">
        <v>42590.0</v>
      </c>
      <c r="AE116" s="438" t="s">
        <v>1916</v>
      </c>
      <c r="AF116" s="438"/>
      <c r="AG116" s="586"/>
      <c r="AH116" s="586"/>
      <c r="AI116" s="589"/>
      <c r="AJ116" s="438"/>
      <c r="AK116" s="588">
        <v>10.76</v>
      </c>
      <c r="AL116" s="589">
        <v>0.0</v>
      </c>
      <c r="AM116" s="438" t="s">
        <v>1917</v>
      </c>
      <c r="AN116" s="438" t="s">
        <v>1918</v>
      </c>
      <c r="AO116" s="438" t="s">
        <v>1919</v>
      </c>
      <c r="AP116" s="438" t="s">
        <v>1920</v>
      </c>
      <c r="AQ116" s="438" t="s">
        <v>2585</v>
      </c>
      <c r="AR116" s="588">
        <v>0.0</v>
      </c>
      <c r="AS116" s="588">
        <v>0.0</v>
      </c>
      <c r="AT116" s="588">
        <v>0.0</v>
      </c>
      <c r="AU116" s="588">
        <v>0.0</v>
      </c>
      <c r="AV116" s="588">
        <v>0.0</v>
      </c>
      <c r="AW116" s="588">
        <v>1.07</v>
      </c>
      <c r="AX116" s="588">
        <v>29.25</v>
      </c>
      <c r="AY116" s="588">
        <v>0.0</v>
      </c>
      <c r="AZ116" s="588">
        <v>1.35</v>
      </c>
      <c r="BA116" s="588">
        <v>89.7</v>
      </c>
      <c r="BB116" s="589">
        <v>24597.0</v>
      </c>
      <c r="BC116" s="438" t="s">
        <v>1922</v>
      </c>
      <c r="BD116" s="438"/>
      <c r="BE116" s="438" t="s">
        <v>1923</v>
      </c>
      <c r="BF116" s="438" t="s">
        <v>1924</v>
      </c>
      <c r="BG116" s="438" t="s">
        <v>1925</v>
      </c>
      <c r="BH116" s="588">
        <v>0.0</v>
      </c>
      <c r="BI116" s="438" t="s">
        <v>1926</v>
      </c>
      <c r="BJ116" s="438" t="s">
        <v>1927</v>
      </c>
      <c r="BK116" s="438" t="s">
        <v>1928</v>
      </c>
      <c r="BL116" s="438" t="s">
        <v>1929</v>
      </c>
      <c r="BM116" s="438" t="s">
        <v>1930</v>
      </c>
      <c r="BN116" s="588">
        <v>29.9</v>
      </c>
      <c r="BO116" s="438" t="s">
        <v>1931</v>
      </c>
      <c r="BP116" s="438" t="s">
        <v>2152</v>
      </c>
      <c r="BQ116" s="438" t="s">
        <v>2586</v>
      </c>
      <c r="BR116" s="438" t="s">
        <v>1934</v>
      </c>
      <c r="BS116" s="438" t="s">
        <v>1935</v>
      </c>
      <c r="BT116" s="438" t="s">
        <v>1936</v>
      </c>
      <c r="BU116" s="589"/>
      <c r="BV116" s="438" t="s">
        <v>1936</v>
      </c>
      <c r="BW116" s="438"/>
      <c r="BX116" s="416">
        <f t="shared" si="3"/>
        <v>11.47</v>
      </c>
      <c r="BY116" s="89" t="s">
        <v>1937</v>
      </c>
      <c r="BZ116" s="89" t="s">
        <v>2587</v>
      </c>
    </row>
    <row r="117" ht="12.75" hidden="1" customHeight="1">
      <c r="A117" s="6">
        <v>36733.0</v>
      </c>
      <c r="B117" s="438" t="s">
        <v>2588</v>
      </c>
      <c r="C117" s="438" t="s">
        <v>2589</v>
      </c>
      <c r="D117" s="586">
        <v>42559.0</v>
      </c>
      <c r="E117" s="438" t="s">
        <v>2590</v>
      </c>
      <c r="F117" s="438" t="s">
        <v>1964</v>
      </c>
      <c r="G117" s="438" t="s">
        <v>1908</v>
      </c>
      <c r="H117" s="438" t="s">
        <v>1909</v>
      </c>
      <c r="I117" s="438" t="s">
        <v>1910</v>
      </c>
      <c r="J117" s="587">
        <v>1.0</v>
      </c>
      <c r="K117" s="416">
        <v>29.9</v>
      </c>
      <c r="L117" s="438" t="s">
        <v>1911</v>
      </c>
      <c r="M117" s="438" t="s">
        <v>2591</v>
      </c>
      <c r="N117" s="438" t="s">
        <v>1913</v>
      </c>
      <c r="O117" s="416">
        <v>1.64</v>
      </c>
      <c r="P117" s="588">
        <v>0.0</v>
      </c>
      <c r="Q117" s="588">
        <v>0.0</v>
      </c>
      <c r="R117" s="588">
        <v>2.07</v>
      </c>
      <c r="S117" s="588">
        <v>0.0</v>
      </c>
      <c r="T117" s="588">
        <v>0.0</v>
      </c>
      <c r="U117" s="588">
        <v>0.45</v>
      </c>
      <c r="V117" s="416">
        <v>0.39</v>
      </c>
      <c r="W117" s="416">
        <v>1.79</v>
      </c>
      <c r="X117" s="586">
        <v>42559.0</v>
      </c>
      <c r="Y117" s="586">
        <v>42576.35972222222</v>
      </c>
      <c r="Z117" s="438" t="s">
        <v>1914</v>
      </c>
      <c r="AA117" s="438" t="s">
        <v>1915</v>
      </c>
      <c r="AB117" s="586">
        <v>42576.35972222222</v>
      </c>
      <c r="AC117" s="586">
        <v>42569.0</v>
      </c>
      <c r="AD117" s="586">
        <v>42570.0</v>
      </c>
      <c r="AE117" s="438" t="s">
        <v>1916</v>
      </c>
      <c r="AF117" s="438"/>
      <c r="AG117" s="586"/>
      <c r="AH117" s="586"/>
      <c r="AI117" s="589"/>
      <c r="AJ117" s="438"/>
      <c r="AK117" s="588">
        <v>3.58</v>
      </c>
      <c r="AL117" s="589">
        <v>0.0</v>
      </c>
      <c r="AM117" s="438" t="s">
        <v>1917</v>
      </c>
      <c r="AN117" s="438" t="s">
        <v>1918</v>
      </c>
      <c r="AO117" s="438" t="s">
        <v>1919</v>
      </c>
      <c r="AP117" s="438" t="s">
        <v>1920</v>
      </c>
      <c r="AQ117" s="438" t="s">
        <v>2592</v>
      </c>
      <c r="AR117" s="588">
        <v>0.0</v>
      </c>
      <c r="AS117" s="588">
        <v>0.0</v>
      </c>
      <c r="AT117" s="588">
        <v>0.0</v>
      </c>
      <c r="AU117" s="588">
        <v>0.0</v>
      </c>
      <c r="AV117" s="588">
        <v>0.0</v>
      </c>
      <c r="AW117" s="588">
        <v>0.56</v>
      </c>
      <c r="AX117" s="588">
        <v>12.14</v>
      </c>
      <c r="AY117" s="588">
        <v>0.0</v>
      </c>
      <c r="AZ117" s="588">
        <v>0.45</v>
      </c>
      <c r="BA117" s="588">
        <v>29.9</v>
      </c>
      <c r="BB117" s="589">
        <v>24597.0</v>
      </c>
      <c r="BC117" s="438" t="s">
        <v>1922</v>
      </c>
      <c r="BD117" s="438"/>
      <c r="BE117" s="438" t="s">
        <v>1923</v>
      </c>
      <c r="BF117" s="438" t="s">
        <v>1924</v>
      </c>
      <c r="BG117" s="438" t="s">
        <v>1925</v>
      </c>
      <c r="BH117" s="588">
        <v>0.0</v>
      </c>
      <c r="BI117" s="438" t="s">
        <v>1926</v>
      </c>
      <c r="BJ117" s="438" t="s">
        <v>1927</v>
      </c>
      <c r="BK117" s="438" t="s">
        <v>1928</v>
      </c>
      <c r="BL117" s="438" t="s">
        <v>1929</v>
      </c>
      <c r="BM117" s="438" t="s">
        <v>1930</v>
      </c>
      <c r="BN117" s="588">
        <v>29.9</v>
      </c>
      <c r="BO117" s="438" t="s">
        <v>1931</v>
      </c>
      <c r="BP117" s="438" t="s">
        <v>1967</v>
      </c>
      <c r="BQ117" s="438" t="s">
        <v>2593</v>
      </c>
      <c r="BR117" s="438" t="s">
        <v>1934</v>
      </c>
      <c r="BS117" s="438" t="s">
        <v>1935</v>
      </c>
      <c r="BT117" s="438" t="s">
        <v>1936</v>
      </c>
      <c r="BU117" s="589"/>
      <c r="BV117" s="438" t="s">
        <v>1936</v>
      </c>
      <c r="BW117" s="438"/>
      <c r="BX117" s="416">
        <f t="shared" si="3"/>
        <v>3.82</v>
      </c>
      <c r="BY117" s="89" t="s">
        <v>1937</v>
      </c>
      <c r="BZ117" s="89" t="s">
        <v>2594</v>
      </c>
    </row>
    <row r="118" ht="12.75" hidden="1" customHeight="1">
      <c r="A118" s="6">
        <v>37217.0</v>
      </c>
      <c r="B118" s="438" t="s">
        <v>2595</v>
      </c>
      <c r="C118" s="438" t="s">
        <v>2596</v>
      </c>
      <c r="D118" s="586">
        <v>42556.0</v>
      </c>
      <c r="E118" s="438" t="s">
        <v>2597</v>
      </c>
      <c r="F118" s="438" t="s">
        <v>1964</v>
      </c>
      <c r="G118" s="438" t="s">
        <v>1908</v>
      </c>
      <c r="H118" s="438" t="s">
        <v>1909</v>
      </c>
      <c r="I118" s="438" t="s">
        <v>1910</v>
      </c>
      <c r="J118" s="587">
        <v>1.0</v>
      </c>
      <c r="K118" s="416">
        <v>29.9</v>
      </c>
      <c r="L118" s="438" t="s">
        <v>1911</v>
      </c>
      <c r="M118" s="438" t="s">
        <v>2598</v>
      </c>
      <c r="N118" s="438" t="s">
        <v>1913</v>
      </c>
      <c r="O118" s="416">
        <v>1.64</v>
      </c>
      <c r="P118" s="588">
        <v>0.0</v>
      </c>
      <c r="Q118" s="588">
        <v>0.0</v>
      </c>
      <c r="R118" s="588">
        <v>2.07</v>
      </c>
      <c r="S118" s="588">
        <v>0.0</v>
      </c>
      <c r="T118" s="588">
        <v>0.0</v>
      </c>
      <c r="U118" s="588">
        <v>0.45</v>
      </c>
      <c r="V118" s="416">
        <v>0.39</v>
      </c>
      <c r="W118" s="416">
        <v>1.79</v>
      </c>
      <c r="X118" s="586">
        <v>42556.0</v>
      </c>
      <c r="Y118" s="586">
        <v>42569.64375</v>
      </c>
      <c r="Z118" s="438" t="s">
        <v>1914</v>
      </c>
      <c r="AA118" s="438" t="s">
        <v>1915</v>
      </c>
      <c r="AB118" s="586">
        <v>42569.64375</v>
      </c>
      <c r="AC118" s="586">
        <v>42569.0</v>
      </c>
      <c r="AD118" s="586">
        <v>42569.0</v>
      </c>
      <c r="AE118" s="438" t="s">
        <v>1916</v>
      </c>
      <c r="AF118" s="438"/>
      <c r="AG118" s="586"/>
      <c r="AH118" s="586"/>
      <c r="AI118" s="589"/>
      <c r="AJ118" s="438"/>
      <c r="AK118" s="588">
        <v>3.58</v>
      </c>
      <c r="AL118" s="589">
        <v>0.0</v>
      </c>
      <c r="AM118" s="438" t="s">
        <v>1917</v>
      </c>
      <c r="AN118" s="438" t="s">
        <v>1918</v>
      </c>
      <c r="AO118" s="438" t="s">
        <v>1919</v>
      </c>
      <c r="AP118" s="438" t="s">
        <v>1920</v>
      </c>
      <c r="AQ118" s="438" t="s">
        <v>2599</v>
      </c>
      <c r="AR118" s="588">
        <v>0.0</v>
      </c>
      <c r="AS118" s="588">
        <v>0.0</v>
      </c>
      <c r="AT118" s="588">
        <v>0.0</v>
      </c>
      <c r="AU118" s="588">
        <v>0.0</v>
      </c>
      <c r="AV118" s="588">
        <v>0.0</v>
      </c>
      <c r="AW118" s="588">
        <v>0.42</v>
      </c>
      <c r="AX118" s="588">
        <v>7.19</v>
      </c>
      <c r="AY118" s="588">
        <v>0.0</v>
      </c>
      <c r="AZ118" s="588">
        <v>0.45</v>
      </c>
      <c r="BA118" s="588">
        <v>29.9</v>
      </c>
      <c r="BB118" s="589">
        <v>24597.0</v>
      </c>
      <c r="BC118" s="438" t="s">
        <v>1922</v>
      </c>
      <c r="BD118" s="438"/>
      <c r="BE118" s="438" t="s">
        <v>1923</v>
      </c>
      <c r="BF118" s="438" t="s">
        <v>1924</v>
      </c>
      <c r="BG118" s="438" t="s">
        <v>1925</v>
      </c>
      <c r="BH118" s="588">
        <v>0.0</v>
      </c>
      <c r="BI118" s="438" t="s">
        <v>1926</v>
      </c>
      <c r="BJ118" s="438" t="s">
        <v>1927</v>
      </c>
      <c r="BK118" s="438" t="s">
        <v>1928</v>
      </c>
      <c r="BL118" s="438" t="s">
        <v>1929</v>
      </c>
      <c r="BM118" s="438" t="s">
        <v>1930</v>
      </c>
      <c r="BN118" s="588">
        <v>29.9</v>
      </c>
      <c r="BO118" s="438" t="s">
        <v>1931</v>
      </c>
      <c r="BP118" s="438" t="s">
        <v>1967</v>
      </c>
      <c r="BQ118" s="438" t="s">
        <v>2600</v>
      </c>
      <c r="BR118" s="438" t="s">
        <v>1934</v>
      </c>
      <c r="BS118" s="438" t="s">
        <v>1935</v>
      </c>
      <c r="BT118" s="438" t="s">
        <v>1936</v>
      </c>
      <c r="BU118" s="589"/>
      <c r="BV118" s="438" t="s">
        <v>1936</v>
      </c>
      <c r="BW118" s="438"/>
      <c r="BX118" s="416">
        <f t="shared" si="3"/>
        <v>3.82</v>
      </c>
      <c r="BY118" s="89" t="s">
        <v>1937</v>
      </c>
      <c r="BZ118" s="89" t="s">
        <v>2601</v>
      </c>
    </row>
    <row r="119" ht="12.75" hidden="1" customHeight="1">
      <c r="A119" s="6">
        <v>37676.0</v>
      </c>
      <c r="B119" s="438" t="s">
        <v>2602</v>
      </c>
      <c r="C119" s="438" t="s">
        <v>2603</v>
      </c>
      <c r="D119" s="586">
        <v>42556.0</v>
      </c>
      <c r="E119" s="438" t="s">
        <v>2604</v>
      </c>
      <c r="F119" s="438" t="s">
        <v>1964</v>
      </c>
      <c r="G119" s="438" t="s">
        <v>1908</v>
      </c>
      <c r="H119" s="438" t="s">
        <v>1909</v>
      </c>
      <c r="I119" s="438" t="s">
        <v>1910</v>
      </c>
      <c r="J119" s="587">
        <v>2.0</v>
      </c>
      <c r="K119" s="416">
        <v>59.8</v>
      </c>
      <c r="L119" s="438" t="s">
        <v>1911</v>
      </c>
      <c r="M119" s="438" t="s">
        <v>2605</v>
      </c>
      <c r="N119" s="438" t="s">
        <v>1913</v>
      </c>
      <c r="O119" s="416">
        <v>3.28</v>
      </c>
      <c r="P119" s="588">
        <v>0.0</v>
      </c>
      <c r="Q119" s="588">
        <v>0.0</v>
      </c>
      <c r="R119" s="588">
        <v>4.14</v>
      </c>
      <c r="S119" s="588">
        <v>0.0</v>
      </c>
      <c r="T119" s="588">
        <v>0.0</v>
      </c>
      <c r="U119" s="588">
        <v>0.9</v>
      </c>
      <c r="V119" s="416">
        <v>0.78</v>
      </c>
      <c r="W119" s="416">
        <v>3.59</v>
      </c>
      <c r="X119" s="586">
        <v>42556.0</v>
      </c>
      <c r="Y119" s="586">
        <v>42567.46805555555</v>
      </c>
      <c r="Z119" s="438" t="s">
        <v>1914</v>
      </c>
      <c r="AA119" s="438" t="s">
        <v>1915</v>
      </c>
      <c r="AB119" s="586">
        <v>42567.46805555555</v>
      </c>
      <c r="AC119" s="586">
        <v>42569.0</v>
      </c>
      <c r="AD119" s="586">
        <v>42569.0</v>
      </c>
      <c r="AE119" s="438" t="s">
        <v>1916</v>
      </c>
      <c r="AF119" s="438"/>
      <c r="AG119" s="586"/>
      <c r="AH119" s="586"/>
      <c r="AI119" s="589"/>
      <c r="AJ119" s="438"/>
      <c r="AK119" s="588">
        <v>7.17</v>
      </c>
      <c r="AL119" s="589">
        <v>0.0</v>
      </c>
      <c r="AM119" s="438" t="s">
        <v>1917</v>
      </c>
      <c r="AN119" s="438" t="s">
        <v>1918</v>
      </c>
      <c r="AO119" s="438" t="s">
        <v>1919</v>
      </c>
      <c r="AP119" s="438" t="s">
        <v>1920</v>
      </c>
      <c r="AQ119" s="438" t="s">
        <v>2606</v>
      </c>
      <c r="AR119" s="588">
        <v>0.0</v>
      </c>
      <c r="AS119" s="588">
        <v>0.0</v>
      </c>
      <c r="AT119" s="588">
        <v>0.0</v>
      </c>
      <c r="AU119" s="588">
        <v>0.0</v>
      </c>
      <c r="AV119" s="588">
        <v>0.0</v>
      </c>
      <c r="AW119" s="588">
        <v>0.7</v>
      </c>
      <c r="AX119" s="588">
        <v>7.48</v>
      </c>
      <c r="AY119" s="588">
        <v>0.0</v>
      </c>
      <c r="AZ119" s="588">
        <v>0.9</v>
      </c>
      <c r="BA119" s="588">
        <v>59.8</v>
      </c>
      <c r="BB119" s="589">
        <v>24597.0</v>
      </c>
      <c r="BC119" s="438" t="s">
        <v>1922</v>
      </c>
      <c r="BD119" s="438"/>
      <c r="BE119" s="438" t="s">
        <v>1923</v>
      </c>
      <c r="BF119" s="438" t="s">
        <v>1924</v>
      </c>
      <c r="BG119" s="438" t="s">
        <v>1925</v>
      </c>
      <c r="BH119" s="588">
        <v>0.0</v>
      </c>
      <c r="BI119" s="438" t="s">
        <v>1926</v>
      </c>
      <c r="BJ119" s="438" t="s">
        <v>1927</v>
      </c>
      <c r="BK119" s="438" t="s">
        <v>1928</v>
      </c>
      <c r="BL119" s="438" t="s">
        <v>1929</v>
      </c>
      <c r="BM119" s="438" t="s">
        <v>1930</v>
      </c>
      <c r="BN119" s="588">
        <v>29.9</v>
      </c>
      <c r="BO119" s="438" t="s">
        <v>1931</v>
      </c>
      <c r="BP119" s="438" t="s">
        <v>1932</v>
      </c>
      <c r="BQ119" s="438" t="s">
        <v>2607</v>
      </c>
      <c r="BR119" s="438" t="s">
        <v>1934</v>
      </c>
      <c r="BS119" s="438" t="s">
        <v>1935</v>
      </c>
      <c r="BT119" s="438" t="s">
        <v>1936</v>
      </c>
      <c r="BU119" s="589"/>
      <c r="BV119" s="438" t="s">
        <v>1936</v>
      </c>
      <c r="BW119" s="438"/>
      <c r="BX119" s="416">
        <f t="shared" si="3"/>
        <v>7.65</v>
      </c>
      <c r="BY119" s="89" t="s">
        <v>1937</v>
      </c>
      <c r="BZ119" s="89" t="s">
        <v>2608</v>
      </c>
    </row>
    <row r="120" ht="12.75" hidden="1" customHeight="1">
      <c r="A120" s="6">
        <v>37724.0</v>
      </c>
      <c r="B120" s="438" t="s">
        <v>2609</v>
      </c>
      <c r="C120" s="438" t="s">
        <v>2610</v>
      </c>
      <c r="D120" s="586">
        <v>42559.0</v>
      </c>
      <c r="E120" s="438" t="s">
        <v>2611</v>
      </c>
      <c r="F120" s="438" t="s">
        <v>1973</v>
      </c>
      <c r="G120" s="438" t="s">
        <v>1908</v>
      </c>
      <c r="H120" s="438" t="s">
        <v>1909</v>
      </c>
      <c r="I120" s="438" t="s">
        <v>1910</v>
      </c>
      <c r="J120" s="587">
        <v>3.0</v>
      </c>
      <c r="K120" s="416">
        <v>73.56</v>
      </c>
      <c r="L120" s="438" t="s">
        <v>1911</v>
      </c>
      <c r="M120" s="438" t="s">
        <v>2612</v>
      </c>
      <c r="N120" s="438" t="s">
        <v>1913</v>
      </c>
      <c r="O120" s="416">
        <v>4.04</v>
      </c>
      <c r="P120" s="588">
        <v>0.0</v>
      </c>
      <c r="Q120" s="588">
        <v>0.0</v>
      </c>
      <c r="R120" s="588">
        <v>6.21</v>
      </c>
      <c r="S120" s="588">
        <v>0.0</v>
      </c>
      <c r="T120" s="588">
        <v>0.0</v>
      </c>
      <c r="U120" s="588">
        <v>1.35</v>
      </c>
      <c r="V120" s="416">
        <v>0.96</v>
      </c>
      <c r="W120" s="416">
        <v>4.41</v>
      </c>
      <c r="X120" s="586">
        <v>42559.0</v>
      </c>
      <c r="Y120" s="586">
        <v>42569.46388888889</v>
      </c>
      <c r="Z120" s="438" t="s">
        <v>1914</v>
      </c>
      <c r="AA120" s="438" t="s">
        <v>1915</v>
      </c>
      <c r="AB120" s="586">
        <v>42569.46388888889</v>
      </c>
      <c r="AC120" s="586">
        <v>42569.0</v>
      </c>
      <c r="AD120" s="586">
        <v>42569.0</v>
      </c>
      <c r="AE120" s="438" t="s">
        <v>1916</v>
      </c>
      <c r="AF120" s="438"/>
      <c r="AG120" s="586"/>
      <c r="AH120" s="586"/>
      <c r="AI120" s="589"/>
      <c r="AJ120" s="438"/>
      <c r="AK120" s="588">
        <v>8.83</v>
      </c>
      <c r="AL120" s="589">
        <v>0.0</v>
      </c>
      <c r="AM120" s="438" t="s">
        <v>1917</v>
      </c>
      <c r="AN120" s="438" t="s">
        <v>1918</v>
      </c>
      <c r="AO120" s="438" t="s">
        <v>1919</v>
      </c>
      <c r="AP120" s="438" t="s">
        <v>1920</v>
      </c>
      <c r="AQ120" s="438" t="s">
        <v>2613</v>
      </c>
      <c r="AR120" s="588">
        <v>0.0</v>
      </c>
      <c r="AS120" s="588">
        <v>0.0</v>
      </c>
      <c r="AT120" s="588">
        <v>0.0</v>
      </c>
      <c r="AU120" s="588">
        <v>0.0</v>
      </c>
      <c r="AV120" s="588">
        <v>0.0</v>
      </c>
      <c r="AW120" s="588">
        <v>1.0</v>
      </c>
      <c r="AX120" s="588">
        <v>7.9</v>
      </c>
      <c r="AY120" s="588">
        <v>0.0</v>
      </c>
      <c r="AZ120" s="588">
        <v>1.35</v>
      </c>
      <c r="BA120" s="588">
        <v>73.56</v>
      </c>
      <c r="BB120" s="589">
        <v>24597.0</v>
      </c>
      <c r="BC120" s="438" t="s">
        <v>1922</v>
      </c>
      <c r="BD120" s="438"/>
      <c r="BE120" s="438" t="s">
        <v>1923</v>
      </c>
      <c r="BF120" s="438" t="s">
        <v>1924</v>
      </c>
      <c r="BG120" s="438" t="s">
        <v>1925</v>
      </c>
      <c r="BH120" s="588">
        <v>0.0</v>
      </c>
      <c r="BI120" s="438" t="s">
        <v>1926</v>
      </c>
      <c r="BJ120" s="438" t="s">
        <v>1927</v>
      </c>
      <c r="BK120" s="438" t="s">
        <v>1928</v>
      </c>
      <c r="BL120" s="438" t="s">
        <v>1929</v>
      </c>
      <c r="BM120" s="438" t="s">
        <v>1930</v>
      </c>
      <c r="BN120" s="588">
        <v>29.9</v>
      </c>
      <c r="BO120" s="438" t="s">
        <v>1931</v>
      </c>
      <c r="BP120" s="438" t="s">
        <v>1967</v>
      </c>
      <c r="BQ120" s="438" t="s">
        <v>2614</v>
      </c>
      <c r="BR120" s="438" t="s">
        <v>1934</v>
      </c>
      <c r="BS120" s="438" t="s">
        <v>1935</v>
      </c>
      <c r="BT120" s="438" t="s">
        <v>1936</v>
      </c>
      <c r="BU120" s="589"/>
      <c r="BV120" s="438" t="s">
        <v>1936</v>
      </c>
      <c r="BW120" s="438"/>
      <c r="BX120" s="416">
        <f t="shared" si="3"/>
        <v>9.41</v>
      </c>
      <c r="BY120" s="89" t="s">
        <v>1937</v>
      </c>
      <c r="BZ120" s="89" t="s">
        <v>2615</v>
      </c>
    </row>
    <row r="121" ht="12.75" hidden="1" customHeight="1">
      <c r="A121" s="6">
        <v>37797.0</v>
      </c>
      <c r="B121" s="438" t="s">
        <v>2616</v>
      </c>
      <c r="C121" s="438" t="s">
        <v>2617</v>
      </c>
      <c r="D121" s="586">
        <v>42556.0</v>
      </c>
      <c r="E121" s="438" t="s">
        <v>2618</v>
      </c>
      <c r="F121" s="438" t="s">
        <v>1907</v>
      </c>
      <c r="G121" s="438" t="s">
        <v>1908</v>
      </c>
      <c r="H121" s="438" t="s">
        <v>1909</v>
      </c>
      <c r="I121" s="438" t="s">
        <v>1910</v>
      </c>
      <c r="J121" s="587">
        <v>1.0</v>
      </c>
      <c r="K121" s="416">
        <v>29.9</v>
      </c>
      <c r="L121" s="438" t="s">
        <v>1911</v>
      </c>
      <c r="M121" s="438" t="s">
        <v>2619</v>
      </c>
      <c r="N121" s="438" t="s">
        <v>1913</v>
      </c>
      <c r="O121" s="416">
        <v>1.64</v>
      </c>
      <c r="P121" s="588">
        <v>0.0</v>
      </c>
      <c r="Q121" s="588">
        <v>0.0</v>
      </c>
      <c r="R121" s="588">
        <v>2.07</v>
      </c>
      <c r="S121" s="588">
        <v>0.0</v>
      </c>
      <c r="T121" s="588">
        <v>0.0</v>
      </c>
      <c r="U121" s="588">
        <v>0.45</v>
      </c>
      <c r="V121" s="416">
        <v>0.39</v>
      </c>
      <c r="W121" s="416">
        <v>1.79</v>
      </c>
      <c r="X121" s="586">
        <v>42556.0</v>
      </c>
      <c r="Y121" s="586">
        <v>42567.46805555555</v>
      </c>
      <c r="Z121" s="438" t="s">
        <v>1914</v>
      </c>
      <c r="AA121" s="438" t="s">
        <v>1915</v>
      </c>
      <c r="AB121" s="586">
        <v>42567.46805555555</v>
      </c>
      <c r="AC121" s="586">
        <v>42569.0</v>
      </c>
      <c r="AD121" s="586">
        <v>42569.0</v>
      </c>
      <c r="AE121" s="438" t="s">
        <v>1916</v>
      </c>
      <c r="AF121" s="438"/>
      <c r="AG121" s="586"/>
      <c r="AH121" s="586"/>
      <c r="AI121" s="589"/>
      <c r="AJ121" s="438"/>
      <c r="AK121" s="588">
        <v>3.58</v>
      </c>
      <c r="AL121" s="589">
        <v>0.0</v>
      </c>
      <c r="AM121" s="438" t="s">
        <v>1917</v>
      </c>
      <c r="AN121" s="438" t="s">
        <v>1918</v>
      </c>
      <c r="AO121" s="438" t="s">
        <v>1919</v>
      </c>
      <c r="AP121" s="438" t="s">
        <v>1920</v>
      </c>
      <c r="AQ121" s="438" t="s">
        <v>2620</v>
      </c>
      <c r="AR121" s="588">
        <v>0.0</v>
      </c>
      <c r="AS121" s="588">
        <v>0.0</v>
      </c>
      <c r="AT121" s="588">
        <v>0.0</v>
      </c>
      <c r="AU121" s="588">
        <v>0.0</v>
      </c>
      <c r="AV121" s="588">
        <v>0.0</v>
      </c>
      <c r="AW121" s="588">
        <v>0.42</v>
      </c>
      <c r="AX121" s="588">
        <v>7.19</v>
      </c>
      <c r="AY121" s="588">
        <v>0.0</v>
      </c>
      <c r="AZ121" s="588">
        <v>0.45</v>
      </c>
      <c r="BA121" s="588">
        <v>29.9</v>
      </c>
      <c r="BB121" s="589">
        <v>24597.0</v>
      </c>
      <c r="BC121" s="438" t="s">
        <v>1922</v>
      </c>
      <c r="BD121" s="438"/>
      <c r="BE121" s="438" t="s">
        <v>1923</v>
      </c>
      <c r="BF121" s="438" t="s">
        <v>1924</v>
      </c>
      <c r="BG121" s="438" t="s">
        <v>1925</v>
      </c>
      <c r="BH121" s="588">
        <v>0.0</v>
      </c>
      <c r="BI121" s="438" t="s">
        <v>1926</v>
      </c>
      <c r="BJ121" s="438" t="s">
        <v>1927</v>
      </c>
      <c r="BK121" s="438" t="s">
        <v>1928</v>
      </c>
      <c r="BL121" s="438" t="s">
        <v>1929</v>
      </c>
      <c r="BM121" s="438" t="s">
        <v>1930</v>
      </c>
      <c r="BN121" s="588">
        <v>29.9</v>
      </c>
      <c r="BO121" s="438" t="s">
        <v>1931</v>
      </c>
      <c r="BP121" s="438" t="s">
        <v>1932</v>
      </c>
      <c r="BQ121" s="438" t="s">
        <v>2621</v>
      </c>
      <c r="BR121" s="438" t="s">
        <v>1934</v>
      </c>
      <c r="BS121" s="438" t="s">
        <v>1935</v>
      </c>
      <c r="BT121" s="438" t="s">
        <v>1936</v>
      </c>
      <c r="BU121" s="589"/>
      <c r="BV121" s="438" t="s">
        <v>1936</v>
      </c>
      <c r="BW121" s="438"/>
      <c r="BX121" s="416">
        <f t="shared" si="3"/>
        <v>3.82</v>
      </c>
      <c r="BY121" s="89" t="s">
        <v>1937</v>
      </c>
      <c r="BZ121" s="89" t="s">
        <v>2622</v>
      </c>
    </row>
    <row r="122" ht="12.75" hidden="1" customHeight="1">
      <c r="A122" s="6">
        <v>38194.0</v>
      </c>
      <c r="B122" s="438" t="s">
        <v>2623</v>
      </c>
      <c r="C122" s="438" t="s">
        <v>2624</v>
      </c>
      <c r="D122" s="586">
        <v>42556.0</v>
      </c>
      <c r="E122" s="438" t="s">
        <v>2625</v>
      </c>
      <c r="F122" s="438" t="s">
        <v>2010</v>
      </c>
      <c r="G122" s="438" t="s">
        <v>1908</v>
      </c>
      <c r="H122" s="438" t="s">
        <v>1909</v>
      </c>
      <c r="I122" s="438" t="s">
        <v>1910</v>
      </c>
      <c r="J122" s="587">
        <v>1.0</v>
      </c>
      <c r="K122" s="416">
        <v>29.9</v>
      </c>
      <c r="L122" s="438" t="s">
        <v>1911</v>
      </c>
      <c r="M122" s="438" t="s">
        <v>2626</v>
      </c>
      <c r="N122" s="438" t="s">
        <v>1913</v>
      </c>
      <c r="O122" s="416">
        <v>1.64</v>
      </c>
      <c r="P122" s="588">
        <v>0.0</v>
      </c>
      <c r="Q122" s="588">
        <v>0.0</v>
      </c>
      <c r="R122" s="588">
        <v>2.07</v>
      </c>
      <c r="S122" s="588">
        <v>0.0</v>
      </c>
      <c r="T122" s="588">
        <v>0.0</v>
      </c>
      <c r="U122" s="588">
        <v>0.45</v>
      </c>
      <c r="V122" s="416">
        <v>0.39</v>
      </c>
      <c r="W122" s="416">
        <v>1.79</v>
      </c>
      <c r="X122" s="586">
        <v>42556.0</v>
      </c>
      <c r="Y122" s="586">
        <v>42570.64375</v>
      </c>
      <c r="Z122" s="438" t="s">
        <v>1914</v>
      </c>
      <c r="AA122" s="438" t="s">
        <v>1915</v>
      </c>
      <c r="AB122" s="586">
        <v>42570.64375</v>
      </c>
      <c r="AC122" s="586">
        <v>42569.0</v>
      </c>
      <c r="AD122" s="586">
        <v>42569.0</v>
      </c>
      <c r="AE122" s="438" t="s">
        <v>1916</v>
      </c>
      <c r="AF122" s="438"/>
      <c r="AG122" s="586"/>
      <c r="AH122" s="586"/>
      <c r="AI122" s="589"/>
      <c r="AJ122" s="438"/>
      <c r="AK122" s="588">
        <v>3.58</v>
      </c>
      <c r="AL122" s="589">
        <v>0.0</v>
      </c>
      <c r="AM122" s="438" t="s">
        <v>1917</v>
      </c>
      <c r="AN122" s="438" t="s">
        <v>1918</v>
      </c>
      <c r="AO122" s="438" t="s">
        <v>1919</v>
      </c>
      <c r="AP122" s="438" t="s">
        <v>1920</v>
      </c>
      <c r="AQ122" s="438" t="s">
        <v>2627</v>
      </c>
      <c r="AR122" s="588">
        <v>0.0</v>
      </c>
      <c r="AS122" s="588">
        <v>0.0</v>
      </c>
      <c r="AT122" s="588">
        <v>0.0</v>
      </c>
      <c r="AU122" s="588">
        <v>0.0</v>
      </c>
      <c r="AV122" s="588">
        <v>0.0</v>
      </c>
      <c r="AW122" s="588">
        <v>0.37</v>
      </c>
      <c r="AX122" s="588">
        <v>12.92</v>
      </c>
      <c r="AY122" s="588">
        <v>0.0</v>
      </c>
      <c r="AZ122" s="588">
        <v>0.45</v>
      </c>
      <c r="BA122" s="588">
        <v>29.9</v>
      </c>
      <c r="BB122" s="589">
        <v>24597.0</v>
      </c>
      <c r="BC122" s="438" t="s">
        <v>1922</v>
      </c>
      <c r="BD122" s="438"/>
      <c r="BE122" s="438" t="s">
        <v>1923</v>
      </c>
      <c r="BF122" s="438" t="s">
        <v>1924</v>
      </c>
      <c r="BG122" s="438" t="s">
        <v>1925</v>
      </c>
      <c r="BH122" s="588">
        <v>0.0</v>
      </c>
      <c r="BI122" s="438" t="s">
        <v>1926</v>
      </c>
      <c r="BJ122" s="438" t="s">
        <v>1927</v>
      </c>
      <c r="BK122" s="438" t="s">
        <v>1928</v>
      </c>
      <c r="BL122" s="438" t="s">
        <v>1929</v>
      </c>
      <c r="BM122" s="438" t="s">
        <v>1930</v>
      </c>
      <c r="BN122" s="588">
        <v>29.9</v>
      </c>
      <c r="BO122" s="438" t="s">
        <v>1931</v>
      </c>
      <c r="BP122" s="438" t="s">
        <v>2013</v>
      </c>
      <c r="BQ122" s="438" t="s">
        <v>2628</v>
      </c>
      <c r="BR122" s="438" t="s">
        <v>1934</v>
      </c>
      <c r="BS122" s="438" t="s">
        <v>1935</v>
      </c>
      <c r="BT122" s="438" t="s">
        <v>1936</v>
      </c>
      <c r="BU122" s="589"/>
      <c r="BV122" s="438" t="s">
        <v>1936</v>
      </c>
      <c r="BW122" s="438"/>
      <c r="BX122" s="416">
        <f t="shared" si="3"/>
        <v>3.82</v>
      </c>
      <c r="BY122" s="89" t="s">
        <v>1937</v>
      </c>
      <c r="BZ122" s="89" t="s">
        <v>2629</v>
      </c>
    </row>
    <row r="123" ht="12.75" hidden="1" customHeight="1">
      <c r="A123" s="6">
        <v>38992.0</v>
      </c>
      <c r="B123" s="438" t="s">
        <v>2630</v>
      </c>
      <c r="C123" s="438" t="s">
        <v>2631</v>
      </c>
      <c r="D123" s="586">
        <v>42559.0</v>
      </c>
      <c r="E123" s="438" t="s">
        <v>2632</v>
      </c>
      <c r="F123" s="438" t="s">
        <v>2149</v>
      </c>
      <c r="G123" s="438" t="s">
        <v>1908</v>
      </c>
      <c r="H123" s="438" t="s">
        <v>1909</v>
      </c>
      <c r="I123" s="438" t="s">
        <v>1910</v>
      </c>
      <c r="J123" s="587">
        <v>2.0</v>
      </c>
      <c r="K123" s="416">
        <v>59.8</v>
      </c>
      <c r="L123" s="438" t="s">
        <v>1911</v>
      </c>
      <c r="M123" s="438" t="s">
        <v>2633</v>
      </c>
      <c r="N123" s="438" t="s">
        <v>1913</v>
      </c>
      <c r="O123" s="416">
        <v>3.28</v>
      </c>
      <c r="P123" s="588">
        <v>0.0</v>
      </c>
      <c r="Q123" s="588">
        <v>0.0</v>
      </c>
      <c r="R123" s="588">
        <v>4.14</v>
      </c>
      <c r="S123" s="588">
        <v>0.0</v>
      </c>
      <c r="T123" s="588">
        <v>0.0</v>
      </c>
      <c r="U123" s="588">
        <v>0.9</v>
      </c>
      <c r="V123" s="416">
        <v>0.78</v>
      </c>
      <c r="W123" s="416">
        <v>3.59</v>
      </c>
      <c r="X123" s="586">
        <v>42559.0</v>
      </c>
      <c r="Y123" s="586">
        <v>42570.46388888889</v>
      </c>
      <c r="Z123" s="438" t="s">
        <v>1914</v>
      </c>
      <c r="AA123" s="438" t="s">
        <v>1915</v>
      </c>
      <c r="AB123" s="586">
        <v>42570.46388888889</v>
      </c>
      <c r="AC123" s="586">
        <v>42569.0</v>
      </c>
      <c r="AD123" s="586">
        <v>42569.0</v>
      </c>
      <c r="AE123" s="438" t="s">
        <v>1916</v>
      </c>
      <c r="AF123" s="438"/>
      <c r="AG123" s="586"/>
      <c r="AH123" s="586"/>
      <c r="AI123" s="589"/>
      <c r="AJ123" s="438"/>
      <c r="AK123" s="588">
        <v>7.17</v>
      </c>
      <c r="AL123" s="589">
        <v>0.0</v>
      </c>
      <c r="AM123" s="438" t="s">
        <v>1917</v>
      </c>
      <c r="AN123" s="438" t="s">
        <v>1918</v>
      </c>
      <c r="AO123" s="438" t="s">
        <v>1919</v>
      </c>
      <c r="AP123" s="438" t="s">
        <v>1920</v>
      </c>
      <c r="AQ123" s="438" t="s">
        <v>2634</v>
      </c>
      <c r="AR123" s="588">
        <v>0.0</v>
      </c>
      <c r="AS123" s="588">
        <v>0.0</v>
      </c>
      <c r="AT123" s="588">
        <v>0.0</v>
      </c>
      <c r="AU123" s="588">
        <v>0.0</v>
      </c>
      <c r="AV123" s="588">
        <v>0.0</v>
      </c>
      <c r="AW123" s="588">
        <v>0.7</v>
      </c>
      <c r="AX123" s="588">
        <v>10.51</v>
      </c>
      <c r="AY123" s="588">
        <v>0.0</v>
      </c>
      <c r="AZ123" s="588">
        <v>0.9</v>
      </c>
      <c r="BA123" s="588">
        <v>59.8</v>
      </c>
      <c r="BB123" s="589">
        <v>24597.0</v>
      </c>
      <c r="BC123" s="438" t="s">
        <v>1922</v>
      </c>
      <c r="BD123" s="438"/>
      <c r="BE123" s="438" t="s">
        <v>1923</v>
      </c>
      <c r="BF123" s="438" t="s">
        <v>1924</v>
      </c>
      <c r="BG123" s="438" t="s">
        <v>1925</v>
      </c>
      <c r="BH123" s="588">
        <v>0.0</v>
      </c>
      <c r="BI123" s="438" t="s">
        <v>1926</v>
      </c>
      <c r="BJ123" s="438" t="s">
        <v>1927</v>
      </c>
      <c r="BK123" s="438" t="s">
        <v>1928</v>
      </c>
      <c r="BL123" s="438" t="s">
        <v>1929</v>
      </c>
      <c r="BM123" s="438" t="s">
        <v>1930</v>
      </c>
      <c r="BN123" s="588">
        <v>29.9</v>
      </c>
      <c r="BO123" s="438" t="s">
        <v>1931</v>
      </c>
      <c r="BP123" s="438" t="s">
        <v>2152</v>
      </c>
      <c r="BQ123" s="438" t="s">
        <v>2635</v>
      </c>
      <c r="BR123" s="438" t="s">
        <v>1934</v>
      </c>
      <c r="BS123" s="438" t="s">
        <v>1935</v>
      </c>
      <c r="BT123" s="438" t="s">
        <v>1936</v>
      </c>
      <c r="BU123" s="589"/>
      <c r="BV123" s="438" t="s">
        <v>1936</v>
      </c>
      <c r="BW123" s="438"/>
      <c r="BX123" s="416">
        <f t="shared" si="3"/>
        <v>7.65</v>
      </c>
      <c r="BY123" s="89" t="s">
        <v>1937</v>
      </c>
      <c r="BZ123" s="89" t="s">
        <v>2636</v>
      </c>
    </row>
    <row r="124" ht="12.75" hidden="1" customHeight="1">
      <c r="A124" s="6">
        <v>39205.0</v>
      </c>
      <c r="B124" s="438" t="s">
        <v>2637</v>
      </c>
      <c r="C124" s="438" t="s">
        <v>2638</v>
      </c>
      <c r="D124" s="586">
        <v>42556.0</v>
      </c>
      <c r="E124" s="438" t="s">
        <v>2639</v>
      </c>
      <c r="F124" s="438" t="s">
        <v>1907</v>
      </c>
      <c r="G124" s="438" t="s">
        <v>1948</v>
      </c>
      <c r="H124" s="438" t="s">
        <v>1909</v>
      </c>
      <c r="I124" s="438" t="s">
        <v>1910</v>
      </c>
      <c r="J124" s="587">
        <v>1.0</v>
      </c>
      <c r="K124" s="416">
        <v>56.31</v>
      </c>
      <c r="L124" s="438" t="s">
        <v>1949</v>
      </c>
      <c r="M124" s="438" t="s">
        <v>2640</v>
      </c>
      <c r="N124" s="438" t="s">
        <v>1913</v>
      </c>
      <c r="O124" s="416">
        <v>3.09</v>
      </c>
      <c r="P124" s="588">
        <v>0.0</v>
      </c>
      <c r="Q124" s="588">
        <v>0.0</v>
      </c>
      <c r="R124" s="588">
        <v>3.744</v>
      </c>
      <c r="S124" s="588">
        <v>0.0</v>
      </c>
      <c r="T124" s="588">
        <v>0.0</v>
      </c>
      <c r="U124" s="588">
        <v>0.45</v>
      </c>
      <c r="V124" s="416">
        <v>0.73</v>
      </c>
      <c r="W124" s="416">
        <v>3.38</v>
      </c>
      <c r="X124" s="586">
        <v>42556.0</v>
      </c>
      <c r="Y124" s="586">
        <v>42569.64375</v>
      </c>
      <c r="Z124" s="438" t="s">
        <v>1914</v>
      </c>
      <c r="AA124" s="438" t="s">
        <v>1915</v>
      </c>
      <c r="AB124" s="586">
        <v>42569.64375</v>
      </c>
      <c r="AC124" s="586">
        <v>42569.0</v>
      </c>
      <c r="AD124" s="586">
        <v>42569.0</v>
      </c>
      <c r="AE124" s="438" t="s">
        <v>1916</v>
      </c>
      <c r="AF124" s="438"/>
      <c r="AG124" s="586"/>
      <c r="AH124" s="586"/>
      <c r="AI124" s="589"/>
      <c r="AJ124" s="438"/>
      <c r="AK124" s="588">
        <v>6.76</v>
      </c>
      <c r="AL124" s="589">
        <v>0.0</v>
      </c>
      <c r="AM124" s="438" t="s">
        <v>1917</v>
      </c>
      <c r="AN124" s="438" t="s">
        <v>1918</v>
      </c>
      <c r="AO124" s="438" t="s">
        <v>1919</v>
      </c>
      <c r="AP124" s="438" t="s">
        <v>1920</v>
      </c>
      <c r="AQ124" s="438" t="s">
        <v>2641</v>
      </c>
      <c r="AR124" s="588">
        <v>0.0</v>
      </c>
      <c r="AS124" s="588">
        <v>0.0</v>
      </c>
      <c r="AT124" s="588">
        <v>0.0</v>
      </c>
      <c r="AU124" s="588">
        <v>0.0</v>
      </c>
      <c r="AV124" s="588">
        <v>0.0</v>
      </c>
      <c r="AW124" s="588">
        <v>0.38</v>
      </c>
      <c r="AX124" s="588">
        <v>7.01</v>
      </c>
      <c r="AY124" s="588">
        <v>0.0</v>
      </c>
      <c r="AZ124" s="588">
        <v>0.45</v>
      </c>
      <c r="BA124" s="588">
        <v>56.31</v>
      </c>
      <c r="BB124" s="589">
        <v>24600.0</v>
      </c>
      <c r="BC124" s="438" t="s">
        <v>1922</v>
      </c>
      <c r="BD124" s="438"/>
      <c r="BE124" s="438" t="s">
        <v>1952</v>
      </c>
      <c r="BF124" s="438" t="s">
        <v>1924</v>
      </c>
      <c r="BG124" s="438" t="s">
        <v>1925</v>
      </c>
      <c r="BH124" s="588">
        <v>0.0</v>
      </c>
      <c r="BI124" s="438" t="s">
        <v>1926</v>
      </c>
      <c r="BJ124" s="438" t="s">
        <v>1927</v>
      </c>
      <c r="BK124" s="438" t="s">
        <v>1928</v>
      </c>
      <c r="BL124" s="438" t="s">
        <v>1929</v>
      </c>
      <c r="BM124" s="438" t="s">
        <v>1930</v>
      </c>
      <c r="BN124" s="588">
        <v>59.9</v>
      </c>
      <c r="BO124" s="438" t="s">
        <v>1955</v>
      </c>
      <c r="BP124" s="438" t="s">
        <v>1932</v>
      </c>
      <c r="BQ124" s="438" t="s">
        <v>2642</v>
      </c>
      <c r="BR124" s="438" t="s">
        <v>1957</v>
      </c>
      <c r="BS124" s="438" t="s">
        <v>1958</v>
      </c>
      <c r="BT124" s="438" t="s">
        <v>1936</v>
      </c>
      <c r="BU124" s="589"/>
      <c r="BV124" s="438" t="s">
        <v>1936</v>
      </c>
      <c r="BW124" s="438"/>
      <c r="BX124" s="416">
        <f t="shared" si="3"/>
        <v>7.2</v>
      </c>
      <c r="BY124" s="89" t="s">
        <v>1937</v>
      </c>
      <c r="BZ124" s="89" t="s">
        <v>2643</v>
      </c>
    </row>
    <row r="125" ht="12.75" hidden="1" customHeight="1">
      <c r="A125" s="6">
        <v>39205.0</v>
      </c>
      <c r="B125" s="438" t="s">
        <v>2637</v>
      </c>
      <c r="C125" s="438" t="s">
        <v>2638</v>
      </c>
      <c r="D125" s="586">
        <v>42556.0</v>
      </c>
      <c r="E125" s="438" t="s">
        <v>2639</v>
      </c>
      <c r="F125" s="438" t="s">
        <v>1907</v>
      </c>
      <c r="G125" s="438" t="s">
        <v>1908</v>
      </c>
      <c r="H125" s="438" t="s">
        <v>1909</v>
      </c>
      <c r="I125" s="438" t="s">
        <v>1910</v>
      </c>
      <c r="J125" s="587">
        <v>1.0</v>
      </c>
      <c r="K125" s="416">
        <v>29.9</v>
      </c>
      <c r="L125" s="438" t="s">
        <v>1911</v>
      </c>
      <c r="M125" s="438" t="s">
        <v>2640</v>
      </c>
      <c r="N125" s="438" t="s">
        <v>1913</v>
      </c>
      <c r="O125" s="416">
        <v>1.64</v>
      </c>
      <c r="P125" s="588">
        <v>0.0</v>
      </c>
      <c r="Q125" s="588">
        <v>0.0</v>
      </c>
      <c r="R125" s="588">
        <v>2.07</v>
      </c>
      <c r="S125" s="588">
        <v>0.0</v>
      </c>
      <c r="T125" s="588">
        <v>0.0</v>
      </c>
      <c r="U125" s="588">
        <v>0.45</v>
      </c>
      <c r="V125" s="416">
        <v>0.39</v>
      </c>
      <c r="W125" s="416">
        <v>1.79</v>
      </c>
      <c r="X125" s="586">
        <v>42556.0</v>
      </c>
      <c r="Y125" s="586">
        <v>42569.64375</v>
      </c>
      <c r="Z125" s="438" t="s">
        <v>1914</v>
      </c>
      <c r="AA125" s="438" t="s">
        <v>1915</v>
      </c>
      <c r="AB125" s="586">
        <v>42569.64375</v>
      </c>
      <c r="AC125" s="586">
        <v>42569.0</v>
      </c>
      <c r="AD125" s="586">
        <v>42569.0</v>
      </c>
      <c r="AE125" s="438" t="s">
        <v>1916</v>
      </c>
      <c r="AF125" s="438"/>
      <c r="AG125" s="586"/>
      <c r="AH125" s="586"/>
      <c r="AI125" s="589"/>
      <c r="AJ125" s="438"/>
      <c r="AK125" s="588">
        <v>3.58</v>
      </c>
      <c r="AL125" s="589">
        <v>0.0</v>
      </c>
      <c r="AM125" s="438" t="s">
        <v>1917</v>
      </c>
      <c r="AN125" s="438" t="s">
        <v>1918</v>
      </c>
      <c r="AO125" s="438" t="s">
        <v>1919</v>
      </c>
      <c r="AP125" s="438" t="s">
        <v>1920</v>
      </c>
      <c r="AQ125" s="438" t="s">
        <v>2641</v>
      </c>
      <c r="AR125" s="588">
        <v>0.0</v>
      </c>
      <c r="AS125" s="588">
        <v>0.0</v>
      </c>
      <c r="AT125" s="588">
        <v>0.0</v>
      </c>
      <c r="AU125" s="588">
        <v>0.0</v>
      </c>
      <c r="AV125" s="588">
        <v>0.0</v>
      </c>
      <c r="AW125" s="588">
        <v>0.37</v>
      </c>
      <c r="AX125" s="588">
        <v>6.89</v>
      </c>
      <c r="AY125" s="588">
        <v>0.0</v>
      </c>
      <c r="AZ125" s="588">
        <v>0.45</v>
      </c>
      <c r="BA125" s="588">
        <v>29.9</v>
      </c>
      <c r="BB125" s="589">
        <v>24597.0</v>
      </c>
      <c r="BC125" s="438" t="s">
        <v>1922</v>
      </c>
      <c r="BD125" s="438"/>
      <c r="BE125" s="438" t="s">
        <v>1923</v>
      </c>
      <c r="BF125" s="438" t="s">
        <v>1924</v>
      </c>
      <c r="BG125" s="438" t="s">
        <v>1925</v>
      </c>
      <c r="BH125" s="588">
        <v>0.0</v>
      </c>
      <c r="BI125" s="438" t="s">
        <v>1926</v>
      </c>
      <c r="BJ125" s="438" t="s">
        <v>1927</v>
      </c>
      <c r="BK125" s="438" t="s">
        <v>1928</v>
      </c>
      <c r="BL125" s="438" t="s">
        <v>1929</v>
      </c>
      <c r="BM125" s="438" t="s">
        <v>1930</v>
      </c>
      <c r="BN125" s="588">
        <v>29.9</v>
      </c>
      <c r="BO125" s="438" t="s">
        <v>1931</v>
      </c>
      <c r="BP125" s="438" t="s">
        <v>1932</v>
      </c>
      <c r="BQ125" s="438" t="s">
        <v>2642</v>
      </c>
      <c r="BR125" s="438" t="s">
        <v>1934</v>
      </c>
      <c r="BS125" s="438" t="s">
        <v>1935</v>
      </c>
      <c r="BT125" s="438" t="s">
        <v>1936</v>
      </c>
      <c r="BU125" s="589"/>
      <c r="BV125" s="438" t="s">
        <v>1936</v>
      </c>
      <c r="BW125" s="438"/>
      <c r="BX125" s="416">
        <f t="shared" si="3"/>
        <v>3.82</v>
      </c>
      <c r="BY125" s="89" t="s">
        <v>1937</v>
      </c>
      <c r="BZ125" s="89" t="s">
        <v>2643</v>
      </c>
    </row>
    <row r="126" ht="12.75" hidden="1" customHeight="1">
      <c r="A126" s="6">
        <v>39458.0</v>
      </c>
      <c r="B126" s="438" t="s">
        <v>2644</v>
      </c>
      <c r="C126" s="438" t="s">
        <v>2645</v>
      </c>
      <c r="D126" s="586">
        <v>42584.0</v>
      </c>
      <c r="E126" s="438" t="s">
        <v>2646</v>
      </c>
      <c r="F126" s="438" t="s">
        <v>2090</v>
      </c>
      <c r="G126" s="438" t="s">
        <v>1948</v>
      </c>
      <c r="H126" s="438" t="s">
        <v>1909</v>
      </c>
      <c r="I126" s="438" t="s">
        <v>2179</v>
      </c>
      <c r="J126" s="587">
        <v>4.0</v>
      </c>
      <c r="K126" s="416">
        <v>179.72</v>
      </c>
      <c r="L126" s="438" t="s">
        <v>1949</v>
      </c>
      <c r="M126" s="438" t="s">
        <v>2647</v>
      </c>
      <c r="N126" s="438" t="s">
        <v>2181</v>
      </c>
      <c r="O126" s="416">
        <v>9.86</v>
      </c>
      <c r="P126" s="588">
        <v>0.0</v>
      </c>
      <c r="Q126" s="588">
        <v>0.0</v>
      </c>
      <c r="R126" s="588">
        <v>14.976</v>
      </c>
      <c r="S126" s="588">
        <v>0.0</v>
      </c>
      <c r="T126" s="588">
        <v>0.0</v>
      </c>
      <c r="U126" s="588">
        <v>1.8</v>
      </c>
      <c r="V126" s="416">
        <v>2.34</v>
      </c>
      <c r="W126" s="416">
        <v>10.78</v>
      </c>
      <c r="X126" s="586">
        <v>42584.0</v>
      </c>
      <c r="Y126" s="586">
        <v>42590.73263888889</v>
      </c>
      <c r="Z126" s="438" t="s">
        <v>1914</v>
      </c>
      <c r="AA126" s="438" t="s">
        <v>1915</v>
      </c>
      <c r="AB126" s="586">
        <v>42590.73263888889</v>
      </c>
      <c r="AC126" s="586">
        <v>42597.0</v>
      </c>
      <c r="AD126" s="586">
        <v>42597.0</v>
      </c>
      <c r="AE126" s="438" t="s">
        <v>1916</v>
      </c>
      <c r="AF126" s="438"/>
      <c r="AG126" s="586"/>
      <c r="AH126" s="586"/>
      <c r="AI126" s="589"/>
      <c r="AJ126" s="438"/>
      <c r="AK126" s="588">
        <v>21.56</v>
      </c>
      <c r="AL126" s="589">
        <v>0.0</v>
      </c>
      <c r="AM126" s="438" t="s">
        <v>1917</v>
      </c>
      <c r="AN126" s="438" t="s">
        <v>1918</v>
      </c>
      <c r="AO126" s="438" t="s">
        <v>1919</v>
      </c>
      <c r="AP126" s="438" t="s">
        <v>1920</v>
      </c>
      <c r="AQ126" s="438" t="s">
        <v>2648</v>
      </c>
      <c r="AR126" s="588">
        <v>0.0</v>
      </c>
      <c r="AS126" s="588">
        <v>0.0</v>
      </c>
      <c r="AT126" s="588">
        <v>0.0</v>
      </c>
      <c r="AU126" s="588">
        <v>0.0</v>
      </c>
      <c r="AV126" s="588">
        <v>0.0</v>
      </c>
      <c r="AW126" s="588">
        <v>1.34</v>
      </c>
      <c r="AX126" s="588">
        <v>7.88</v>
      </c>
      <c r="AY126" s="588">
        <v>0.0</v>
      </c>
      <c r="AZ126" s="588">
        <v>1.8</v>
      </c>
      <c r="BA126" s="588">
        <v>179.72</v>
      </c>
      <c r="BB126" s="589">
        <v>24733.0</v>
      </c>
      <c r="BC126" s="438" t="s">
        <v>1922</v>
      </c>
      <c r="BD126" s="438"/>
      <c r="BE126" s="438" t="s">
        <v>1952</v>
      </c>
      <c r="BF126" s="438" t="s">
        <v>1924</v>
      </c>
      <c r="BG126" s="438" t="s">
        <v>1925</v>
      </c>
      <c r="BH126" s="588">
        <v>0.0</v>
      </c>
      <c r="BI126" s="438" t="s">
        <v>1926</v>
      </c>
      <c r="BJ126" s="438" t="s">
        <v>1927</v>
      </c>
      <c r="BK126" s="438" t="s">
        <v>1928</v>
      </c>
      <c r="BL126" s="438" t="s">
        <v>1929</v>
      </c>
      <c r="BM126" s="438" t="s">
        <v>1930</v>
      </c>
      <c r="BN126" s="588">
        <v>59.9</v>
      </c>
      <c r="BO126" s="438" t="s">
        <v>1955</v>
      </c>
      <c r="BP126" s="438" t="s">
        <v>2093</v>
      </c>
      <c r="BQ126" s="438" t="s">
        <v>2649</v>
      </c>
      <c r="BR126" s="438" t="s">
        <v>1957</v>
      </c>
      <c r="BS126" s="438" t="s">
        <v>1958</v>
      </c>
      <c r="BT126" s="438" t="s">
        <v>1936</v>
      </c>
      <c r="BU126" s="589"/>
      <c r="BV126" s="438" t="s">
        <v>1936</v>
      </c>
      <c r="BW126" s="438"/>
      <c r="BX126" s="416">
        <f t="shared" si="3"/>
        <v>22.98</v>
      </c>
      <c r="BY126" s="89" t="s">
        <v>1937</v>
      </c>
      <c r="BZ126" s="89" t="s">
        <v>2650</v>
      </c>
    </row>
    <row r="127" ht="12.75" hidden="1" customHeight="1">
      <c r="A127" s="6">
        <v>39472.0</v>
      </c>
      <c r="B127" s="438" t="s">
        <v>2651</v>
      </c>
      <c r="C127" s="438" t="s">
        <v>2652</v>
      </c>
      <c r="D127" s="586">
        <v>42556.0</v>
      </c>
      <c r="E127" s="438" t="s">
        <v>2653</v>
      </c>
      <c r="F127" s="438" t="s">
        <v>2090</v>
      </c>
      <c r="G127" s="438" t="s">
        <v>1908</v>
      </c>
      <c r="H127" s="438" t="s">
        <v>1909</v>
      </c>
      <c r="I127" s="438" t="s">
        <v>1910</v>
      </c>
      <c r="J127" s="587">
        <v>2.0</v>
      </c>
      <c r="K127" s="416">
        <v>59.8</v>
      </c>
      <c r="L127" s="438" t="s">
        <v>1911</v>
      </c>
      <c r="M127" s="438" t="s">
        <v>2654</v>
      </c>
      <c r="N127" s="438" t="s">
        <v>1913</v>
      </c>
      <c r="O127" s="416">
        <v>3.28</v>
      </c>
      <c r="P127" s="588">
        <v>0.0</v>
      </c>
      <c r="Q127" s="588">
        <v>0.0</v>
      </c>
      <c r="R127" s="588">
        <v>4.14</v>
      </c>
      <c r="S127" s="588">
        <v>0.0</v>
      </c>
      <c r="T127" s="588">
        <v>0.0</v>
      </c>
      <c r="U127" s="588">
        <v>0.9</v>
      </c>
      <c r="V127" s="416">
        <v>0.78</v>
      </c>
      <c r="W127" s="416">
        <v>3.59</v>
      </c>
      <c r="X127" s="586">
        <v>42556.0</v>
      </c>
      <c r="Y127" s="586">
        <v>42570.40694444445</v>
      </c>
      <c r="Z127" s="438" t="s">
        <v>1914</v>
      </c>
      <c r="AA127" s="438" t="s">
        <v>1915</v>
      </c>
      <c r="AB127" s="586">
        <v>42570.40694444445</v>
      </c>
      <c r="AC127" s="586">
        <v>42569.0</v>
      </c>
      <c r="AD127" s="586">
        <v>42569.0</v>
      </c>
      <c r="AE127" s="438" t="s">
        <v>1916</v>
      </c>
      <c r="AF127" s="438"/>
      <c r="AG127" s="586"/>
      <c r="AH127" s="586"/>
      <c r="AI127" s="589"/>
      <c r="AJ127" s="438"/>
      <c r="AK127" s="588">
        <v>7.17</v>
      </c>
      <c r="AL127" s="589">
        <v>0.0</v>
      </c>
      <c r="AM127" s="438" t="s">
        <v>1917</v>
      </c>
      <c r="AN127" s="438" t="s">
        <v>1918</v>
      </c>
      <c r="AO127" s="438" t="s">
        <v>1919</v>
      </c>
      <c r="AP127" s="438" t="s">
        <v>1920</v>
      </c>
      <c r="AQ127" s="438" t="s">
        <v>2655</v>
      </c>
      <c r="AR127" s="588">
        <v>0.0</v>
      </c>
      <c r="AS127" s="588">
        <v>0.0</v>
      </c>
      <c r="AT127" s="588">
        <v>0.0</v>
      </c>
      <c r="AU127" s="588">
        <v>0.0</v>
      </c>
      <c r="AV127" s="588">
        <v>0.0</v>
      </c>
      <c r="AW127" s="588">
        <v>0.7</v>
      </c>
      <c r="AX127" s="588">
        <v>15.04</v>
      </c>
      <c r="AY127" s="588">
        <v>0.0</v>
      </c>
      <c r="AZ127" s="588">
        <v>0.9</v>
      </c>
      <c r="BA127" s="588">
        <v>59.8</v>
      </c>
      <c r="BB127" s="589">
        <v>24597.0</v>
      </c>
      <c r="BC127" s="438" t="s">
        <v>1922</v>
      </c>
      <c r="BD127" s="438"/>
      <c r="BE127" s="438" t="s">
        <v>1923</v>
      </c>
      <c r="BF127" s="438" t="s">
        <v>1924</v>
      </c>
      <c r="BG127" s="438" t="s">
        <v>1925</v>
      </c>
      <c r="BH127" s="588">
        <v>0.0</v>
      </c>
      <c r="BI127" s="438" t="s">
        <v>1926</v>
      </c>
      <c r="BJ127" s="438" t="s">
        <v>1927</v>
      </c>
      <c r="BK127" s="438" t="s">
        <v>1928</v>
      </c>
      <c r="BL127" s="438" t="s">
        <v>1929</v>
      </c>
      <c r="BM127" s="438" t="s">
        <v>1930</v>
      </c>
      <c r="BN127" s="588">
        <v>29.9</v>
      </c>
      <c r="BO127" s="438" t="s">
        <v>1931</v>
      </c>
      <c r="BP127" s="438" t="s">
        <v>2093</v>
      </c>
      <c r="BQ127" s="438" t="s">
        <v>2656</v>
      </c>
      <c r="BR127" s="438" t="s">
        <v>1934</v>
      </c>
      <c r="BS127" s="438" t="s">
        <v>1935</v>
      </c>
      <c r="BT127" s="438" t="s">
        <v>1936</v>
      </c>
      <c r="BU127" s="589"/>
      <c r="BV127" s="438" t="s">
        <v>1936</v>
      </c>
      <c r="BW127" s="438"/>
      <c r="BX127" s="416">
        <f t="shared" si="3"/>
        <v>7.65</v>
      </c>
      <c r="BY127" s="89" t="s">
        <v>1937</v>
      </c>
      <c r="BZ127" s="89" t="s">
        <v>2657</v>
      </c>
    </row>
    <row r="128" ht="12.75" hidden="1" customHeight="1">
      <c r="A128" s="6">
        <v>39661.0</v>
      </c>
      <c r="B128" s="438" t="s">
        <v>2658</v>
      </c>
      <c r="C128" s="438" t="s">
        <v>2659</v>
      </c>
      <c r="D128" s="586">
        <v>42556.0</v>
      </c>
      <c r="E128" s="438" t="s">
        <v>2660</v>
      </c>
      <c r="F128" s="438" t="s">
        <v>1981</v>
      </c>
      <c r="G128" s="438" t="s">
        <v>1908</v>
      </c>
      <c r="H128" s="438" t="s">
        <v>1909</v>
      </c>
      <c r="I128" s="438" t="s">
        <v>1910</v>
      </c>
      <c r="J128" s="587">
        <v>4.0</v>
      </c>
      <c r="K128" s="416">
        <v>119.6</v>
      </c>
      <c r="L128" s="438" t="s">
        <v>1911</v>
      </c>
      <c r="M128" s="438" t="s">
        <v>2661</v>
      </c>
      <c r="N128" s="438" t="s">
        <v>1913</v>
      </c>
      <c r="O128" s="416">
        <v>6.56</v>
      </c>
      <c r="P128" s="588">
        <v>0.0</v>
      </c>
      <c r="Q128" s="588">
        <v>0.0</v>
      </c>
      <c r="R128" s="588">
        <v>8.28</v>
      </c>
      <c r="S128" s="588">
        <v>0.0</v>
      </c>
      <c r="T128" s="588">
        <v>0.0</v>
      </c>
      <c r="U128" s="588">
        <v>1.8</v>
      </c>
      <c r="V128" s="416">
        <v>1.55</v>
      </c>
      <c r="W128" s="416">
        <v>7.18</v>
      </c>
      <c r="X128" s="586">
        <v>42556.0</v>
      </c>
      <c r="Y128" s="586">
        <v>42569.64375</v>
      </c>
      <c r="Z128" s="438" t="s">
        <v>1914</v>
      </c>
      <c r="AA128" s="438" t="s">
        <v>1915</v>
      </c>
      <c r="AB128" s="586">
        <v>42569.64375</v>
      </c>
      <c r="AC128" s="586">
        <v>42569.0</v>
      </c>
      <c r="AD128" s="586">
        <v>42569.0</v>
      </c>
      <c r="AE128" s="438" t="s">
        <v>1916</v>
      </c>
      <c r="AF128" s="438"/>
      <c r="AG128" s="586"/>
      <c r="AH128" s="586"/>
      <c r="AI128" s="589"/>
      <c r="AJ128" s="438"/>
      <c r="AK128" s="588">
        <v>14.35</v>
      </c>
      <c r="AL128" s="589">
        <v>0.0</v>
      </c>
      <c r="AM128" s="438" t="s">
        <v>1917</v>
      </c>
      <c r="AN128" s="438" t="s">
        <v>1918</v>
      </c>
      <c r="AO128" s="438" t="s">
        <v>1919</v>
      </c>
      <c r="AP128" s="438" t="s">
        <v>1920</v>
      </c>
      <c r="AQ128" s="438" t="s">
        <v>2662</v>
      </c>
      <c r="AR128" s="588">
        <v>0.0</v>
      </c>
      <c r="AS128" s="588">
        <v>0.0</v>
      </c>
      <c r="AT128" s="588">
        <v>0.0</v>
      </c>
      <c r="AU128" s="588">
        <v>0.0</v>
      </c>
      <c r="AV128" s="588">
        <v>0.0</v>
      </c>
      <c r="AW128" s="588">
        <v>2.27</v>
      </c>
      <c r="AX128" s="588">
        <v>6.82</v>
      </c>
      <c r="AY128" s="588">
        <v>0.0</v>
      </c>
      <c r="AZ128" s="588">
        <v>1.8</v>
      </c>
      <c r="BA128" s="588">
        <v>119.6</v>
      </c>
      <c r="BB128" s="589">
        <v>24597.0</v>
      </c>
      <c r="BC128" s="438" t="s">
        <v>1922</v>
      </c>
      <c r="BD128" s="438"/>
      <c r="BE128" s="438" t="s">
        <v>1923</v>
      </c>
      <c r="BF128" s="438" t="s">
        <v>1924</v>
      </c>
      <c r="BG128" s="438" t="s">
        <v>1925</v>
      </c>
      <c r="BH128" s="588">
        <v>0.0</v>
      </c>
      <c r="BI128" s="438" t="s">
        <v>1926</v>
      </c>
      <c r="BJ128" s="438" t="s">
        <v>1927</v>
      </c>
      <c r="BK128" s="438" t="s">
        <v>1928</v>
      </c>
      <c r="BL128" s="438" t="s">
        <v>1929</v>
      </c>
      <c r="BM128" s="438" t="s">
        <v>1930</v>
      </c>
      <c r="BN128" s="588">
        <v>29.9</v>
      </c>
      <c r="BO128" s="438" t="s">
        <v>1931</v>
      </c>
      <c r="BP128" s="438" t="s">
        <v>1967</v>
      </c>
      <c r="BQ128" s="438" t="s">
        <v>2663</v>
      </c>
      <c r="BR128" s="438" t="s">
        <v>1934</v>
      </c>
      <c r="BS128" s="438" t="s">
        <v>1935</v>
      </c>
      <c r="BT128" s="438" t="s">
        <v>1936</v>
      </c>
      <c r="BU128" s="589"/>
      <c r="BV128" s="438" t="s">
        <v>1936</v>
      </c>
      <c r="BW128" s="438"/>
      <c r="BX128" s="416">
        <f t="shared" si="3"/>
        <v>15.29</v>
      </c>
      <c r="BY128" s="89" t="s">
        <v>1937</v>
      </c>
      <c r="BZ128" s="89" t="s">
        <v>2664</v>
      </c>
    </row>
    <row r="129" ht="12.75" hidden="1" customHeight="1">
      <c r="A129" s="6">
        <v>39727.0</v>
      </c>
      <c r="B129" s="438" t="s">
        <v>2665</v>
      </c>
      <c r="C129" s="438" t="s">
        <v>2251</v>
      </c>
      <c r="D129" s="586">
        <v>42563.0</v>
      </c>
      <c r="E129" s="438" t="s">
        <v>2666</v>
      </c>
      <c r="F129" s="438" t="s">
        <v>2667</v>
      </c>
      <c r="G129" s="438" t="s">
        <v>1908</v>
      </c>
      <c r="H129" s="438" t="s">
        <v>1909</v>
      </c>
      <c r="I129" s="438" t="s">
        <v>1910</v>
      </c>
      <c r="J129" s="587">
        <v>1.0</v>
      </c>
      <c r="K129" s="416">
        <v>24.52</v>
      </c>
      <c r="L129" s="438" t="s">
        <v>1911</v>
      </c>
      <c r="M129" s="438" t="s">
        <v>2668</v>
      </c>
      <c r="N129" s="438" t="s">
        <v>1913</v>
      </c>
      <c r="O129" s="416">
        <v>1.34</v>
      </c>
      <c r="P129" s="588">
        <v>0.0</v>
      </c>
      <c r="Q129" s="588">
        <v>0.0</v>
      </c>
      <c r="R129" s="588">
        <v>2.07</v>
      </c>
      <c r="S129" s="588">
        <v>0.0</v>
      </c>
      <c r="T129" s="588">
        <v>0.0</v>
      </c>
      <c r="U129" s="588">
        <v>0.45</v>
      </c>
      <c r="V129" s="416">
        <v>0.32</v>
      </c>
      <c r="W129" s="416">
        <v>1.47</v>
      </c>
      <c r="X129" s="586">
        <v>42563.0</v>
      </c>
      <c r="Y129" s="586">
        <v>42590.604166666664</v>
      </c>
      <c r="Z129" s="438" t="s">
        <v>1914</v>
      </c>
      <c r="AA129" s="438" t="s">
        <v>1915</v>
      </c>
      <c r="AB129" s="586">
        <v>42590.604166666664</v>
      </c>
      <c r="AC129" s="586">
        <v>42590.0</v>
      </c>
      <c r="AD129" s="586">
        <v>42590.0</v>
      </c>
      <c r="AE129" s="438" t="s">
        <v>1916</v>
      </c>
      <c r="AF129" s="438"/>
      <c r="AG129" s="586"/>
      <c r="AH129" s="586"/>
      <c r="AI129" s="589"/>
      <c r="AJ129" s="438"/>
      <c r="AK129" s="588">
        <v>2.93</v>
      </c>
      <c r="AL129" s="589">
        <v>0.0</v>
      </c>
      <c r="AM129" s="438" t="s">
        <v>1917</v>
      </c>
      <c r="AN129" s="438" t="s">
        <v>1918</v>
      </c>
      <c r="AO129" s="438" t="s">
        <v>1919</v>
      </c>
      <c r="AP129" s="438" t="s">
        <v>1920</v>
      </c>
      <c r="AQ129" s="438" t="s">
        <v>2669</v>
      </c>
      <c r="AR129" s="588">
        <v>0.0</v>
      </c>
      <c r="AS129" s="588">
        <v>0.0</v>
      </c>
      <c r="AT129" s="588">
        <v>0.0</v>
      </c>
      <c r="AU129" s="588">
        <v>0.0</v>
      </c>
      <c r="AV129" s="588">
        <v>0.0</v>
      </c>
      <c r="AW129" s="588">
        <v>0.41</v>
      </c>
      <c r="AX129" s="588">
        <v>6.07</v>
      </c>
      <c r="AY129" s="588">
        <v>0.0</v>
      </c>
      <c r="AZ129" s="588">
        <v>0.45</v>
      </c>
      <c r="BA129" s="588">
        <v>24.52</v>
      </c>
      <c r="BB129" s="589">
        <v>24597.0</v>
      </c>
      <c r="BC129" s="438" t="s">
        <v>1922</v>
      </c>
      <c r="BD129" s="438"/>
      <c r="BE129" s="438" t="s">
        <v>1923</v>
      </c>
      <c r="BF129" s="438" t="s">
        <v>1924</v>
      </c>
      <c r="BG129" s="438" t="s">
        <v>1925</v>
      </c>
      <c r="BH129" s="588">
        <v>0.0</v>
      </c>
      <c r="BI129" s="438" t="s">
        <v>1926</v>
      </c>
      <c r="BJ129" s="438" t="s">
        <v>1927</v>
      </c>
      <c r="BK129" s="438" t="s">
        <v>1928</v>
      </c>
      <c r="BL129" s="438" t="s">
        <v>1929</v>
      </c>
      <c r="BM129" s="438" t="s">
        <v>1930</v>
      </c>
      <c r="BN129" s="588">
        <v>29.9</v>
      </c>
      <c r="BO129" s="438" t="s">
        <v>1931</v>
      </c>
      <c r="BP129" s="438" t="s">
        <v>1967</v>
      </c>
      <c r="BQ129" s="438" t="s">
        <v>2670</v>
      </c>
      <c r="BR129" s="438" t="s">
        <v>1934</v>
      </c>
      <c r="BS129" s="438" t="s">
        <v>1935</v>
      </c>
      <c r="BT129" s="438" t="s">
        <v>1936</v>
      </c>
      <c r="BU129" s="589"/>
      <c r="BV129" s="438" t="s">
        <v>1936</v>
      </c>
      <c r="BW129" s="438"/>
      <c r="BX129" s="416">
        <f t="shared" si="3"/>
        <v>3.13</v>
      </c>
      <c r="BY129" s="89" t="s">
        <v>1937</v>
      </c>
      <c r="BZ129" s="89" t="s">
        <v>2671</v>
      </c>
    </row>
    <row r="130" ht="12.75" hidden="1" customHeight="1">
      <c r="A130" s="6">
        <v>39810.0</v>
      </c>
      <c r="B130" s="438" t="s">
        <v>2672</v>
      </c>
      <c r="C130" s="438" t="s">
        <v>2673</v>
      </c>
      <c r="D130" s="586">
        <v>42556.0</v>
      </c>
      <c r="E130" s="438" t="s">
        <v>2674</v>
      </c>
      <c r="F130" s="438" t="s">
        <v>1907</v>
      </c>
      <c r="G130" s="438" t="s">
        <v>1908</v>
      </c>
      <c r="H130" s="438" t="s">
        <v>1909</v>
      </c>
      <c r="I130" s="438" t="s">
        <v>1910</v>
      </c>
      <c r="J130" s="587">
        <v>1.0</v>
      </c>
      <c r="K130" s="416">
        <v>29.9</v>
      </c>
      <c r="L130" s="438" t="s">
        <v>1911</v>
      </c>
      <c r="M130" s="438" t="s">
        <v>2675</v>
      </c>
      <c r="N130" s="438" t="s">
        <v>1913</v>
      </c>
      <c r="O130" s="416">
        <v>1.64</v>
      </c>
      <c r="P130" s="588">
        <v>0.0</v>
      </c>
      <c r="Q130" s="588">
        <v>0.0</v>
      </c>
      <c r="R130" s="588">
        <v>2.07</v>
      </c>
      <c r="S130" s="588">
        <v>0.0</v>
      </c>
      <c r="T130" s="588">
        <v>0.0</v>
      </c>
      <c r="U130" s="588">
        <v>0.45</v>
      </c>
      <c r="V130" s="416">
        <v>0.39</v>
      </c>
      <c r="W130" s="416">
        <v>1.79</v>
      </c>
      <c r="X130" s="586">
        <v>42556.0</v>
      </c>
      <c r="Y130" s="586">
        <v>42569.64375</v>
      </c>
      <c r="Z130" s="438" t="s">
        <v>1914</v>
      </c>
      <c r="AA130" s="438" t="s">
        <v>1915</v>
      </c>
      <c r="AB130" s="586">
        <v>42569.64375</v>
      </c>
      <c r="AC130" s="586">
        <v>42569.0</v>
      </c>
      <c r="AD130" s="586">
        <v>42569.0</v>
      </c>
      <c r="AE130" s="438" t="s">
        <v>1916</v>
      </c>
      <c r="AF130" s="438"/>
      <c r="AG130" s="586"/>
      <c r="AH130" s="586"/>
      <c r="AI130" s="589"/>
      <c r="AJ130" s="438"/>
      <c r="AK130" s="588">
        <v>3.58</v>
      </c>
      <c r="AL130" s="589">
        <v>0.0</v>
      </c>
      <c r="AM130" s="438" t="s">
        <v>1917</v>
      </c>
      <c r="AN130" s="438" t="s">
        <v>1918</v>
      </c>
      <c r="AO130" s="438" t="s">
        <v>1919</v>
      </c>
      <c r="AP130" s="438" t="s">
        <v>1920</v>
      </c>
      <c r="AQ130" s="438" t="s">
        <v>2676</v>
      </c>
      <c r="AR130" s="588">
        <v>0.0</v>
      </c>
      <c r="AS130" s="588">
        <v>0.0</v>
      </c>
      <c r="AT130" s="588">
        <v>0.0</v>
      </c>
      <c r="AU130" s="588">
        <v>0.0</v>
      </c>
      <c r="AV130" s="588">
        <v>0.0</v>
      </c>
      <c r="AW130" s="588">
        <v>0.37</v>
      </c>
      <c r="AX130" s="588">
        <v>10.09</v>
      </c>
      <c r="AY130" s="588">
        <v>0.0</v>
      </c>
      <c r="AZ130" s="588">
        <v>0.45</v>
      </c>
      <c r="BA130" s="588">
        <v>29.9</v>
      </c>
      <c r="BB130" s="589">
        <v>24597.0</v>
      </c>
      <c r="BC130" s="438" t="s">
        <v>1922</v>
      </c>
      <c r="BD130" s="438"/>
      <c r="BE130" s="438" t="s">
        <v>1923</v>
      </c>
      <c r="BF130" s="438" t="s">
        <v>1924</v>
      </c>
      <c r="BG130" s="438" t="s">
        <v>1925</v>
      </c>
      <c r="BH130" s="588">
        <v>0.0</v>
      </c>
      <c r="BI130" s="438" t="s">
        <v>1926</v>
      </c>
      <c r="BJ130" s="438" t="s">
        <v>1927</v>
      </c>
      <c r="BK130" s="438" t="s">
        <v>1928</v>
      </c>
      <c r="BL130" s="438" t="s">
        <v>1929</v>
      </c>
      <c r="BM130" s="438" t="s">
        <v>1930</v>
      </c>
      <c r="BN130" s="588">
        <v>29.9</v>
      </c>
      <c r="BO130" s="438" t="s">
        <v>1931</v>
      </c>
      <c r="BP130" s="438" t="s">
        <v>1932</v>
      </c>
      <c r="BQ130" s="438" t="s">
        <v>2677</v>
      </c>
      <c r="BR130" s="438" t="s">
        <v>1934</v>
      </c>
      <c r="BS130" s="438" t="s">
        <v>1935</v>
      </c>
      <c r="BT130" s="438" t="s">
        <v>1936</v>
      </c>
      <c r="BU130" s="589"/>
      <c r="BV130" s="438" t="s">
        <v>1936</v>
      </c>
      <c r="BW130" s="438"/>
      <c r="BX130" s="416">
        <f t="shared" si="3"/>
        <v>3.82</v>
      </c>
      <c r="BY130" s="89" t="s">
        <v>1937</v>
      </c>
      <c r="BZ130" s="89" t="s">
        <v>2678</v>
      </c>
    </row>
    <row r="131" ht="12.75" hidden="1" customHeight="1">
      <c r="A131" s="6">
        <v>39973.0</v>
      </c>
      <c r="B131" s="438" t="s">
        <v>2679</v>
      </c>
      <c r="C131" s="438" t="s">
        <v>2680</v>
      </c>
      <c r="D131" s="586">
        <v>42556.0</v>
      </c>
      <c r="E131" s="438" t="s">
        <v>2681</v>
      </c>
      <c r="F131" s="438" t="s">
        <v>1981</v>
      </c>
      <c r="G131" s="438" t="s">
        <v>1908</v>
      </c>
      <c r="H131" s="438" t="s">
        <v>1909</v>
      </c>
      <c r="I131" s="438" t="s">
        <v>1910</v>
      </c>
      <c r="J131" s="587">
        <v>1.0</v>
      </c>
      <c r="K131" s="416">
        <v>29.9</v>
      </c>
      <c r="L131" s="438" t="s">
        <v>1911</v>
      </c>
      <c r="M131" s="438" t="s">
        <v>2682</v>
      </c>
      <c r="N131" s="438" t="s">
        <v>1913</v>
      </c>
      <c r="O131" s="416">
        <v>1.64</v>
      </c>
      <c r="P131" s="588">
        <v>0.0</v>
      </c>
      <c r="Q131" s="588">
        <v>0.0</v>
      </c>
      <c r="R131" s="588">
        <v>2.07</v>
      </c>
      <c r="S131" s="588">
        <v>0.0</v>
      </c>
      <c r="T131" s="588">
        <v>0.0</v>
      </c>
      <c r="U131" s="588">
        <v>0.45</v>
      </c>
      <c r="V131" s="416">
        <v>0.39</v>
      </c>
      <c r="W131" s="416">
        <v>1.79</v>
      </c>
      <c r="X131" s="586">
        <v>42556.0</v>
      </c>
      <c r="Y131" s="586">
        <v>42567.46805555555</v>
      </c>
      <c r="Z131" s="438" t="s">
        <v>1914</v>
      </c>
      <c r="AA131" s="438" t="s">
        <v>1915</v>
      </c>
      <c r="AB131" s="586">
        <v>42567.46805555555</v>
      </c>
      <c r="AC131" s="586">
        <v>42569.0</v>
      </c>
      <c r="AD131" s="586">
        <v>42569.0</v>
      </c>
      <c r="AE131" s="438" t="s">
        <v>1916</v>
      </c>
      <c r="AF131" s="438"/>
      <c r="AG131" s="586"/>
      <c r="AH131" s="586"/>
      <c r="AI131" s="589"/>
      <c r="AJ131" s="438"/>
      <c r="AK131" s="588">
        <v>3.58</v>
      </c>
      <c r="AL131" s="589">
        <v>0.0</v>
      </c>
      <c r="AM131" s="438" t="s">
        <v>1917</v>
      </c>
      <c r="AN131" s="438" t="s">
        <v>1918</v>
      </c>
      <c r="AO131" s="438" t="s">
        <v>1919</v>
      </c>
      <c r="AP131" s="438" t="s">
        <v>1920</v>
      </c>
      <c r="AQ131" s="438" t="s">
        <v>2683</v>
      </c>
      <c r="AR131" s="588">
        <v>0.0</v>
      </c>
      <c r="AS131" s="588">
        <v>0.0</v>
      </c>
      <c r="AT131" s="588">
        <v>0.0</v>
      </c>
      <c r="AU131" s="588">
        <v>0.0</v>
      </c>
      <c r="AV131" s="588">
        <v>0.0</v>
      </c>
      <c r="AW131" s="588">
        <v>0.34</v>
      </c>
      <c r="AX131" s="588">
        <v>3.16</v>
      </c>
      <c r="AY131" s="588">
        <v>0.0</v>
      </c>
      <c r="AZ131" s="588">
        <v>0.45</v>
      </c>
      <c r="BA131" s="588">
        <v>29.9</v>
      </c>
      <c r="BB131" s="589">
        <v>24597.0</v>
      </c>
      <c r="BC131" s="438" t="s">
        <v>1922</v>
      </c>
      <c r="BD131" s="438"/>
      <c r="BE131" s="438" t="s">
        <v>1923</v>
      </c>
      <c r="BF131" s="438" t="s">
        <v>1924</v>
      </c>
      <c r="BG131" s="438" t="s">
        <v>1925</v>
      </c>
      <c r="BH131" s="588">
        <v>0.0</v>
      </c>
      <c r="BI131" s="438" t="s">
        <v>1926</v>
      </c>
      <c r="BJ131" s="438" t="s">
        <v>1927</v>
      </c>
      <c r="BK131" s="438" t="s">
        <v>1928</v>
      </c>
      <c r="BL131" s="438" t="s">
        <v>1929</v>
      </c>
      <c r="BM131" s="438" t="s">
        <v>1930</v>
      </c>
      <c r="BN131" s="588">
        <v>29.9</v>
      </c>
      <c r="BO131" s="438" t="s">
        <v>1931</v>
      </c>
      <c r="BP131" s="438" t="s">
        <v>1967</v>
      </c>
      <c r="BQ131" s="438" t="s">
        <v>2684</v>
      </c>
      <c r="BR131" s="438" t="s">
        <v>1934</v>
      </c>
      <c r="BS131" s="438" t="s">
        <v>1935</v>
      </c>
      <c r="BT131" s="438" t="s">
        <v>1936</v>
      </c>
      <c r="BU131" s="589"/>
      <c r="BV131" s="438" t="s">
        <v>1936</v>
      </c>
      <c r="BW131" s="438"/>
      <c r="BX131" s="416">
        <f t="shared" si="3"/>
        <v>3.82</v>
      </c>
      <c r="BY131" s="89" t="s">
        <v>1937</v>
      </c>
      <c r="BZ131" s="89" t="s">
        <v>2685</v>
      </c>
    </row>
    <row r="132" ht="12.75" hidden="1" customHeight="1">
      <c r="A132" s="6">
        <v>40055.0</v>
      </c>
      <c r="B132" s="438" t="s">
        <v>2686</v>
      </c>
      <c r="C132" s="438" t="s">
        <v>2687</v>
      </c>
      <c r="D132" s="586">
        <v>42556.0</v>
      </c>
      <c r="E132" s="438" t="s">
        <v>2688</v>
      </c>
      <c r="F132" s="438" t="s">
        <v>1981</v>
      </c>
      <c r="G132" s="438" t="s">
        <v>1908</v>
      </c>
      <c r="H132" s="438" t="s">
        <v>1909</v>
      </c>
      <c r="I132" s="438" t="s">
        <v>1910</v>
      </c>
      <c r="J132" s="587">
        <v>1.0</v>
      </c>
      <c r="K132" s="416">
        <v>29.9</v>
      </c>
      <c r="L132" s="438" t="s">
        <v>1911</v>
      </c>
      <c r="M132" s="438" t="s">
        <v>2689</v>
      </c>
      <c r="N132" s="438" t="s">
        <v>1913</v>
      </c>
      <c r="O132" s="416">
        <v>1.64</v>
      </c>
      <c r="P132" s="588">
        <v>0.0</v>
      </c>
      <c r="Q132" s="588">
        <v>0.0</v>
      </c>
      <c r="R132" s="588">
        <v>2.07</v>
      </c>
      <c r="S132" s="588">
        <v>0.0</v>
      </c>
      <c r="T132" s="588">
        <v>0.0</v>
      </c>
      <c r="U132" s="588">
        <v>0.45</v>
      </c>
      <c r="V132" s="416">
        <v>0.39</v>
      </c>
      <c r="W132" s="416">
        <v>1.79</v>
      </c>
      <c r="X132" s="586">
        <v>42556.0</v>
      </c>
      <c r="Y132" s="586">
        <v>42570.64375</v>
      </c>
      <c r="Z132" s="438" t="s">
        <v>1914</v>
      </c>
      <c r="AA132" s="438" t="s">
        <v>1915</v>
      </c>
      <c r="AB132" s="586">
        <v>42570.64375</v>
      </c>
      <c r="AC132" s="586">
        <v>42569.0</v>
      </c>
      <c r="AD132" s="586">
        <v>42569.0</v>
      </c>
      <c r="AE132" s="438" t="s">
        <v>1916</v>
      </c>
      <c r="AF132" s="438"/>
      <c r="AG132" s="586"/>
      <c r="AH132" s="586"/>
      <c r="AI132" s="589"/>
      <c r="AJ132" s="438"/>
      <c r="AK132" s="588">
        <v>3.58</v>
      </c>
      <c r="AL132" s="589">
        <v>0.0</v>
      </c>
      <c r="AM132" s="438" t="s">
        <v>1917</v>
      </c>
      <c r="AN132" s="438" t="s">
        <v>1918</v>
      </c>
      <c r="AO132" s="438" t="s">
        <v>1919</v>
      </c>
      <c r="AP132" s="438" t="s">
        <v>1920</v>
      </c>
      <c r="AQ132" s="438" t="s">
        <v>2690</v>
      </c>
      <c r="AR132" s="588">
        <v>0.0</v>
      </c>
      <c r="AS132" s="588">
        <v>0.0</v>
      </c>
      <c r="AT132" s="588">
        <v>0.0</v>
      </c>
      <c r="AU132" s="588">
        <v>0.0</v>
      </c>
      <c r="AV132" s="588">
        <v>0.0</v>
      </c>
      <c r="AW132" s="588">
        <v>0.37</v>
      </c>
      <c r="AX132" s="588">
        <v>5.02</v>
      </c>
      <c r="AY132" s="588">
        <v>0.0</v>
      </c>
      <c r="AZ132" s="588">
        <v>0.45</v>
      </c>
      <c r="BA132" s="588">
        <v>29.9</v>
      </c>
      <c r="BB132" s="589">
        <v>24597.0</v>
      </c>
      <c r="BC132" s="438" t="s">
        <v>1922</v>
      </c>
      <c r="BD132" s="438"/>
      <c r="BE132" s="438" t="s">
        <v>1923</v>
      </c>
      <c r="BF132" s="438" t="s">
        <v>1924</v>
      </c>
      <c r="BG132" s="438" t="s">
        <v>1925</v>
      </c>
      <c r="BH132" s="588">
        <v>0.0</v>
      </c>
      <c r="BI132" s="438" t="s">
        <v>1926</v>
      </c>
      <c r="BJ132" s="438" t="s">
        <v>1927</v>
      </c>
      <c r="BK132" s="438" t="s">
        <v>1928</v>
      </c>
      <c r="BL132" s="438" t="s">
        <v>1929</v>
      </c>
      <c r="BM132" s="438" t="s">
        <v>1930</v>
      </c>
      <c r="BN132" s="588">
        <v>29.9</v>
      </c>
      <c r="BO132" s="438" t="s">
        <v>1931</v>
      </c>
      <c r="BP132" s="438" t="s">
        <v>1967</v>
      </c>
      <c r="BQ132" s="438" t="s">
        <v>2691</v>
      </c>
      <c r="BR132" s="438" t="s">
        <v>1934</v>
      </c>
      <c r="BS132" s="438" t="s">
        <v>1935</v>
      </c>
      <c r="BT132" s="438" t="s">
        <v>1936</v>
      </c>
      <c r="BU132" s="589"/>
      <c r="BV132" s="438" t="s">
        <v>1936</v>
      </c>
      <c r="BW132" s="438"/>
      <c r="BX132" s="416">
        <f t="shared" si="3"/>
        <v>3.82</v>
      </c>
      <c r="BY132" s="89" t="s">
        <v>1937</v>
      </c>
      <c r="BZ132" s="89" t="s">
        <v>2692</v>
      </c>
    </row>
    <row r="133" ht="12.75" hidden="1" customHeight="1">
      <c r="A133" s="6">
        <v>40055.0</v>
      </c>
      <c r="B133" s="438" t="s">
        <v>2686</v>
      </c>
      <c r="C133" s="438" t="s">
        <v>2687</v>
      </c>
      <c r="D133" s="586">
        <v>42556.0</v>
      </c>
      <c r="E133" s="438" t="s">
        <v>2693</v>
      </c>
      <c r="F133" s="438" t="s">
        <v>1981</v>
      </c>
      <c r="G133" s="438" t="s">
        <v>1908</v>
      </c>
      <c r="H133" s="438" t="s">
        <v>1909</v>
      </c>
      <c r="I133" s="438" t="s">
        <v>1910</v>
      </c>
      <c r="J133" s="587">
        <v>1.0</v>
      </c>
      <c r="K133" s="416">
        <v>29.9</v>
      </c>
      <c r="L133" s="438" t="s">
        <v>1911</v>
      </c>
      <c r="M133" s="438" t="s">
        <v>2694</v>
      </c>
      <c r="N133" s="438" t="s">
        <v>1913</v>
      </c>
      <c r="O133" s="416">
        <v>1.64</v>
      </c>
      <c r="P133" s="588">
        <v>0.0</v>
      </c>
      <c r="Q133" s="588">
        <v>0.0</v>
      </c>
      <c r="R133" s="588">
        <v>2.07</v>
      </c>
      <c r="S133" s="588">
        <v>0.0</v>
      </c>
      <c r="T133" s="588">
        <v>0.0</v>
      </c>
      <c r="U133" s="588">
        <v>0.45</v>
      </c>
      <c r="V133" s="416">
        <v>0.39</v>
      </c>
      <c r="W133" s="416">
        <v>1.79</v>
      </c>
      <c r="X133" s="586">
        <v>42556.0</v>
      </c>
      <c r="Y133" s="586">
        <v>42570.64375</v>
      </c>
      <c r="Z133" s="438" t="s">
        <v>1914</v>
      </c>
      <c r="AA133" s="438" t="s">
        <v>1915</v>
      </c>
      <c r="AB133" s="586">
        <v>42570.64375</v>
      </c>
      <c r="AC133" s="586">
        <v>42569.0</v>
      </c>
      <c r="AD133" s="586">
        <v>42569.0</v>
      </c>
      <c r="AE133" s="438" t="s">
        <v>1916</v>
      </c>
      <c r="AF133" s="438"/>
      <c r="AG133" s="586"/>
      <c r="AH133" s="586"/>
      <c r="AI133" s="589"/>
      <c r="AJ133" s="438"/>
      <c r="AK133" s="588">
        <v>3.58</v>
      </c>
      <c r="AL133" s="589">
        <v>0.0</v>
      </c>
      <c r="AM133" s="438" t="s">
        <v>1917</v>
      </c>
      <c r="AN133" s="438" t="s">
        <v>1918</v>
      </c>
      <c r="AO133" s="438" t="s">
        <v>1919</v>
      </c>
      <c r="AP133" s="438" t="s">
        <v>1920</v>
      </c>
      <c r="AQ133" s="438" t="s">
        <v>2695</v>
      </c>
      <c r="AR133" s="588">
        <v>0.0</v>
      </c>
      <c r="AS133" s="588">
        <v>0.0</v>
      </c>
      <c r="AT133" s="588">
        <v>0.0</v>
      </c>
      <c r="AU133" s="588">
        <v>0.0</v>
      </c>
      <c r="AV133" s="588">
        <v>0.0</v>
      </c>
      <c r="AW133" s="588">
        <v>0.42</v>
      </c>
      <c r="AX133" s="588">
        <v>7.19</v>
      </c>
      <c r="AY133" s="588">
        <v>0.0</v>
      </c>
      <c r="AZ133" s="588">
        <v>0.45</v>
      </c>
      <c r="BA133" s="588">
        <v>29.9</v>
      </c>
      <c r="BB133" s="589">
        <v>24597.0</v>
      </c>
      <c r="BC133" s="438" t="s">
        <v>1922</v>
      </c>
      <c r="BD133" s="438"/>
      <c r="BE133" s="438" t="s">
        <v>1923</v>
      </c>
      <c r="BF133" s="438" t="s">
        <v>1924</v>
      </c>
      <c r="BG133" s="438" t="s">
        <v>1925</v>
      </c>
      <c r="BH133" s="588">
        <v>0.0</v>
      </c>
      <c r="BI133" s="438" t="s">
        <v>1926</v>
      </c>
      <c r="BJ133" s="438" t="s">
        <v>1927</v>
      </c>
      <c r="BK133" s="438" t="s">
        <v>1928</v>
      </c>
      <c r="BL133" s="438" t="s">
        <v>1929</v>
      </c>
      <c r="BM133" s="438" t="s">
        <v>1930</v>
      </c>
      <c r="BN133" s="588">
        <v>29.9</v>
      </c>
      <c r="BO133" s="438" t="s">
        <v>1931</v>
      </c>
      <c r="BP133" s="438" t="s">
        <v>1967</v>
      </c>
      <c r="BQ133" s="438" t="s">
        <v>2696</v>
      </c>
      <c r="BR133" s="438" t="s">
        <v>1934</v>
      </c>
      <c r="BS133" s="438" t="s">
        <v>1935</v>
      </c>
      <c r="BT133" s="438" t="s">
        <v>1936</v>
      </c>
      <c r="BU133" s="589"/>
      <c r="BV133" s="438" t="s">
        <v>1936</v>
      </c>
      <c r="BW133" s="438"/>
      <c r="BX133" s="416">
        <f t="shared" si="3"/>
        <v>3.82</v>
      </c>
      <c r="BY133" s="89" t="s">
        <v>1937</v>
      </c>
      <c r="BZ133" s="89" t="s">
        <v>2692</v>
      </c>
    </row>
    <row r="134" ht="12.75" hidden="1" customHeight="1">
      <c r="A134" s="6">
        <v>40287.0</v>
      </c>
      <c r="B134" s="438" t="s">
        <v>2697</v>
      </c>
      <c r="C134" s="438" t="s">
        <v>2698</v>
      </c>
      <c r="D134" s="586">
        <v>42558.0</v>
      </c>
      <c r="E134" s="438" t="s">
        <v>2699</v>
      </c>
      <c r="F134" s="438" t="s">
        <v>2010</v>
      </c>
      <c r="G134" s="438" t="s">
        <v>1908</v>
      </c>
      <c r="H134" s="438" t="s">
        <v>1909</v>
      </c>
      <c r="I134" s="438" t="s">
        <v>1910</v>
      </c>
      <c r="J134" s="587">
        <v>1.0</v>
      </c>
      <c r="K134" s="416">
        <v>29.9</v>
      </c>
      <c r="L134" s="438" t="s">
        <v>1911</v>
      </c>
      <c r="M134" s="438" t="s">
        <v>2700</v>
      </c>
      <c r="N134" s="438" t="s">
        <v>1913</v>
      </c>
      <c r="O134" s="416">
        <v>1.64</v>
      </c>
      <c r="P134" s="588">
        <v>0.0</v>
      </c>
      <c r="Q134" s="588">
        <v>0.0</v>
      </c>
      <c r="R134" s="588">
        <v>2.07</v>
      </c>
      <c r="S134" s="588">
        <v>0.0</v>
      </c>
      <c r="T134" s="588">
        <v>0.0</v>
      </c>
      <c r="U134" s="588">
        <v>0.45</v>
      </c>
      <c r="V134" s="416">
        <v>0.39</v>
      </c>
      <c r="W134" s="416">
        <v>1.79</v>
      </c>
      <c r="X134" s="586">
        <v>42558.0</v>
      </c>
      <c r="Y134" s="586">
        <v>42570.40694444445</v>
      </c>
      <c r="Z134" s="438" t="s">
        <v>1914</v>
      </c>
      <c r="AA134" s="438" t="s">
        <v>1915</v>
      </c>
      <c r="AB134" s="586">
        <v>42570.40694444445</v>
      </c>
      <c r="AC134" s="586">
        <v>42569.0</v>
      </c>
      <c r="AD134" s="586">
        <v>42569.0</v>
      </c>
      <c r="AE134" s="438" t="s">
        <v>1916</v>
      </c>
      <c r="AF134" s="438"/>
      <c r="AG134" s="586"/>
      <c r="AH134" s="586"/>
      <c r="AI134" s="589"/>
      <c r="AJ134" s="438"/>
      <c r="AK134" s="588">
        <v>3.58</v>
      </c>
      <c r="AL134" s="589">
        <v>0.0</v>
      </c>
      <c r="AM134" s="438" t="s">
        <v>1917</v>
      </c>
      <c r="AN134" s="438" t="s">
        <v>1918</v>
      </c>
      <c r="AO134" s="438" t="s">
        <v>1919</v>
      </c>
      <c r="AP134" s="438" t="s">
        <v>1920</v>
      </c>
      <c r="AQ134" s="438" t="s">
        <v>2701</v>
      </c>
      <c r="AR134" s="588">
        <v>0.0</v>
      </c>
      <c r="AS134" s="588">
        <v>0.0</v>
      </c>
      <c r="AT134" s="588">
        <v>0.0</v>
      </c>
      <c r="AU134" s="588">
        <v>0.0</v>
      </c>
      <c r="AV134" s="588">
        <v>0.0</v>
      </c>
      <c r="AW134" s="588">
        <v>0.36</v>
      </c>
      <c r="AX134" s="588">
        <v>9.84</v>
      </c>
      <c r="AY134" s="588">
        <v>0.0</v>
      </c>
      <c r="AZ134" s="588">
        <v>0.45</v>
      </c>
      <c r="BA134" s="588">
        <v>29.9</v>
      </c>
      <c r="BB134" s="589">
        <v>24597.0</v>
      </c>
      <c r="BC134" s="438" t="s">
        <v>1922</v>
      </c>
      <c r="BD134" s="438"/>
      <c r="BE134" s="438" t="s">
        <v>1923</v>
      </c>
      <c r="BF134" s="438" t="s">
        <v>1924</v>
      </c>
      <c r="BG134" s="438" t="s">
        <v>1925</v>
      </c>
      <c r="BH134" s="588">
        <v>0.0</v>
      </c>
      <c r="BI134" s="438" t="s">
        <v>1926</v>
      </c>
      <c r="BJ134" s="438" t="s">
        <v>1927</v>
      </c>
      <c r="BK134" s="438" t="s">
        <v>1928</v>
      </c>
      <c r="BL134" s="438" t="s">
        <v>1929</v>
      </c>
      <c r="BM134" s="438" t="s">
        <v>1930</v>
      </c>
      <c r="BN134" s="588">
        <v>29.9</v>
      </c>
      <c r="BO134" s="438" t="s">
        <v>1931</v>
      </c>
      <c r="BP134" s="438" t="s">
        <v>2013</v>
      </c>
      <c r="BQ134" s="438" t="s">
        <v>2702</v>
      </c>
      <c r="BR134" s="438" t="s">
        <v>1934</v>
      </c>
      <c r="BS134" s="438" t="s">
        <v>1935</v>
      </c>
      <c r="BT134" s="438" t="s">
        <v>1936</v>
      </c>
      <c r="BU134" s="589"/>
      <c r="BV134" s="438" t="s">
        <v>1936</v>
      </c>
      <c r="BW134" s="438"/>
      <c r="BX134" s="416">
        <f t="shared" si="3"/>
        <v>3.82</v>
      </c>
      <c r="BY134" s="89" t="s">
        <v>1937</v>
      </c>
      <c r="BZ134" s="89" t="s">
        <v>2703</v>
      </c>
    </row>
    <row r="135" ht="12.75" hidden="1" customHeight="1">
      <c r="A135" s="6">
        <v>40291.0</v>
      </c>
      <c r="B135" s="438" t="s">
        <v>2704</v>
      </c>
      <c r="C135" s="438" t="s">
        <v>2080</v>
      </c>
      <c r="D135" s="586">
        <v>42556.0</v>
      </c>
      <c r="E135" s="438" t="s">
        <v>2705</v>
      </c>
      <c r="F135" s="438" t="s">
        <v>2082</v>
      </c>
      <c r="G135" s="438" t="s">
        <v>1908</v>
      </c>
      <c r="H135" s="438" t="s">
        <v>1909</v>
      </c>
      <c r="I135" s="438" t="s">
        <v>1910</v>
      </c>
      <c r="J135" s="587">
        <v>2.0</v>
      </c>
      <c r="K135" s="416">
        <v>59.8</v>
      </c>
      <c r="L135" s="438" t="s">
        <v>1911</v>
      </c>
      <c r="M135" s="438" t="s">
        <v>2706</v>
      </c>
      <c r="N135" s="438" t="s">
        <v>1913</v>
      </c>
      <c r="O135" s="416">
        <v>3.28</v>
      </c>
      <c r="P135" s="588">
        <v>0.0</v>
      </c>
      <c r="Q135" s="588">
        <v>0.0</v>
      </c>
      <c r="R135" s="588">
        <v>4.14</v>
      </c>
      <c r="S135" s="588">
        <v>0.0</v>
      </c>
      <c r="T135" s="588">
        <v>0.0</v>
      </c>
      <c r="U135" s="588">
        <v>0.9</v>
      </c>
      <c r="V135" s="416">
        <v>0.78</v>
      </c>
      <c r="W135" s="416">
        <v>3.59</v>
      </c>
      <c r="X135" s="586">
        <v>42556.0</v>
      </c>
      <c r="Y135" s="586">
        <v>42569.64375</v>
      </c>
      <c r="Z135" s="438" t="s">
        <v>1914</v>
      </c>
      <c r="AA135" s="438" t="s">
        <v>1915</v>
      </c>
      <c r="AB135" s="586">
        <v>42569.64375</v>
      </c>
      <c r="AC135" s="586">
        <v>42569.0</v>
      </c>
      <c r="AD135" s="586">
        <v>42569.0</v>
      </c>
      <c r="AE135" s="438" t="s">
        <v>1916</v>
      </c>
      <c r="AF135" s="438"/>
      <c r="AG135" s="586"/>
      <c r="AH135" s="586"/>
      <c r="AI135" s="589"/>
      <c r="AJ135" s="438"/>
      <c r="AK135" s="588">
        <v>7.17</v>
      </c>
      <c r="AL135" s="589">
        <v>0.0</v>
      </c>
      <c r="AM135" s="438" t="s">
        <v>1917</v>
      </c>
      <c r="AN135" s="438" t="s">
        <v>1918</v>
      </c>
      <c r="AO135" s="438" t="s">
        <v>1919</v>
      </c>
      <c r="AP135" s="438" t="s">
        <v>1920</v>
      </c>
      <c r="AQ135" s="438" t="s">
        <v>2707</v>
      </c>
      <c r="AR135" s="588">
        <v>0.0</v>
      </c>
      <c r="AS135" s="588">
        <v>0.0</v>
      </c>
      <c r="AT135" s="588">
        <v>0.0</v>
      </c>
      <c r="AU135" s="588">
        <v>0.0</v>
      </c>
      <c r="AV135" s="588">
        <v>0.0</v>
      </c>
      <c r="AW135" s="588">
        <v>0.7</v>
      </c>
      <c r="AX135" s="588">
        <v>7.48</v>
      </c>
      <c r="AY135" s="588">
        <v>0.0</v>
      </c>
      <c r="AZ135" s="588">
        <v>0.9</v>
      </c>
      <c r="BA135" s="588">
        <v>59.8</v>
      </c>
      <c r="BB135" s="589">
        <v>24597.0</v>
      </c>
      <c r="BC135" s="438" t="s">
        <v>1922</v>
      </c>
      <c r="BD135" s="438"/>
      <c r="BE135" s="438" t="s">
        <v>1923</v>
      </c>
      <c r="BF135" s="438" t="s">
        <v>1924</v>
      </c>
      <c r="BG135" s="438" t="s">
        <v>1925</v>
      </c>
      <c r="BH135" s="588">
        <v>0.0</v>
      </c>
      <c r="BI135" s="438" t="s">
        <v>1926</v>
      </c>
      <c r="BJ135" s="438" t="s">
        <v>1927</v>
      </c>
      <c r="BK135" s="438" t="s">
        <v>1928</v>
      </c>
      <c r="BL135" s="438" t="s">
        <v>1929</v>
      </c>
      <c r="BM135" s="438" t="s">
        <v>1930</v>
      </c>
      <c r="BN135" s="588">
        <v>29.9</v>
      </c>
      <c r="BO135" s="438" t="s">
        <v>1931</v>
      </c>
      <c r="BP135" s="438" t="s">
        <v>1967</v>
      </c>
      <c r="BQ135" s="438" t="s">
        <v>2708</v>
      </c>
      <c r="BR135" s="438" t="s">
        <v>1934</v>
      </c>
      <c r="BS135" s="438" t="s">
        <v>1935</v>
      </c>
      <c r="BT135" s="438" t="s">
        <v>1936</v>
      </c>
      <c r="BU135" s="589"/>
      <c r="BV135" s="438" t="s">
        <v>1936</v>
      </c>
      <c r="BW135" s="438"/>
      <c r="BX135" s="416">
        <f t="shared" si="3"/>
        <v>7.65</v>
      </c>
      <c r="BY135" s="89" t="s">
        <v>1937</v>
      </c>
      <c r="BZ135" s="89" t="s">
        <v>2709</v>
      </c>
    </row>
    <row r="136" ht="12.75" hidden="1" customHeight="1">
      <c r="A136" s="6">
        <v>40431.0</v>
      </c>
      <c r="B136" s="438" t="s">
        <v>2372</v>
      </c>
      <c r="C136" s="438" t="s">
        <v>2373</v>
      </c>
      <c r="D136" s="586">
        <v>42556.0</v>
      </c>
      <c r="E136" s="438" t="s">
        <v>2710</v>
      </c>
      <c r="F136" s="438" t="s">
        <v>2375</v>
      </c>
      <c r="G136" s="438" t="s">
        <v>1908</v>
      </c>
      <c r="H136" s="438" t="s">
        <v>1909</v>
      </c>
      <c r="I136" s="438" t="s">
        <v>1910</v>
      </c>
      <c r="J136" s="587">
        <v>83.0</v>
      </c>
      <c r="K136" s="416">
        <v>2051.76</v>
      </c>
      <c r="L136" s="438" t="s">
        <v>1911</v>
      </c>
      <c r="M136" s="438" t="s">
        <v>2711</v>
      </c>
      <c r="N136" s="438" t="s">
        <v>1913</v>
      </c>
      <c r="O136" s="416">
        <v>112.6</v>
      </c>
      <c r="P136" s="588">
        <v>0.0</v>
      </c>
      <c r="Q136" s="588">
        <v>0.0</v>
      </c>
      <c r="R136" s="588">
        <v>171.81</v>
      </c>
      <c r="S136" s="588">
        <v>0.0</v>
      </c>
      <c r="T136" s="588">
        <v>0.0</v>
      </c>
      <c r="U136" s="588">
        <v>37.35</v>
      </c>
      <c r="V136" s="416">
        <v>26.67</v>
      </c>
      <c r="W136" s="416">
        <v>123.11</v>
      </c>
      <c r="X136" s="586">
        <v>42556.0</v>
      </c>
      <c r="Y136" s="586">
        <v>42564.51180555556</v>
      </c>
      <c r="Z136" s="438" t="s">
        <v>1914</v>
      </c>
      <c r="AA136" s="438" t="s">
        <v>1915</v>
      </c>
      <c r="AB136" s="586">
        <v>42564.51180555556</v>
      </c>
      <c r="AC136" s="586">
        <v>42562.0</v>
      </c>
      <c r="AD136" s="586">
        <v>42563.0</v>
      </c>
      <c r="AE136" s="438" t="s">
        <v>1916</v>
      </c>
      <c r="AF136" s="438"/>
      <c r="AG136" s="586"/>
      <c r="AH136" s="586"/>
      <c r="AI136" s="589"/>
      <c r="AJ136" s="438"/>
      <c r="AK136" s="588">
        <v>246.2</v>
      </c>
      <c r="AL136" s="589">
        <v>0.0</v>
      </c>
      <c r="AM136" s="438" t="s">
        <v>1917</v>
      </c>
      <c r="AN136" s="438" t="s">
        <v>1918</v>
      </c>
      <c r="AO136" s="438" t="s">
        <v>1919</v>
      </c>
      <c r="AP136" s="438" t="s">
        <v>1920</v>
      </c>
      <c r="AQ136" s="438" t="s">
        <v>2712</v>
      </c>
      <c r="AR136" s="588">
        <v>0.0</v>
      </c>
      <c r="AS136" s="588">
        <v>0.0</v>
      </c>
      <c r="AT136" s="588">
        <v>0.0</v>
      </c>
      <c r="AU136" s="588">
        <v>0.0</v>
      </c>
      <c r="AV136" s="588">
        <v>0.0</v>
      </c>
      <c r="AW136" s="588">
        <v>0.0</v>
      </c>
      <c r="AX136" s="588">
        <v>32.93</v>
      </c>
      <c r="AY136" s="588">
        <v>5.28</v>
      </c>
      <c r="AZ136" s="588">
        <v>37.35</v>
      </c>
      <c r="BA136" s="588">
        <v>2051.76</v>
      </c>
      <c r="BB136" s="589">
        <v>24597.0</v>
      </c>
      <c r="BC136" s="438" t="s">
        <v>1922</v>
      </c>
      <c r="BD136" s="438"/>
      <c r="BE136" s="438" t="s">
        <v>1923</v>
      </c>
      <c r="BF136" s="438" t="s">
        <v>2378</v>
      </c>
      <c r="BG136" s="438" t="s">
        <v>1936</v>
      </c>
      <c r="BH136" s="588">
        <v>0.0</v>
      </c>
      <c r="BI136" s="438" t="s">
        <v>1926</v>
      </c>
      <c r="BJ136" s="438" t="s">
        <v>2212</v>
      </c>
      <c r="BK136" s="438" t="s">
        <v>2213</v>
      </c>
      <c r="BL136" s="438"/>
      <c r="BM136" s="438"/>
      <c r="BN136" s="588">
        <v>29.9</v>
      </c>
      <c r="BO136" s="438" t="s">
        <v>1931</v>
      </c>
      <c r="BP136" s="438" t="s">
        <v>1967</v>
      </c>
      <c r="BQ136" s="438"/>
      <c r="BR136" s="438" t="s">
        <v>1934</v>
      </c>
      <c r="BS136" s="438" t="s">
        <v>1935</v>
      </c>
      <c r="BT136" s="438" t="s">
        <v>1936</v>
      </c>
      <c r="BU136" s="589"/>
      <c r="BV136" s="438" t="s">
        <v>1936</v>
      </c>
      <c r="BW136" s="438"/>
      <c r="BX136" s="416">
        <f t="shared" si="3"/>
        <v>262.38</v>
      </c>
      <c r="BY136" s="89" t="s">
        <v>1937</v>
      </c>
      <c r="BZ136" s="89" t="s">
        <v>2713</v>
      </c>
    </row>
    <row r="137" ht="12.75" hidden="1" customHeight="1">
      <c r="A137" s="6">
        <v>40442.0</v>
      </c>
      <c r="B137" s="438" t="s">
        <v>2714</v>
      </c>
      <c r="C137" s="438" t="s">
        <v>2715</v>
      </c>
      <c r="D137" s="586">
        <v>42558.0</v>
      </c>
      <c r="E137" s="438" t="s">
        <v>2716</v>
      </c>
      <c r="F137" s="438" t="s">
        <v>2127</v>
      </c>
      <c r="G137" s="438" t="s">
        <v>1908</v>
      </c>
      <c r="H137" s="438" t="s">
        <v>1909</v>
      </c>
      <c r="I137" s="438" t="s">
        <v>1910</v>
      </c>
      <c r="J137" s="587">
        <v>1.0</v>
      </c>
      <c r="K137" s="416">
        <v>29.9</v>
      </c>
      <c r="L137" s="438" t="s">
        <v>1911</v>
      </c>
      <c r="M137" s="438" t="s">
        <v>2717</v>
      </c>
      <c r="N137" s="438" t="s">
        <v>1913</v>
      </c>
      <c r="O137" s="416">
        <v>1.64</v>
      </c>
      <c r="P137" s="588">
        <v>0.0</v>
      </c>
      <c r="Q137" s="588">
        <v>0.0</v>
      </c>
      <c r="R137" s="588">
        <v>2.07</v>
      </c>
      <c r="S137" s="588">
        <v>0.0</v>
      </c>
      <c r="T137" s="588">
        <v>0.0</v>
      </c>
      <c r="U137" s="588">
        <v>0.45</v>
      </c>
      <c r="V137" s="416">
        <v>0.39</v>
      </c>
      <c r="W137" s="416">
        <v>1.79</v>
      </c>
      <c r="X137" s="586">
        <v>42558.0</v>
      </c>
      <c r="Y137" s="586">
        <v>42572.46388888889</v>
      </c>
      <c r="Z137" s="438" t="s">
        <v>1914</v>
      </c>
      <c r="AA137" s="438" t="s">
        <v>1915</v>
      </c>
      <c r="AB137" s="586">
        <v>42572.46388888889</v>
      </c>
      <c r="AC137" s="586">
        <v>42569.0</v>
      </c>
      <c r="AD137" s="586">
        <v>42571.0</v>
      </c>
      <c r="AE137" s="438" t="s">
        <v>1916</v>
      </c>
      <c r="AF137" s="438"/>
      <c r="AG137" s="586"/>
      <c r="AH137" s="586"/>
      <c r="AI137" s="589"/>
      <c r="AJ137" s="438"/>
      <c r="AK137" s="588">
        <v>3.58</v>
      </c>
      <c r="AL137" s="589">
        <v>0.0</v>
      </c>
      <c r="AM137" s="438" t="s">
        <v>1917</v>
      </c>
      <c r="AN137" s="438" t="s">
        <v>1918</v>
      </c>
      <c r="AO137" s="438" t="s">
        <v>1919</v>
      </c>
      <c r="AP137" s="438" t="s">
        <v>1920</v>
      </c>
      <c r="AQ137" s="438" t="s">
        <v>2718</v>
      </c>
      <c r="AR137" s="588">
        <v>0.0</v>
      </c>
      <c r="AS137" s="588">
        <v>0.0</v>
      </c>
      <c r="AT137" s="588">
        <v>0.0</v>
      </c>
      <c r="AU137" s="588">
        <v>0.0</v>
      </c>
      <c r="AV137" s="588">
        <v>0.0</v>
      </c>
      <c r="AW137" s="588">
        <v>0.37</v>
      </c>
      <c r="AX137" s="588">
        <v>12.92</v>
      </c>
      <c r="AY137" s="588">
        <v>0.0</v>
      </c>
      <c r="AZ137" s="588">
        <v>0.45</v>
      </c>
      <c r="BA137" s="588">
        <v>29.9</v>
      </c>
      <c r="BB137" s="589">
        <v>24597.0</v>
      </c>
      <c r="BC137" s="438" t="s">
        <v>1922</v>
      </c>
      <c r="BD137" s="438"/>
      <c r="BE137" s="438" t="s">
        <v>1923</v>
      </c>
      <c r="BF137" s="438" t="s">
        <v>1924</v>
      </c>
      <c r="BG137" s="438" t="s">
        <v>1925</v>
      </c>
      <c r="BH137" s="588">
        <v>0.0</v>
      </c>
      <c r="BI137" s="438" t="s">
        <v>1926</v>
      </c>
      <c r="BJ137" s="438" t="s">
        <v>1927</v>
      </c>
      <c r="BK137" s="438" t="s">
        <v>1928</v>
      </c>
      <c r="BL137" s="438" t="s">
        <v>1929</v>
      </c>
      <c r="BM137" s="438" t="s">
        <v>1930</v>
      </c>
      <c r="BN137" s="588">
        <v>29.9</v>
      </c>
      <c r="BO137" s="438" t="s">
        <v>1931</v>
      </c>
      <c r="BP137" s="438" t="s">
        <v>2013</v>
      </c>
      <c r="BQ137" s="438" t="s">
        <v>2719</v>
      </c>
      <c r="BR137" s="438" t="s">
        <v>1934</v>
      </c>
      <c r="BS137" s="438" t="s">
        <v>1935</v>
      </c>
      <c r="BT137" s="438" t="s">
        <v>1936</v>
      </c>
      <c r="BU137" s="589"/>
      <c r="BV137" s="438" t="s">
        <v>1936</v>
      </c>
      <c r="BW137" s="438"/>
      <c r="BX137" s="416">
        <f t="shared" si="3"/>
        <v>3.82</v>
      </c>
      <c r="BY137" s="89" t="s">
        <v>1937</v>
      </c>
      <c r="BZ137" s="89" t="s">
        <v>2720</v>
      </c>
    </row>
    <row r="138" ht="12.75" hidden="1" customHeight="1">
      <c r="A138" s="6">
        <v>40468.0</v>
      </c>
      <c r="B138" s="438" t="s">
        <v>2721</v>
      </c>
      <c r="C138" s="438" t="s">
        <v>2722</v>
      </c>
      <c r="D138" s="586">
        <v>42559.0</v>
      </c>
      <c r="E138" s="438" t="s">
        <v>2723</v>
      </c>
      <c r="F138" s="438" t="s">
        <v>2149</v>
      </c>
      <c r="G138" s="438" t="s">
        <v>1908</v>
      </c>
      <c r="H138" s="438" t="s">
        <v>1909</v>
      </c>
      <c r="I138" s="438" t="s">
        <v>1910</v>
      </c>
      <c r="J138" s="587">
        <v>1.0</v>
      </c>
      <c r="K138" s="416">
        <v>29.9</v>
      </c>
      <c r="L138" s="438" t="s">
        <v>1911</v>
      </c>
      <c r="M138" s="438" t="s">
        <v>2724</v>
      </c>
      <c r="N138" s="438" t="s">
        <v>1913</v>
      </c>
      <c r="O138" s="416">
        <v>1.64</v>
      </c>
      <c r="P138" s="588">
        <v>0.0</v>
      </c>
      <c r="Q138" s="588">
        <v>0.0</v>
      </c>
      <c r="R138" s="588">
        <v>2.07</v>
      </c>
      <c r="S138" s="588">
        <v>0.0</v>
      </c>
      <c r="T138" s="588">
        <v>0.0</v>
      </c>
      <c r="U138" s="588">
        <v>0.45</v>
      </c>
      <c r="V138" s="416">
        <v>0.39</v>
      </c>
      <c r="W138" s="416">
        <v>1.79</v>
      </c>
      <c r="X138" s="586">
        <v>42559.0</v>
      </c>
      <c r="Y138" s="586">
        <v>42570.40694444445</v>
      </c>
      <c r="Z138" s="438" t="s">
        <v>1914</v>
      </c>
      <c r="AA138" s="438" t="s">
        <v>1915</v>
      </c>
      <c r="AB138" s="586">
        <v>42570.40694444445</v>
      </c>
      <c r="AC138" s="586">
        <v>42569.0</v>
      </c>
      <c r="AD138" s="586">
        <v>42570.0</v>
      </c>
      <c r="AE138" s="438" t="s">
        <v>1916</v>
      </c>
      <c r="AF138" s="438"/>
      <c r="AG138" s="586"/>
      <c r="AH138" s="586"/>
      <c r="AI138" s="589"/>
      <c r="AJ138" s="438"/>
      <c r="AK138" s="588">
        <v>3.58</v>
      </c>
      <c r="AL138" s="589">
        <v>0.0</v>
      </c>
      <c r="AM138" s="438" t="s">
        <v>1917</v>
      </c>
      <c r="AN138" s="438" t="s">
        <v>1918</v>
      </c>
      <c r="AO138" s="438" t="s">
        <v>1919</v>
      </c>
      <c r="AP138" s="438" t="s">
        <v>1920</v>
      </c>
      <c r="AQ138" s="438" t="s">
        <v>2725</v>
      </c>
      <c r="AR138" s="588">
        <v>0.0</v>
      </c>
      <c r="AS138" s="588">
        <v>0.0</v>
      </c>
      <c r="AT138" s="588">
        <v>0.0</v>
      </c>
      <c r="AU138" s="588">
        <v>0.0</v>
      </c>
      <c r="AV138" s="588">
        <v>0.0</v>
      </c>
      <c r="AW138" s="588">
        <v>0.37</v>
      </c>
      <c r="AX138" s="588">
        <v>5.02</v>
      </c>
      <c r="AY138" s="588">
        <v>0.0</v>
      </c>
      <c r="AZ138" s="588">
        <v>0.45</v>
      </c>
      <c r="BA138" s="588">
        <v>29.9</v>
      </c>
      <c r="BB138" s="589">
        <v>24597.0</v>
      </c>
      <c r="BC138" s="438" t="s">
        <v>1922</v>
      </c>
      <c r="BD138" s="438"/>
      <c r="BE138" s="438" t="s">
        <v>1923</v>
      </c>
      <c r="BF138" s="438" t="s">
        <v>1924</v>
      </c>
      <c r="BG138" s="438" t="s">
        <v>1925</v>
      </c>
      <c r="BH138" s="588">
        <v>0.0</v>
      </c>
      <c r="BI138" s="438" t="s">
        <v>1926</v>
      </c>
      <c r="BJ138" s="438" t="s">
        <v>1927</v>
      </c>
      <c r="BK138" s="438" t="s">
        <v>1928</v>
      </c>
      <c r="BL138" s="438" t="s">
        <v>1929</v>
      </c>
      <c r="BM138" s="438" t="s">
        <v>1930</v>
      </c>
      <c r="BN138" s="588">
        <v>29.9</v>
      </c>
      <c r="BO138" s="438" t="s">
        <v>1931</v>
      </c>
      <c r="BP138" s="438" t="s">
        <v>2152</v>
      </c>
      <c r="BQ138" s="438" t="s">
        <v>2726</v>
      </c>
      <c r="BR138" s="438" t="s">
        <v>1934</v>
      </c>
      <c r="BS138" s="438" t="s">
        <v>1935</v>
      </c>
      <c r="BT138" s="438" t="s">
        <v>1936</v>
      </c>
      <c r="BU138" s="589"/>
      <c r="BV138" s="438" t="s">
        <v>1936</v>
      </c>
      <c r="BW138" s="438"/>
      <c r="BX138" s="416">
        <f t="shared" si="3"/>
        <v>3.82</v>
      </c>
      <c r="BY138" s="89" t="s">
        <v>1937</v>
      </c>
      <c r="BZ138" s="89" t="s">
        <v>2727</v>
      </c>
    </row>
    <row r="139" ht="12.75" hidden="1" customHeight="1">
      <c r="A139" s="6">
        <v>40492.0</v>
      </c>
      <c r="B139" s="438" t="s">
        <v>2728</v>
      </c>
      <c r="C139" s="438" t="s">
        <v>2729</v>
      </c>
      <c r="D139" s="586">
        <v>42563.0</v>
      </c>
      <c r="E139" s="438" t="s">
        <v>2730</v>
      </c>
      <c r="F139" s="438" t="s">
        <v>2127</v>
      </c>
      <c r="G139" s="438" t="s">
        <v>1908</v>
      </c>
      <c r="H139" s="438" t="s">
        <v>1909</v>
      </c>
      <c r="I139" s="438" t="s">
        <v>1910</v>
      </c>
      <c r="J139" s="587">
        <v>1.0</v>
      </c>
      <c r="K139" s="416">
        <v>29.9</v>
      </c>
      <c r="L139" s="438" t="s">
        <v>1911</v>
      </c>
      <c r="M139" s="438" t="s">
        <v>2731</v>
      </c>
      <c r="N139" s="438" t="s">
        <v>1913</v>
      </c>
      <c r="O139" s="416">
        <v>1.64</v>
      </c>
      <c r="P139" s="588">
        <v>0.0</v>
      </c>
      <c r="Q139" s="588">
        <v>0.0</v>
      </c>
      <c r="R139" s="588">
        <v>2.07</v>
      </c>
      <c r="S139" s="588">
        <v>0.0</v>
      </c>
      <c r="T139" s="588">
        <v>0.0</v>
      </c>
      <c r="U139" s="588">
        <v>0.45</v>
      </c>
      <c r="V139" s="416">
        <v>0.39</v>
      </c>
      <c r="W139" s="416">
        <v>1.79</v>
      </c>
      <c r="X139" s="586">
        <v>42563.0</v>
      </c>
      <c r="Y139" s="586">
        <v>42591.72986111111</v>
      </c>
      <c r="Z139" s="438" t="s">
        <v>1914</v>
      </c>
      <c r="AA139" s="438" t="s">
        <v>1915</v>
      </c>
      <c r="AB139" s="586">
        <v>42591.72986111111</v>
      </c>
      <c r="AC139" s="586">
        <v>42590.0</v>
      </c>
      <c r="AD139" s="586">
        <v>42590.0</v>
      </c>
      <c r="AE139" s="438" t="s">
        <v>1916</v>
      </c>
      <c r="AF139" s="438"/>
      <c r="AG139" s="586"/>
      <c r="AH139" s="586"/>
      <c r="AI139" s="589"/>
      <c r="AJ139" s="438"/>
      <c r="AK139" s="588">
        <v>3.58</v>
      </c>
      <c r="AL139" s="589">
        <v>0.0</v>
      </c>
      <c r="AM139" s="438" t="s">
        <v>1917</v>
      </c>
      <c r="AN139" s="438" t="s">
        <v>1918</v>
      </c>
      <c r="AO139" s="438" t="s">
        <v>1919</v>
      </c>
      <c r="AP139" s="438" t="s">
        <v>1920</v>
      </c>
      <c r="AQ139" s="438" t="s">
        <v>2732</v>
      </c>
      <c r="AR139" s="588">
        <v>0.0</v>
      </c>
      <c r="AS139" s="588">
        <v>0.0</v>
      </c>
      <c r="AT139" s="588">
        <v>0.0</v>
      </c>
      <c r="AU139" s="588">
        <v>0.0</v>
      </c>
      <c r="AV139" s="588">
        <v>0.0</v>
      </c>
      <c r="AW139" s="588">
        <v>0.41</v>
      </c>
      <c r="AX139" s="588">
        <v>17.93</v>
      </c>
      <c r="AY139" s="588">
        <v>0.0</v>
      </c>
      <c r="AZ139" s="588">
        <v>0.45</v>
      </c>
      <c r="BA139" s="588">
        <v>29.9</v>
      </c>
      <c r="BB139" s="589">
        <v>24597.0</v>
      </c>
      <c r="BC139" s="438" t="s">
        <v>1922</v>
      </c>
      <c r="BD139" s="438"/>
      <c r="BE139" s="438" t="s">
        <v>1923</v>
      </c>
      <c r="BF139" s="438" t="s">
        <v>1924</v>
      </c>
      <c r="BG139" s="438" t="s">
        <v>1925</v>
      </c>
      <c r="BH139" s="588">
        <v>0.0</v>
      </c>
      <c r="BI139" s="438" t="s">
        <v>1926</v>
      </c>
      <c r="BJ139" s="438" t="s">
        <v>1927</v>
      </c>
      <c r="BK139" s="438" t="s">
        <v>1928</v>
      </c>
      <c r="BL139" s="438" t="s">
        <v>1929</v>
      </c>
      <c r="BM139" s="438" t="s">
        <v>1930</v>
      </c>
      <c r="BN139" s="588">
        <v>29.9</v>
      </c>
      <c r="BO139" s="438" t="s">
        <v>1931</v>
      </c>
      <c r="BP139" s="438" t="s">
        <v>2013</v>
      </c>
      <c r="BQ139" s="438" t="s">
        <v>2733</v>
      </c>
      <c r="BR139" s="438" t="s">
        <v>1934</v>
      </c>
      <c r="BS139" s="438" t="s">
        <v>1935</v>
      </c>
      <c r="BT139" s="438" t="s">
        <v>1936</v>
      </c>
      <c r="BU139" s="589"/>
      <c r="BV139" s="438" t="s">
        <v>1936</v>
      </c>
      <c r="BW139" s="438"/>
      <c r="BX139" s="416">
        <f t="shared" si="3"/>
        <v>3.82</v>
      </c>
      <c r="BY139" s="89" t="s">
        <v>1937</v>
      </c>
      <c r="BZ139" s="89" t="s">
        <v>2734</v>
      </c>
    </row>
    <row r="140" ht="12.75" hidden="1" customHeight="1">
      <c r="A140" s="6">
        <v>40504.0</v>
      </c>
      <c r="B140" s="438" t="s">
        <v>2735</v>
      </c>
      <c r="C140" s="438" t="s">
        <v>2736</v>
      </c>
      <c r="D140" s="586">
        <v>42558.0</v>
      </c>
      <c r="E140" s="438" t="s">
        <v>2737</v>
      </c>
      <c r="F140" s="438" t="s">
        <v>1981</v>
      </c>
      <c r="G140" s="438" t="s">
        <v>1908</v>
      </c>
      <c r="H140" s="438" t="s">
        <v>1909</v>
      </c>
      <c r="I140" s="438" t="s">
        <v>1910</v>
      </c>
      <c r="J140" s="587">
        <v>1.0</v>
      </c>
      <c r="K140" s="416">
        <v>29.9</v>
      </c>
      <c r="L140" s="438" t="s">
        <v>1911</v>
      </c>
      <c r="M140" s="438" t="s">
        <v>2738</v>
      </c>
      <c r="N140" s="438" t="s">
        <v>1913</v>
      </c>
      <c r="O140" s="416">
        <v>1.64</v>
      </c>
      <c r="P140" s="588">
        <v>0.0</v>
      </c>
      <c r="Q140" s="588">
        <v>0.0</v>
      </c>
      <c r="R140" s="588">
        <v>2.07</v>
      </c>
      <c r="S140" s="588">
        <v>0.0</v>
      </c>
      <c r="T140" s="588">
        <v>0.0</v>
      </c>
      <c r="U140" s="588">
        <v>0.45</v>
      </c>
      <c r="V140" s="416">
        <v>0.39</v>
      </c>
      <c r="W140" s="416">
        <v>1.79</v>
      </c>
      <c r="X140" s="586">
        <v>42558.0</v>
      </c>
      <c r="Y140" s="586">
        <v>42569.46388888889</v>
      </c>
      <c r="Z140" s="438" t="s">
        <v>1914</v>
      </c>
      <c r="AA140" s="438" t="s">
        <v>1915</v>
      </c>
      <c r="AB140" s="586">
        <v>42569.46388888889</v>
      </c>
      <c r="AC140" s="586">
        <v>42569.0</v>
      </c>
      <c r="AD140" s="586">
        <v>42569.0</v>
      </c>
      <c r="AE140" s="438" t="s">
        <v>1916</v>
      </c>
      <c r="AF140" s="438"/>
      <c r="AG140" s="586"/>
      <c r="AH140" s="586"/>
      <c r="AI140" s="589"/>
      <c r="AJ140" s="438"/>
      <c r="AK140" s="588">
        <v>3.58</v>
      </c>
      <c r="AL140" s="589">
        <v>0.0</v>
      </c>
      <c r="AM140" s="438" t="s">
        <v>1917</v>
      </c>
      <c r="AN140" s="438" t="s">
        <v>1918</v>
      </c>
      <c r="AO140" s="438" t="s">
        <v>1919</v>
      </c>
      <c r="AP140" s="438" t="s">
        <v>1920</v>
      </c>
      <c r="AQ140" s="438" t="s">
        <v>2739</v>
      </c>
      <c r="AR140" s="588">
        <v>0.0</v>
      </c>
      <c r="AS140" s="588">
        <v>0.0</v>
      </c>
      <c r="AT140" s="588">
        <v>0.0</v>
      </c>
      <c r="AU140" s="588">
        <v>0.0</v>
      </c>
      <c r="AV140" s="588">
        <v>0.0</v>
      </c>
      <c r="AW140" s="588">
        <v>0.42</v>
      </c>
      <c r="AX140" s="588">
        <v>7.19</v>
      </c>
      <c r="AY140" s="588">
        <v>0.0</v>
      </c>
      <c r="AZ140" s="588">
        <v>0.45</v>
      </c>
      <c r="BA140" s="588">
        <v>29.9</v>
      </c>
      <c r="BB140" s="589">
        <v>24597.0</v>
      </c>
      <c r="BC140" s="438" t="s">
        <v>1922</v>
      </c>
      <c r="BD140" s="438"/>
      <c r="BE140" s="438" t="s">
        <v>1923</v>
      </c>
      <c r="BF140" s="438" t="s">
        <v>1924</v>
      </c>
      <c r="BG140" s="438" t="s">
        <v>1925</v>
      </c>
      <c r="BH140" s="588">
        <v>0.0</v>
      </c>
      <c r="BI140" s="438" t="s">
        <v>1926</v>
      </c>
      <c r="BJ140" s="438" t="s">
        <v>1927</v>
      </c>
      <c r="BK140" s="438" t="s">
        <v>1928</v>
      </c>
      <c r="BL140" s="438" t="s">
        <v>1929</v>
      </c>
      <c r="BM140" s="438" t="s">
        <v>1930</v>
      </c>
      <c r="BN140" s="588">
        <v>29.9</v>
      </c>
      <c r="BO140" s="438" t="s">
        <v>1931</v>
      </c>
      <c r="BP140" s="438" t="s">
        <v>1967</v>
      </c>
      <c r="BQ140" s="438" t="s">
        <v>2740</v>
      </c>
      <c r="BR140" s="438" t="s">
        <v>1934</v>
      </c>
      <c r="BS140" s="438" t="s">
        <v>1935</v>
      </c>
      <c r="BT140" s="438" t="s">
        <v>1936</v>
      </c>
      <c r="BU140" s="589"/>
      <c r="BV140" s="438" t="s">
        <v>1936</v>
      </c>
      <c r="BW140" s="438"/>
      <c r="BX140" s="416">
        <f t="shared" si="3"/>
        <v>3.82</v>
      </c>
      <c r="BY140" s="89" t="s">
        <v>1937</v>
      </c>
      <c r="BZ140" s="89" t="s">
        <v>2741</v>
      </c>
    </row>
    <row r="141" ht="12.75" hidden="1" customHeight="1">
      <c r="A141" s="6">
        <v>40535.0</v>
      </c>
      <c r="B141" s="438" t="s">
        <v>2742</v>
      </c>
      <c r="C141" s="438" t="s">
        <v>2743</v>
      </c>
      <c r="D141" s="586">
        <v>42558.0</v>
      </c>
      <c r="E141" s="438" t="s">
        <v>2744</v>
      </c>
      <c r="F141" s="438" t="s">
        <v>2082</v>
      </c>
      <c r="G141" s="438" t="s">
        <v>1948</v>
      </c>
      <c r="H141" s="438" t="s">
        <v>1909</v>
      </c>
      <c r="I141" s="438" t="s">
        <v>1910</v>
      </c>
      <c r="J141" s="587">
        <v>1.0</v>
      </c>
      <c r="K141" s="416">
        <v>59.9</v>
      </c>
      <c r="L141" s="438" t="s">
        <v>1949</v>
      </c>
      <c r="M141" s="438" t="s">
        <v>2745</v>
      </c>
      <c r="N141" s="438" t="s">
        <v>1913</v>
      </c>
      <c r="O141" s="416">
        <v>3.28</v>
      </c>
      <c r="P141" s="588">
        <v>0.0</v>
      </c>
      <c r="Q141" s="588">
        <v>0.0</v>
      </c>
      <c r="R141" s="588">
        <v>3.744</v>
      </c>
      <c r="S141" s="588">
        <v>0.0</v>
      </c>
      <c r="T141" s="588">
        <v>0.0</v>
      </c>
      <c r="U141" s="588">
        <v>0.45</v>
      </c>
      <c r="V141" s="416">
        <v>0.78</v>
      </c>
      <c r="W141" s="416">
        <v>3.59</v>
      </c>
      <c r="X141" s="586">
        <v>42558.0</v>
      </c>
      <c r="Y141" s="586">
        <v>42569.64375</v>
      </c>
      <c r="Z141" s="438" t="s">
        <v>1914</v>
      </c>
      <c r="AA141" s="438" t="s">
        <v>1915</v>
      </c>
      <c r="AB141" s="586">
        <v>42569.64375</v>
      </c>
      <c r="AC141" s="586">
        <v>42569.0</v>
      </c>
      <c r="AD141" s="586">
        <v>42569.0</v>
      </c>
      <c r="AE141" s="438" t="s">
        <v>1916</v>
      </c>
      <c r="AF141" s="438"/>
      <c r="AG141" s="586"/>
      <c r="AH141" s="586"/>
      <c r="AI141" s="589"/>
      <c r="AJ141" s="438"/>
      <c r="AK141" s="588">
        <v>7.18</v>
      </c>
      <c r="AL141" s="589">
        <v>0.0</v>
      </c>
      <c r="AM141" s="438" t="s">
        <v>1917</v>
      </c>
      <c r="AN141" s="438" t="s">
        <v>1918</v>
      </c>
      <c r="AO141" s="438" t="s">
        <v>1919</v>
      </c>
      <c r="AP141" s="438" t="s">
        <v>1920</v>
      </c>
      <c r="AQ141" s="438" t="s">
        <v>2746</v>
      </c>
      <c r="AR141" s="588">
        <v>0.0</v>
      </c>
      <c r="AS141" s="588">
        <v>0.0</v>
      </c>
      <c r="AT141" s="588">
        <v>0.0</v>
      </c>
      <c r="AU141" s="588">
        <v>0.0</v>
      </c>
      <c r="AV141" s="588">
        <v>0.0</v>
      </c>
      <c r="AW141" s="588">
        <v>0.62</v>
      </c>
      <c r="AX141" s="588">
        <v>1.93</v>
      </c>
      <c r="AY141" s="588">
        <v>0.0</v>
      </c>
      <c r="AZ141" s="588">
        <v>0.45</v>
      </c>
      <c r="BA141" s="588">
        <v>59.9</v>
      </c>
      <c r="BB141" s="589">
        <v>24600.0</v>
      </c>
      <c r="BC141" s="438" t="s">
        <v>1922</v>
      </c>
      <c r="BD141" s="438"/>
      <c r="BE141" s="438" t="s">
        <v>1952</v>
      </c>
      <c r="BF141" s="438" t="s">
        <v>1924</v>
      </c>
      <c r="BG141" s="438" t="s">
        <v>1925</v>
      </c>
      <c r="BH141" s="588">
        <v>0.0</v>
      </c>
      <c r="BI141" s="438" t="s">
        <v>1926</v>
      </c>
      <c r="BJ141" s="438" t="s">
        <v>1927</v>
      </c>
      <c r="BK141" s="438" t="s">
        <v>1928</v>
      </c>
      <c r="BL141" s="438" t="s">
        <v>1929</v>
      </c>
      <c r="BM141" s="438" t="s">
        <v>1930</v>
      </c>
      <c r="BN141" s="588">
        <v>59.9</v>
      </c>
      <c r="BO141" s="438" t="s">
        <v>1955</v>
      </c>
      <c r="BP141" s="438" t="s">
        <v>1967</v>
      </c>
      <c r="BQ141" s="438" t="s">
        <v>2747</v>
      </c>
      <c r="BR141" s="438" t="s">
        <v>1957</v>
      </c>
      <c r="BS141" s="438" t="s">
        <v>1958</v>
      </c>
      <c r="BT141" s="438" t="s">
        <v>1936</v>
      </c>
      <c r="BU141" s="589"/>
      <c r="BV141" s="438" t="s">
        <v>1936</v>
      </c>
      <c r="BW141" s="438"/>
      <c r="BX141" s="416">
        <f t="shared" si="3"/>
        <v>7.65</v>
      </c>
      <c r="BY141" s="89" t="s">
        <v>1937</v>
      </c>
      <c r="BZ141" s="89" t="s">
        <v>2748</v>
      </c>
    </row>
    <row r="142" ht="12.75" hidden="1" customHeight="1">
      <c r="A142" s="6">
        <v>40535.0</v>
      </c>
      <c r="B142" s="438" t="s">
        <v>2742</v>
      </c>
      <c r="C142" s="438" t="s">
        <v>2743</v>
      </c>
      <c r="D142" s="586">
        <v>42558.0</v>
      </c>
      <c r="E142" s="438" t="s">
        <v>2744</v>
      </c>
      <c r="F142" s="438" t="s">
        <v>2082</v>
      </c>
      <c r="G142" s="438" t="s">
        <v>1908</v>
      </c>
      <c r="H142" s="438" t="s">
        <v>1909</v>
      </c>
      <c r="I142" s="438" t="s">
        <v>1910</v>
      </c>
      <c r="J142" s="587">
        <v>3.0</v>
      </c>
      <c r="K142" s="416">
        <v>89.7</v>
      </c>
      <c r="L142" s="438" t="s">
        <v>1911</v>
      </c>
      <c r="M142" s="438" t="s">
        <v>2745</v>
      </c>
      <c r="N142" s="438" t="s">
        <v>1913</v>
      </c>
      <c r="O142" s="416">
        <v>4.93</v>
      </c>
      <c r="P142" s="588">
        <v>0.0</v>
      </c>
      <c r="Q142" s="588">
        <v>0.0</v>
      </c>
      <c r="R142" s="588">
        <v>6.21</v>
      </c>
      <c r="S142" s="588">
        <v>0.0</v>
      </c>
      <c r="T142" s="588">
        <v>0.0</v>
      </c>
      <c r="U142" s="588">
        <v>1.35</v>
      </c>
      <c r="V142" s="416">
        <v>1.17</v>
      </c>
      <c r="W142" s="416">
        <v>5.38</v>
      </c>
      <c r="X142" s="586">
        <v>42558.0</v>
      </c>
      <c r="Y142" s="586">
        <v>42569.64375</v>
      </c>
      <c r="Z142" s="438" t="s">
        <v>1914</v>
      </c>
      <c r="AA142" s="438" t="s">
        <v>1915</v>
      </c>
      <c r="AB142" s="586">
        <v>42569.64375</v>
      </c>
      <c r="AC142" s="586">
        <v>42569.0</v>
      </c>
      <c r="AD142" s="586">
        <v>42569.0</v>
      </c>
      <c r="AE142" s="438" t="s">
        <v>1916</v>
      </c>
      <c r="AF142" s="438"/>
      <c r="AG142" s="586"/>
      <c r="AH142" s="586"/>
      <c r="AI142" s="589"/>
      <c r="AJ142" s="438"/>
      <c r="AK142" s="588">
        <v>10.77</v>
      </c>
      <c r="AL142" s="589">
        <v>0.0</v>
      </c>
      <c r="AM142" s="438" t="s">
        <v>1917</v>
      </c>
      <c r="AN142" s="438" t="s">
        <v>1918</v>
      </c>
      <c r="AO142" s="438" t="s">
        <v>1919</v>
      </c>
      <c r="AP142" s="438" t="s">
        <v>1920</v>
      </c>
      <c r="AQ142" s="438" t="s">
        <v>2746</v>
      </c>
      <c r="AR142" s="588">
        <v>0.0</v>
      </c>
      <c r="AS142" s="588">
        <v>0.0</v>
      </c>
      <c r="AT142" s="588">
        <v>0.0</v>
      </c>
      <c r="AU142" s="588">
        <v>0.0</v>
      </c>
      <c r="AV142" s="588">
        <v>0.0</v>
      </c>
      <c r="AW142" s="588">
        <v>1.8</v>
      </c>
      <c r="AX142" s="588">
        <v>5.73</v>
      </c>
      <c r="AY142" s="588">
        <v>0.0</v>
      </c>
      <c r="AZ142" s="588">
        <v>1.35</v>
      </c>
      <c r="BA142" s="588">
        <v>89.7</v>
      </c>
      <c r="BB142" s="589">
        <v>24597.0</v>
      </c>
      <c r="BC142" s="438" t="s">
        <v>1922</v>
      </c>
      <c r="BD142" s="438"/>
      <c r="BE142" s="438" t="s">
        <v>1923</v>
      </c>
      <c r="BF142" s="438" t="s">
        <v>1924</v>
      </c>
      <c r="BG142" s="438" t="s">
        <v>1925</v>
      </c>
      <c r="BH142" s="588">
        <v>0.0</v>
      </c>
      <c r="BI142" s="438" t="s">
        <v>1926</v>
      </c>
      <c r="BJ142" s="438" t="s">
        <v>1927</v>
      </c>
      <c r="BK142" s="438" t="s">
        <v>1928</v>
      </c>
      <c r="BL142" s="438" t="s">
        <v>1929</v>
      </c>
      <c r="BM142" s="438" t="s">
        <v>1930</v>
      </c>
      <c r="BN142" s="588">
        <v>29.9</v>
      </c>
      <c r="BO142" s="438" t="s">
        <v>1931</v>
      </c>
      <c r="BP142" s="438" t="s">
        <v>1967</v>
      </c>
      <c r="BQ142" s="438" t="s">
        <v>2747</v>
      </c>
      <c r="BR142" s="438" t="s">
        <v>1934</v>
      </c>
      <c r="BS142" s="438" t="s">
        <v>1935</v>
      </c>
      <c r="BT142" s="438" t="s">
        <v>1936</v>
      </c>
      <c r="BU142" s="589"/>
      <c r="BV142" s="438" t="s">
        <v>1936</v>
      </c>
      <c r="BW142" s="438"/>
      <c r="BX142" s="416">
        <f t="shared" si="3"/>
        <v>11.48</v>
      </c>
      <c r="BY142" s="89" t="s">
        <v>1937</v>
      </c>
      <c r="BZ142" s="89" t="s">
        <v>2748</v>
      </c>
    </row>
    <row r="143" ht="12.75" hidden="1" customHeight="1">
      <c r="A143" s="6">
        <v>40608.0</v>
      </c>
      <c r="B143" s="438" t="s">
        <v>2749</v>
      </c>
      <c r="C143" s="438" t="s">
        <v>2251</v>
      </c>
      <c r="D143" s="586">
        <v>42563.0</v>
      </c>
      <c r="E143" s="438" t="s">
        <v>2750</v>
      </c>
      <c r="F143" s="438" t="s">
        <v>1981</v>
      </c>
      <c r="G143" s="438" t="s">
        <v>1908</v>
      </c>
      <c r="H143" s="438" t="s">
        <v>1909</v>
      </c>
      <c r="I143" s="438" t="s">
        <v>1910</v>
      </c>
      <c r="J143" s="587">
        <v>1.0</v>
      </c>
      <c r="K143" s="416">
        <v>24.52</v>
      </c>
      <c r="L143" s="438" t="s">
        <v>1911</v>
      </c>
      <c r="M143" s="438" t="s">
        <v>2751</v>
      </c>
      <c r="N143" s="438" t="s">
        <v>1913</v>
      </c>
      <c r="O143" s="416">
        <v>1.34</v>
      </c>
      <c r="P143" s="588">
        <v>0.0</v>
      </c>
      <c r="Q143" s="588">
        <v>0.0</v>
      </c>
      <c r="R143" s="588">
        <v>2.07</v>
      </c>
      <c r="S143" s="588">
        <v>0.0</v>
      </c>
      <c r="T143" s="588">
        <v>0.0</v>
      </c>
      <c r="U143" s="588">
        <v>0.45</v>
      </c>
      <c r="V143" s="416">
        <v>0.32</v>
      </c>
      <c r="W143" s="416">
        <v>1.47</v>
      </c>
      <c r="X143" s="586">
        <v>42563.0</v>
      </c>
      <c r="Y143" s="586">
        <v>42591.736805555556</v>
      </c>
      <c r="Z143" s="438" t="s">
        <v>1914</v>
      </c>
      <c r="AA143" s="438" t="s">
        <v>1915</v>
      </c>
      <c r="AB143" s="586">
        <v>42591.736805555556</v>
      </c>
      <c r="AC143" s="586">
        <v>42590.0</v>
      </c>
      <c r="AD143" s="586">
        <v>42590.0</v>
      </c>
      <c r="AE143" s="438" t="s">
        <v>1916</v>
      </c>
      <c r="AF143" s="438"/>
      <c r="AG143" s="586"/>
      <c r="AH143" s="586"/>
      <c r="AI143" s="589"/>
      <c r="AJ143" s="438"/>
      <c r="AK143" s="588">
        <v>2.94</v>
      </c>
      <c r="AL143" s="589">
        <v>0.0</v>
      </c>
      <c r="AM143" s="438" t="s">
        <v>1917</v>
      </c>
      <c r="AN143" s="438" t="s">
        <v>1918</v>
      </c>
      <c r="AO143" s="438" t="s">
        <v>1919</v>
      </c>
      <c r="AP143" s="438" t="s">
        <v>1920</v>
      </c>
      <c r="AQ143" s="438" t="s">
        <v>2752</v>
      </c>
      <c r="AR143" s="588">
        <v>0.0</v>
      </c>
      <c r="AS143" s="588">
        <v>0.0</v>
      </c>
      <c r="AT143" s="588">
        <v>0.0</v>
      </c>
      <c r="AU143" s="588">
        <v>0.0</v>
      </c>
      <c r="AV143" s="588">
        <v>0.0</v>
      </c>
      <c r="AW143" s="588">
        <v>0.34</v>
      </c>
      <c r="AX143" s="588">
        <v>4.17</v>
      </c>
      <c r="AY143" s="588">
        <v>0.0</v>
      </c>
      <c r="AZ143" s="588">
        <v>0.45</v>
      </c>
      <c r="BA143" s="588">
        <v>24.52</v>
      </c>
      <c r="BB143" s="589">
        <v>24597.0</v>
      </c>
      <c r="BC143" s="438" t="s">
        <v>1922</v>
      </c>
      <c r="BD143" s="438"/>
      <c r="BE143" s="438" t="s">
        <v>1923</v>
      </c>
      <c r="BF143" s="438" t="s">
        <v>1924</v>
      </c>
      <c r="BG143" s="438" t="s">
        <v>1925</v>
      </c>
      <c r="BH143" s="588">
        <v>0.0</v>
      </c>
      <c r="BI143" s="438" t="s">
        <v>1926</v>
      </c>
      <c r="BJ143" s="438" t="s">
        <v>1927</v>
      </c>
      <c r="BK143" s="438" t="s">
        <v>1928</v>
      </c>
      <c r="BL143" s="438" t="s">
        <v>1929</v>
      </c>
      <c r="BM143" s="438" t="s">
        <v>1930</v>
      </c>
      <c r="BN143" s="588">
        <v>29.9</v>
      </c>
      <c r="BO143" s="438" t="s">
        <v>1931</v>
      </c>
      <c r="BP143" s="438" t="s">
        <v>1967</v>
      </c>
      <c r="BQ143" s="438" t="s">
        <v>2753</v>
      </c>
      <c r="BR143" s="438" t="s">
        <v>1934</v>
      </c>
      <c r="BS143" s="438" t="s">
        <v>1935</v>
      </c>
      <c r="BT143" s="438" t="s">
        <v>1936</v>
      </c>
      <c r="BU143" s="589"/>
      <c r="BV143" s="438" t="s">
        <v>1936</v>
      </c>
      <c r="BW143" s="438"/>
      <c r="BX143" s="416">
        <f t="shared" si="3"/>
        <v>3.13</v>
      </c>
      <c r="BY143" s="89" t="s">
        <v>1937</v>
      </c>
      <c r="BZ143" s="89" t="s">
        <v>2754</v>
      </c>
    </row>
    <row r="144" ht="12.75" hidden="1" customHeight="1">
      <c r="A144" s="6">
        <v>40695.0</v>
      </c>
      <c r="B144" s="438" t="s">
        <v>2755</v>
      </c>
      <c r="C144" s="438" t="s">
        <v>2251</v>
      </c>
      <c r="D144" s="586">
        <v>42563.0</v>
      </c>
      <c r="E144" s="438" t="s">
        <v>2756</v>
      </c>
      <c r="F144" s="438" t="s">
        <v>1964</v>
      </c>
      <c r="G144" s="438" t="s">
        <v>1908</v>
      </c>
      <c r="H144" s="438" t="s">
        <v>1909</v>
      </c>
      <c r="I144" s="438" t="s">
        <v>1910</v>
      </c>
      <c r="J144" s="587">
        <v>1.0</v>
      </c>
      <c r="K144" s="416">
        <v>24.52</v>
      </c>
      <c r="L144" s="438" t="s">
        <v>1911</v>
      </c>
      <c r="M144" s="438" t="s">
        <v>2757</v>
      </c>
      <c r="N144" s="438" t="s">
        <v>1913</v>
      </c>
      <c r="O144" s="416">
        <v>1.34</v>
      </c>
      <c r="P144" s="588">
        <v>0.0</v>
      </c>
      <c r="Q144" s="588">
        <v>0.0</v>
      </c>
      <c r="R144" s="588">
        <v>2.07</v>
      </c>
      <c r="S144" s="588">
        <v>0.0</v>
      </c>
      <c r="T144" s="588">
        <v>0.0</v>
      </c>
      <c r="U144" s="588">
        <v>0.45</v>
      </c>
      <c r="V144" s="416">
        <v>0.32</v>
      </c>
      <c r="W144" s="416">
        <v>1.47</v>
      </c>
      <c r="X144" s="586">
        <v>42563.0</v>
      </c>
      <c r="Y144" s="586">
        <v>42590.69236111111</v>
      </c>
      <c r="Z144" s="438" t="s">
        <v>1914</v>
      </c>
      <c r="AA144" s="438" t="s">
        <v>1915</v>
      </c>
      <c r="AB144" s="586">
        <v>42590.69236111111</v>
      </c>
      <c r="AC144" s="586">
        <v>42590.0</v>
      </c>
      <c r="AD144" s="586">
        <v>42590.0</v>
      </c>
      <c r="AE144" s="438" t="s">
        <v>1916</v>
      </c>
      <c r="AF144" s="438"/>
      <c r="AG144" s="586"/>
      <c r="AH144" s="586"/>
      <c r="AI144" s="589"/>
      <c r="AJ144" s="438"/>
      <c r="AK144" s="588">
        <v>2.94</v>
      </c>
      <c r="AL144" s="589">
        <v>0.0</v>
      </c>
      <c r="AM144" s="438" t="s">
        <v>1917</v>
      </c>
      <c r="AN144" s="438" t="s">
        <v>1918</v>
      </c>
      <c r="AO144" s="438" t="s">
        <v>1919</v>
      </c>
      <c r="AP144" s="438" t="s">
        <v>1920</v>
      </c>
      <c r="AQ144" s="438" t="s">
        <v>2758</v>
      </c>
      <c r="AR144" s="588">
        <v>0.0</v>
      </c>
      <c r="AS144" s="588">
        <v>0.0</v>
      </c>
      <c r="AT144" s="588">
        <v>0.0</v>
      </c>
      <c r="AU144" s="588">
        <v>0.0</v>
      </c>
      <c r="AV144" s="588">
        <v>0.0</v>
      </c>
      <c r="AW144" s="588">
        <v>0.34</v>
      </c>
      <c r="AX144" s="588">
        <v>4.17</v>
      </c>
      <c r="AY144" s="588">
        <v>0.0</v>
      </c>
      <c r="AZ144" s="588">
        <v>0.45</v>
      </c>
      <c r="BA144" s="588">
        <v>24.52</v>
      </c>
      <c r="BB144" s="589">
        <v>24597.0</v>
      </c>
      <c r="BC144" s="438" t="s">
        <v>1922</v>
      </c>
      <c r="BD144" s="438"/>
      <c r="BE144" s="438" t="s">
        <v>1923</v>
      </c>
      <c r="BF144" s="438" t="s">
        <v>1924</v>
      </c>
      <c r="BG144" s="438" t="s">
        <v>1925</v>
      </c>
      <c r="BH144" s="588">
        <v>0.0</v>
      </c>
      <c r="BI144" s="438" t="s">
        <v>1926</v>
      </c>
      <c r="BJ144" s="438" t="s">
        <v>1927</v>
      </c>
      <c r="BK144" s="438" t="s">
        <v>1928</v>
      </c>
      <c r="BL144" s="438" t="s">
        <v>1929</v>
      </c>
      <c r="BM144" s="438" t="s">
        <v>1930</v>
      </c>
      <c r="BN144" s="588">
        <v>29.9</v>
      </c>
      <c r="BO144" s="438" t="s">
        <v>1931</v>
      </c>
      <c r="BP144" s="438" t="s">
        <v>1967</v>
      </c>
      <c r="BQ144" s="438" t="s">
        <v>2759</v>
      </c>
      <c r="BR144" s="438" t="s">
        <v>1934</v>
      </c>
      <c r="BS144" s="438" t="s">
        <v>1935</v>
      </c>
      <c r="BT144" s="438" t="s">
        <v>1936</v>
      </c>
      <c r="BU144" s="589"/>
      <c r="BV144" s="438" t="s">
        <v>1936</v>
      </c>
      <c r="BW144" s="438"/>
      <c r="BX144" s="416">
        <f t="shared" si="3"/>
        <v>3.13</v>
      </c>
      <c r="BY144" s="89" t="s">
        <v>1937</v>
      </c>
      <c r="BZ144" s="89" t="s">
        <v>2760</v>
      </c>
    </row>
    <row r="145" ht="12.75" hidden="1" customHeight="1">
      <c r="A145" s="6">
        <v>41186.0</v>
      </c>
      <c r="B145" s="438" t="s">
        <v>2761</v>
      </c>
      <c r="C145" s="438" t="s">
        <v>2762</v>
      </c>
      <c r="D145" s="586">
        <v>42559.0</v>
      </c>
      <c r="E145" s="438" t="s">
        <v>2763</v>
      </c>
      <c r="F145" s="438" t="s">
        <v>2149</v>
      </c>
      <c r="G145" s="438" t="s">
        <v>1908</v>
      </c>
      <c r="H145" s="438" t="s">
        <v>1909</v>
      </c>
      <c r="I145" s="438" t="s">
        <v>1910</v>
      </c>
      <c r="J145" s="587">
        <v>1.0</v>
      </c>
      <c r="K145" s="416">
        <v>29.9</v>
      </c>
      <c r="L145" s="438" t="s">
        <v>1911</v>
      </c>
      <c r="M145" s="438" t="s">
        <v>2764</v>
      </c>
      <c r="N145" s="438" t="s">
        <v>1913</v>
      </c>
      <c r="O145" s="416">
        <v>1.64</v>
      </c>
      <c r="P145" s="588">
        <v>0.0</v>
      </c>
      <c r="Q145" s="588">
        <v>0.0</v>
      </c>
      <c r="R145" s="588">
        <v>2.07</v>
      </c>
      <c r="S145" s="588">
        <v>0.0</v>
      </c>
      <c r="T145" s="588">
        <v>0.0</v>
      </c>
      <c r="U145" s="588">
        <v>0.45</v>
      </c>
      <c r="V145" s="416">
        <v>0.39</v>
      </c>
      <c r="W145" s="416">
        <v>1.79</v>
      </c>
      <c r="X145" s="586">
        <v>42559.0</v>
      </c>
      <c r="Y145" s="586">
        <v>42570.40694444445</v>
      </c>
      <c r="Z145" s="438" t="s">
        <v>1914</v>
      </c>
      <c r="AA145" s="438" t="s">
        <v>1915</v>
      </c>
      <c r="AB145" s="586">
        <v>42570.40694444445</v>
      </c>
      <c r="AC145" s="586">
        <v>42569.0</v>
      </c>
      <c r="AD145" s="586">
        <v>42569.0</v>
      </c>
      <c r="AE145" s="438" t="s">
        <v>1916</v>
      </c>
      <c r="AF145" s="438"/>
      <c r="AG145" s="586"/>
      <c r="AH145" s="586"/>
      <c r="AI145" s="589"/>
      <c r="AJ145" s="438"/>
      <c r="AK145" s="588">
        <v>3.58</v>
      </c>
      <c r="AL145" s="589">
        <v>0.0</v>
      </c>
      <c r="AM145" s="438" t="s">
        <v>1917</v>
      </c>
      <c r="AN145" s="438" t="s">
        <v>1918</v>
      </c>
      <c r="AO145" s="438" t="s">
        <v>1919</v>
      </c>
      <c r="AP145" s="438" t="s">
        <v>1920</v>
      </c>
      <c r="AQ145" s="438" t="s">
        <v>2765</v>
      </c>
      <c r="AR145" s="588">
        <v>0.0</v>
      </c>
      <c r="AS145" s="588">
        <v>0.0</v>
      </c>
      <c r="AT145" s="588">
        <v>0.0</v>
      </c>
      <c r="AU145" s="588">
        <v>0.0</v>
      </c>
      <c r="AV145" s="588">
        <v>0.0</v>
      </c>
      <c r="AW145" s="588">
        <v>0.37</v>
      </c>
      <c r="AX145" s="588">
        <v>7.05</v>
      </c>
      <c r="AY145" s="588">
        <v>0.0</v>
      </c>
      <c r="AZ145" s="588">
        <v>0.45</v>
      </c>
      <c r="BA145" s="588">
        <v>29.9</v>
      </c>
      <c r="BB145" s="589">
        <v>24597.0</v>
      </c>
      <c r="BC145" s="438" t="s">
        <v>1922</v>
      </c>
      <c r="BD145" s="438"/>
      <c r="BE145" s="438" t="s">
        <v>1923</v>
      </c>
      <c r="BF145" s="438" t="s">
        <v>1924</v>
      </c>
      <c r="BG145" s="438" t="s">
        <v>1925</v>
      </c>
      <c r="BH145" s="588">
        <v>0.0</v>
      </c>
      <c r="BI145" s="438" t="s">
        <v>1926</v>
      </c>
      <c r="BJ145" s="438" t="s">
        <v>1927</v>
      </c>
      <c r="BK145" s="438" t="s">
        <v>1928</v>
      </c>
      <c r="BL145" s="438" t="s">
        <v>1929</v>
      </c>
      <c r="BM145" s="438" t="s">
        <v>1930</v>
      </c>
      <c r="BN145" s="588">
        <v>29.9</v>
      </c>
      <c r="BO145" s="438" t="s">
        <v>1931</v>
      </c>
      <c r="BP145" s="438" t="s">
        <v>2152</v>
      </c>
      <c r="BQ145" s="438" t="s">
        <v>2766</v>
      </c>
      <c r="BR145" s="438" t="s">
        <v>1934</v>
      </c>
      <c r="BS145" s="438" t="s">
        <v>1935</v>
      </c>
      <c r="BT145" s="438" t="s">
        <v>1936</v>
      </c>
      <c r="BU145" s="589"/>
      <c r="BV145" s="438" t="s">
        <v>1936</v>
      </c>
      <c r="BW145" s="438"/>
      <c r="BX145" s="416">
        <f t="shared" si="3"/>
        <v>3.82</v>
      </c>
      <c r="BY145" s="89" t="s">
        <v>1937</v>
      </c>
      <c r="BZ145" s="89" t="s">
        <v>2767</v>
      </c>
    </row>
    <row r="146" ht="12.75" hidden="1" customHeight="1">
      <c r="A146" s="6">
        <v>41251.0</v>
      </c>
      <c r="B146" s="438" t="s">
        <v>2768</v>
      </c>
      <c r="C146" s="438" t="s">
        <v>2769</v>
      </c>
      <c r="D146" s="586">
        <v>42556.0</v>
      </c>
      <c r="E146" s="438" t="s">
        <v>2770</v>
      </c>
      <c r="F146" s="438" t="s">
        <v>1907</v>
      </c>
      <c r="G146" s="438" t="s">
        <v>1908</v>
      </c>
      <c r="H146" s="438" t="s">
        <v>1909</v>
      </c>
      <c r="I146" s="438" t="s">
        <v>1910</v>
      </c>
      <c r="J146" s="587">
        <v>1.0</v>
      </c>
      <c r="K146" s="416">
        <v>29.9</v>
      </c>
      <c r="L146" s="438" t="s">
        <v>1911</v>
      </c>
      <c r="M146" s="438" t="s">
        <v>2771</v>
      </c>
      <c r="N146" s="438" t="s">
        <v>1913</v>
      </c>
      <c r="O146" s="416">
        <v>1.64</v>
      </c>
      <c r="P146" s="588">
        <v>0.0</v>
      </c>
      <c r="Q146" s="588">
        <v>0.0</v>
      </c>
      <c r="R146" s="588">
        <v>2.07</v>
      </c>
      <c r="S146" s="588">
        <v>0.0</v>
      </c>
      <c r="T146" s="588">
        <v>0.0</v>
      </c>
      <c r="U146" s="588">
        <v>0.45</v>
      </c>
      <c r="V146" s="416">
        <v>0.39</v>
      </c>
      <c r="W146" s="416">
        <v>1.79</v>
      </c>
      <c r="X146" s="586">
        <v>42556.0</v>
      </c>
      <c r="Y146" s="586">
        <v>42569.64375</v>
      </c>
      <c r="Z146" s="438" t="s">
        <v>1914</v>
      </c>
      <c r="AA146" s="438" t="s">
        <v>1915</v>
      </c>
      <c r="AB146" s="586">
        <v>42569.64375</v>
      </c>
      <c r="AC146" s="586">
        <v>42569.0</v>
      </c>
      <c r="AD146" s="586">
        <v>42569.0</v>
      </c>
      <c r="AE146" s="438" t="s">
        <v>1916</v>
      </c>
      <c r="AF146" s="438"/>
      <c r="AG146" s="586"/>
      <c r="AH146" s="586"/>
      <c r="AI146" s="589"/>
      <c r="AJ146" s="438"/>
      <c r="AK146" s="588">
        <v>3.58</v>
      </c>
      <c r="AL146" s="589">
        <v>0.0</v>
      </c>
      <c r="AM146" s="438" t="s">
        <v>1917</v>
      </c>
      <c r="AN146" s="438" t="s">
        <v>1918</v>
      </c>
      <c r="AO146" s="438" t="s">
        <v>1919</v>
      </c>
      <c r="AP146" s="438" t="s">
        <v>1920</v>
      </c>
      <c r="AQ146" s="438" t="s">
        <v>2772</v>
      </c>
      <c r="AR146" s="588">
        <v>0.0</v>
      </c>
      <c r="AS146" s="588">
        <v>0.0</v>
      </c>
      <c r="AT146" s="588">
        <v>0.0</v>
      </c>
      <c r="AU146" s="588">
        <v>0.0</v>
      </c>
      <c r="AV146" s="588">
        <v>0.0</v>
      </c>
      <c r="AW146" s="588">
        <v>0.34</v>
      </c>
      <c r="AX146" s="588">
        <v>7.62</v>
      </c>
      <c r="AY146" s="588">
        <v>0.0</v>
      </c>
      <c r="AZ146" s="588">
        <v>0.45</v>
      </c>
      <c r="BA146" s="588">
        <v>29.9</v>
      </c>
      <c r="BB146" s="589">
        <v>24597.0</v>
      </c>
      <c r="BC146" s="438" t="s">
        <v>1922</v>
      </c>
      <c r="BD146" s="438"/>
      <c r="BE146" s="438" t="s">
        <v>1923</v>
      </c>
      <c r="BF146" s="438" t="s">
        <v>1924</v>
      </c>
      <c r="BG146" s="438" t="s">
        <v>1925</v>
      </c>
      <c r="BH146" s="588">
        <v>0.0</v>
      </c>
      <c r="BI146" s="438" t="s">
        <v>1926</v>
      </c>
      <c r="BJ146" s="438" t="s">
        <v>1927</v>
      </c>
      <c r="BK146" s="438" t="s">
        <v>1928</v>
      </c>
      <c r="BL146" s="438" t="s">
        <v>1929</v>
      </c>
      <c r="BM146" s="438" t="s">
        <v>1930</v>
      </c>
      <c r="BN146" s="588">
        <v>29.9</v>
      </c>
      <c r="BO146" s="438" t="s">
        <v>1931</v>
      </c>
      <c r="BP146" s="438" t="s">
        <v>1932</v>
      </c>
      <c r="BQ146" s="438" t="s">
        <v>2773</v>
      </c>
      <c r="BR146" s="438" t="s">
        <v>1934</v>
      </c>
      <c r="BS146" s="438" t="s">
        <v>1935</v>
      </c>
      <c r="BT146" s="438" t="s">
        <v>1936</v>
      </c>
      <c r="BU146" s="589"/>
      <c r="BV146" s="438" t="s">
        <v>1936</v>
      </c>
      <c r="BW146" s="438"/>
      <c r="BX146" s="416">
        <f t="shared" si="3"/>
        <v>3.82</v>
      </c>
      <c r="BY146" s="89" t="s">
        <v>1937</v>
      </c>
      <c r="BZ146" s="89" t="s">
        <v>2774</v>
      </c>
    </row>
    <row r="147" ht="12.75" hidden="1" customHeight="1">
      <c r="A147" s="6">
        <v>41549.0</v>
      </c>
      <c r="B147" s="438" t="s">
        <v>2775</v>
      </c>
      <c r="C147" s="438" t="s">
        <v>2776</v>
      </c>
      <c r="D147" s="586">
        <v>42563.0</v>
      </c>
      <c r="E147" s="438" t="s">
        <v>2777</v>
      </c>
      <c r="F147" s="438" t="s">
        <v>2090</v>
      </c>
      <c r="G147" s="438" t="s">
        <v>1948</v>
      </c>
      <c r="H147" s="438" t="s">
        <v>1909</v>
      </c>
      <c r="I147" s="438" t="s">
        <v>1910</v>
      </c>
      <c r="J147" s="587">
        <v>1.0</v>
      </c>
      <c r="K147" s="416">
        <v>52.71</v>
      </c>
      <c r="L147" s="438" t="s">
        <v>1949</v>
      </c>
      <c r="M147" s="438" t="s">
        <v>2778</v>
      </c>
      <c r="N147" s="438" t="s">
        <v>1913</v>
      </c>
      <c r="O147" s="416">
        <v>2.89</v>
      </c>
      <c r="P147" s="588">
        <v>0.0</v>
      </c>
      <c r="Q147" s="588">
        <v>0.0</v>
      </c>
      <c r="R147" s="588">
        <v>3.744</v>
      </c>
      <c r="S147" s="588">
        <v>0.0</v>
      </c>
      <c r="T147" s="588">
        <v>0.0</v>
      </c>
      <c r="U147" s="588">
        <v>0.45</v>
      </c>
      <c r="V147" s="416">
        <v>0.69</v>
      </c>
      <c r="W147" s="416">
        <v>3.16</v>
      </c>
      <c r="X147" s="586">
        <v>42563.0</v>
      </c>
      <c r="Y147" s="586">
        <v>42590.720138888886</v>
      </c>
      <c r="Z147" s="438" t="s">
        <v>1914</v>
      </c>
      <c r="AA147" s="438" t="s">
        <v>1915</v>
      </c>
      <c r="AB147" s="586">
        <v>42590.720138888886</v>
      </c>
      <c r="AC147" s="586">
        <v>42590.0</v>
      </c>
      <c r="AD147" s="586">
        <v>42590.0</v>
      </c>
      <c r="AE147" s="438" t="s">
        <v>1916</v>
      </c>
      <c r="AF147" s="438"/>
      <c r="AG147" s="586"/>
      <c r="AH147" s="586"/>
      <c r="AI147" s="589"/>
      <c r="AJ147" s="438"/>
      <c r="AK147" s="588">
        <v>6.32</v>
      </c>
      <c r="AL147" s="589">
        <v>0.0</v>
      </c>
      <c r="AM147" s="438" t="s">
        <v>1917</v>
      </c>
      <c r="AN147" s="438" t="s">
        <v>1918</v>
      </c>
      <c r="AO147" s="438" t="s">
        <v>1919</v>
      </c>
      <c r="AP147" s="438" t="s">
        <v>1920</v>
      </c>
      <c r="AQ147" s="438" t="s">
        <v>2779</v>
      </c>
      <c r="AR147" s="588">
        <v>0.0</v>
      </c>
      <c r="AS147" s="588">
        <v>0.0</v>
      </c>
      <c r="AT147" s="588">
        <v>0.0</v>
      </c>
      <c r="AU147" s="588">
        <v>0.0</v>
      </c>
      <c r="AV147" s="588">
        <v>0.0</v>
      </c>
      <c r="AW147" s="588">
        <v>0.35</v>
      </c>
      <c r="AX147" s="588">
        <v>6.35</v>
      </c>
      <c r="AY147" s="588">
        <v>0.0</v>
      </c>
      <c r="AZ147" s="588">
        <v>0.45</v>
      </c>
      <c r="BA147" s="588">
        <v>52.71</v>
      </c>
      <c r="BB147" s="589">
        <v>24600.0</v>
      </c>
      <c r="BC147" s="438" t="s">
        <v>1922</v>
      </c>
      <c r="BD147" s="438"/>
      <c r="BE147" s="438" t="s">
        <v>1952</v>
      </c>
      <c r="BF147" s="438" t="s">
        <v>1924</v>
      </c>
      <c r="BG147" s="438" t="s">
        <v>1925</v>
      </c>
      <c r="BH147" s="588">
        <v>0.0</v>
      </c>
      <c r="BI147" s="438" t="s">
        <v>1926</v>
      </c>
      <c r="BJ147" s="438" t="s">
        <v>1927</v>
      </c>
      <c r="BK147" s="438" t="s">
        <v>1928</v>
      </c>
      <c r="BL147" s="438" t="s">
        <v>1929</v>
      </c>
      <c r="BM147" s="438" t="s">
        <v>1930</v>
      </c>
      <c r="BN147" s="588">
        <v>59.9</v>
      </c>
      <c r="BO147" s="438" t="s">
        <v>1955</v>
      </c>
      <c r="BP147" s="438" t="s">
        <v>2093</v>
      </c>
      <c r="BQ147" s="438" t="s">
        <v>2780</v>
      </c>
      <c r="BR147" s="438" t="s">
        <v>1957</v>
      </c>
      <c r="BS147" s="438" t="s">
        <v>1958</v>
      </c>
      <c r="BT147" s="438" t="s">
        <v>1936</v>
      </c>
      <c r="BU147" s="589"/>
      <c r="BV147" s="438" t="s">
        <v>1936</v>
      </c>
      <c r="BW147" s="438"/>
      <c r="BX147" s="416">
        <f t="shared" si="3"/>
        <v>6.74</v>
      </c>
      <c r="BY147" s="89" t="s">
        <v>1937</v>
      </c>
      <c r="BZ147" s="89" t="s">
        <v>2781</v>
      </c>
    </row>
    <row r="148" ht="12.75" hidden="1" customHeight="1">
      <c r="A148" s="6">
        <v>41549.0</v>
      </c>
      <c r="B148" s="438" t="s">
        <v>2775</v>
      </c>
      <c r="C148" s="438" t="s">
        <v>2776</v>
      </c>
      <c r="D148" s="586">
        <v>42563.0</v>
      </c>
      <c r="E148" s="438" t="s">
        <v>2777</v>
      </c>
      <c r="F148" s="438" t="s">
        <v>2090</v>
      </c>
      <c r="G148" s="438" t="s">
        <v>1908</v>
      </c>
      <c r="H148" s="438" t="s">
        <v>1909</v>
      </c>
      <c r="I148" s="438" t="s">
        <v>1910</v>
      </c>
      <c r="J148" s="587">
        <v>2.0</v>
      </c>
      <c r="K148" s="416">
        <v>59.8</v>
      </c>
      <c r="L148" s="438" t="s">
        <v>1911</v>
      </c>
      <c r="M148" s="438" t="s">
        <v>2778</v>
      </c>
      <c r="N148" s="438" t="s">
        <v>1913</v>
      </c>
      <c r="O148" s="416">
        <v>3.28</v>
      </c>
      <c r="P148" s="588">
        <v>0.0</v>
      </c>
      <c r="Q148" s="588">
        <v>0.0</v>
      </c>
      <c r="R148" s="588">
        <v>4.14</v>
      </c>
      <c r="S148" s="588">
        <v>0.0</v>
      </c>
      <c r="T148" s="588">
        <v>0.0</v>
      </c>
      <c r="U148" s="588">
        <v>0.9</v>
      </c>
      <c r="V148" s="416">
        <v>0.78</v>
      </c>
      <c r="W148" s="416">
        <v>3.59</v>
      </c>
      <c r="X148" s="586">
        <v>42563.0</v>
      </c>
      <c r="Y148" s="586">
        <v>42590.720138888886</v>
      </c>
      <c r="Z148" s="438" t="s">
        <v>1914</v>
      </c>
      <c r="AA148" s="438" t="s">
        <v>1915</v>
      </c>
      <c r="AB148" s="586">
        <v>42590.720138888886</v>
      </c>
      <c r="AC148" s="586">
        <v>42590.0</v>
      </c>
      <c r="AD148" s="586">
        <v>42590.0</v>
      </c>
      <c r="AE148" s="438" t="s">
        <v>1916</v>
      </c>
      <c r="AF148" s="438"/>
      <c r="AG148" s="586"/>
      <c r="AH148" s="586"/>
      <c r="AI148" s="589"/>
      <c r="AJ148" s="438"/>
      <c r="AK148" s="588">
        <v>7.17</v>
      </c>
      <c r="AL148" s="589">
        <v>0.0</v>
      </c>
      <c r="AM148" s="438" t="s">
        <v>1917</v>
      </c>
      <c r="AN148" s="438" t="s">
        <v>1918</v>
      </c>
      <c r="AO148" s="438" t="s">
        <v>1919</v>
      </c>
      <c r="AP148" s="438" t="s">
        <v>1920</v>
      </c>
      <c r="AQ148" s="438" t="s">
        <v>2779</v>
      </c>
      <c r="AR148" s="588">
        <v>0.0</v>
      </c>
      <c r="AS148" s="588">
        <v>0.0</v>
      </c>
      <c r="AT148" s="588">
        <v>0.0</v>
      </c>
      <c r="AU148" s="588">
        <v>0.0</v>
      </c>
      <c r="AV148" s="588">
        <v>0.0</v>
      </c>
      <c r="AW148" s="588">
        <v>0.64</v>
      </c>
      <c r="AX148" s="588">
        <v>11.88</v>
      </c>
      <c r="AY148" s="588">
        <v>0.0</v>
      </c>
      <c r="AZ148" s="588">
        <v>0.9</v>
      </c>
      <c r="BA148" s="588">
        <v>59.8</v>
      </c>
      <c r="BB148" s="589">
        <v>24597.0</v>
      </c>
      <c r="BC148" s="438" t="s">
        <v>1922</v>
      </c>
      <c r="BD148" s="438"/>
      <c r="BE148" s="438" t="s">
        <v>1923</v>
      </c>
      <c r="BF148" s="438" t="s">
        <v>1924</v>
      </c>
      <c r="BG148" s="438" t="s">
        <v>1925</v>
      </c>
      <c r="BH148" s="588">
        <v>0.0</v>
      </c>
      <c r="BI148" s="438" t="s">
        <v>1926</v>
      </c>
      <c r="BJ148" s="438" t="s">
        <v>1927</v>
      </c>
      <c r="BK148" s="438" t="s">
        <v>1928</v>
      </c>
      <c r="BL148" s="438" t="s">
        <v>1929</v>
      </c>
      <c r="BM148" s="438" t="s">
        <v>1930</v>
      </c>
      <c r="BN148" s="588">
        <v>29.9</v>
      </c>
      <c r="BO148" s="438" t="s">
        <v>1931</v>
      </c>
      <c r="BP148" s="438" t="s">
        <v>2093</v>
      </c>
      <c r="BQ148" s="438" t="s">
        <v>2780</v>
      </c>
      <c r="BR148" s="438" t="s">
        <v>1934</v>
      </c>
      <c r="BS148" s="438" t="s">
        <v>1935</v>
      </c>
      <c r="BT148" s="438" t="s">
        <v>1936</v>
      </c>
      <c r="BU148" s="589"/>
      <c r="BV148" s="438" t="s">
        <v>1936</v>
      </c>
      <c r="BW148" s="438"/>
      <c r="BX148" s="416">
        <f t="shared" si="3"/>
        <v>7.65</v>
      </c>
      <c r="BY148" s="89" t="s">
        <v>1937</v>
      </c>
      <c r="BZ148" s="89" t="s">
        <v>2781</v>
      </c>
    </row>
    <row r="149" ht="12.75" hidden="1" customHeight="1">
      <c r="A149" s="6">
        <v>41582.0</v>
      </c>
      <c r="B149" s="438" t="s">
        <v>2782</v>
      </c>
      <c r="C149" s="438" t="s">
        <v>2783</v>
      </c>
      <c r="D149" s="586">
        <v>42556.0</v>
      </c>
      <c r="E149" s="438" t="s">
        <v>2784</v>
      </c>
      <c r="F149" s="438" t="s">
        <v>1964</v>
      </c>
      <c r="G149" s="438" t="s">
        <v>1948</v>
      </c>
      <c r="H149" s="438" t="s">
        <v>1909</v>
      </c>
      <c r="I149" s="438" t="s">
        <v>1910</v>
      </c>
      <c r="J149" s="587">
        <v>1.0</v>
      </c>
      <c r="K149" s="416">
        <v>56.31</v>
      </c>
      <c r="L149" s="438" t="s">
        <v>1949</v>
      </c>
      <c r="M149" s="438" t="s">
        <v>2785</v>
      </c>
      <c r="N149" s="438" t="s">
        <v>1913</v>
      </c>
      <c r="O149" s="416">
        <v>3.09</v>
      </c>
      <c r="P149" s="588">
        <v>0.0</v>
      </c>
      <c r="Q149" s="588">
        <v>0.0</v>
      </c>
      <c r="R149" s="588">
        <v>3.744</v>
      </c>
      <c r="S149" s="588">
        <v>0.0</v>
      </c>
      <c r="T149" s="588">
        <v>0.0</v>
      </c>
      <c r="U149" s="588">
        <v>0.45</v>
      </c>
      <c r="V149" s="416">
        <v>0.73</v>
      </c>
      <c r="W149" s="416">
        <v>3.38</v>
      </c>
      <c r="X149" s="586">
        <v>42556.0</v>
      </c>
      <c r="Y149" s="586">
        <v>42569.64375</v>
      </c>
      <c r="Z149" s="438" t="s">
        <v>1914</v>
      </c>
      <c r="AA149" s="438" t="s">
        <v>1915</v>
      </c>
      <c r="AB149" s="586">
        <v>42569.64375</v>
      </c>
      <c r="AC149" s="586">
        <v>42569.0</v>
      </c>
      <c r="AD149" s="586">
        <v>42569.0</v>
      </c>
      <c r="AE149" s="438" t="s">
        <v>1916</v>
      </c>
      <c r="AF149" s="438"/>
      <c r="AG149" s="586"/>
      <c r="AH149" s="586"/>
      <c r="AI149" s="589"/>
      <c r="AJ149" s="438"/>
      <c r="AK149" s="588">
        <v>6.76</v>
      </c>
      <c r="AL149" s="589">
        <v>0.0</v>
      </c>
      <c r="AM149" s="438" t="s">
        <v>1917</v>
      </c>
      <c r="AN149" s="438" t="s">
        <v>1918</v>
      </c>
      <c r="AO149" s="438" t="s">
        <v>1919</v>
      </c>
      <c r="AP149" s="438" t="s">
        <v>1920</v>
      </c>
      <c r="AQ149" s="438" t="s">
        <v>2786</v>
      </c>
      <c r="AR149" s="588">
        <v>0.0</v>
      </c>
      <c r="AS149" s="588">
        <v>0.0</v>
      </c>
      <c r="AT149" s="588">
        <v>0.0</v>
      </c>
      <c r="AU149" s="588">
        <v>0.0</v>
      </c>
      <c r="AV149" s="588">
        <v>0.0</v>
      </c>
      <c r="AW149" s="588">
        <v>0.36</v>
      </c>
      <c r="AX149" s="588">
        <v>3.79</v>
      </c>
      <c r="AY149" s="588">
        <v>0.0</v>
      </c>
      <c r="AZ149" s="588">
        <v>0.45</v>
      </c>
      <c r="BA149" s="588">
        <v>56.31</v>
      </c>
      <c r="BB149" s="589">
        <v>24600.0</v>
      </c>
      <c r="BC149" s="438" t="s">
        <v>1922</v>
      </c>
      <c r="BD149" s="438"/>
      <c r="BE149" s="438" t="s">
        <v>1952</v>
      </c>
      <c r="BF149" s="438" t="s">
        <v>1924</v>
      </c>
      <c r="BG149" s="438" t="s">
        <v>1925</v>
      </c>
      <c r="BH149" s="588">
        <v>0.0</v>
      </c>
      <c r="BI149" s="438" t="s">
        <v>1926</v>
      </c>
      <c r="BJ149" s="438" t="s">
        <v>1927</v>
      </c>
      <c r="BK149" s="438" t="s">
        <v>1928</v>
      </c>
      <c r="BL149" s="438" t="s">
        <v>1929</v>
      </c>
      <c r="BM149" s="438" t="s">
        <v>1930</v>
      </c>
      <c r="BN149" s="588">
        <v>59.9</v>
      </c>
      <c r="BO149" s="438" t="s">
        <v>1955</v>
      </c>
      <c r="BP149" s="438" t="s">
        <v>1967</v>
      </c>
      <c r="BQ149" s="438" t="s">
        <v>2787</v>
      </c>
      <c r="BR149" s="438" t="s">
        <v>1957</v>
      </c>
      <c r="BS149" s="438" t="s">
        <v>1958</v>
      </c>
      <c r="BT149" s="438" t="s">
        <v>1936</v>
      </c>
      <c r="BU149" s="589"/>
      <c r="BV149" s="438" t="s">
        <v>1936</v>
      </c>
      <c r="BW149" s="438"/>
      <c r="BX149" s="416">
        <f t="shared" si="3"/>
        <v>7.2</v>
      </c>
      <c r="BY149" s="89" t="s">
        <v>1937</v>
      </c>
      <c r="BZ149" s="89" t="s">
        <v>2788</v>
      </c>
    </row>
    <row r="150" ht="12.75" hidden="1" customHeight="1">
      <c r="A150" s="6">
        <v>41582.0</v>
      </c>
      <c r="B150" s="438" t="s">
        <v>2782</v>
      </c>
      <c r="C150" s="438" t="s">
        <v>2783</v>
      </c>
      <c r="D150" s="586">
        <v>42556.0</v>
      </c>
      <c r="E150" s="438" t="s">
        <v>2784</v>
      </c>
      <c r="F150" s="438" t="s">
        <v>1964</v>
      </c>
      <c r="G150" s="438" t="s">
        <v>1908</v>
      </c>
      <c r="H150" s="438" t="s">
        <v>1909</v>
      </c>
      <c r="I150" s="438" t="s">
        <v>1910</v>
      </c>
      <c r="J150" s="587">
        <v>1.0</v>
      </c>
      <c r="K150" s="416">
        <v>29.9</v>
      </c>
      <c r="L150" s="438" t="s">
        <v>1911</v>
      </c>
      <c r="M150" s="438" t="s">
        <v>2785</v>
      </c>
      <c r="N150" s="438" t="s">
        <v>1913</v>
      </c>
      <c r="O150" s="416">
        <v>1.64</v>
      </c>
      <c r="P150" s="588">
        <v>0.0</v>
      </c>
      <c r="Q150" s="588">
        <v>0.0</v>
      </c>
      <c r="R150" s="588">
        <v>2.07</v>
      </c>
      <c r="S150" s="588">
        <v>0.0</v>
      </c>
      <c r="T150" s="588">
        <v>0.0</v>
      </c>
      <c r="U150" s="588">
        <v>0.45</v>
      </c>
      <c r="V150" s="416">
        <v>0.39</v>
      </c>
      <c r="W150" s="416">
        <v>1.79</v>
      </c>
      <c r="X150" s="586">
        <v>42556.0</v>
      </c>
      <c r="Y150" s="586">
        <v>42569.64375</v>
      </c>
      <c r="Z150" s="438" t="s">
        <v>1914</v>
      </c>
      <c r="AA150" s="438" t="s">
        <v>1915</v>
      </c>
      <c r="AB150" s="586">
        <v>42569.64375</v>
      </c>
      <c r="AC150" s="586">
        <v>42569.0</v>
      </c>
      <c r="AD150" s="586">
        <v>42569.0</v>
      </c>
      <c r="AE150" s="438" t="s">
        <v>1916</v>
      </c>
      <c r="AF150" s="438"/>
      <c r="AG150" s="586"/>
      <c r="AH150" s="586"/>
      <c r="AI150" s="589"/>
      <c r="AJ150" s="438"/>
      <c r="AK150" s="588">
        <v>3.58</v>
      </c>
      <c r="AL150" s="589">
        <v>0.0</v>
      </c>
      <c r="AM150" s="438" t="s">
        <v>1917</v>
      </c>
      <c r="AN150" s="438" t="s">
        <v>1918</v>
      </c>
      <c r="AO150" s="438" t="s">
        <v>1919</v>
      </c>
      <c r="AP150" s="438" t="s">
        <v>1920</v>
      </c>
      <c r="AQ150" s="438" t="s">
        <v>2786</v>
      </c>
      <c r="AR150" s="588">
        <v>0.0</v>
      </c>
      <c r="AS150" s="588">
        <v>0.0</v>
      </c>
      <c r="AT150" s="588">
        <v>0.0</v>
      </c>
      <c r="AU150" s="588">
        <v>0.0</v>
      </c>
      <c r="AV150" s="588">
        <v>0.0</v>
      </c>
      <c r="AW150" s="588">
        <v>0.34</v>
      </c>
      <c r="AX150" s="588">
        <v>3.72</v>
      </c>
      <c r="AY150" s="588">
        <v>0.0</v>
      </c>
      <c r="AZ150" s="588">
        <v>0.45</v>
      </c>
      <c r="BA150" s="588">
        <v>29.9</v>
      </c>
      <c r="BB150" s="589">
        <v>24597.0</v>
      </c>
      <c r="BC150" s="438" t="s">
        <v>1922</v>
      </c>
      <c r="BD150" s="438"/>
      <c r="BE150" s="438" t="s">
        <v>1923</v>
      </c>
      <c r="BF150" s="438" t="s">
        <v>1924</v>
      </c>
      <c r="BG150" s="438" t="s">
        <v>1925</v>
      </c>
      <c r="BH150" s="588">
        <v>0.0</v>
      </c>
      <c r="BI150" s="438" t="s">
        <v>1926</v>
      </c>
      <c r="BJ150" s="438" t="s">
        <v>1927</v>
      </c>
      <c r="BK150" s="438" t="s">
        <v>1928</v>
      </c>
      <c r="BL150" s="438" t="s">
        <v>1929</v>
      </c>
      <c r="BM150" s="438" t="s">
        <v>1930</v>
      </c>
      <c r="BN150" s="588">
        <v>29.9</v>
      </c>
      <c r="BO150" s="438" t="s">
        <v>1931</v>
      </c>
      <c r="BP150" s="438" t="s">
        <v>1967</v>
      </c>
      <c r="BQ150" s="438" t="s">
        <v>2787</v>
      </c>
      <c r="BR150" s="438" t="s">
        <v>1934</v>
      </c>
      <c r="BS150" s="438" t="s">
        <v>1935</v>
      </c>
      <c r="BT150" s="438" t="s">
        <v>1936</v>
      </c>
      <c r="BU150" s="589"/>
      <c r="BV150" s="438" t="s">
        <v>1936</v>
      </c>
      <c r="BW150" s="438"/>
      <c r="BX150" s="416">
        <f t="shared" si="3"/>
        <v>3.82</v>
      </c>
      <c r="BY150" s="89" t="s">
        <v>1937</v>
      </c>
      <c r="BZ150" s="89" t="s">
        <v>2788</v>
      </c>
    </row>
    <row r="151" ht="12.75" hidden="1" customHeight="1">
      <c r="A151" s="6">
        <v>41797.0</v>
      </c>
      <c r="B151" s="438" t="s">
        <v>2789</v>
      </c>
      <c r="C151" s="438" t="s">
        <v>2790</v>
      </c>
      <c r="D151" s="586">
        <v>42563.0</v>
      </c>
      <c r="E151" s="438" t="s">
        <v>2791</v>
      </c>
      <c r="F151" s="438" t="s">
        <v>2047</v>
      </c>
      <c r="G151" s="438" t="s">
        <v>1908</v>
      </c>
      <c r="H151" s="438" t="s">
        <v>1909</v>
      </c>
      <c r="I151" s="438" t="s">
        <v>1910</v>
      </c>
      <c r="J151" s="587">
        <v>2.0</v>
      </c>
      <c r="K151" s="416">
        <v>59.8</v>
      </c>
      <c r="L151" s="438" t="s">
        <v>1911</v>
      </c>
      <c r="M151" s="438" t="s">
        <v>2792</v>
      </c>
      <c r="N151" s="438" t="s">
        <v>1913</v>
      </c>
      <c r="O151" s="416">
        <v>3.28</v>
      </c>
      <c r="P151" s="588">
        <v>0.0</v>
      </c>
      <c r="Q151" s="588">
        <v>0.0</v>
      </c>
      <c r="R151" s="588">
        <v>4.14</v>
      </c>
      <c r="S151" s="588">
        <v>0.0</v>
      </c>
      <c r="T151" s="588">
        <v>0.0</v>
      </c>
      <c r="U151" s="588">
        <v>0.9</v>
      </c>
      <c r="V151" s="416">
        <v>0.78</v>
      </c>
      <c r="W151" s="416">
        <v>3.59</v>
      </c>
      <c r="X151" s="586">
        <v>42563.0</v>
      </c>
      <c r="Y151" s="586">
        <v>42591.751388888886</v>
      </c>
      <c r="Z151" s="438" t="s">
        <v>1914</v>
      </c>
      <c r="AA151" s="438" t="s">
        <v>1915</v>
      </c>
      <c r="AB151" s="586">
        <v>42591.751388888886</v>
      </c>
      <c r="AC151" s="586">
        <v>42590.0</v>
      </c>
      <c r="AD151" s="586">
        <v>42590.0</v>
      </c>
      <c r="AE151" s="438" t="s">
        <v>1916</v>
      </c>
      <c r="AF151" s="438"/>
      <c r="AG151" s="586"/>
      <c r="AH151" s="586"/>
      <c r="AI151" s="589"/>
      <c r="AJ151" s="438"/>
      <c r="AK151" s="588">
        <v>7.18</v>
      </c>
      <c r="AL151" s="589">
        <v>0.0</v>
      </c>
      <c r="AM151" s="438" t="s">
        <v>1917</v>
      </c>
      <c r="AN151" s="438" t="s">
        <v>1918</v>
      </c>
      <c r="AO151" s="438" t="s">
        <v>1919</v>
      </c>
      <c r="AP151" s="438" t="s">
        <v>1920</v>
      </c>
      <c r="AQ151" s="438" t="s">
        <v>2793</v>
      </c>
      <c r="AR151" s="588">
        <v>0.0</v>
      </c>
      <c r="AS151" s="588">
        <v>0.0</v>
      </c>
      <c r="AT151" s="588">
        <v>0.0</v>
      </c>
      <c r="AU151" s="588">
        <v>0.0</v>
      </c>
      <c r="AV151" s="588">
        <v>0.0</v>
      </c>
      <c r="AW151" s="588">
        <v>0.69</v>
      </c>
      <c r="AX151" s="588">
        <v>24.98</v>
      </c>
      <c r="AY151" s="588">
        <v>0.0</v>
      </c>
      <c r="AZ151" s="588">
        <v>0.9</v>
      </c>
      <c r="BA151" s="588">
        <v>59.8</v>
      </c>
      <c r="BB151" s="589">
        <v>24597.0</v>
      </c>
      <c r="BC151" s="438" t="s">
        <v>1922</v>
      </c>
      <c r="BD151" s="438"/>
      <c r="BE151" s="438" t="s">
        <v>1923</v>
      </c>
      <c r="BF151" s="438" t="s">
        <v>1924</v>
      </c>
      <c r="BG151" s="438" t="s">
        <v>1925</v>
      </c>
      <c r="BH151" s="588">
        <v>0.0</v>
      </c>
      <c r="BI151" s="438" t="s">
        <v>1926</v>
      </c>
      <c r="BJ151" s="438" t="s">
        <v>1927</v>
      </c>
      <c r="BK151" s="438" t="s">
        <v>1928</v>
      </c>
      <c r="BL151" s="438" t="s">
        <v>1929</v>
      </c>
      <c r="BM151" s="438" t="s">
        <v>1930</v>
      </c>
      <c r="BN151" s="588">
        <v>29.9</v>
      </c>
      <c r="BO151" s="438" t="s">
        <v>1931</v>
      </c>
      <c r="BP151" s="438" t="s">
        <v>2794</v>
      </c>
      <c r="BQ151" s="438" t="s">
        <v>2795</v>
      </c>
      <c r="BR151" s="438" t="s">
        <v>1934</v>
      </c>
      <c r="BS151" s="438" t="s">
        <v>1935</v>
      </c>
      <c r="BT151" s="438" t="s">
        <v>1936</v>
      </c>
      <c r="BU151" s="589"/>
      <c r="BV151" s="438" t="s">
        <v>1936</v>
      </c>
      <c r="BW151" s="438"/>
      <c r="BX151" s="416">
        <f t="shared" si="3"/>
        <v>7.65</v>
      </c>
      <c r="BY151" s="89" t="s">
        <v>1937</v>
      </c>
      <c r="BZ151" s="89" t="s">
        <v>2796</v>
      </c>
    </row>
    <row r="152" ht="12.75" hidden="1" customHeight="1">
      <c r="A152" s="6">
        <v>4186.0</v>
      </c>
      <c r="B152" s="438" t="s">
        <v>2797</v>
      </c>
      <c r="C152" s="438" t="s">
        <v>2798</v>
      </c>
      <c r="D152" s="586">
        <v>42556.0</v>
      </c>
      <c r="E152" s="438" t="s">
        <v>2799</v>
      </c>
      <c r="F152" s="438" t="s">
        <v>2149</v>
      </c>
      <c r="G152" s="438" t="s">
        <v>1908</v>
      </c>
      <c r="H152" s="438" t="s">
        <v>1909</v>
      </c>
      <c r="I152" s="438" t="s">
        <v>1910</v>
      </c>
      <c r="J152" s="587">
        <v>1.0</v>
      </c>
      <c r="K152" s="416">
        <v>29.9</v>
      </c>
      <c r="L152" s="438" t="s">
        <v>1911</v>
      </c>
      <c r="M152" s="438" t="s">
        <v>2800</v>
      </c>
      <c r="N152" s="438" t="s">
        <v>1913</v>
      </c>
      <c r="O152" s="416">
        <v>1.64</v>
      </c>
      <c r="P152" s="588">
        <v>0.0</v>
      </c>
      <c r="Q152" s="588">
        <v>0.0</v>
      </c>
      <c r="R152" s="588">
        <v>2.07</v>
      </c>
      <c r="S152" s="588">
        <v>0.0</v>
      </c>
      <c r="T152" s="588">
        <v>0.0</v>
      </c>
      <c r="U152" s="588">
        <v>0.45</v>
      </c>
      <c r="V152" s="416">
        <v>0.39</v>
      </c>
      <c r="W152" s="416">
        <v>1.79</v>
      </c>
      <c r="X152" s="586">
        <v>42556.0</v>
      </c>
      <c r="Y152" s="586">
        <v>42571.35972222222</v>
      </c>
      <c r="Z152" s="438" t="s">
        <v>1914</v>
      </c>
      <c r="AA152" s="438" t="s">
        <v>1915</v>
      </c>
      <c r="AB152" s="586">
        <v>42571.35972222222</v>
      </c>
      <c r="AC152" s="586">
        <v>42569.0</v>
      </c>
      <c r="AD152" s="586">
        <v>42569.0</v>
      </c>
      <c r="AE152" s="438" t="s">
        <v>1916</v>
      </c>
      <c r="AF152" s="438"/>
      <c r="AG152" s="586"/>
      <c r="AH152" s="586"/>
      <c r="AI152" s="589"/>
      <c r="AJ152" s="438"/>
      <c r="AK152" s="588">
        <v>3.58</v>
      </c>
      <c r="AL152" s="589">
        <v>0.0</v>
      </c>
      <c r="AM152" s="438" t="s">
        <v>1917</v>
      </c>
      <c r="AN152" s="438" t="s">
        <v>1918</v>
      </c>
      <c r="AO152" s="438" t="s">
        <v>1919</v>
      </c>
      <c r="AP152" s="438" t="s">
        <v>1920</v>
      </c>
      <c r="AQ152" s="438" t="s">
        <v>2801</v>
      </c>
      <c r="AR152" s="588">
        <v>0.0</v>
      </c>
      <c r="AS152" s="588">
        <v>0.0</v>
      </c>
      <c r="AT152" s="588">
        <v>0.0</v>
      </c>
      <c r="AU152" s="588">
        <v>0.0</v>
      </c>
      <c r="AV152" s="588">
        <v>0.0</v>
      </c>
      <c r="AW152" s="588">
        <v>0.42</v>
      </c>
      <c r="AX152" s="588">
        <v>14.3</v>
      </c>
      <c r="AY152" s="588">
        <v>0.0</v>
      </c>
      <c r="AZ152" s="588">
        <v>0.45</v>
      </c>
      <c r="BA152" s="588">
        <v>29.9</v>
      </c>
      <c r="BB152" s="589">
        <v>24597.0</v>
      </c>
      <c r="BC152" s="438" t="s">
        <v>1922</v>
      </c>
      <c r="BD152" s="438"/>
      <c r="BE152" s="438" t="s">
        <v>1923</v>
      </c>
      <c r="BF152" s="438" t="s">
        <v>1924</v>
      </c>
      <c r="BG152" s="438" t="s">
        <v>1925</v>
      </c>
      <c r="BH152" s="588">
        <v>0.0</v>
      </c>
      <c r="BI152" s="438" t="s">
        <v>1926</v>
      </c>
      <c r="BJ152" s="438" t="s">
        <v>1927</v>
      </c>
      <c r="BK152" s="438" t="s">
        <v>1928</v>
      </c>
      <c r="BL152" s="438" t="s">
        <v>1929</v>
      </c>
      <c r="BM152" s="438" t="s">
        <v>1930</v>
      </c>
      <c r="BN152" s="588">
        <v>29.9</v>
      </c>
      <c r="BO152" s="438" t="s">
        <v>1931</v>
      </c>
      <c r="BP152" s="438" t="s">
        <v>2152</v>
      </c>
      <c r="BQ152" s="438" t="s">
        <v>2802</v>
      </c>
      <c r="BR152" s="438" t="s">
        <v>1934</v>
      </c>
      <c r="BS152" s="438" t="s">
        <v>1935</v>
      </c>
      <c r="BT152" s="438" t="s">
        <v>1936</v>
      </c>
      <c r="BU152" s="589"/>
      <c r="BV152" s="438" t="s">
        <v>1936</v>
      </c>
      <c r="BW152" s="438"/>
      <c r="BX152" s="416">
        <f t="shared" si="3"/>
        <v>3.82</v>
      </c>
      <c r="BY152" s="89" t="s">
        <v>1937</v>
      </c>
      <c r="BZ152" s="89" t="s">
        <v>2803</v>
      </c>
    </row>
    <row r="153" ht="12.75" hidden="1" customHeight="1">
      <c r="A153" s="6">
        <v>42452.0</v>
      </c>
      <c r="B153" s="438" t="s">
        <v>2804</v>
      </c>
      <c r="C153" s="438" t="s">
        <v>2805</v>
      </c>
      <c r="D153" s="586">
        <v>42558.0</v>
      </c>
      <c r="E153" s="438" t="s">
        <v>2806</v>
      </c>
      <c r="F153" s="438" t="s">
        <v>1907</v>
      </c>
      <c r="G153" s="438" t="s">
        <v>1908</v>
      </c>
      <c r="H153" s="438" t="s">
        <v>1909</v>
      </c>
      <c r="I153" s="438" t="s">
        <v>1910</v>
      </c>
      <c r="J153" s="587">
        <v>1.0</v>
      </c>
      <c r="K153" s="416">
        <v>29.9</v>
      </c>
      <c r="L153" s="438" t="s">
        <v>1911</v>
      </c>
      <c r="M153" s="438" t="s">
        <v>2807</v>
      </c>
      <c r="N153" s="438" t="s">
        <v>1913</v>
      </c>
      <c r="O153" s="416">
        <v>1.64</v>
      </c>
      <c r="P153" s="588">
        <v>0.0</v>
      </c>
      <c r="Q153" s="588">
        <v>0.0</v>
      </c>
      <c r="R153" s="588">
        <v>2.07</v>
      </c>
      <c r="S153" s="588">
        <v>0.0</v>
      </c>
      <c r="T153" s="588">
        <v>0.0</v>
      </c>
      <c r="U153" s="588">
        <v>0.45</v>
      </c>
      <c r="V153" s="416">
        <v>0.39</v>
      </c>
      <c r="W153" s="416">
        <v>1.79</v>
      </c>
      <c r="X153" s="586">
        <v>42558.0</v>
      </c>
      <c r="Y153" s="586">
        <v>42569.64375</v>
      </c>
      <c r="Z153" s="438" t="s">
        <v>1914</v>
      </c>
      <c r="AA153" s="438" t="s">
        <v>1915</v>
      </c>
      <c r="AB153" s="586">
        <v>42569.64375</v>
      </c>
      <c r="AC153" s="586">
        <v>42569.0</v>
      </c>
      <c r="AD153" s="586">
        <v>42571.0</v>
      </c>
      <c r="AE153" s="438" t="s">
        <v>1916</v>
      </c>
      <c r="AF153" s="438"/>
      <c r="AG153" s="586"/>
      <c r="AH153" s="586"/>
      <c r="AI153" s="589"/>
      <c r="AJ153" s="438"/>
      <c r="AK153" s="588">
        <v>3.58</v>
      </c>
      <c r="AL153" s="589">
        <v>0.0</v>
      </c>
      <c r="AM153" s="438" t="s">
        <v>1917</v>
      </c>
      <c r="AN153" s="438" t="s">
        <v>1918</v>
      </c>
      <c r="AO153" s="438" t="s">
        <v>1919</v>
      </c>
      <c r="AP153" s="438" t="s">
        <v>1920</v>
      </c>
      <c r="AQ153" s="438" t="s">
        <v>2808</v>
      </c>
      <c r="AR153" s="588">
        <v>0.0</v>
      </c>
      <c r="AS153" s="588">
        <v>0.0</v>
      </c>
      <c r="AT153" s="588">
        <v>0.0</v>
      </c>
      <c r="AU153" s="588">
        <v>0.0</v>
      </c>
      <c r="AV153" s="588">
        <v>0.0</v>
      </c>
      <c r="AW153" s="588">
        <v>0.42</v>
      </c>
      <c r="AX153" s="588">
        <v>14.52</v>
      </c>
      <c r="AY153" s="588">
        <v>0.0</v>
      </c>
      <c r="AZ153" s="588">
        <v>0.45</v>
      </c>
      <c r="BA153" s="588">
        <v>29.9</v>
      </c>
      <c r="BB153" s="589">
        <v>24597.0</v>
      </c>
      <c r="BC153" s="438" t="s">
        <v>1922</v>
      </c>
      <c r="BD153" s="438"/>
      <c r="BE153" s="438" t="s">
        <v>1923</v>
      </c>
      <c r="BF153" s="438" t="s">
        <v>1924</v>
      </c>
      <c r="BG153" s="438" t="s">
        <v>1925</v>
      </c>
      <c r="BH153" s="588">
        <v>0.0</v>
      </c>
      <c r="BI153" s="438" t="s">
        <v>1926</v>
      </c>
      <c r="BJ153" s="438" t="s">
        <v>1927</v>
      </c>
      <c r="BK153" s="438" t="s">
        <v>1928</v>
      </c>
      <c r="BL153" s="438" t="s">
        <v>1929</v>
      </c>
      <c r="BM153" s="438" t="s">
        <v>1930</v>
      </c>
      <c r="BN153" s="588">
        <v>29.9</v>
      </c>
      <c r="BO153" s="438" t="s">
        <v>1931</v>
      </c>
      <c r="BP153" s="438" t="s">
        <v>1932</v>
      </c>
      <c r="BQ153" s="438" t="s">
        <v>2809</v>
      </c>
      <c r="BR153" s="438" t="s">
        <v>1934</v>
      </c>
      <c r="BS153" s="438" t="s">
        <v>1935</v>
      </c>
      <c r="BT153" s="438" t="s">
        <v>1936</v>
      </c>
      <c r="BU153" s="589"/>
      <c r="BV153" s="438" t="s">
        <v>1936</v>
      </c>
      <c r="BW153" s="438"/>
      <c r="BX153" s="416">
        <f t="shared" si="3"/>
        <v>3.82</v>
      </c>
      <c r="BY153" s="89" t="s">
        <v>1937</v>
      </c>
      <c r="BZ153" s="89" t="s">
        <v>2810</v>
      </c>
    </row>
    <row r="154" ht="12.75" hidden="1" customHeight="1">
      <c r="A154" s="6">
        <v>42518.0</v>
      </c>
      <c r="B154" s="438" t="s">
        <v>2811</v>
      </c>
      <c r="C154" s="438" t="s">
        <v>2812</v>
      </c>
      <c r="D154" s="586">
        <v>42563.0</v>
      </c>
      <c r="E154" s="438" t="s">
        <v>2813</v>
      </c>
      <c r="F154" s="438" t="s">
        <v>2010</v>
      </c>
      <c r="G154" s="438" t="s">
        <v>1948</v>
      </c>
      <c r="H154" s="438" t="s">
        <v>1909</v>
      </c>
      <c r="I154" s="438" t="s">
        <v>1910</v>
      </c>
      <c r="J154" s="587">
        <v>1.0</v>
      </c>
      <c r="K154" s="416">
        <v>56.31</v>
      </c>
      <c r="L154" s="438" t="s">
        <v>1949</v>
      </c>
      <c r="M154" s="438" t="s">
        <v>2814</v>
      </c>
      <c r="N154" s="438" t="s">
        <v>1913</v>
      </c>
      <c r="O154" s="416">
        <v>3.09</v>
      </c>
      <c r="P154" s="588">
        <v>0.0</v>
      </c>
      <c r="Q154" s="588">
        <v>0.0</v>
      </c>
      <c r="R154" s="588">
        <v>3.744</v>
      </c>
      <c r="S154" s="588">
        <v>0.0</v>
      </c>
      <c r="T154" s="588">
        <v>0.0</v>
      </c>
      <c r="U154" s="588">
        <v>0.45</v>
      </c>
      <c r="V154" s="416">
        <v>0.73</v>
      </c>
      <c r="W154" s="416">
        <v>3.38</v>
      </c>
      <c r="X154" s="586">
        <v>42563.0</v>
      </c>
      <c r="Y154" s="586">
        <v>42591.74236111111</v>
      </c>
      <c r="Z154" s="438" t="s">
        <v>1914</v>
      </c>
      <c r="AA154" s="438" t="s">
        <v>1915</v>
      </c>
      <c r="AB154" s="586">
        <v>42591.74236111111</v>
      </c>
      <c r="AC154" s="586">
        <v>42590.0</v>
      </c>
      <c r="AD154" s="586">
        <v>42590.0</v>
      </c>
      <c r="AE154" s="438" t="s">
        <v>1916</v>
      </c>
      <c r="AF154" s="438"/>
      <c r="AG154" s="586"/>
      <c r="AH154" s="586"/>
      <c r="AI154" s="589"/>
      <c r="AJ154" s="438"/>
      <c r="AK154" s="588">
        <v>6.76</v>
      </c>
      <c r="AL154" s="589">
        <v>0.0</v>
      </c>
      <c r="AM154" s="438" t="s">
        <v>1917</v>
      </c>
      <c r="AN154" s="438" t="s">
        <v>1918</v>
      </c>
      <c r="AO154" s="438" t="s">
        <v>1919</v>
      </c>
      <c r="AP154" s="438" t="s">
        <v>1920</v>
      </c>
      <c r="AQ154" s="438" t="s">
        <v>2815</v>
      </c>
      <c r="AR154" s="588">
        <v>0.0</v>
      </c>
      <c r="AS154" s="588">
        <v>0.0</v>
      </c>
      <c r="AT154" s="588">
        <v>0.0</v>
      </c>
      <c r="AU154" s="588">
        <v>0.0</v>
      </c>
      <c r="AV154" s="588">
        <v>0.0</v>
      </c>
      <c r="AW154" s="588">
        <v>0.43</v>
      </c>
      <c r="AX154" s="588">
        <v>18.4</v>
      </c>
      <c r="AY154" s="588">
        <v>0.0</v>
      </c>
      <c r="AZ154" s="588">
        <v>0.45</v>
      </c>
      <c r="BA154" s="588">
        <v>56.31</v>
      </c>
      <c r="BB154" s="589">
        <v>24600.0</v>
      </c>
      <c r="BC154" s="438" t="s">
        <v>1922</v>
      </c>
      <c r="BD154" s="438"/>
      <c r="BE154" s="438" t="s">
        <v>1952</v>
      </c>
      <c r="BF154" s="438" t="s">
        <v>1924</v>
      </c>
      <c r="BG154" s="438" t="s">
        <v>1925</v>
      </c>
      <c r="BH154" s="588">
        <v>0.0</v>
      </c>
      <c r="BI154" s="438" t="s">
        <v>1926</v>
      </c>
      <c r="BJ154" s="438" t="s">
        <v>1927</v>
      </c>
      <c r="BK154" s="438" t="s">
        <v>1928</v>
      </c>
      <c r="BL154" s="438" t="s">
        <v>1929</v>
      </c>
      <c r="BM154" s="438" t="s">
        <v>1930</v>
      </c>
      <c r="BN154" s="588">
        <v>59.9</v>
      </c>
      <c r="BO154" s="438" t="s">
        <v>1955</v>
      </c>
      <c r="BP154" s="438" t="s">
        <v>2013</v>
      </c>
      <c r="BQ154" s="438" t="s">
        <v>2816</v>
      </c>
      <c r="BR154" s="438" t="s">
        <v>1957</v>
      </c>
      <c r="BS154" s="438" t="s">
        <v>1958</v>
      </c>
      <c r="BT154" s="438" t="s">
        <v>1936</v>
      </c>
      <c r="BU154" s="589"/>
      <c r="BV154" s="438" t="s">
        <v>1936</v>
      </c>
      <c r="BW154" s="438"/>
      <c r="BX154" s="416">
        <f t="shared" si="3"/>
        <v>7.2</v>
      </c>
      <c r="BY154" s="89" t="s">
        <v>1937</v>
      </c>
      <c r="BZ154" s="89" t="s">
        <v>2817</v>
      </c>
    </row>
    <row r="155" ht="12.75" hidden="1" customHeight="1">
      <c r="A155" s="6">
        <v>42518.0</v>
      </c>
      <c r="B155" s="438" t="s">
        <v>2811</v>
      </c>
      <c r="C155" s="438" t="s">
        <v>2812</v>
      </c>
      <c r="D155" s="586">
        <v>42563.0</v>
      </c>
      <c r="E155" s="438" t="s">
        <v>2813</v>
      </c>
      <c r="F155" s="438" t="s">
        <v>2010</v>
      </c>
      <c r="G155" s="438" t="s">
        <v>1908</v>
      </c>
      <c r="H155" s="438" t="s">
        <v>1909</v>
      </c>
      <c r="I155" s="438" t="s">
        <v>1910</v>
      </c>
      <c r="J155" s="587">
        <v>1.0</v>
      </c>
      <c r="K155" s="416">
        <v>29.9</v>
      </c>
      <c r="L155" s="438" t="s">
        <v>1911</v>
      </c>
      <c r="M155" s="438" t="s">
        <v>2814</v>
      </c>
      <c r="N155" s="438" t="s">
        <v>1913</v>
      </c>
      <c r="O155" s="416">
        <v>1.64</v>
      </c>
      <c r="P155" s="588">
        <v>0.0</v>
      </c>
      <c r="Q155" s="588">
        <v>0.0</v>
      </c>
      <c r="R155" s="588">
        <v>2.07</v>
      </c>
      <c r="S155" s="588">
        <v>0.0</v>
      </c>
      <c r="T155" s="588">
        <v>0.0</v>
      </c>
      <c r="U155" s="588">
        <v>0.45</v>
      </c>
      <c r="V155" s="416">
        <v>0.39</v>
      </c>
      <c r="W155" s="416">
        <v>1.79</v>
      </c>
      <c r="X155" s="586">
        <v>42563.0</v>
      </c>
      <c r="Y155" s="586">
        <v>42591.74236111111</v>
      </c>
      <c r="Z155" s="438" t="s">
        <v>1914</v>
      </c>
      <c r="AA155" s="438" t="s">
        <v>1915</v>
      </c>
      <c r="AB155" s="586">
        <v>42591.74236111111</v>
      </c>
      <c r="AC155" s="586">
        <v>42590.0</v>
      </c>
      <c r="AD155" s="586">
        <v>42590.0</v>
      </c>
      <c r="AE155" s="438" t="s">
        <v>1916</v>
      </c>
      <c r="AF155" s="438"/>
      <c r="AG155" s="586"/>
      <c r="AH155" s="586"/>
      <c r="AI155" s="589"/>
      <c r="AJ155" s="438"/>
      <c r="AK155" s="588">
        <v>3.58</v>
      </c>
      <c r="AL155" s="589">
        <v>0.0</v>
      </c>
      <c r="AM155" s="438" t="s">
        <v>1917</v>
      </c>
      <c r="AN155" s="438" t="s">
        <v>1918</v>
      </c>
      <c r="AO155" s="438" t="s">
        <v>1919</v>
      </c>
      <c r="AP155" s="438" t="s">
        <v>1920</v>
      </c>
      <c r="AQ155" s="438" t="s">
        <v>2815</v>
      </c>
      <c r="AR155" s="588">
        <v>0.0</v>
      </c>
      <c r="AS155" s="588">
        <v>0.0</v>
      </c>
      <c r="AT155" s="588">
        <v>0.0</v>
      </c>
      <c r="AU155" s="588">
        <v>0.0</v>
      </c>
      <c r="AV155" s="588">
        <v>0.0</v>
      </c>
      <c r="AW155" s="588">
        <v>0.4</v>
      </c>
      <c r="AX155" s="588">
        <v>17.46</v>
      </c>
      <c r="AY155" s="588">
        <v>0.0</v>
      </c>
      <c r="AZ155" s="588">
        <v>0.45</v>
      </c>
      <c r="BA155" s="588">
        <v>29.9</v>
      </c>
      <c r="BB155" s="589">
        <v>24597.0</v>
      </c>
      <c r="BC155" s="438" t="s">
        <v>1922</v>
      </c>
      <c r="BD155" s="438"/>
      <c r="BE155" s="438" t="s">
        <v>1923</v>
      </c>
      <c r="BF155" s="438" t="s">
        <v>1924</v>
      </c>
      <c r="BG155" s="438" t="s">
        <v>1925</v>
      </c>
      <c r="BH155" s="588">
        <v>0.0</v>
      </c>
      <c r="BI155" s="438" t="s">
        <v>1926</v>
      </c>
      <c r="BJ155" s="438" t="s">
        <v>1927</v>
      </c>
      <c r="BK155" s="438" t="s">
        <v>1928</v>
      </c>
      <c r="BL155" s="438" t="s">
        <v>1929</v>
      </c>
      <c r="BM155" s="438" t="s">
        <v>1930</v>
      </c>
      <c r="BN155" s="588">
        <v>29.9</v>
      </c>
      <c r="BO155" s="438" t="s">
        <v>1931</v>
      </c>
      <c r="BP155" s="438" t="s">
        <v>2013</v>
      </c>
      <c r="BQ155" s="438" t="s">
        <v>2816</v>
      </c>
      <c r="BR155" s="438" t="s">
        <v>1934</v>
      </c>
      <c r="BS155" s="438" t="s">
        <v>1935</v>
      </c>
      <c r="BT155" s="438" t="s">
        <v>1936</v>
      </c>
      <c r="BU155" s="589"/>
      <c r="BV155" s="438" t="s">
        <v>1936</v>
      </c>
      <c r="BW155" s="438"/>
      <c r="BX155" s="416">
        <f t="shared" si="3"/>
        <v>3.82</v>
      </c>
      <c r="BY155" s="89" t="s">
        <v>1937</v>
      </c>
      <c r="BZ155" s="89" t="s">
        <v>2817</v>
      </c>
    </row>
    <row r="156" ht="12.75" hidden="1" customHeight="1">
      <c r="A156" s="6">
        <v>42803.0</v>
      </c>
      <c r="B156" s="438" t="s">
        <v>2818</v>
      </c>
      <c r="C156" s="438" t="s">
        <v>2819</v>
      </c>
      <c r="D156" s="586">
        <v>42559.0</v>
      </c>
      <c r="E156" s="438" t="s">
        <v>2820</v>
      </c>
      <c r="F156" s="438" t="s">
        <v>2149</v>
      </c>
      <c r="G156" s="438" t="s">
        <v>1908</v>
      </c>
      <c r="H156" s="438" t="s">
        <v>1909</v>
      </c>
      <c r="I156" s="438" t="s">
        <v>1910</v>
      </c>
      <c r="J156" s="587">
        <v>1.0</v>
      </c>
      <c r="K156" s="416">
        <v>29.9</v>
      </c>
      <c r="L156" s="438" t="s">
        <v>1911</v>
      </c>
      <c r="M156" s="438" t="s">
        <v>2821</v>
      </c>
      <c r="N156" s="438" t="s">
        <v>1913</v>
      </c>
      <c r="O156" s="416">
        <v>1.64</v>
      </c>
      <c r="P156" s="588">
        <v>0.0</v>
      </c>
      <c r="Q156" s="588">
        <v>0.0</v>
      </c>
      <c r="R156" s="588">
        <v>2.07</v>
      </c>
      <c r="S156" s="588">
        <v>0.0</v>
      </c>
      <c r="T156" s="588">
        <v>0.0</v>
      </c>
      <c r="U156" s="588">
        <v>0.45</v>
      </c>
      <c r="V156" s="416">
        <v>0.39</v>
      </c>
      <c r="W156" s="416">
        <v>1.79</v>
      </c>
      <c r="X156" s="586">
        <v>42559.0</v>
      </c>
      <c r="Y156" s="586">
        <v>42570.40694444445</v>
      </c>
      <c r="Z156" s="438" t="s">
        <v>1914</v>
      </c>
      <c r="AA156" s="438" t="s">
        <v>1915</v>
      </c>
      <c r="AB156" s="586">
        <v>42570.40694444445</v>
      </c>
      <c r="AC156" s="586">
        <v>42569.0</v>
      </c>
      <c r="AD156" s="586">
        <v>42569.0</v>
      </c>
      <c r="AE156" s="438" t="s">
        <v>1916</v>
      </c>
      <c r="AF156" s="438"/>
      <c r="AG156" s="586"/>
      <c r="AH156" s="586"/>
      <c r="AI156" s="589"/>
      <c r="AJ156" s="438"/>
      <c r="AK156" s="588">
        <v>3.58</v>
      </c>
      <c r="AL156" s="589">
        <v>0.0</v>
      </c>
      <c r="AM156" s="438" t="s">
        <v>1917</v>
      </c>
      <c r="AN156" s="438" t="s">
        <v>1918</v>
      </c>
      <c r="AO156" s="438" t="s">
        <v>1919</v>
      </c>
      <c r="AP156" s="438" t="s">
        <v>1920</v>
      </c>
      <c r="AQ156" s="438" t="s">
        <v>2822</v>
      </c>
      <c r="AR156" s="588">
        <v>0.0</v>
      </c>
      <c r="AS156" s="588">
        <v>0.0</v>
      </c>
      <c r="AT156" s="588">
        <v>0.0</v>
      </c>
      <c r="AU156" s="588">
        <v>0.0</v>
      </c>
      <c r="AV156" s="588">
        <v>0.0</v>
      </c>
      <c r="AW156" s="588">
        <v>0.37</v>
      </c>
      <c r="AX156" s="588">
        <v>10.09</v>
      </c>
      <c r="AY156" s="588">
        <v>0.0</v>
      </c>
      <c r="AZ156" s="588">
        <v>0.45</v>
      </c>
      <c r="BA156" s="588">
        <v>29.9</v>
      </c>
      <c r="BB156" s="589">
        <v>24597.0</v>
      </c>
      <c r="BC156" s="438" t="s">
        <v>1922</v>
      </c>
      <c r="BD156" s="438"/>
      <c r="BE156" s="438" t="s">
        <v>1923</v>
      </c>
      <c r="BF156" s="438" t="s">
        <v>1924</v>
      </c>
      <c r="BG156" s="438" t="s">
        <v>1925</v>
      </c>
      <c r="BH156" s="588">
        <v>0.0</v>
      </c>
      <c r="BI156" s="438" t="s">
        <v>1926</v>
      </c>
      <c r="BJ156" s="438" t="s">
        <v>1927</v>
      </c>
      <c r="BK156" s="438" t="s">
        <v>1928</v>
      </c>
      <c r="BL156" s="438" t="s">
        <v>1929</v>
      </c>
      <c r="BM156" s="438" t="s">
        <v>1930</v>
      </c>
      <c r="BN156" s="588">
        <v>29.9</v>
      </c>
      <c r="BO156" s="438" t="s">
        <v>1931</v>
      </c>
      <c r="BP156" s="438" t="s">
        <v>2152</v>
      </c>
      <c r="BQ156" s="438" t="s">
        <v>2823</v>
      </c>
      <c r="BR156" s="438" t="s">
        <v>1934</v>
      </c>
      <c r="BS156" s="438" t="s">
        <v>1935</v>
      </c>
      <c r="BT156" s="438" t="s">
        <v>1936</v>
      </c>
      <c r="BU156" s="589"/>
      <c r="BV156" s="438" t="s">
        <v>1936</v>
      </c>
      <c r="BW156" s="438"/>
      <c r="BX156" s="416">
        <f t="shared" si="3"/>
        <v>3.82</v>
      </c>
      <c r="BY156" s="89" t="s">
        <v>1937</v>
      </c>
      <c r="BZ156" s="89" t="s">
        <v>2824</v>
      </c>
    </row>
    <row r="157" ht="12.75" hidden="1" customHeight="1">
      <c r="A157" s="6">
        <v>42823.0</v>
      </c>
      <c r="B157" s="438" t="s">
        <v>2825</v>
      </c>
      <c r="C157" s="438" t="s">
        <v>2826</v>
      </c>
      <c r="D157" s="586">
        <v>42556.0</v>
      </c>
      <c r="E157" s="438" t="s">
        <v>2827</v>
      </c>
      <c r="F157" s="438" t="s">
        <v>2090</v>
      </c>
      <c r="G157" s="438" t="s">
        <v>1908</v>
      </c>
      <c r="H157" s="438" t="s">
        <v>1909</v>
      </c>
      <c r="I157" s="438" t="s">
        <v>1910</v>
      </c>
      <c r="J157" s="587">
        <v>1.0</v>
      </c>
      <c r="K157" s="416">
        <v>29.9</v>
      </c>
      <c r="L157" s="438" t="s">
        <v>1911</v>
      </c>
      <c r="M157" s="438" t="s">
        <v>2828</v>
      </c>
      <c r="N157" s="438" t="s">
        <v>1913</v>
      </c>
      <c r="O157" s="416">
        <v>1.64</v>
      </c>
      <c r="P157" s="588">
        <v>0.0</v>
      </c>
      <c r="Q157" s="588">
        <v>0.0</v>
      </c>
      <c r="R157" s="588">
        <v>2.07</v>
      </c>
      <c r="S157" s="588">
        <v>0.0</v>
      </c>
      <c r="T157" s="588">
        <v>0.0</v>
      </c>
      <c r="U157" s="588">
        <v>0.45</v>
      </c>
      <c r="V157" s="416">
        <v>0.39</v>
      </c>
      <c r="W157" s="416">
        <v>1.79</v>
      </c>
      <c r="X157" s="586">
        <v>42556.0</v>
      </c>
      <c r="Y157" s="586">
        <v>42570.40694444445</v>
      </c>
      <c r="Z157" s="438" t="s">
        <v>1914</v>
      </c>
      <c r="AA157" s="438" t="s">
        <v>1915</v>
      </c>
      <c r="AB157" s="586">
        <v>42570.40694444445</v>
      </c>
      <c r="AC157" s="586">
        <v>42569.0</v>
      </c>
      <c r="AD157" s="586">
        <v>42569.0</v>
      </c>
      <c r="AE157" s="438" t="s">
        <v>1916</v>
      </c>
      <c r="AF157" s="438"/>
      <c r="AG157" s="586"/>
      <c r="AH157" s="586"/>
      <c r="AI157" s="589"/>
      <c r="AJ157" s="438"/>
      <c r="AK157" s="588">
        <v>3.58</v>
      </c>
      <c r="AL157" s="589">
        <v>0.0</v>
      </c>
      <c r="AM157" s="438" t="s">
        <v>1917</v>
      </c>
      <c r="AN157" s="438" t="s">
        <v>1918</v>
      </c>
      <c r="AO157" s="438" t="s">
        <v>1919</v>
      </c>
      <c r="AP157" s="438" t="s">
        <v>1920</v>
      </c>
      <c r="AQ157" s="438" t="s">
        <v>2829</v>
      </c>
      <c r="AR157" s="588">
        <v>0.0</v>
      </c>
      <c r="AS157" s="588">
        <v>0.0</v>
      </c>
      <c r="AT157" s="588">
        <v>0.0</v>
      </c>
      <c r="AU157" s="588">
        <v>0.0</v>
      </c>
      <c r="AV157" s="588">
        <v>0.0</v>
      </c>
      <c r="AW157" s="588">
        <v>0.37</v>
      </c>
      <c r="AX157" s="588">
        <v>10.09</v>
      </c>
      <c r="AY157" s="588">
        <v>0.0</v>
      </c>
      <c r="AZ157" s="588">
        <v>0.45</v>
      </c>
      <c r="BA157" s="588">
        <v>29.9</v>
      </c>
      <c r="BB157" s="589">
        <v>24597.0</v>
      </c>
      <c r="BC157" s="438" t="s">
        <v>1922</v>
      </c>
      <c r="BD157" s="438"/>
      <c r="BE157" s="438" t="s">
        <v>1923</v>
      </c>
      <c r="BF157" s="438" t="s">
        <v>1924</v>
      </c>
      <c r="BG157" s="438" t="s">
        <v>1925</v>
      </c>
      <c r="BH157" s="588">
        <v>0.0</v>
      </c>
      <c r="BI157" s="438" t="s">
        <v>1926</v>
      </c>
      <c r="BJ157" s="438" t="s">
        <v>1927</v>
      </c>
      <c r="BK157" s="438" t="s">
        <v>1928</v>
      </c>
      <c r="BL157" s="438" t="s">
        <v>1929</v>
      </c>
      <c r="BM157" s="438" t="s">
        <v>1930</v>
      </c>
      <c r="BN157" s="588">
        <v>29.9</v>
      </c>
      <c r="BO157" s="438" t="s">
        <v>1931</v>
      </c>
      <c r="BP157" s="438" t="s">
        <v>2093</v>
      </c>
      <c r="BQ157" s="438" t="s">
        <v>2830</v>
      </c>
      <c r="BR157" s="438" t="s">
        <v>1934</v>
      </c>
      <c r="BS157" s="438" t="s">
        <v>1935</v>
      </c>
      <c r="BT157" s="438" t="s">
        <v>1936</v>
      </c>
      <c r="BU157" s="589"/>
      <c r="BV157" s="438" t="s">
        <v>1936</v>
      </c>
      <c r="BW157" s="438"/>
      <c r="BX157" s="416">
        <f t="shared" si="3"/>
        <v>3.82</v>
      </c>
      <c r="BY157" s="89" t="s">
        <v>1937</v>
      </c>
      <c r="BZ157" s="89" t="s">
        <v>2831</v>
      </c>
    </row>
    <row r="158" ht="12.75" hidden="1" customHeight="1">
      <c r="A158" s="6">
        <v>42905.0</v>
      </c>
      <c r="B158" s="438" t="s">
        <v>2832</v>
      </c>
      <c r="C158" s="438" t="s">
        <v>2833</v>
      </c>
      <c r="D158" s="586">
        <v>42556.0</v>
      </c>
      <c r="E158" s="438" t="s">
        <v>2834</v>
      </c>
      <c r="F158" s="438" t="s">
        <v>2082</v>
      </c>
      <c r="G158" s="438" t="s">
        <v>1908</v>
      </c>
      <c r="H158" s="438" t="s">
        <v>1909</v>
      </c>
      <c r="I158" s="438" t="s">
        <v>1910</v>
      </c>
      <c r="J158" s="587">
        <v>2.0</v>
      </c>
      <c r="K158" s="416">
        <v>59.8</v>
      </c>
      <c r="L158" s="438" t="s">
        <v>1911</v>
      </c>
      <c r="M158" s="438" t="s">
        <v>2835</v>
      </c>
      <c r="N158" s="438" t="s">
        <v>1913</v>
      </c>
      <c r="O158" s="416">
        <v>3.28</v>
      </c>
      <c r="P158" s="588">
        <v>0.0</v>
      </c>
      <c r="Q158" s="588">
        <v>0.0</v>
      </c>
      <c r="R158" s="588">
        <v>4.14</v>
      </c>
      <c r="S158" s="588">
        <v>0.0</v>
      </c>
      <c r="T158" s="588">
        <v>0.0</v>
      </c>
      <c r="U158" s="588">
        <v>0.9</v>
      </c>
      <c r="V158" s="416">
        <v>0.78</v>
      </c>
      <c r="W158" s="416">
        <v>3.59</v>
      </c>
      <c r="X158" s="586">
        <v>42556.0</v>
      </c>
      <c r="Y158" s="586">
        <v>42574.35972222222</v>
      </c>
      <c r="Z158" s="438" t="s">
        <v>1914</v>
      </c>
      <c r="AA158" s="438" t="s">
        <v>1915</v>
      </c>
      <c r="AB158" s="586">
        <v>42574.35972222222</v>
      </c>
      <c r="AC158" s="586">
        <v>42569.0</v>
      </c>
      <c r="AD158" s="586">
        <v>42569.0</v>
      </c>
      <c r="AE158" s="438" t="s">
        <v>1916</v>
      </c>
      <c r="AF158" s="438"/>
      <c r="AG158" s="586"/>
      <c r="AH158" s="586"/>
      <c r="AI158" s="589"/>
      <c r="AJ158" s="438"/>
      <c r="AK158" s="588">
        <v>7.17</v>
      </c>
      <c r="AL158" s="589">
        <v>0.0</v>
      </c>
      <c r="AM158" s="438" t="s">
        <v>1917</v>
      </c>
      <c r="AN158" s="438" t="s">
        <v>1918</v>
      </c>
      <c r="AO158" s="438" t="s">
        <v>1919</v>
      </c>
      <c r="AP158" s="438" t="s">
        <v>1920</v>
      </c>
      <c r="AQ158" s="438" t="s">
        <v>2836</v>
      </c>
      <c r="AR158" s="588">
        <v>0.0</v>
      </c>
      <c r="AS158" s="588">
        <v>0.0</v>
      </c>
      <c r="AT158" s="588">
        <v>0.0</v>
      </c>
      <c r="AU158" s="588">
        <v>0.0</v>
      </c>
      <c r="AV158" s="588">
        <v>0.0</v>
      </c>
      <c r="AW158" s="588">
        <v>0.7</v>
      </c>
      <c r="AX158" s="588">
        <v>7.48</v>
      </c>
      <c r="AY158" s="588">
        <v>0.0</v>
      </c>
      <c r="AZ158" s="588">
        <v>0.9</v>
      </c>
      <c r="BA158" s="588">
        <v>59.8</v>
      </c>
      <c r="BB158" s="589">
        <v>24597.0</v>
      </c>
      <c r="BC158" s="438" t="s">
        <v>1922</v>
      </c>
      <c r="BD158" s="438"/>
      <c r="BE158" s="438" t="s">
        <v>1923</v>
      </c>
      <c r="BF158" s="438" t="s">
        <v>1924</v>
      </c>
      <c r="BG158" s="438" t="s">
        <v>1925</v>
      </c>
      <c r="BH158" s="588">
        <v>0.0</v>
      </c>
      <c r="BI158" s="438" t="s">
        <v>1926</v>
      </c>
      <c r="BJ158" s="438" t="s">
        <v>1927</v>
      </c>
      <c r="BK158" s="438" t="s">
        <v>1928</v>
      </c>
      <c r="BL158" s="438" t="s">
        <v>1929</v>
      </c>
      <c r="BM158" s="438" t="s">
        <v>1930</v>
      </c>
      <c r="BN158" s="588">
        <v>29.9</v>
      </c>
      <c r="BO158" s="438" t="s">
        <v>1931</v>
      </c>
      <c r="BP158" s="438" t="s">
        <v>1967</v>
      </c>
      <c r="BQ158" s="438" t="s">
        <v>2837</v>
      </c>
      <c r="BR158" s="438" t="s">
        <v>1934</v>
      </c>
      <c r="BS158" s="438" t="s">
        <v>1935</v>
      </c>
      <c r="BT158" s="438" t="s">
        <v>1936</v>
      </c>
      <c r="BU158" s="589"/>
      <c r="BV158" s="438" t="s">
        <v>1936</v>
      </c>
      <c r="BW158" s="438"/>
      <c r="BX158" s="416">
        <f t="shared" si="3"/>
        <v>7.65</v>
      </c>
      <c r="BY158" s="89" t="s">
        <v>1937</v>
      </c>
      <c r="BZ158" s="89" t="s">
        <v>2838</v>
      </c>
    </row>
    <row r="159" ht="12.75" hidden="1" customHeight="1">
      <c r="A159" s="6">
        <v>42976.0</v>
      </c>
      <c r="B159" s="438" t="s">
        <v>2839</v>
      </c>
      <c r="C159" s="438" t="s">
        <v>2840</v>
      </c>
      <c r="D159" s="586">
        <v>42556.0</v>
      </c>
      <c r="E159" s="438" t="s">
        <v>2841</v>
      </c>
      <c r="F159" s="438" t="s">
        <v>1947</v>
      </c>
      <c r="G159" s="438" t="s">
        <v>1908</v>
      </c>
      <c r="H159" s="438" t="s">
        <v>1909</v>
      </c>
      <c r="I159" s="438" t="s">
        <v>1910</v>
      </c>
      <c r="J159" s="587">
        <v>1.0</v>
      </c>
      <c r="K159" s="416">
        <v>29.9</v>
      </c>
      <c r="L159" s="438" t="s">
        <v>1911</v>
      </c>
      <c r="M159" s="438" t="s">
        <v>2842</v>
      </c>
      <c r="N159" s="438" t="s">
        <v>1913</v>
      </c>
      <c r="O159" s="416">
        <v>1.64</v>
      </c>
      <c r="P159" s="588">
        <v>0.0</v>
      </c>
      <c r="Q159" s="588">
        <v>0.0</v>
      </c>
      <c r="R159" s="588">
        <v>2.07</v>
      </c>
      <c r="S159" s="588">
        <v>0.0</v>
      </c>
      <c r="T159" s="588">
        <v>0.0</v>
      </c>
      <c r="U159" s="588">
        <v>0.45</v>
      </c>
      <c r="V159" s="416">
        <v>0.39</v>
      </c>
      <c r="W159" s="416">
        <v>1.79</v>
      </c>
      <c r="X159" s="586">
        <v>42556.0</v>
      </c>
      <c r="Y159" s="586">
        <v>42572.44027777778</v>
      </c>
      <c r="Z159" s="438" t="s">
        <v>1914</v>
      </c>
      <c r="AA159" s="438" t="s">
        <v>1915</v>
      </c>
      <c r="AB159" s="586">
        <v>42572.44027777778</v>
      </c>
      <c r="AC159" s="586">
        <v>42569.0</v>
      </c>
      <c r="AD159" s="586">
        <v>42569.0</v>
      </c>
      <c r="AE159" s="438" t="s">
        <v>1916</v>
      </c>
      <c r="AF159" s="438"/>
      <c r="AG159" s="586"/>
      <c r="AH159" s="586"/>
      <c r="AI159" s="589"/>
      <c r="AJ159" s="438"/>
      <c r="AK159" s="588">
        <v>3.58</v>
      </c>
      <c r="AL159" s="589">
        <v>0.0</v>
      </c>
      <c r="AM159" s="438" t="s">
        <v>1917</v>
      </c>
      <c r="AN159" s="438" t="s">
        <v>1918</v>
      </c>
      <c r="AO159" s="438" t="s">
        <v>1919</v>
      </c>
      <c r="AP159" s="438" t="s">
        <v>1920</v>
      </c>
      <c r="AQ159" s="438" t="s">
        <v>2843</v>
      </c>
      <c r="AR159" s="588">
        <v>0.0</v>
      </c>
      <c r="AS159" s="588">
        <v>0.0</v>
      </c>
      <c r="AT159" s="588">
        <v>0.0</v>
      </c>
      <c r="AU159" s="588">
        <v>0.0</v>
      </c>
      <c r="AV159" s="588">
        <v>0.0</v>
      </c>
      <c r="AW159" s="588">
        <v>0.37</v>
      </c>
      <c r="AX159" s="588">
        <v>12.92</v>
      </c>
      <c r="AY159" s="588">
        <v>0.0</v>
      </c>
      <c r="AZ159" s="588">
        <v>0.45</v>
      </c>
      <c r="BA159" s="588">
        <v>29.9</v>
      </c>
      <c r="BB159" s="589">
        <v>24597.0</v>
      </c>
      <c r="BC159" s="438" t="s">
        <v>1922</v>
      </c>
      <c r="BD159" s="438"/>
      <c r="BE159" s="438" t="s">
        <v>1923</v>
      </c>
      <c r="BF159" s="438" t="s">
        <v>1924</v>
      </c>
      <c r="BG159" s="438" t="s">
        <v>1925</v>
      </c>
      <c r="BH159" s="588">
        <v>0.0</v>
      </c>
      <c r="BI159" s="438" t="s">
        <v>1926</v>
      </c>
      <c r="BJ159" s="438" t="s">
        <v>1927</v>
      </c>
      <c r="BK159" s="438" t="s">
        <v>1928</v>
      </c>
      <c r="BL159" s="438" t="s">
        <v>1929</v>
      </c>
      <c r="BM159" s="438" t="s">
        <v>1930</v>
      </c>
      <c r="BN159" s="588">
        <v>29.9</v>
      </c>
      <c r="BO159" s="438" t="s">
        <v>1931</v>
      </c>
      <c r="BP159" s="438" t="s">
        <v>2794</v>
      </c>
      <c r="BQ159" s="438" t="s">
        <v>2844</v>
      </c>
      <c r="BR159" s="438" t="s">
        <v>1934</v>
      </c>
      <c r="BS159" s="438" t="s">
        <v>1935</v>
      </c>
      <c r="BT159" s="438" t="s">
        <v>1936</v>
      </c>
      <c r="BU159" s="589"/>
      <c r="BV159" s="438" t="s">
        <v>1936</v>
      </c>
      <c r="BW159" s="438"/>
      <c r="BX159" s="416">
        <f t="shared" si="3"/>
        <v>3.82</v>
      </c>
      <c r="BY159" s="89" t="s">
        <v>1937</v>
      </c>
      <c r="BZ159" s="89" t="s">
        <v>2845</v>
      </c>
    </row>
    <row r="160" ht="12.75" hidden="1" customHeight="1">
      <c r="A160" s="6">
        <v>43157.0</v>
      </c>
      <c r="B160" s="438" t="s">
        <v>2846</v>
      </c>
      <c r="C160" s="438" t="s">
        <v>2847</v>
      </c>
      <c r="D160" s="586">
        <v>42556.0</v>
      </c>
      <c r="E160" s="438" t="s">
        <v>2848</v>
      </c>
      <c r="F160" s="438" t="s">
        <v>2047</v>
      </c>
      <c r="G160" s="438" t="s">
        <v>1908</v>
      </c>
      <c r="H160" s="438" t="s">
        <v>1909</v>
      </c>
      <c r="I160" s="438" t="s">
        <v>1910</v>
      </c>
      <c r="J160" s="587">
        <v>3.0</v>
      </c>
      <c r="K160" s="416">
        <v>89.7</v>
      </c>
      <c r="L160" s="438" t="s">
        <v>1911</v>
      </c>
      <c r="M160" s="438" t="s">
        <v>2849</v>
      </c>
      <c r="N160" s="438" t="s">
        <v>1913</v>
      </c>
      <c r="O160" s="416">
        <v>4.93</v>
      </c>
      <c r="P160" s="588">
        <v>0.0</v>
      </c>
      <c r="Q160" s="588">
        <v>0.0</v>
      </c>
      <c r="R160" s="588">
        <v>6.21</v>
      </c>
      <c r="S160" s="588">
        <v>0.0</v>
      </c>
      <c r="T160" s="588">
        <v>0.0</v>
      </c>
      <c r="U160" s="588">
        <v>1.35</v>
      </c>
      <c r="V160" s="416">
        <v>1.17</v>
      </c>
      <c r="W160" s="416">
        <v>5.38</v>
      </c>
      <c r="X160" s="586">
        <v>42556.0</v>
      </c>
      <c r="Y160" s="586">
        <v>42570.40694444445</v>
      </c>
      <c r="Z160" s="438" t="s">
        <v>1914</v>
      </c>
      <c r="AA160" s="438" t="s">
        <v>1915</v>
      </c>
      <c r="AB160" s="586">
        <v>42570.40694444445</v>
      </c>
      <c r="AC160" s="586">
        <v>42569.0</v>
      </c>
      <c r="AD160" s="586">
        <v>42569.0</v>
      </c>
      <c r="AE160" s="438" t="s">
        <v>1916</v>
      </c>
      <c r="AF160" s="438"/>
      <c r="AG160" s="586"/>
      <c r="AH160" s="586"/>
      <c r="AI160" s="589"/>
      <c r="AJ160" s="438"/>
      <c r="AK160" s="588">
        <v>10.77</v>
      </c>
      <c r="AL160" s="589">
        <v>0.0</v>
      </c>
      <c r="AM160" s="438" t="s">
        <v>1917</v>
      </c>
      <c r="AN160" s="438" t="s">
        <v>1918</v>
      </c>
      <c r="AO160" s="438" t="s">
        <v>1919</v>
      </c>
      <c r="AP160" s="438" t="s">
        <v>1920</v>
      </c>
      <c r="AQ160" s="438" t="s">
        <v>2850</v>
      </c>
      <c r="AR160" s="588">
        <v>0.0</v>
      </c>
      <c r="AS160" s="588">
        <v>0.0</v>
      </c>
      <c r="AT160" s="588">
        <v>0.0</v>
      </c>
      <c r="AU160" s="588">
        <v>0.0</v>
      </c>
      <c r="AV160" s="588">
        <v>0.0</v>
      </c>
      <c r="AW160" s="588">
        <v>1.01</v>
      </c>
      <c r="AX160" s="588">
        <v>27.62</v>
      </c>
      <c r="AY160" s="588">
        <v>0.0</v>
      </c>
      <c r="AZ160" s="588">
        <v>1.35</v>
      </c>
      <c r="BA160" s="588">
        <v>89.7</v>
      </c>
      <c r="BB160" s="589">
        <v>24597.0</v>
      </c>
      <c r="BC160" s="438" t="s">
        <v>1922</v>
      </c>
      <c r="BD160" s="438"/>
      <c r="BE160" s="438" t="s">
        <v>1923</v>
      </c>
      <c r="BF160" s="438" t="s">
        <v>1924</v>
      </c>
      <c r="BG160" s="438" t="s">
        <v>1925</v>
      </c>
      <c r="BH160" s="588">
        <v>0.0</v>
      </c>
      <c r="BI160" s="438" t="s">
        <v>1926</v>
      </c>
      <c r="BJ160" s="438" t="s">
        <v>1927</v>
      </c>
      <c r="BK160" s="438" t="s">
        <v>1928</v>
      </c>
      <c r="BL160" s="438" t="s">
        <v>1929</v>
      </c>
      <c r="BM160" s="438" t="s">
        <v>1930</v>
      </c>
      <c r="BN160" s="588">
        <v>29.9</v>
      </c>
      <c r="BO160" s="438" t="s">
        <v>1931</v>
      </c>
      <c r="BP160" s="438" t="s">
        <v>2851</v>
      </c>
      <c r="BQ160" s="438" t="s">
        <v>2852</v>
      </c>
      <c r="BR160" s="438" t="s">
        <v>1934</v>
      </c>
      <c r="BS160" s="438" t="s">
        <v>1935</v>
      </c>
      <c r="BT160" s="438" t="s">
        <v>1936</v>
      </c>
      <c r="BU160" s="589"/>
      <c r="BV160" s="438" t="s">
        <v>1936</v>
      </c>
      <c r="BW160" s="438"/>
      <c r="BX160" s="416">
        <f t="shared" si="3"/>
        <v>11.48</v>
      </c>
      <c r="BY160" s="89" t="s">
        <v>1937</v>
      </c>
      <c r="BZ160" s="89" t="s">
        <v>2853</v>
      </c>
    </row>
    <row r="161" ht="12.75" hidden="1" customHeight="1">
      <c r="A161" s="6">
        <v>43199.0</v>
      </c>
      <c r="B161" s="438" t="s">
        <v>2854</v>
      </c>
      <c r="C161" s="438" t="s">
        <v>2855</v>
      </c>
      <c r="D161" s="586">
        <v>42558.0</v>
      </c>
      <c r="E161" s="438" t="s">
        <v>2856</v>
      </c>
      <c r="F161" s="438" t="s">
        <v>2073</v>
      </c>
      <c r="G161" s="438" t="s">
        <v>1948</v>
      </c>
      <c r="H161" s="438" t="s">
        <v>1909</v>
      </c>
      <c r="I161" s="438" t="s">
        <v>1910</v>
      </c>
      <c r="J161" s="587">
        <v>1.0</v>
      </c>
      <c r="K161" s="416">
        <v>56.31</v>
      </c>
      <c r="L161" s="438" t="s">
        <v>1949</v>
      </c>
      <c r="M161" s="438" t="s">
        <v>2857</v>
      </c>
      <c r="N161" s="438" t="s">
        <v>1913</v>
      </c>
      <c r="O161" s="416">
        <v>3.09</v>
      </c>
      <c r="P161" s="588">
        <v>0.0</v>
      </c>
      <c r="Q161" s="588">
        <v>0.0</v>
      </c>
      <c r="R161" s="588">
        <v>3.744</v>
      </c>
      <c r="S161" s="588">
        <v>0.0</v>
      </c>
      <c r="T161" s="588">
        <v>0.0</v>
      </c>
      <c r="U161" s="588">
        <v>0.45</v>
      </c>
      <c r="V161" s="416">
        <v>0.73</v>
      </c>
      <c r="W161" s="416">
        <v>3.38</v>
      </c>
      <c r="X161" s="586">
        <v>42558.0</v>
      </c>
      <c r="Y161" s="586">
        <v>42577.68402777778</v>
      </c>
      <c r="Z161" s="438" t="s">
        <v>1914</v>
      </c>
      <c r="AA161" s="438" t="s">
        <v>1915</v>
      </c>
      <c r="AB161" s="586">
        <v>42577.68402777778</v>
      </c>
      <c r="AC161" s="586">
        <v>42569.0</v>
      </c>
      <c r="AD161" s="586">
        <v>42571.0</v>
      </c>
      <c r="AE161" s="438" t="s">
        <v>1916</v>
      </c>
      <c r="AF161" s="438"/>
      <c r="AG161" s="586"/>
      <c r="AH161" s="586"/>
      <c r="AI161" s="589"/>
      <c r="AJ161" s="438"/>
      <c r="AK161" s="588">
        <v>6.75</v>
      </c>
      <c r="AL161" s="589">
        <v>0.0</v>
      </c>
      <c r="AM161" s="438" t="s">
        <v>1917</v>
      </c>
      <c r="AN161" s="438" t="s">
        <v>1918</v>
      </c>
      <c r="AO161" s="438" t="s">
        <v>1919</v>
      </c>
      <c r="AP161" s="438" t="s">
        <v>1920</v>
      </c>
      <c r="AQ161" s="438" t="s">
        <v>2858</v>
      </c>
      <c r="AR161" s="588">
        <v>0.0</v>
      </c>
      <c r="AS161" s="588">
        <v>0.0</v>
      </c>
      <c r="AT161" s="588">
        <v>0.0</v>
      </c>
      <c r="AU161" s="588">
        <v>0.0</v>
      </c>
      <c r="AV161" s="588">
        <v>0.0</v>
      </c>
      <c r="AW161" s="588">
        <v>0.36</v>
      </c>
      <c r="AX161" s="588">
        <v>7.41</v>
      </c>
      <c r="AY161" s="588">
        <v>0.0</v>
      </c>
      <c r="AZ161" s="588">
        <v>0.45</v>
      </c>
      <c r="BA161" s="588">
        <v>56.31</v>
      </c>
      <c r="BB161" s="589">
        <v>24600.0</v>
      </c>
      <c r="BC161" s="438" t="s">
        <v>1922</v>
      </c>
      <c r="BD161" s="438"/>
      <c r="BE161" s="438" t="s">
        <v>1952</v>
      </c>
      <c r="BF161" s="438" t="s">
        <v>1924</v>
      </c>
      <c r="BG161" s="438" t="s">
        <v>1925</v>
      </c>
      <c r="BH161" s="588">
        <v>0.0</v>
      </c>
      <c r="BI161" s="438" t="s">
        <v>1926</v>
      </c>
      <c r="BJ161" s="438" t="s">
        <v>1927</v>
      </c>
      <c r="BK161" s="438" t="s">
        <v>1928</v>
      </c>
      <c r="BL161" s="438" t="s">
        <v>1929</v>
      </c>
      <c r="BM161" s="438" t="s">
        <v>1930</v>
      </c>
      <c r="BN161" s="588">
        <v>59.9</v>
      </c>
      <c r="BO161" s="438" t="s">
        <v>1955</v>
      </c>
      <c r="BP161" s="438" t="s">
        <v>2076</v>
      </c>
      <c r="BQ161" s="438" t="s">
        <v>2859</v>
      </c>
      <c r="BR161" s="438" t="s">
        <v>1957</v>
      </c>
      <c r="BS161" s="438" t="s">
        <v>1958</v>
      </c>
      <c r="BT161" s="438" t="s">
        <v>1936</v>
      </c>
      <c r="BU161" s="589"/>
      <c r="BV161" s="438" t="s">
        <v>1936</v>
      </c>
      <c r="BW161" s="438"/>
      <c r="BX161" s="416">
        <f t="shared" si="3"/>
        <v>7.2</v>
      </c>
      <c r="BY161" s="89" t="s">
        <v>1937</v>
      </c>
      <c r="BZ161" s="89" t="s">
        <v>2860</v>
      </c>
    </row>
    <row r="162" ht="12.75" hidden="1" customHeight="1">
      <c r="A162" s="6">
        <v>43199.0</v>
      </c>
      <c r="B162" s="438" t="s">
        <v>2854</v>
      </c>
      <c r="C162" s="438" t="s">
        <v>2855</v>
      </c>
      <c r="D162" s="586">
        <v>42558.0</v>
      </c>
      <c r="E162" s="438" t="s">
        <v>2856</v>
      </c>
      <c r="F162" s="438" t="s">
        <v>2073</v>
      </c>
      <c r="G162" s="438" t="s">
        <v>1908</v>
      </c>
      <c r="H162" s="438" t="s">
        <v>1909</v>
      </c>
      <c r="I162" s="438" t="s">
        <v>1910</v>
      </c>
      <c r="J162" s="587">
        <v>3.0</v>
      </c>
      <c r="K162" s="416">
        <v>89.7</v>
      </c>
      <c r="L162" s="438" t="s">
        <v>1911</v>
      </c>
      <c r="M162" s="438" t="s">
        <v>2857</v>
      </c>
      <c r="N162" s="438" t="s">
        <v>1913</v>
      </c>
      <c r="O162" s="416">
        <v>4.93</v>
      </c>
      <c r="P162" s="588">
        <v>0.0</v>
      </c>
      <c r="Q162" s="588">
        <v>0.0</v>
      </c>
      <c r="R162" s="588">
        <v>6.21</v>
      </c>
      <c r="S162" s="588">
        <v>0.0</v>
      </c>
      <c r="T162" s="588">
        <v>0.0</v>
      </c>
      <c r="U162" s="588">
        <v>1.35</v>
      </c>
      <c r="V162" s="416">
        <v>1.17</v>
      </c>
      <c r="W162" s="416">
        <v>5.38</v>
      </c>
      <c r="X162" s="586">
        <v>42558.0</v>
      </c>
      <c r="Y162" s="586">
        <v>42577.68402777778</v>
      </c>
      <c r="Z162" s="438" t="s">
        <v>1914</v>
      </c>
      <c r="AA162" s="438" t="s">
        <v>1915</v>
      </c>
      <c r="AB162" s="586">
        <v>42577.68402777778</v>
      </c>
      <c r="AC162" s="586">
        <v>42569.0</v>
      </c>
      <c r="AD162" s="586">
        <v>42571.0</v>
      </c>
      <c r="AE162" s="438" t="s">
        <v>1916</v>
      </c>
      <c r="AF162" s="438"/>
      <c r="AG162" s="586"/>
      <c r="AH162" s="586"/>
      <c r="AI162" s="589"/>
      <c r="AJ162" s="438"/>
      <c r="AK162" s="588">
        <v>10.77</v>
      </c>
      <c r="AL162" s="589">
        <v>0.0</v>
      </c>
      <c r="AM162" s="438" t="s">
        <v>1917</v>
      </c>
      <c r="AN162" s="438" t="s">
        <v>1918</v>
      </c>
      <c r="AO162" s="438" t="s">
        <v>1919</v>
      </c>
      <c r="AP162" s="438" t="s">
        <v>1920</v>
      </c>
      <c r="AQ162" s="438" t="s">
        <v>2858</v>
      </c>
      <c r="AR162" s="588">
        <v>0.0</v>
      </c>
      <c r="AS162" s="588">
        <v>0.0</v>
      </c>
      <c r="AT162" s="588">
        <v>0.0</v>
      </c>
      <c r="AU162" s="588">
        <v>0.0</v>
      </c>
      <c r="AV162" s="588">
        <v>0.0</v>
      </c>
      <c r="AW162" s="588">
        <v>1.03</v>
      </c>
      <c r="AX162" s="588">
        <v>21.84</v>
      </c>
      <c r="AY162" s="588">
        <v>0.0</v>
      </c>
      <c r="AZ162" s="588">
        <v>1.35</v>
      </c>
      <c r="BA162" s="588">
        <v>89.7</v>
      </c>
      <c r="BB162" s="589">
        <v>24597.0</v>
      </c>
      <c r="BC162" s="438" t="s">
        <v>1922</v>
      </c>
      <c r="BD162" s="438"/>
      <c r="BE162" s="438" t="s">
        <v>1923</v>
      </c>
      <c r="BF162" s="438" t="s">
        <v>1924</v>
      </c>
      <c r="BG162" s="438" t="s">
        <v>1925</v>
      </c>
      <c r="BH162" s="588">
        <v>0.0</v>
      </c>
      <c r="BI162" s="438" t="s">
        <v>1926</v>
      </c>
      <c r="BJ162" s="438" t="s">
        <v>1927</v>
      </c>
      <c r="BK162" s="438" t="s">
        <v>1928</v>
      </c>
      <c r="BL162" s="438" t="s">
        <v>1929</v>
      </c>
      <c r="BM162" s="438" t="s">
        <v>1930</v>
      </c>
      <c r="BN162" s="588">
        <v>29.9</v>
      </c>
      <c r="BO162" s="438" t="s">
        <v>1931</v>
      </c>
      <c r="BP162" s="438" t="s">
        <v>2076</v>
      </c>
      <c r="BQ162" s="438" t="s">
        <v>2859</v>
      </c>
      <c r="BR162" s="438" t="s">
        <v>1934</v>
      </c>
      <c r="BS162" s="438" t="s">
        <v>1935</v>
      </c>
      <c r="BT162" s="438" t="s">
        <v>1936</v>
      </c>
      <c r="BU162" s="589"/>
      <c r="BV162" s="438" t="s">
        <v>1936</v>
      </c>
      <c r="BW162" s="438"/>
      <c r="BX162" s="416">
        <f t="shared" si="3"/>
        <v>11.48</v>
      </c>
      <c r="BY162" s="89" t="s">
        <v>1937</v>
      </c>
      <c r="BZ162" s="89" t="s">
        <v>2860</v>
      </c>
    </row>
    <row r="163" ht="12.75" hidden="1" customHeight="1">
      <c r="A163" s="6">
        <v>43204.0</v>
      </c>
      <c r="B163" s="438" t="s">
        <v>2861</v>
      </c>
      <c r="C163" s="438" t="s">
        <v>2862</v>
      </c>
      <c r="D163" s="586">
        <v>42556.0</v>
      </c>
      <c r="E163" s="438" t="s">
        <v>2863</v>
      </c>
      <c r="F163" s="438" t="s">
        <v>2073</v>
      </c>
      <c r="G163" s="438" t="s">
        <v>1948</v>
      </c>
      <c r="H163" s="438" t="s">
        <v>1909</v>
      </c>
      <c r="I163" s="438" t="s">
        <v>1910</v>
      </c>
      <c r="J163" s="587">
        <v>4.0</v>
      </c>
      <c r="K163" s="416">
        <v>196.48</v>
      </c>
      <c r="L163" s="438" t="s">
        <v>1949</v>
      </c>
      <c r="M163" s="438" t="s">
        <v>2864</v>
      </c>
      <c r="N163" s="438" t="s">
        <v>1913</v>
      </c>
      <c r="O163" s="416">
        <v>10.78</v>
      </c>
      <c r="P163" s="588">
        <v>0.0</v>
      </c>
      <c r="Q163" s="588">
        <v>0.0</v>
      </c>
      <c r="R163" s="588">
        <v>14.976</v>
      </c>
      <c r="S163" s="588">
        <v>0.0</v>
      </c>
      <c r="T163" s="588">
        <v>0.0</v>
      </c>
      <c r="U163" s="588">
        <v>1.8</v>
      </c>
      <c r="V163" s="416">
        <v>2.55</v>
      </c>
      <c r="W163" s="416">
        <v>11.79</v>
      </c>
      <c r="X163" s="586">
        <v>42556.0</v>
      </c>
      <c r="Y163" s="586">
        <v>42569.64375</v>
      </c>
      <c r="Z163" s="438" t="s">
        <v>1914</v>
      </c>
      <c r="AA163" s="438" t="s">
        <v>1915</v>
      </c>
      <c r="AB163" s="586">
        <v>42569.64375</v>
      </c>
      <c r="AC163" s="586">
        <v>42569.0</v>
      </c>
      <c r="AD163" s="586">
        <v>42569.0</v>
      </c>
      <c r="AE163" s="438" t="s">
        <v>1916</v>
      </c>
      <c r="AF163" s="438"/>
      <c r="AG163" s="586"/>
      <c r="AH163" s="586"/>
      <c r="AI163" s="589"/>
      <c r="AJ163" s="438"/>
      <c r="AK163" s="588">
        <v>23.57</v>
      </c>
      <c r="AL163" s="589">
        <v>0.0</v>
      </c>
      <c r="AM163" s="438" t="s">
        <v>1917</v>
      </c>
      <c r="AN163" s="438" t="s">
        <v>1918</v>
      </c>
      <c r="AO163" s="438" t="s">
        <v>1919</v>
      </c>
      <c r="AP163" s="438" t="s">
        <v>1920</v>
      </c>
      <c r="AQ163" s="438" t="s">
        <v>2865</v>
      </c>
      <c r="AR163" s="588">
        <v>0.0</v>
      </c>
      <c r="AS163" s="588">
        <v>0.0</v>
      </c>
      <c r="AT163" s="588">
        <v>0.0</v>
      </c>
      <c r="AU163" s="588">
        <v>0.0</v>
      </c>
      <c r="AV163" s="588">
        <v>0.0</v>
      </c>
      <c r="AW163" s="588">
        <v>1.32</v>
      </c>
      <c r="AX163" s="588">
        <v>7.31</v>
      </c>
      <c r="AY163" s="588">
        <v>0.0</v>
      </c>
      <c r="AZ163" s="588">
        <v>1.8</v>
      </c>
      <c r="BA163" s="588">
        <v>196.48</v>
      </c>
      <c r="BB163" s="589">
        <v>24600.0</v>
      </c>
      <c r="BC163" s="438" t="s">
        <v>1922</v>
      </c>
      <c r="BD163" s="438"/>
      <c r="BE163" s="438" t="s">
        <v>1952</v>
      </c>
      <c r="BF163" s="438" t="s">
        <v>1924</v>
      </c>
      <c r="BG163" s="438" t="s">
        <v>1925</v>
      </c>
      <c r="BH163" s="588">
        <v>0.0</v>
      </c>
      <c r="BI163" s="438" t="s">
        <v>1926</v>
      </c>
      <c r="BJ163" s="438" t="s">
        <v>1927</v>
      </c>
      <c r="BK163" s="438" t="s">
        <v>1928</v>
      </c>
      <c r="BL163" s="438" t="s">
        <v>1929</v>
      </c>
      <c r="BM163" s="438" t="s">
        <v>1930</v>
      </c>
      <c r="BN163" s="588">
        <v>59.9</v>
      </c>
      <c r="BO163" s="438" t="s">
        <v>1955</v>
      </c>
      <c r="BP163" s="438" t="s">
        <v>2076</v>
      </c>
      <c r="BQ163" s="438" t="s">
        <v>2866</v>
      </c>
      <c r="BR163" s="438" t="s">
        <v>1957</v>
      </c>
      <c r="BS163" s="438" t="s">
        <v>1958</v>
      </c>
      <c r="BT163" s="438" t="s">
        <v>1936</v>
      </c>
      <c r="BU163" s="589"/>
      <c r="BV163" s="438" t="s">
        <v>1936</v>
      </c>
      <c r="BW163" s="438"/>
      <c r="BX163" s="416">
        <f t="shared" si="3"/>
        <v>25.12</v>
      </c>
      <c r="BY163" s="89" t="s">
        <v>1937</v>
      </c>
      <c r="BZ163" s="89" t="s">
        <v>2867</v>
      </c>
    </row>
    <row r="164" ht="12.75" hidden="1" customHeight="1">
      <c r="A164" s="6">
        <v>43204.0</v>
      </c>
      <c r="B164" s="438" t="s">
        <v>2861</v>
      </c>
      <c r="C164" s="438" t="s">
        <v>2862</v>
      </c>
      <c r="D164" s="586">
        <v>42556.0</v>
      </c>
      <c r="E164" s="438" t="s">
        <v>2863</v>
      </c>
      <c r="F164" s="438" t="s">
        <v>2073</v>
      </c>
      <c r="G164" s="438" t="s">
        <v>1908</v>
      </c>
      <c r="H164" s="438" t="s">
        <v>1909</v>
      </c>
      <c r="I164" s="438" t="s">
        <v>1910</v>
      </c>
      <c r="J164" s="587">
        <v>9.0</v>
      </c>
      <c r="K164" s="416">
        <v>269.1</v>
      </c>
      <c r="L164" s="438" t="s">
        <v>1911</v>
      </c>
      <c r="M164" s="438" t="s">
        <v>2864</v>
      </c>
      <c r="N164" s="438" t="s">
        <v>1913</v>
      </c>
      <c r="O164" s="416">
        <v>14.77</v>
      </c>
      <c r="P164" s="588">
        <v>0.0</v>
      </c>
      <c r="Q164" s="588">
        <v>0.0</v>
      </c>
      <c r="R164" s="588">
        <v>18.63</v>
      </c>
      <c r="S164" s="588">
        <v>0.0</v>
      </c>
      <c r="T164" s="588">
        <v>0.0</v>
      </c>
      <c r="U164" s="588">
        <v>4.05</v>
      </c>
      <c r="V164" s="416">
        <v>3.5</v>
      </c>
      <c r="W164" s="416">
        <v>16.15</v>
      </c>
      <c r="X164" s="586">
        <v>42556.0</v>
      </c>
      <c r="Y164" s="586">
        <v>42569.64375</v>
      </c>
      <c r="Z164" s="438" t="s">
        <v>1914</v>
      </c>
      <c r="AA164" s="438" t="s">
        <v>1915</v>
      </c>
      <c r="AB164" s="586">
        <v>42569.64375</v>
      </c>
      <c r="AC164" s="586">
        <v>42569.0</v>
      </c>
      <c r="AD164" s="586">
        <v>42569.0</v>
      </c>
      <c r="AE164" s="438" t="s">
        <v>1916</v>
      </c>
      <c r="AF164" s="438"/>
      <c r="AG164" s="586"/>
      <c r="AH164" s="586"/>
      <c r="AI164" s="589"/>
      <c r="AJ164" s="438"/>
      <c r="AK164" s="588">
        <v>32.29</v>
      </c>
      <c r="AL164" s="589">
        <v>0.0</v>
      </c>
      <c r="AM164" s="438" t="s">
        <v>1917</v>
      </c>
      <c r="AN164" s="438" t="s">
        <v>1918</v>
      </c>
      <c r="AO164" s="438" t="s">
        <v>1919</v>
      </c>
      <c r="AP164" s="438" t="s">
        <v>1920</v>
      </c>
      <c r="AQ164" s="438" t="s">
        <v>2865</v>
      </c>
      <c r="AR164" s="588">
        <v>0.0</v>
      </c>
      <c r="AS164" s="588">
        <v>0.0</v>
      </c>
      <c r="AT164" s="588">
        <v>0.0</v>
      </c>
      <c r="AU164" s="588">
        <v>0.0</v>
      </c>
      <c r="AV164" s="588">
        <v>0.0</v>
      </c>
      <c r="AW164" s="588">
        <v>2.85</v>
      </c>
      <c r="AX164" s="588">
        <v>16.14</v>
      </c>
      <c r="AY164" s="588">
        <v>0.0</v>
      </c>
      <c r="AZ164" s="588">
        <v>4.05</v>
      </c>
      <c r="BA164" s="588">
        <v>269.1</v>
      </c>
      <c r="BB164" s="589">
        <v>24597.0</v>
      </c>
      <c r="BC164" s="438" t="s">
        <v>1922</v>
      </c>
      <c r="BD164" s="438"/>
      <c r="BE164" s="438" t="s">
        <v>1923</v>
      </c>
      <c r="BF164" s="438" t="s">
        <v>1924</v>
      </c>
      <c r="BG164" s="438" t="s">
        <v>1925</v>
      </c>
      <c r="BH164" s="588">
        <v>0.0</v>
      </c>
      <c r="BI164" s="438" t="s">
        <v>1926</v>
      </c>
      <c r="BJ164" s="438" t="s">
        <v>1927</v>
      </c>
      <c r="BK164" s="438" t="s">
        <v>1928</v>
      </c>
      <c r="BL164" s="438" t="s">
        <v>1929</v>
      </c>
      <c r="BM164" s="438" t="s">
        <v>1930</v>
      </c>
      <c r="BN164" s="588">
        <v>29.9</v>
      </c>
      <c r="BO164" s="438" t="s">
        <v>1931</v>
      </c>
      <c r="BP164" s="438" t="s">
        <v>2076</v>
      </c>
      <c r="BQ164" s="438" t="s">
        <v>2866</v>
      </c>
      <c r="BR164" s="438" t="s">
        <v>1934</v>
      </c>
      <c r="BS164" s="438" t="s">
        <v>1935</v>
      </c>
      <c r="BT164" s="438" t="s">
        <v>1936</v>
      </c>
      <c r="BU164" s="589"/>
      <c r="BV164" s="438" t="s">
        <v>1936</v>
      </c>
      <c r="BW164" s="438"/>
      <c r="BX164" s="416">
        <f t="shared" si="3"/>
        <v>34.42</v>
      </c>
      <c r="BY164" s="89" t="s">
        <v>1937</v>
      </c>
      <c r="BZ164" s="89" t="s">
        <v>2867</v>
      </c>
    </row>
    <row r="165" ht="12.75" hidden="1" customHeight="1">
      <c r="A165" s="6">
        <v>43304.0</v>
      </c>
      <c r="B165" s="438" t="s">
        <v>2868</v>
      </c>
      <c r="C165" s="438" t="s">
        <v>2251</v>
      </c>
      <c r="D165" s="586">
        <v>42556.0</v>
      </c>
      <c r="E165" s="438" t="s">
        <v>2869</v>
      </c>
      <c r="F165" s="438" t="s">
        <v>1981</v>
      </c>
      <c r="G165" s="438" t="s">
        <v>1908</v>
      </c>
      <c r="H165" s="438" t="s">
        <v>1909</v>
      </c>
      <c r="I165" s="438" t="s">
        <v>1910</v>
      </c>
      <c r="J165" s="587">
        <v>1.0</v>
      </c>
      <c r="K165" s="416">
        <v>24.52</v>
      </c>
      <c r="L165" s="438" t="s">
        <v>1911</v>
      </c>
      <c r="M165" s="438" t="s">
        <v>2870</v>
      </c>
      <c r="N165" s="438" t="s">
        <v>1913</v>
      </c>
      <c r="O165" s="416">
        <v>1.34</v>
      </c>
      <c r="P165" s="588">
        <v>0.0</v>
      </c>
      <c r="Q165" s="588">
        <v>0.0</v>
      </c>
      <c r="R165" s="588">
        <v>2.07</v>
      </c>
      <c r="S165" s="588">
        <v>0.0</v>
      </c>
      <c r="T165" s="588">
        <v>0.0</v>
      </c>
      <c r="U165" s="588">
        <v>0.45</v>
      </c>
      <c r="V165" s="416">
        <v>0.32</v>
      </c>
      <c r="W165" s="416">
        <v>1.47</v>
      </c>
      <c r="X165" s="586">
        <v>42556.0</v>
      </c>
      <c r="Y165" s="586">
        <v>42569.64375</v>
      </c>
      <c r="Z165" s="438" t="s">
        <v>1914</v>
      </c>
      <c r="AA165" s="438" t="s">
        <v>1915</v>
      </c>
      <c r="AB165" s="586">
        <v>42569.64375</v>
      </c>
      <c r="AC165" s="586">
        <v>42569.0</v>
      </c>
      <c r="AD165" s="586">
        <v>42569.0</v>
      </c>
      <c r="AE165" s="438" t="s">
        <v>1916</v>
      </c>
      <c r="AF165" s="438"/>
      <c r="AG165" s="586"/>
      <c r="AH165" s="586"/>
      <c r="AI165" s="589"/>
      <c r="AJ165" s="438"/>
      <c r="AK165" s="588">
        <v>2.94</v>
      </c>
      <c r="AL165" s="589">
        <v>0.0</v>
      </c>
      <c r="AM165" s="438" t="s">
        <v>1917</v>
      </c>
      <c r="AN165" s="438" t="s">
        <v>1918</v>
      </c>
      <c r="AO165" s="438" t="s">
        <v>1919</v>
      </c>
      <c r="AP165" s="438" t="s">
        <v>1920</v>
      </c>
      <c r="AQ165" s="438" t="s">
        <v>2871</v>
      </c>
      <c r="AR165" s="588">
        <v>0.0</v>
      </c>
      <c r="AS165" s="588">
        <v>0.0</v>
      </c>
      <c r="AT165" s="588">
        <v>0.0</v>
      </c>
      <c r="AU165" s="588">
        <v>0.0</v>
      </c>
      <c r="AV165" s="588">
        <v>0.0</v>
      </c>
      <c r="AW165" s="588">
        <v>0.34</v>
      </c>
      <c r="AX165" s="588">
        <v>3.8</v>
      </c>
      <c r="AY165" s="588">
        <v>0.0</v>
      </c>
      <c r="AZ165" s="588">
        <v>0.45</v>
      </c>
      <c r="BA165" s="588">
        <v>24.52</v>
      </c>
      <c r="BB165" s="589">
        <v>24597.0</v>
      </c>
      <c r="BC165" s="438" t="s">
        <v>1922</v>
      </c>
      <c r="BD165" s="438"/>
      <c r="BE165" s="438" t="s">
        <v>1923</v>
      </c>
      <c r="BF165" s="438" t="s">
        <v>1924</v>
      </c>
      <c r="BG165" s="438" t="s">
        <v>1925</v>
      </c>
      <c r="BH165" s="588">
        <v>0.0</v>
      </c>
      <c r="BI165" s="438" t="s">
        <v>1926</v>
      </c>
      <c r="BJ165" s="438" t="s">
        <v>1927</v>
      </c>
      <c r="BK165" s="438" t="s">
        <v>1928</v>
      </c>
      <c r="BL165" s="438" t="s">
        <v>1929</v>
      </c>
      <c r="BM165" s="438" t="s">
        <v>1930</v>
      </c>
      <c r="BN165" s="588">
        <v>29.9</v>
      </c>
      <c r="BO165" s="438" t="s">
        <v>1931</v>
      </c>
      <c r="BP165" s="438" t="s">
        <v>1967</v>
      </c>
      <c r="BQ165" s="438" t="s">
        <v>2872</v>
      </c>
      <c r="BR165" s="438" t="s">
        <v>1934</v>
      </c>
      <c r="BS165" s="438" t="s">
        <v>1935</v>
      </c>
      <c r="BT165" s="438" t="s">
        <v>1936</v>
      </c>
      <c r="BU165" s="589"/>
      <c r="BV165" s="438" t="s">
        <v>1936</v>
      </c>
      <c r="BW165" s="438"/>
      <c r="BX165" s="416">
        <f t="shared" si="3"/>
        <v>3.13</v>
      </c>
      <c r="BY165" s="89" t="s">
        <v>1937</v>
      </c>
      <c r="BZ165" s="89" t="s">
        <v>2873</v>
      </c>
    </row>
    <row r="166" ht="12.75" hidden="1" customHeight="1">
      <c r="A166" s="6">
        <v>43394.0</v>
      </c>
      <c r="B166" s="438" t="s">
        <v>2874</v>
      </c>
      <c r="C166" s="438" t="s">
        <v>2875</v>
      </c>
      <c r="D166" s="586">
        <v>42556.0</v>
      </c>
      <c r="E166" s="438" t="s">
        <v>2876</v>
      </c>
      <c r="F166" s="438" t="s">
        <v>2127</v>
      </c>
      <c r="G166" s="438" t="s">
        <v>1948</v>
      </c>
      <c r="H166" s="438" t="s">
        <v>1909</v>
      </c>
      <c r="I166" s="438" t="s">
        <v>1910</v>
      </c>
      <c r="J166" s="587">
        <v>1.0</v>
      </c>
      <c r="K166" s="416">
        <v>56.31</v>
      </c>
      <c r="L166" s="438" t="s">
        <v>1949</v>
      </c>
      <c r="M166" s="438" t="s">
        <v>2877</v>
      </c>
      <c r="N166" s="438" t="s">
        <v>1913</v>
      </c>
      <c r="O166" s="416">
        <v>3.09</v>
      </c>
      <c r="P166" s="588">
        <v>0.0</v>
      </c>
      <c r="Q166" s="588">
        <v>0.0</v>
      </c>
      <c r="R166" s="588">
        <v>3.744</v>
      </c>
      <c r="S166" s="588">
        <v>0.0</v>
      </c>
      <c r="T166" s="588">
        <v>0.0</v>
      </c>
      <c r="U166" s="588">
        <v>0.45</v>
      </c>
      <c r="V166" s="416">
        <v>0.73</v>
      </c>
      <c r="W166" s="416">
        <v>3.38</v>
      </c>
      <c r="X166" s="586">
        <v>42556.0</v>
      </c>
      <c r="Y166" s="586">
        <v>42570.40694444445</v>
      </c>
      <c r="Z166" s="438" t="s">
        <v>1914</v>
      </c>
      <c r="AA166" s="438" t="s">
        <v>1915</v>
      </c>
      <c r="AB166" s="586">
        <v>42570.40694444445</v>
      </c>
      <c r="AC166" s="586">
        <v>42569.0</v>
      </c>
      <c r="AD166" s="586">
        <v>42569.0</v>
      </c>
      <c r="AE166" s="438" t="s">
        <v>1916</v>
      </c>
      <c r="AF166" s="438"/>
      <c r="AG166" s="586"/>
      <c r="AH166" s="586"/>
      <c r="AI166" s="589"/>
      <c r="AJ166" s="438"/>
      <c r="AK166" s="588">
        <v>6.76</v>
      </c>
      <c r="AL166" s="589">
        <v>0.0</v>
      </c>
      <c r="AM166" s="438" t="s">
        <v>1917</v>
      </c>
      <c r="AN166" s="438" t="s">
        <v>1918</v>
      </c>
      <c r="AO166" s="438" t="s">
        <v>1919</v>
      </c>
      <c r="AP166" s="438" t="s">
        <v>1920</v>
      </c>
      <c r="AQ166" s="438" t="s">
        <v>2878</v>
      </c>
      <c r="AR166" s="588">
        <v>0.0</v>
      </c>
      <c r="AS166" s="588">
        <v>0.0</v>
      </c>
      <c r="AT166" s="588">
        <v>0.0</v>
      </c>
      <c r="AU166" s="588">
        <v>0.0</v>
      </c>
      <c r="AV166" s="588">
        <v>0.0</v>
      </c>
      <c r="AW166" s="588">
        <v>0.38</v>
      </c>
      <c r="AX166" s="588">
        <v>12.85</v>
      </c>
      <c r="AY166" s="588">
        <v>0.0</v>
      </c>
      <c r="AZ166" s="588">
        <v>0.45</v>
      </c>
      <c r="BA166" s="588">
        <v>56.31</v>
      </c>
      <c r="BB166" s="589">
        <v>24600.0</v>
      </c>
      <c r="BC166" s="438" t="s">
        <v>1922</v>
      </c>
      <c r="BD166" s="438"/>
      <c r="BE166" s="438" t="s">
        <v>1952</v>
      </c>
      <c r="BF166" s="438" t="s">
        <v>1924</v>
      </c>
      <c r="BG166" s="438" t="s">
        <v>1925</v>
      </c>
      <c r="BH166" s="588">
        <v>0.0</v>
      </c>
      <c r="BI166" s="438" t="s">
        <v>1926</v>
      </c>
      <c r="BJ166" s="438" t="s">
        <v>1927</v>
      </c>
      <c r="BK166" s="438" t="s">
        <v>1928</v>
      </c>
      <c r="BL166" s="438" t="s">
        <v>1929</v>
      </c>
      <c r="BM166" s="438" t="s">
        <v>1930</v>
      </c>
      <c r="BN166" s="588">
        <v>59.9</v>
      </c>
      <c r="BO166" s="438" t="s">
        <v>1955</v>
      </c>
      <c r="BP166" s="438" t="s">
        <v>2013</v>
      </c>
      <c r="BQ166" s="438" t="s">
        <v>2879</v>
      </c>
      <c r="BR166" s="438" t="s">
        <v>1957</v>
      </c>
      <c r="BS166" s="438" t="s">
        <v>1958</v>
      </c>
      <c r="BT166" s="438" t="s">
        <v>1936</v>
      </c>
      <c r="BU166" s="589"/>
      <c r="BV166" s="438" t="s">
        <v>1936</v>
      </c>
      <c r="BW166" s="438"/>
      <c r="BX166" s="416">
        <f t="shared" si="3"/>
        <v>7.2</v>
      </c>
      <c r="BY166" s="89" t="s">
        <v>1937</v>
      </c>
      <c r="BZ166" s="89" t="s">
        <v>2880</v>
      </c>
    </row>
    <row r="167" ht="12.75" hidden="1" customHeight="1">
      <c r="A167" s="6">
        <v>43394.0</v>
      </c>
      <c r="B167" s="438" t="s">
        <v>2874</v>
      </c>
      <c r="C167" s="438" t="s">
        <v>2875</v>
      </c>
      <c r="D167" s="586">
        <v>42556.0</v>
      </c>
      <c r="E167" s="438" t="s">
        <v>2876</v>
      </c>
      <c r="F167" s="438" t="s">
        <v>2127</v>
      </c>
      <c r="G167" s="438" t="s">
        <v>1908</v>
      </c>
      <c r="H167" s="438" t="s">
        <v>1909</v>
      </c>
      <c r="I167" s="438" t="s">
        <v>1910</v>
      </c>
      <c r="J167" s="587">
        <v>1.0</v>
      </c>
      <c r="K167" s="416">
        <v>29.9</v>
      </c>
      <c r="L167" s="438" t="s">
        <v>1911</v>
      </c>
      <c r="M167" s="438" t="s">
        <v>2877</v>
      </c>
      <c r="N167" s="438" t="s">
        <v>1913</v>
      </c>
      <c r="O167" s="416">
        <v>1.64</v>
      </c>
      <c r="P167" s="588">
        <v>0.0</v>
      </c>
      <c r="Q167" s="588">
        <v>0.0</v>
      </c>
      <c r="R167" s="588">
        <v>2.07</v>
      </c>
      <c r="S167" s="588">
        <v>0.0</v>
      </c>
      <c r="T167" s="588">
        <v>0.0</v>
      </c>
      <c r="U167" s="588">
        <v>0.45</v>
      </c>
      <c r="V167" s="416">
        <v>0.39</v>
      </c>
      <c r="W167" s="416">
        <v>1.79</v>
      </c>
      <c r="X167" s="586">
        <v>42556.0</v>
      </c>
      <c r="Y167" s="586">
        <v>42570.40694444445</v>
      </c>
      <c r="Z167" s="438" t="s">
        <v>1914</v>
      </c>
      <c r="AA167" s="438" t="s">
        <v>1915</v>
      </c>
      <c r="AB167" s="586">
        <v>42570.40694444445</v>
      </c>
      <c r="AC167" s="586">
        <v>42569.0</v>
      </c>
      <c r="AD167" s="586">
        <v>42569.0</v>
      </c>
      <c r="AE167" s="438" t="s">
        <v>1916</v>
      </c>
      <c r="AF167" s="438"/>
      <c r="AG167" s="586"/>
      <c r="AH167" s="586"/>
      <c r="AI167" s="589"/>
      <c r="AJ167" s="438"/>
      <c r="AK167" s="588">
        <v>3.58</v>
      </c>
      <c r="AL167" s="589">
        <v>0.0</v>
      </c>
      <c r="AM167" s="438" t="s">
        <v>1917</v>
      </c>
      <c r="AN167" s="438" t="s">
        <v>1918</v>
      </c>
      <c r="AO167" s="438" t="s">
        <v>1919</v>
      </c>
      <c r="AP167" s="438" t="s">
        <v>1920</v>
      </c>
      <c r="AQ167" s="438" t="s">
        <v>2878</v>
      </c>
      <c r="AR167" s="588">
        <v>0.0</v>
      </c>
      <c r="AS167" s="588">
        <v>0.0</v>
      </c>
      <c r="AT167" s="588">
        <v>0.0</v>
      </c>
      <c r="AU167" s="588">
        <v>0.0</v>
      </c>
      <c r="AV167" s="588">
        <v>0.0</v>
      </c>
      <c r="AW167" s="588">
        <v>0.37</v>
      </c>
      <c r="AX167" s="588">
        <v>12.63</v>
      </c>
      <c r="AY167" s="588">
        <v>0.0</v>
      </c>
      <c r="AZ167" s="588">
        <v>0.45</v>
      </c>
      <c r="BA167" s="588">
        <v>29.9</v>
      </c>
      <c r="BB167" s="589">
        <v>24597.0</v>
      </c>
      <c r="BC167" s="438" t="s">
        <v>1922</v>
      </c>
      <c r="BD167" s="438"/>
      <c r="BE167" s="438" t="s">
        <v>1923</v>
      </c>
      <c r="BF167" s="438" t="s">
        <v>1924</v>
      </c>
      <c r="BG167" s="438" t="s">
        <v>1925</v>
      </c>
      <c r="BH167" s="588">
        <v>0.0</v>
      </c>
      <c r="BI167" s="438" t="s">
        <v>1926</v>
      </c>
      <c r="BJ167" s="438" t="s">
        <v>1927</v>
      </c>
      <c r="BK167" s="438" t="s">
        <v>1928</v>
      </c>
      <c r="BL167" s="438" t="s">
        <v>1929</v>
      </c>
      <c r="BM167" s="438" t="s">
        <v>1930</v>
      </c>
      <c r="BN167" s="588">
        <v>29.9</v>
      </c>
      <c r="BO167" s="438" t="s">
        <v>1931</v>
      </c>
      <c r="BP167" s="438" t="s">
        <v>2013</v>
      </c>
      <c r="BQ167" s="438" t="s">
        <v>2879</v>
      </c>
      <c r="BR167" s="438" t="s">
        <v>1934</v>
      </c>
      <c r="BS167" s="438" t="s">
        <v>1935</v>
      </c>
      <c r="BT167" s="438" t="s">
        <v>1936</v>
      </c>
      <c r="BU167" s="589"/>
      <c r="BV167" s="438" t="s">
        <v>1936</v>
      </c>
      <c r="BW167" s="438"/>
      <c r="BX167" s="416">
        <f t="shared" si="3"/>
        <v>3.82</v>
      </c>
      <c r="BY167" s="89" t="s">
        <v>1937</v>
      </c>
      <c r="BZ167" s="89" t="s">
        <v>2880</v>
      </c>
    </row>
    <row r="168" ht="12.75" hidden="1" customHeight="1">
      <c r="A168" s="6">
        <v>43495.0</v>
      </c>
      <c r="B168" s="438" t="s">
        <v>2881</v>
      </c>
      <c r="C168" s="438" t="s">
        <v>2882</v>
      </c>
      <c r="D168" s="586">
        <v>42558.0</v>
      </c>
      <c r="E168" s="438" t="s">
        <v>2883</v>
      </c>
      <c r="F168" s="438" t="s">
        <v>2064</v>
      </c>
      <c r="G168" s="438" t="s">
        <v>1908</v>
      </c>
      <c r="H168" s="438" t="s">
        <v>1909</v>
      </c>
      <c r="I168" s="438" t="s">
        <v>1910</v>
      </c>
      <c r="J168" s="587">
        <v>1.0</v>
      </c>
      <c r="K168" s="416">
        <v>29.9</v>
      </c>
      <c r="L168" s="438" t="s">
        <v>1911</v>
      </c>
      <c r="M168" s="438" t="s">
        <v>2884</v>
      </c>
      <c r="N168" s="438" t="s">
        <v>1913</v>
      </c>
      <c r="O168" s="416">
        <v>1.64</v>
      </c>
      <c r="P168" s="588">
        <v>0.0</v>
      </c>
      <c r="Q168" s="588">
        <v>0.0</v>
      </c>
      <c r="R168" s="588">
        <v>2.07</v>
      </c>
      <c r="S168" s="588">
        <v>0.0</v>
      </c>
      <c r="T168" s="588">
        <v>0.0</v>
      </c>
      <c r="U168" s="588">
        <v>0.45</v>
      </c>
      <c r="V168" s="416">
        <v>0.39</v>
      </c>
      <c r="W168" s="416">
        <v>1.79</v>
      </c>
      <c r="X168" s="586">
        <v>42558.0</v>
      </c>
      <c r="Y168" s="586">
        <v>42569.46388888889</v>
      </c>
      <c r="Z168" s="438" t="s">
        <v>1914</v>
      </c>
      <c r="AA168" s="438" t="s">
        <v>1915</v>
      </c>
      <c r="AB168" s="586">
        <v>42569.46388888889</v>
      </c>
      <c r="AC168" s="586">
        <v>42569.0</v>
      </c>
      <c r="AD168" s="586">
        <v>42569.0</v>
      </c>
      <c r="AE168" s="438" t="s">
        <v>1916</v>
      </c>
      <c r="AF168" s="438"/>
      <c r="AG168" s="586"/>
      <c r="AH168" s="586"/>
      <c r="AI168" s="589"/>
      <c r="AJ168" s="438"/>
      <c r="AK168" s="588">
        <v>3.58</v>
      </c>
      <c r="AL168" s="589">
        <v>0.0</v>
      </c>
      <c r="AM168" s="438" t="s">
        <v>1917</v>
      </c>
      <c r="AN168" s="438" t="s">
        <v>1918</v>
      </c>
      <c r="AO168" s="438" t="s">
        <v>1919</v>
      </c>
      <c r="AP168" s="438" t="s">
        <v>1920</v>
      </c>
      <c r="AQ168" s="438" t="s">
        <v>2885</v>
      </c>
      <c r="AR168" s="588">
        <v>0.0</v>
      </c>
      <c r="AS168" s="588">
        <v>0.0</v>
      </c>
      <c r="AT168" s="588">
        <v>0.0</v>
      </c>
      <c r="AU168" s="588">
        <v>0.0</v>
      </c>
      <c r="AV168" s="588">
        <v>0.0</v>
      </c>
      <c r="AW168" s="588">
        <v>0.42</v>
      </c>
      <c r="AX168" s="588">
        <v>24.42</v>
      </c>
      <c r="AY168" s="588">
        <v>0.0</v>
      </c>
      <c r="AZ168" s="588">
        <v>0.45</v>
      </c>
      <c r="BA168" s="588">
        <v>29.9</v>
      </c>
      <c r="BB168" s="589">
        <v>24597.0</v>
      </c>
      <c r="BC168" s="438" t="s">
        <v>1922</v>
      </c>
      <c r="BD168" s="438"/>
      <c r="BE168" s="438" t="s">
        <v>1923</v>
      </c>
      <c r="BF168" s="438" t="s">
        <v>1924</v>
      </c>
      <c r="BG168" s="438" t="s">
        <v>1925</v>
      </c>
      <c r="BH168" s="588">
        <v>0.0</v>
      </c>
      <c r="BI168" s="438" t="s">
        <v>1926</v>
      </c>
      <c r="BJ168" s="438" t="s">
        <v>1927</v>
      </c>
      <c r="BK168" s="438" t="s">
        <v>1928</v>
      </c>
      <c r="BL168" s="438" t="s">
        <v>1929</v>
      </c>
      <c r="BM168" s="438" t="s">
        <v>1930</v>
      </c>
      <c r="BN168" s="588">
        <v>29.9</v>
      </c>
      <c r="BO168" s="438" t="s">
        <v>1931</v>
      </c>
      <c r="BP168" s="438" t="s">
        <v>2379</v>
      </c>
      <c r="BQ168" s="438" t="s">
        <v>2886</v>
      </c>
      <c r="BR168" s="438" t="s">
        <v>1934</v>
      </c>
      <c r="BS168" s="438" t="s">
        <v>1935</v>
      </c>
      <c r="BT168" s="438" t="s">
        <v>1936</v>
      </c>
      <c r="BU168" s="589"/>
      <c r="BV168" s="438" t="s">
        <v>1936</v>
      </c>
      <c r="BW168" s="438"/>
      <c r="BX168" s="416">
        <f t="shared" si="3"/>
        <v>3.82</v>
      </c>
      <c r="BY168" s="89" t="s">
        <v>1937</v>
      </c>
      <c r="BZ168" s="89" t="s">
        <v>2887</v>
      </c>
    </row>
    <row r="169" ht="12.75" hidden="1" customHeight="1">
      <c r="A169" s="6">
        <v>43522.0</v>
      </c>
      <c r="B169" s="438" t="s">
        <v>2888</v>
      </c>
      <c r="C169" s="438" t="s">
        <v>2889</v>
      </c>
      <c r="D169" s="586">
        <v>42556.0</v>
      </c>
      <c r="E169" s="438" t="s">
        <v>2890</v>
      </c>
      <c r="F169" s="438" t="s">
        <v>2127</v>
      </c>
      <c r="G169" s="438" t="s">
        <v>1908</v>
      </c>
      <c r="H169" s="438" t="s">
        <v>1909</v>
      </c>
      <c r="I169" s="438" t="s">
        <v>1910</v>
      </c>
      <c r="J169" s="587">
        <v>2.0</v>
      </c>
      <c r="K169" s="416">
        <v>59.8</v>
      </c>
      <c r="L169" s="438" t="s">
        <v>1911</v>
      </c>
      <c r="M169" s="438" t="s">
        <v>2891</v>
      </c>
      <c r="N169" s="438" t="s">
        <v>1913</v>
      </c>
      <c r="O169" s="416">
        <v>3.28</v>
      </c>
      <c r="P169" s="588">
        <v>0.0</v>
      </c>
      <c r="Q169" s="588">
        <v>0.0</v>
      </c>
      <c r="R169" s="588">
        <v>4.14</v>
      </c>
      <c r="S169" s="588">
        <v>0.0</v>
      </c>
      <c r="T169" s="588">
        <v>0.0</v>
      </c>
      <c r="U169" s="588">
        <v>0.9</v>
      </c>
      <c r="V169" s="416">
        <v>0.78</v>
      </c>
      <c r="W169" s="416">
        <v>3.59</v>
      </c>
      <c r="X169" s="586">
        <v>42556.0</v>
      </c>
      <c r="Y169" s="586">
        <v>42570.40694444445</v>
      </c>
      <c r="Z169" s="438" t="s">
        <v>1914</v>
      </c>
      <c r="AA169" s="438" t="s">
        <v>1915</v>
      </c>
      <c r="AB169" s="586">
        <v>42570.40694444445</v>
      </c>
      <c r="AC169" s="586">
        <v>42569.0</v>
      </c>
      <c r="AD169" s="586">
        <v>42569.0</v>
      </c>
      <c r="AE169" s="438" t="s">
        <v>1916</v>
      </c>
      <c r="AF169" s="438"/>
      <c r="AG169" s="586"/>
      <c r="AH169" s="586"/>
      <c r="AI169" s="589"/>
      <c r="AJ169" s="438"/>
      <c r="AK169" s="588">
        <v>7.17</v>
      </c>
      <c r="AL169" s="589">
        <v>0.0</v>
      </c>
      <c r="AM169" s="438" t="s">
        <v>1917</v>
      </c>
      <c r="AN169" s="438" t="s">
        <v>1918</v>
      </c>
      <c r="AO169" s="438" t="s">
        <v>1919</v>
      </c>
      <c r="AP169" s="438" t="s">
        <v>1920</v>
      </c>
      <c r="AQ169" s="438" t="s">
        <v>2892</v>
      </c>
      <c r="AR169" s="588">
        <v>0.0</v>
      </c>
      <c r="AS169" s="588">
        <v>0.0</v>
      </c>
      <c r="AT169" s="588">
        <v>0.0</v>
      </c>
      <c r="AU169" s="588">
        <v>0.0</v>
      </c>
      <c r="AV169" s="588">
        <v>0.0</v>
      </c>
      <c r="AW169" s="588">
        <v>0.7</v>
      </c>
      <c r="AX169" s="588">
        <v>20.08</v>
      </c>
      <c r="AY169" s="588">
        <v>0.0</v>
      </c>
      <c r="AZ169" s="588">
        <v>0.9</v>
      </c>
      <c r="BA169" s="588">
        <v>59.8</v>
      </c>
      <c r="BB169" s="589">
        <v>24597.0</v>
      </c>
      <c r="BC169" s="438" t="s">
        <v>1922</v>
      </c>
      <c r="BD169" s="438"/>
      <c r="BE169" s="438" t="s">
        <v>1923</v>
      </c>
      <c r="BF169" s="438" t="s">
        <v>1924</v>
      </c>
      <c r="BG169" s="438" t="s">
        <v>1925</v>
      </c>
      <c r="BH169" s="588">
        <v>0.0</v>
      </c>
      <c r="BI169" s="438" t="s">
        <v>1926</v>
      </c>
      <c r="BJ169" s="438" t="s">
        <v>1927</v>
      </c>
      <c r="BK169" s="438" t="s">
        <v>1928</v>
      </c>
      <c r="BL169" s="438" t="s">
        <v>1929</v>
      </c>
      <c r="BM169" s="438" t="s">
        <v>1930</v>
      </c>
      <c r="BN169" s="588">
        <v>29.9</v>
      </c>
      <c r="BO169" s="438" t="s">
        <v>1931</v>
      </c>
      <c r="BP169" s="438" t="s">
        <v>2013</v>
      </c>
      <c r="BQ169" s="438" t="s">
        <v>2893</v>
      </c>
      <c r="BR169" s="438" t="s">
        <v>1934</v>
      </c>
      <c r="BS169" s="438" t="s">
        <v>1935</v>
      </c>
      <c r="BT169" s="438" t="s">
        <v>1936</v>
      </c>
      <c r="BU169" s="589"/>
      <c r="BV169" s="438" t="s">
        <v>1936</v>
      </c>
      <c r="BW169" s="438"/>
      <c r="BX169" s="416">
        <f t="shared" si="3"/>
        <v>7.65</v>
      </c>
      <c r="BY169" s="89" t="s">
        <v>1937</v>
      </c>
      <c r="BZ169" s="89" t="s">
        <v>2894</v>
      </c>
    </row>
    <row r="170" ht="12.75" hidden="1" customHeight="1">
      <c r="A170" s="6">
        <v>43560.0</v>
      </c>
      <c r="B170" s="438" t="s">
        <v>2895</v>
      </c>
      <c r="C170" s="438" t="s">
        <v>2896</v>
      </c>
      <c r="D170" s="586">
        <v>42563.0</v>
      </c>
      <c r="E170" s="438" t="s">
        <v>2897</v>
      </c>
      <c r="F170" s="438" t="s">
        <v>2090</v>
      </c>
      <c r="G170" s="438" t="s">
        <v>1948</v>
      </c>
      <c r="H170" s="438" t="s">
        <v>1909</v>
      </c>
      <c r="I170" s="438" t="s">
        <v>1910</v>
      </c>
      <c r="J170" s="587">
        <v>1.0</v>
      </c>
      <c r="K170" s="416">
        <v>52.71</v>
      </c>
      <c r="L170" s="438" t="s">
        <v>1949</v>
      </c>
      <c r="M170" s="438" t="s">
        <v>2898</v>
      </c>
      <c r="N170" s="438" t="s">
        <v>1913</v>
      </c>
      <c r="O170" s="416">
        <v>2.89</v>
      </c>
      <c r="P170" s="588">
        <v>0.0</v>
      </c>
      <c r="Q170" s="588">
        <v>0.0</v>
      </c>
      <c r="R170" s="588">
        <v>3.744</v>
      </c>
      <c r="S170" s="588">
        <v>0.0</v>
      </c>
      <c r="T170" s="588">
        <v>0.0</v>
      </c>
      <c r="U170" s="588">
        <v>0.45</v>
      </c>
      <c r="V170" s="416">
        <v>0.69</v>
      </c>
      <c r="W170" s="416">
        <v>3.16</v>
      </c>
      <c r="X170" s="586">
        <v>42563.0</v>
      </c>
      <c r="Y170" s="586">
        <v>42591.7625</v>
      </c>
      <c r="Z170" s="438" t="s">
        <v>1914</v>
      </c>
      <c r="AA170" s="438" t="s">
        <v>1915</v>
      </c>
      <c r="AB170" s="586">
        <v>42591.7625</v>
      </c>
      <c r="AC170" s="586">
        <v>42590.0</v>
      </c>
      <c r="AD170" s="586">
        <v>42590.0</v>
      </c>
      <c r="AE170" s="438" t="s">
        <v>1916</v>
      </c>
      <c r="AF170" s="438"/>
      <c r="AG170" s="586"/>
      <c r="AH170" s="586"/>
      <c r="AI170" s="589"/>
      <c r="AJ170" s="438"/>
      <c r="AK170" s="588">
        <v>6.32</v>
      </c>
      <c r="AL170" s="589">
        <v>0.0</v>
      </c>
      <c r="AM170" s="438" t="s">
        <v>1917</v>
      </c>
      <c r="AN170" s="438" t="s">
        <v>1918</v>
      </c>
      <c r="AO170" s="438" t="s">
        <v>1919</v>
      </c>
      <c r="AP170" s="438" t="s">
        <v>1920</v>
      </c>
      <c r="AQ170" s="438" t="s">
        <v>2899</v>
      </c>
      <c r="AR170" s="588">
        <v>0.0</v>
      </c>
      <c r="AS170" s="588">
        <v>0.0</v>
      </c>
      <c r="AT170" s="588">
        <v>0.0</v>
      </c>
      <c r="AU170" s="588">
        <v>0.0</v>
      </c>
      <c r="AV170" s="588">
        <v>0.0</v>
      </c>
      <c r="AW170" s="588">
        <v>0.35</v>
      </c>
      <c r="AX170" s="588">
        <v>6.35</v>
      </c>
      <c r="AY170" s="588">
        <v>0.0</v>
      </c>
      <c r="AZ170" s="588">
        <v>0.45</v>
      </c>
      <c r="BA170" s="588">
        <v>52.71</v>
      </c>
      <c r="BB170" s="589">
        <v>24600.0</v>
      </c>
      <c r="BC170" s="438" t="s">
        <v>1922</v>
      </c>
      <c r="BD170" s="438"/>
      <c r="BE170" s="438" t="s">
        <v>1952</v>
      </c>
      <c r="BF170" s="438" t="s">
        <v>1924</v>
      </c>
      <c r="BG170" s="438" t="s">
        <v>1925</v>
      </c>
      <c r="BH170" s="588">
        <v>0.0</v>
      </c>
      <c r="BI170" s="438" t="s">
        <v>1926</v>
      </c>
      <c r="BJ170" s="438" t="s">
        <v>1927</v>
      </c>
      <c r="BK170" s="438" t="s">
        <v>1928</v>
      </c>
      <c r="BL170" s="438" t="s">
        <v>1929</v>
      </c>
      <c r="BM170" s="438" t="s">
        <v>1930</v>
      </c>
      <c r="BN170" s="588">
        <v>59.9</v>
      </c>
      <c r="BO170" s="438" t="s">
        <v>1955</v>
      </c>
      <c r="BP170" s="438" t="s">
        <v>2093</v>
      </c>
      <c r="BQ170" s="438" t="s">
        <v>2900</v>
      </c>
      <c r="BR170" s="438" t="s">
        <v>1957</v>
      </c>
      <c r="BS170" s="438" t="s">
        <v>1958</v>
      </c>
      <c r="BT170" s="438" t="s">
        <v>1936</v>
      </c>
      <c r="BU170" s="589"/>
      <c r="BV170" s="438" t="s">
        <v>1936</v>
      </c>
      <c r="BW170" s="438"/>
      <c r="BX170" s="416">
        <f t="shared" si="3"/>
        <v>6.74</v>
      </c>
      <c r="BY170" s="89" t="s">
        <v>1937</v>
      </c>
      <c r="BZ170" s="89" t="s">
        <v>2901</v>
      </c>
    </row>
    <row r="171" ht="12.75" hidden="1" customHeight="1">
      <c r="A171" s="6">
        <v>43560.0</v>
      </c>
      <c r="B171" s="438" t="s">
        <v>2895</v>
      </c>
      <c r="C171" s="438" t="s">
        <v>2896</v>
      </c>
      <c r="D171" s="586">
        <v>42563.0</v>
      </c>
      <c r="E171" s="438" t="s">
        <v>2897</v>
      </c>
      <c r="F171" s="438" t="s">
        <v>2090</v>
      </c>
      <c r="G171" s="438" t="s">
        <v>1908</v>
      </c>
      <c r="H171" s="438" t="s">
        <v>1909</v>
      </c>
      <c r="I171" s="438" t="s">
        <v>1910</v>
      </c>
      <c r="J171" s="587">
        <v>2.0</v>
      </c>
      <c r="K171" s="416">
        <v>59.8</v>
      </c>
      <c r="L171" s="438" t="s">
        <v>1911</v>
      </c>
      <c r="M171" s="438" t="s">
        <v>2898</v>
      </c>
      <c r="N171" s="438" t="s">
        <v>1913</v>
      </c>
      <c r="O171" s="416">
        <v>3.28</v>
      </c>
      <c r="P171" s="588">
        <v>0.0</v>
      </c>
      <c r="Q171" s="588">
        <v>0.0</v>
      </c>
      <c r="R171" s="588">
        <v>4.14</v>
      </c>
      <c r="S171" s="588">
        <v>0.0</v>
      </c>
      <c r="T171" s="588">
        <v>0.0</v>
      </c>
      <c r="U171" s="588">
        <v>0.9</v>
      </c>
      <c r="V171" s="416">
        <v>0.78</v>
      </c>
      <c r="W171" s="416">
        <v>3.59</v>
      </c>
      <c r="X171" s="586">
        <v>42563.0</v>
      </c>
      <c r="Y171" s="586">
        <v>42591.7625</v>
      </c>
      <c r="Z171" s="438" t="s">
        <v>1914</v>
      </c>
      <c r="AA171" s="438" t="s">
        <v>1915</v>
      </c>
      <c r="AB171" s="586">
        <v>42591.7625</v>
      </c>
      <c r="AC171" s="586">
        <v>42590.0</v>
      </c>
      <c r="AD171" s="586">
        <v>42590.0</v>
      </c>
      <c r="AE171" s="438" t="s">
        <v>1916</v>
      </c>
      <c r="AF171" s="438"/>
      <c r="AG171" s="586"/>
      <c r="AH171" s="586"/>
      <c r="AI171" s="589"/>
      <c r="AJ171" s="438"/>
      <c r="AK171" s="588">
        <v>7.17</v>
      </c>
      <c r="AL171" s="589">
        <v>0.0</v>
      </c>
      <c r="AM171" s="438" t="s">
        <v>1917</v>
      </c>
      <c r="AN171" s="438" t="s">
        <v>1918</v>
      </c>
      <c r="AO171" s="438" t="s">
        <v>1919</v>
      </c>
      <c r="AP171" s="438" t="s">
        <v>1920</v>
      </c>
      <c r="AQ171" s="438" t="s">
        <v>2899</v>
      </c>
      <c r="AR171" s="588">
        <v>0.0</v>
      </c>
      <c r="AS171" s="588">
        <v>0.0</v>
      </c>
      <c r="AT171" s="588">
        <v>0.0</v>
      </c>
      <c r="AU171" s="588">
        <v>0.0</v>
      </c>
      <c r="AV171" s="588">
        <v>0.0</v>
      </c>
      <c r="AW171" s="588">
        <v>0.64</v>
      </c>
      <c r="AX171" s="588">
        <v>11.88</v>
      </c>
      <c r="AY171" s="588">
        <v>0.0</v>
      </c>
      <c r="AZ171" s="588">
        <v>0.9</v>
      </c>
      <c r="BA171" s="588">
        <v>59.8</v>
      </c>
      <c r="BB171" s="589">
        <v>24597.0</v>
      </c>
      <c r="BC171" s="438" t="s">
        <v>1922</v>
      </c>
      <c r="BD171" s="438"/>
      <c r="BE171" s="438" t="s">
        <v>1923</v>
      </c>
      <c r="BF171" s="438" t="s">
        <v>1924</v>
      </c>
      <c r="BG171" s="438" t="s">
        <v>1925</v>
      </c>
      <c r="BH171" s="588">
        <v>0.0</v>
      </c>
      <c r="BI171" s="438" t="s">
        <v>1926</v>
      </c>
      <c r="BJ171" s="438" t="s">
        <v>1927</v>
      </c>
      <c r="BK171" s="438" t="s">
        <v>1928</v>
      </c>
      <c r="BL171" s="438" t="s">
        <v>1929</v>
      </c>
      <c r="BM171" s="438" t="s">
        <v>1930</v>
      </c>
      <c r="BN171" s="588">
        <v>29.9</v>
      </c>
      <c r="BO171" s="438" t="s">
        <v>1931</v>
      </c>
      <c r="BP171" s="438" t="s">
        <v>2093</v>
      </c>
      <c r="BQ171" s="438" t="s">
        <v>2900</v>
      </c>
      <c r="BR171" s="438" t="s">
        <v>1934</v>
      </c>
      <c r="BS171" s="438" t="s">
        <v>1935</v>
      </c>
      <c r="BT171" s="438" t="s">
        <v>1936</v>
      </c>
      <c r="BU171" s="589"/>
      <c r="BV171" s="438" t="s">
        <v>1936</v>
      </c>
      <c r="BW171" s="438"/>
      <c r="BX171" s="416">
        <f t="shared" si="3"/>
        <v>7.65</v>
      </c>
      <c r="BY171" s="89" t="s">
        <v>1937</v>
      </c>
      <c r="BZ171" s="89" t="s">
        <v>2901</v>
      </c>
    </row>
    <row r="172" ht="12.75" hidden="1" customHeight="1">
      <c r="A172" s="6">
        <v>43562.0</v>
      </c>
      <c r="B172" s="438" t="s">
        <v>2902</v>
      </c>
      <c r="C172" s="438" t="s">
        <v>2903</v>
      </c>
      <c r="D172" s="586">
        <v>42559.0</v>
      </c>
      <c r="E172" s="438" t="s">
        <v>2904</v>
      </c>
      <c r="F172" s="438" t="s">
        <v>2090</v>
      </c>
      <c r="G172" s="438" t="s">
        <v>1908</v>
      </c>
      <c r="H172" s="438" t="s">
        <v>1909</v>
      </c>
      <c r="I172" s="438" t="s">
        <v>1910</v>
      </c>
      <c r="J172" s="587">
        <v>1.0</v>
      </c>
      <c r="K172" s="416">
        <v>29.9</v>
      </c>
      <c r="L172" s="438" t="s">
        <v>1911</v>
      </c>
      <c r="M172" s="438" t="s">
        <v>2905</v>
      </c>
      <c r="N172" s="438" t="s">
        <v>1913</v>
      </c>
      <c r="O172" s="416">
        <v>1.64</v>
      </c>
      <c r="P172" s="588">
        <v>0.0</v>
      </c>
      <c r="Q172" s="588">
        <v>0.0</v>
      </c>
      <c r="R172" s="588">
        <v>2.07</v>
      </c>
      <c r="S172" s="588">
        <v>0.0</v>
      </c>
      <c r="T172" s="588">
        <v>0.0</v>
      </c>
      <c r="U172" s="588">
        <v>0.45</v>
      </c>
      <c r="V172" s="416">
        <v>0.39</v>
      </c>
      <c r="W172" s="416">
        <v>1.79</v>
      </c>
      <c r="X172" s="586">
        <v>42559.0</v>
      </c>
      <c r="Y172" s="586">
        <v>42570.46388888889</v>
      </c>
      <c r="Z172" s="438" t="s">
        <v>1914</v>
      </c>
      <c r="AA172" s="438" t="s">
        <v>1915</v>
      </c>
      <c r="AB172" s="586">
        <v>42570.46388888889</v>
      </c>
      <c r="AC172" s="586">
        <v>42569.0</v>
      </c>
      <c r="AD172" s="586">
        <v>42572.0</v>
      </c>
      <c r="AE172" s="438" t="s">
        <v>1916</v>
      </c>
      <c r="AF172" s="438"/>
      <c r="AG172" s="586"/>
      <c r="AH172" s="586"/>
      <c r="AI172" s="589"/>
      <c r="AJ172" s="438"/>
      <c r="AK172" s="588">
        <v>3.58</v>
      </c>
      <c r="AL172" s="589">
        <v>0.0</v>
      </c>
      <c r="AM172" s="438" t="s">
        <v>1917</v>
      </c>
      <c r="AN172" s="438" t="s">
        <v>1918</v>
      </c>
      <c r="AO172" s="438" t="s">
        <v>1919</v>
      </c>
      <c r="AP172" s="438" t="s">
        <v>1920</v>
      </c>
      <c r="AQ172" s="438" t="s">
        <v>2906</v>
      </c>
      <c r="AR172" s="588">
        <v>0.0</v>
      </c>
      <c r="AS172" s="588">
        <v>0.0</v>
      </c>
      <c r="AT172" s="588">
        <v>0.0</v>
      </c>
      <c r="AU172" s="588">
        <v>0.0</v>
      </c>
      <c r="AV172" s="588">
        <v>0.0</v>
      </c>
      <c r="AW172" s="588">
        <v>0.42</v>
      </c>
      <c r="AX172" s="588">
        <v>14.52</v>
      </c>
      <c r="AY172" s="588">
        <v>0.0</v>
      </c>
      <c r="AZ172" s="588">
        <v>0.45</v>
      </c>
      <c r="BA172" s="588">
        <v>29.9</v>
      </c>
      <c r="BB172" s="589">
        <v>24597.0</v>
      </c>
      <c r="BC172" s="438" t="s">
        <v>1922</v>
      </c>
      <c r="BD172" s="438"/>
      <c r="BE172" s="438" t="s">
        <v>1923</v>
      </c>
      <c r="BF172" s="438" t="s">
        <v>1924</v>
      </c>
      <c r="BG172" s="438" t="s">
        <v>1925</v>
      </c>
      <c r="BH172" s="588">
        <v>0.0</v>
      </c>
      <c r="BI172" s="438" t="s">
        <v>1926</v>
      </c>
      <c r="BJ172" s="438" t="s">
        <v>1927</v>
      </c>
      <c r="BK172" s="438" t="s">
        <v>1928</v>
      </c>
      <c r="BL172" s="438" t="s">
        <v>1929</v>
      </c>
      <c r="BM172" s="438" t="s">
        <v>1930</v>
      </c>
      <c r="BN172" s="588">
        <v>29.9</v>
      </c>
      <c r="BO172" s="438" t="s">
        <v>1931</v>
      </c>
      <c r="BP172" s="438" t="s">
        <v>2093</v>
      </c>
      <c r="BQ172" s="438" t="s">
        <v>2907</v>
      </c>
      <c r="BR172" s="438" t="s">
        <v>1934</v>
      </c>
      <c r="BS172" s="438" t="s">
        <v>1935</v>
      </c>
      <c r="BT172" s="438" t="s">
        <v>1936</v>
      </c>
      <c r="BU172" s="589"/>
      <c r="BV172" s="438" t="s">
        <v>1936</v>
      </c>
      <c r="BW172" s="438"/>
      <c r="BX172" s="416">
        <f t="shared" si="3"/>
        <v>3.82</v>
      </c>
      <c r="BY172" s="89" t="s">
        <v>1937</v>
      </c>
      <c r="BZ172" s="89" t="s">
        <v>2908</v>
      </c>
    </row>
    <row r="173" ht="12.75" hidden="1" customHeight="1">
      <c r="A173" s="6">
        <v>43713.0</v>
      </c>
      <c r="B173" s="438" t="s">
        <v>2909</v>
      </c>
      <c r="C173" s="438" t="s">
        <v>2910</v>
      </c>
      <c r="D173" s="586">
        <v>42559.0</v>
      </c>
      <c r="E173" s="438" t="s">
        <v>2911</v>
      </c>
      <c r="F173" s="438" t="s">
        <v>2064</v>
      </c>
      <c r="G173" s="438" t="s">
        <v>1948</v>
      </c>
      <c r="H173" s="438" t="s">
        <v>1909</v>
      </c>
      <c r="I173" s="438" t="s">
        <v>1910</v>
      </c>
      <c r="J173" s="587">
        <v>1.0</v>
      </c>
      <c r="K173" s="416">
        <v>59.9</v>
      </c>
      <c r="L173" s="438" t="s">
        <v>1949</v>
      </c>
      <c r="M173" s="438" t="s">
        <v>2912</v>
      </c>
      <c r="N173" s="438" t="s">
        <v>1913</v>
      </c>
      <c r="O173" s="416">
        <v>3.29</v>
      </c>
      <c r="P173" s="588">
        <v>0.0</v>
      </c>
      <c r="Q173" s="588">
        <v>0.0</v>
      </c>
      <c r="R173" s="588">
        <v>3.744</v>
      </c>
      <c r="S173" s="588">
        <v>0.0</v>
      </c>
      <c r="T173" s="588">
        <v>0.0</v>
      </c>
      <c r="U173" s="588">
        <v>0.45</v>
      </c>
      <c r="V173" s="416">
        <v>0.78</v>
      </c>
      <c r="W173" s="416">
        <v>3.59</v>
      </c>
      <c r="X173" s="586">
        <v>42559.0</v>
      </c>
      <c r="Y173" s="586">
        <v>42577.697222222225</v>
      </c>
      <c r="Z173" s="438" t="s">
        <v>1914</v>
      </c>
      <c r="AA173" s="438" t="s">
        <v>1915</v>
      </c>
      <c r="AB173" s="586">
        <v>42577.697222222225</v>
      </c>
      <c r="AC173" s="586">
        <v>42569.0</v>
      </c>
      <c r="AD173" s="586">
        <v>42570.0</v>
      </c>
      <c r="AE173" s="438" t="s">
        <v>1916</v>
      </c>
      <c r="AF173" s="438"/>
      <c r="AG173" s="586"/>
      <c r="AH173" s="586"/>
      <c r="AI173" s="589"/>
      <c r="AJ173" s="438"/>
      <c r="AK173" s="588">
        <v>7.19</v>
      </c>
      <c r="AL173" s="589">
        <v>0.0</v>
      </c>
      <c r="AM173" s="438" t="s">
        <v>1917</v>
      </c>
      <c r="AN173" s="438" t="s">
        <v>1918</v>
      </c>
      <c r="AO173" s="438" t="s">
        <v>1919</v>
      </c>
      <c r="AP173" s="438" t="s">
        <v>1920</v>
      </c>
      <c r="AQ173" s="438" t="s">
        <v>2913</v>
      </c>
      <c r="AR173" s="588">
        <v>0.0</v>
      </c>
      <c r="AS173" s="588">
        <v>0.0</v>
      </c>
      <c r="AT173" s="588">
        <v>0.0</v>
      </c>
      <c r="AU173" s="588">
        <v>0.0</v>
      </c>
      <c r="AV173" s="588">
        <v>0.0</v>
      </c>
      <c r="AW173" s="588">
        <v>0.44</v>
      </c>
      <c r="AX173" s="588">
        <v>28.79</v>
      </c>
      <c r="AY173" s="588">
        <v>0.0</v>
      </c>
      <c r="AZ173" s="588">
        <v>0.45</v>
      </c>
      <c r="BA173" s="588">
        <v>59.9</v>
      </c>
      <c r="BB173" s="589">
        <v>24600.0</v>
      </c>
      <c r="BC173" s="438" t="s">
        <v>1922</v>
      </c>
      <c r="BD173" s="438"/>
      <c r="BE173" s="438" t="s">
        <v>1952</v>
      </c>
      <c r="BF173" s="438" t="s">
        <v>1924</v>
      </c>
      <c r="BG173" s="438" t="s">
        <v>1925</v>
      </c>
      <c r="BH173" s="588">
        <v>0.0</v>
      </c>
      <c r="BI173" s="438" t="s">
        <v>1926</v>
      </c>
      <c r="BJ173" s="438" t="s">
        <v>1927</v>
      </c>
      <c r="BK173" s="438" t="s">
        <v>1928</v>
      </c>
      <c r="BL173" s="438" t="s">
        <v>1929</v>
      </c>
      <c r="BM173" s="438" t="s">
        <v>1930</v>
      </c>
      <c r="BN173" s="588">
        <v>59.9</v>
      </c>
      <c r="BO173" s="438" t="s">
        <v>1955</v>
      </c>
      <c r="BP173" s="438" t="s">
        <v>2914</v>
      </c>
      <c r="BQ173" s="438" t="s">
        <v>2915</v>
      </c>
      <c r="BR173" s="438" t="s">
        <v>1957</v>
      </c>
      <c r="BS173" s="438" t="s">
        <v>1958</v>
      </c>
      <c r="BT173" s="438" t="s">
        <v>1936</v>
      </c>
      <c r="BU173" s="589"/>
      <c r="BV173" s="438" t="s">
        <v>1936</v>
      </c>
      <c r="BW173" s="438"/>
      <c r="BX173" s="416">
        <f t="shared" si="3"/>
        <v>7.66</v>
      </c>
      <c r="BY173" s="89" t="s">
        <v>1937</v>
      </c>
      <c r="BZ173" s="89" t="s">
        <v>2916</v>
      </c>
    </row>
    <row r="174" ht="12.75" hidden="1" customHeight="1">
      <c r="A174" s="6">
        <v>43728.0</v>
      </c>
      <c r="B174" s="438" t="s">
        <v>2917</v>
      </c>
      <c r="C174" s="438" t="s">
        <v>2918</v>
      </c>
      <c r="D174" s="586">
        <v>42556.0</v>
      </c>
      <c r="E174" s="438" t="s">
        <v>2919</v>
      </c>
      <c r="F174" s="438" t="s">
        <v>1907</v>
      </c>
      <c r="G174" s="438" t="s">
        <v>1908</v>
      </c>
      <c r="H174" s="438" t="s">
        <v>1909</v>
      </c>
      <c r="I174" s="438" t="s">
        <v>1910</v>
      </c>
      <c r="J174" s="587">
        <v>1.0</v>
      </c>
      <c r="K174" s="416">
        <v>29.9</v>
      </c>
      <c r="L174" s="438" t="s">
        <v>1911</v>
      </c>
      <c r="M174" s="438" t="s">
        <v>2920</v>
      </c>
      <c r="N174" s="438" t="s">
        <v>1913</v>
      </c>
      <c r="O174" s="416">
        <v>1.64</v>
      </c>
      <c r="P174" s="588">
        <v>0.0</v>
      </c>
      <c r="Q174" s="588">
        <v>0.0</v>
      </c>
      <c r="R174" s="588">
        <v>2.07</v>
      </c>
      <c r="S174" s="588">
        <v>0.0</v>
      </c>
      <c r="T174" s="588">
        <v>0.0</v>
      </c>
      <c r="U174" s="588">
        <v>0.45</v>
      </c>
      <c r="V174" s="416">
        <v>0.39</v>
      </c>
      <c r="W174" s="416">
        <v>1.79</v>
      </c>
      <c r="X174" s="586">
        <v>42556.0</v>
      </c>
      <c r="Y174" s="586">
        <v>42569.64375</v>
      </c>
      <c r="Z174" s="438" t="s">
        <v>1914</v>
      </c>
      <c r="AA174" s="438" t="s">
        <v>1915</v>
      </c>
      <c r="AB174" s="586">
        <v>42569.64375</v>
      </c>
      <c r="AC174" s="586">
        <v>42569.0</v>
      </c>
      <c r="AD174" s="586">
        <v>42569.0</v>
      </c>
      <c r="AE174" s="438" t="s">
        <v>1916</v>
      </c>
      <c r="AF174" s="438"/>
      <c r="AG174" s="586"/>
      <c r="AH174" s="586"/>
      <c r="AI174" s="589"/>
      <c r="AJ174" s="438"/>
      <c r="AK174" s="588">
        <v>3.58</v>
      </c>
      <c r="AL174" s="589">
        <v>0.0</v>
      </c>
      <c r="AM174" s="438" t="s">
        <v>1917</v>
      </c>
      <c r="AN174" s="438" t="s">
        <v>1918</v>
      </c>
      <c r="AO174" s="438" t="s">
        <v>1919</v>
      </c>
      <c r="AP174" s="438" t="s">
        <v>1920</v>
      </c>
      <c r="AQ174" s="438" t="s">
        <v>2921</v>
      </c>
      <c r="AR174" s="588">
        <v>0.0</v>
      </c>
      <c r="AS174" s="588">
        <v>0.0</v>
      </c>
      <c r="AT174" s="588">
        <v>0.0</v>
      </c>
      <c r="AU174" s="588">
        <v>0.0</v>
      </c>
      <c r="AV174" s="588">
        <v>0.0</v>
      </c>
      <c r="AW174" s="588">
        <v>0.37</v>
      </c>
      <c r="AX174" s="588">
        <v>10.09</v>
      </c>
      <c r="AY174" s="588">
        <v>0.0</v>
      </c>
      <c r="AZ174" s="588">
        <v>0.45</v>
      </c>
      <c r="BA174" s="588">
        <v>29.9</v>
      </c>
      <c r="BB174" s="589">
        <v>24597.0</v>
      </c>
      <c r="BC174" s="438" t="s">
        <v>1922</v>
      </c>
      <c r="BD174" s="438"/>
      <c r="BE174" s="438" t="s">
        <v>1923</v>
      </c>
      <c r="BF174" s="438" t="s">
        <v>1924</v>
      </c>
      <c r="BG174" s="438" t="s">
        <v>1925</v>
      </c>
      <c r="BH174" s="588">
        <v>0.0</v>
      </c>
      <c r="BI174" s="438" t="s">
        <v>1926</v>
      </c>
      <c r="BJ174" s="438" t="s">
        <v>1927</v>
      </c>
      <c r="BK174" s="438" t="s">
        <v>1928</v>
      </c>
      <c r="BL174" s="438" t="s">
        <v>1929</v>
      </c>
      <c r="BM174" s="438" t="s">
        <v>1930</v>
      </c>
      <c r="BN174" s="588">
        <v>29.9</v>
      </c>
      <c r="BO174" s="438" t="s">
        <v>1931</v>
      </c>
      <c r="BP174" s="438" t="s">
        <v>1932</v>
      </c>
      <c r="BQ174" s="438" t="s">
        <v>2922</v>
      </c>
      <c r="BR174" s="438" t="s">
        <v>1934</v>
      </c>
      <c r="BS174" s="438" t="s">
        <v>1935</v>
      </c>
      <c r="BT174" s="438" t="s">
        <v>1936</v>
      </c>
      <c r="BU174" s="589"/>
      <c r="BV174" s="438" t="s">
        <v>1936</v>
      </c>
      <c r="BW174" s="438"/>
      <c r="BX174" s="416">
        <f t="shared" si="3"/>
        <v>3.82</v>
      </c>
      <c r="BY174" s="89" t="s">
        <v>1937</v>
      </c>
      <c r="BZ174" s="89" t="s">
        <v>2923</v>
      </c>
    </row>
    <row r="175" ht="12.75" hidden="1" customHeight="1">
      <c r="A175" s="6">
        <v>43930.0</v>
      </c>
      <c r="B175" s="438" t="s">
        <v>2924</v>
      </c>
      <c r="C175" s="438" t="s">
        <v>2925</v>
      </c>
      <c r="D175" s="586">
        <v>42556.0</v>
      </c>
      <c r="E175" s="438" t="s">
        <v>2926</v>
      </c>
      <c r="F175" s="438" t="s">
        <v>1964</v>
      </c>
      <c r="G175" s="438" t="s">
        <v>1908</v>
      </c>
      <c r="H175" s="438" t="s">
        <v>1909</v>
      </c>
      <c r="I175" s="438" t="s">
        <v>1910</v>
      </c>
      <c r="J175" s="587">
        <v>1.0</v>
      </c>
      <c r="K175" s="416">
        <v>29.9</v>
      </c>
      <c r="L175" s="438" t="s">
        <v>1911</v>
      </c>
      <c r="M175" s="438" t="s">
        <v>2927</v>
      </c>
      <c r="N175" s="438" t="s">
        <v>1913</v>
      </c>
      <c r="O175" s="416">
        <v>1.64</v>
      </c>
      <c r="P175" s="588">
        <v>0.0</v>
      </c>
      <c r="Q175" s="588">
        <v>0.0</v>
      </c>
      <c r="R175" s="588">
        <v>2.07</v>
      </c>
      <c r="S175" s="588">
        <v>0.0</v>
      </c>
      <c r="T175" s="588">
        <v>0.0</v>
      </c>
      <c r="U175" s="588">
        <v>0.45</v>
      </c>
      <c r="V175" s="416">
        <v>0.39</v>
      </c>
      <c r="W175" s="416">
        <v>1.79</v>
      </c>
      <c r="X175" s="586">
        <v>42556.0</v>
      </c>
      <c r="Y175" s="586">
        <v>42569.64375</v>
      </c>
      <c r="Z175" s="438" t="s">
        <v>1914</v>
      </c>
      <c r="AA175" s="438" t="s">
        <v>1915</v>
      </c>
      <c r="AB175" s="586">
        <v>42569.64375</v>
      </c>
      <c r="AC175" s="586">
        <v>42569.0</v>
      </c>
      <c r="AD175" s="586">
        <v>42569.0</v>
      </c>
      <c r="AE175" s="438" t="s">
        <v>1916</v>
      </c>
      <c r="AF175" s="438"/>
      <c r="AG175" s="586"/>
      <c r="AH175" s="586"/>
      <c r="AI175" s="589"/>
      <c r="AJ175" s="438"/>
      <c r="AK175" s="588">
        <v>3.58</v>
      </c>
      <c r="AL175" s="589">
        <v>0.0</v>
      </c>
      <c r="AM175" s="438" t="s">
        <v>1917</v>
      </c>
      <c r="AN175" s="438" t="s">
        <v>1918</v>
      </c>
      <c r="AO175" s="438" t="s">
        <v>1919</v>
      </c>
      <c r="AP175" s="438" t="s">
        <v>1920</v>
      </c>
      <c r="AQ175" s="438" t="s">
        <v>2928</v>
      </c>
      <c r="AR175" s="588">
        <v>0.0</v>
      </c>
      <c r="AS175" s="588">
        <v>0.0</v>
      </c>
      <c r="AT175" s="588">
        <v>0.0</v>
      </c>
      <c r="AU175" s="588">
        <v>0.0</v>
      </c>
      <c r="AV175" s="588">
        <v>0.0</v>
      </c>
      <c r="AW175" s="588">
        <v>0.37</v>
      </c>
      <c r="AX175" s="588">
        <v>4.97</v>
      </c>
      <c r="AY175" s="588">
        <v>0.0</v>
      </c>
      <c r="AZ175" s="588">
        <v>0.45</v>
      </c>
      <c r="BA175" s="588">
        <v>29.9</v>
      </c>
      <c r="BB175" s="589">
        <v>24597.0</v>
      </c>
      <c r="BC175" s="438" t="s">
        <v>1922</v>
      </c>
      <c r="BD175" s="438"/>
      <c r="BE175" s="438" t="s">
        <v>1923</v>
      </c>
      <c r="BF175" s="438" t="s">
        <v>1924</v>
      </c>
      <c r="BG175" s="438" t="s">
        <v>1925</v>
      </c>
      <c r="BH175" s="588">
        <v>0.0</v>
      </c>
      <c r="BI175" s="438" t="s">
        <v>1926</v>
      </c>
      <c r="BJ175" s="438" t="s">
        <v>1927</v>
      </c>
      <c r="BK175" s="438" t="s">
        <v>1928</v>
      </c>
      <c r="BL175" s="438" t="s">
        <v>1929</v>
      </c>
      <c r="BM175" s="438" t="s">
        <v>1930</v>
      </c>
      <c r="BN175" s="588">
        <v>29.9</v>
      </c>
      <c r="BO175" s="438" t="s">
        <v>1931</v>
      </c>
      <c r="BP175" s="438" t="s">
        <v>1967</v>
      </c>
      <c r="BQ175" s="438" t="s">
        <v>2929</v>
      </c>
      <c r="BR175" s="438" t="s">
        <v>1934</v>
      </c>
      <c r="BS175" s="438" t="s">
        <v>1935</v>
      </c>
      <c r="BT175" s="438" t="s">
        <v>1936</v>
      </c>
      <c r="BU175" s="589"/>
      <c r="BV175" s="438" t="s">
        <v>1936</v>
      </c>
      <c r="BW175" s="438"/>
      <c r="BX175" s="416">
        <f t="shared" si="3"/>
        <v>3.82</v>
      </c>
      <c r="BY175" s="89" t="s">
        <v>1937</v>
      </c>
      <c r="BZ175" s="89" t="s">
        <v>2930</v>
      </c>
    </row>
    <row r="176" ht="12.75" hidden="1" customHeight="1">
      <c r="A176" s="6">
        <v>43959.0</v>
      </c>
      <c r="B176" s="438" t="s">
        <v>2931</v>
      </c>
      <c r="C176" s="438" t="s">
        <v>2932</v>
      </c>
      <c r="D176" s="586">
        <v>42556.0</v>
      </c>
      <c r="E176" s="438" t="s">
        <v>2933</v>
      </c>
      <c r="F176" s="438" t="s">
        <v>2082</v>
      </c>
      <c r="G176" s="438" t="s">
        <v>1908</v>
      </c>
      <c r="H176" s="438" t="s">
        <v>1909</v>
      </c>
      <c r="I176" s="438" t="s">
        <v>1910</v>
      </c>
      <c r="J176" s="587">
        <v>1.0</v>
      </c>
      <c r="K176" s="416">
        <v>29.9</v>
      </c>
      <c r="L176" s="438" t="s">
        <v>1911</v>
      </c>
      <c r="M176" s="438" t="s">
        <v>2934</v>
      </c>
      <c r="N176" s="438" t="s">
        <v>1913</v>
      </c>
      <c r="O176" s="416">
        <v>1.64</v>
      </c>
      <c r="P176" s="588">
        <v>0.0</v>
      </c>
      <c r="Q176" s="588">
        <v>0.0</v>
      </c>
      <c r="R176" s="588">
        <v>2.07</v>
      </c>
      <c r="S176" s="588">
        <v>0.0</v>
      </c>
      <c r="T176" s="588">
        <v>0.0</v>
      </c>
      <c r="U176" s="588">
        <v>0.45</v>
      </c>
      <c r="V176" s="416">
        <v>0.39</v>
      </c>
      <c r="W176" s="416">
        <v>1.79</v>
      </c>
      <c r="X176" s="586">
        <v>42556.0</v>
      </c>
      <c r="Y176" s="586">
        <v>42569.64375</v>
      </c>
      <c r="Z176" s="438" t="s">
        <v>1914</v>
      </c>
      <c r="AA176" s="438" t="s">
        <v>1915</v>
      </c>
      <c r="AB176" s="586">
        <v>42569.64375</v>
      </c>
      <c r="AC176" s="586">
        <v>42569.0</v>
      </c>
      <c r="AD176" s="586">
        <v>42569.0</v>
      </c>
      <c r="AE176" s="438" t="s">
        <v>1916</v>
      </c>
      <c r="AF176" s="438"/>
      <c r="AG176" s="586"/>
      <c r="AH176" s="586"/>
      <c r="AI176" s="589"/>
      <c r="AJ176" s="438"/>
      <c r="AK176" s="588">
        <v>3.58</v>
      </c>
      <c r="AL176" s="589">
        <v>0.0</v>
      </c>
      <c r="AM176" s="438" t="s">
        <v>1917</v>
      </c>
      <c r="AN176" s="438" t="s">
        <v>1918</v>
      </c>
      <c r="AO176" s="438" t="s">
        <v>1919</v>
      </c>
      <c r="AP176" s="438" t="s">
        <v>1920</v>
      </c>
      <c r="AQ176" s="438" t="s">
        <v>2935</v>
      </c>
      <c r="AR176" s="588">
        <v>0.0</v>
      </c>
      <c r="AS176" s="588">
        <v>0.0</v>
      </c>
      <c r="AT176" s="588">
        <v>0.0</v>
      </c>
      <c r="AU176" s="588">
        <v>0.0</v>
      </c>
      <c r="AV176" s="588">
        <v>0.0</v>
      </c>
      <c r="AW176" s="588">
        <v>0.37</v>
      </c>
      <c r="AX176" s="588">
        <v>5.02</v>
      </c>
      <c r="AY176" s="588">
        <v>0.0</v>
      </c>
      <c r="AZ176" s="588">
        <v>0.45</v>
      </c>
      <c r="BA176" s="588">
        <v>29.9</v>
      </c>
      <c r="BB176" s="589">
        <v>24597.0</v>
      </c>
      <c r="BC176" s="438" t="s">
        <v>1922</v>
      </c>
      <c r="BD176" s="438"/>
      <c r="BE176" s="438" t="s">
        <v>1923</v>
      </c>
      <c r="BF176" s="438" t="s">
        <v>1924</v>
      </c>
      <c r="BG176" s="438" t="s">
        <v>1925</v>
      </c>
      <c r="BH176" s="588">
        <v>0.0</v>
      </c>
      <c r="BI176" s="438" t="s">
        <v>1926</v>
      </c>
      <c r="BJ176" s="438" t="s">
        <v>1927</v>
      </c>
      <c r="BK176" s="438" t="s">
        <v>1928</v>
      </c>
      <c r="BL176" s="438" t="s">
        <v>1929</v>
      </c>
      <c r="BM176" s="438" t="s">
        <v>1930</v>
      </c>
      <c r="BN176" s="588">
        <v>29.9</v>
      </c>
      <c r="BO176" s="438" t="s">
        <v>1931</v>
      </c>
      <c r="BP176" s="438" t="s">
        <v>1967</v>
      </c>
      <c r="BQ176" s="438" t="s">
        <v>2936</v>
      </c>
      <c r="BR176" s="438" t="s">
        <v>1934</v>
      </c>
      <c r="BS176" s="438" t="s">
        <v>1935</v>
      </c>
      <c r="BT176" s="438" t="s">
        <v>1936</v>
      </c>
      <c r="BU176" s="589"/>
      <c r="BV176" s="438" t="s">
        <v>1936</v>
      </c>
      <c r="BW176" s="438"/>
      <c r="BX176" s="416">
        <f t="shared" si="3"/>
        <v>3.82</v>
      </c>
      <c r="BY176" s="89" t="s">
        <v>1937</v>
      </c>
      <c r="BZ176" s="89" t="s">
        <v>2937</v>
      </c>
    </row>
    <row r="177" ht="12.75" hidden="1" customHeight="1">
      <c r="A177" s="6">
        <v>44201.0</v>
      </c>
      <c r="B177" s="438" t="s">
        <v>2938</v>
      </c>
      <c r="C177" s="438" t="s">
        <v>2939</v>
      </c>
      <c r="D177" s="586">
        <v>42556.0</v>
      </c>
      <c r="E177" s="438" t="s">
        <v>2940</v>
      </c>
      <c r="F177" s="438" t="s">
        <v>2127</v>
      </c>
      <c r="G177" s="438" t="s">
        <v>1908</v>
      </c>
      <c r="H177" s="438" t="s">
        <v>1909</v>
      </c>
      <c r="I177" s="438" t="s">
        <v>1910</v>
      </c>
      <c r="J177" s="587">
        <v>1.0</v>
      </c>
      <c r="K177" s="416">
        <v>29.9</v>
      </c>
      <c r="L177" s="438" t="s">
        <v>1911</v>
      </c>
      <c r="M177" s="438" t="s">
        <v>2941</v>
      </c>
      <c r="N177" s="438" t="s">
        <v>1913</v>
      </c>
      <c r="O177" s="416">
        <v>1.64</v>
      </c>
      <c r="P177" s="588">
        <v>0.0</v>
      </c>
      <c r="Q177" s="588">
        <v>0.0</v>
      </c>
      <c r="R177" s="588">
        <v>2.07</v>
      </c>
      <c r="S177" s="588">
        <v>0.0</v>
      </c>
      <c r="T177" s="588">
        <v>0.0</v>
      </c>
      <c r="U177" s="588">
        <v>0.45</v>
      </c>
      <c r="V177" s="416">
        <v>0.39</v>
      </c>
      <c r="W177" s="416">
        <v>1.79</v>
      </c>
      <c r="X177" s="586">
        <v>42556.0</v>
      </c>
      <c r="Y177" s="586">
        <v>42570.40694444445</v>
      </c>
      <c r="Z177" s="438" t="s">
        <v>1914</v>
      </c>
      <c r="AA177" s="438" t="s">
        <v>1915</v>
      </c>
      <c r="AB177" s="586">
        <v>42570.40694444445</v>
      </c>
      <c r="AC177" s="586">
        <v>42569.0</v>
      </c>
      <c r="AD177" s="586">
        <v>42569.0</v>
      </c>
      <c r="AE177" s="438" t="s">
        <v>1916</v>
      </c>
      <c r="AF177" s="438"/>
      <c r="AG177" s="586"/>
      <c r="AH177" s="586"/>
      <c r="AI177" s="589"/>
      <c r="AJ177" s="438"/>
      <c r="AK177" s="588">
        <v>3.58</v>
      </c>
      <c r="AL177" s="589">
        <v>0.0</v>
      </c>
      <c r="AM177" s="438" t="s">
        <v>1917</v>
      </c>
      <c r="AN177" s="438" t="s">
        <v>1918</v>
      </c>
      <c r="AO177" s="438" t="s">
        <v>1919</v>
      </c>
      <c r="AP177" s="438" t="s">
        <v>1920</v>
      </c>
      <c r="AQ177" s="438" t="s">
        <v>2942</v>
      </c>
      <c r="AR177" s="588">
        <v>0.0</v>
      </c>
      <c r="AS177" s="588">
        <v>0.0</v>
      </c>
      <c r="AT177" s="588">
        <v>0.0</v>
      </c>
      <c r="AU177" s="588">
        <v>0.0</v>
      </c>
      <c r="AV177" s="588">
        <v>0.0</v>
      </c>
      <c r="AW177" s="588">
        <v>0.42</v>
      </c>
      <c r="AX177" s="588">
        <v>18.35</v>
      </c>
      <c r="AY177" s="588">
        <v>0.0</v>
      </c>
      <c r="AZ177" s="588">
        <v>0.45</v>
      </c>
      <c r="BA177" s="588">
        <v>29.9</v>
      </c>
      <c r="BB177" s="589">
        <v>24597.0</v>
      </c>
      <c r="BC177" s="438" t="s">
        <v>1922</v>
      </c>
      <c r="BD177" s="438"/>
      <c r="BE177" s="438" t="s">
        <v>1923</v>
      </c>
      <c r="BF177" s="438" t="s">
        <v>1924</v>
      </c>
      <c r="BG177" s="438" t="s">
        <v>1925</v>
      </c>
      <c r="BH177" s="588">
        <v>0.0</v>
      </c>
      <c r="BI177" s="438" t="s">
        <v>1926</v>
      </c>
      <c r="BJ177" s="438" t="s">
        <v>1927</v>
      </c>
      <c r="BK177" s="438" t="s">
        <v>1928</v>
      </c>
      <c r="BL177" s="438" t="s">
        <v>1929</v>
      </c>
      <c r="BM177" s="438" t="s">
        <v>1930</v>
      </c>
      <c r="BN177" s="588">
        <v>29.9</v>
      </c>
      <c r="BO177" s="438" t="s">
        <v>1931</v>
      </c>
      <c r="BP177" s="438" t="s">
        <v>2013</v>
      </c>
      <c r="BQ177" s="438" t="s">
        <v>2943</v>
      </c>
      <c r="BR177" s="438" t="s">
        <v>1934</v>
      </c>
      <c r="BS177" s="438" t="s">
        <v>1935</v>
      </c>
      <c r="BT177" s="438" t="s">
        <v>1936</v>
      </c>
      <c r="BU177" s="589"/>
      <c r="BV177" s="438" t="s">
        <v>1936</v>
      </c>
      <c r="BW177" s="438"/>
      <c r="BX177" s="416">
        <f t="shared" si="3"/>
        <v>3.82</v>
      </c>
      <c r="BY177" s="89" t="s">
        <v>1937</v>
      </c>
      <c r="BZ177" s="89" t="s">
        <v>2944</v>
      </c>
    </row>
    <row r="178" ht="12.75" hidden="1" customHeight="1">
      <c r="A178" s="6">
        <v>44229.0</v>
      </c>
      <c r="B178" s="438" t="s">
        <v>2945</v>
      </c>
      <c r="C178" s="438" t="s">
        <v>2946</v>
      </c>
      <c r="D178" s="586">
        <v>42563.0</v>
      </c>
      <c r="E178" s="438" t="s">
        <v>2947</v>
      </c>
      <c r="F178" s="438" t="s">
        <v>1907</v>
      </c>
      <c r="G178" s="438" t="s">
        <v>1908</v>
      </c>
      <c r="H178" s="438" t="s">
        <v>1909</v>
      </c>
      <c r="I178" s="438" t="s">
        <v>1910</v>
      </c>
      <c r="J178" s="587">
        <v>1.0</v>
      </c>
      <c r="K178" s="416">
        <v>29.9</v>
      </c>
      <c r="L178" s="438" t="s">
        <v>1911</v>
      </c>
      <c r="M178" s="438" t="s">
        <v>2948</v>
      </c>
      <c r="N178" s="438" t="s">
        <v>1913</v>
      </c>
      <c r="O178" s="416">
        <v>1.64</v>
      </c>
      <c r="P178" s="588">
        <v>0.0</v>
      </c>
      <c r="Q178" s="588">
        <v>0.0</v>
      </c>
      <c r="R178" s="588">
        <v>2.07</v>
      </c>
      <c r="S178" s="588">
        <v>0.0</v>
      </c>
      <c r="T178" s="588">
        <v>0.0</v>
      </c>
      <c r="U178" s="588">
        <v>0.45</v>
      </c>
      <c r="V178" s="416">
        <v>0.39</v>
      </c>
      <c r="W178" s="416">
        <v>1.79</v>
      </c>
      <c r="X178" s="586">
        <v>42563.0</v>
      </c>
      <c r="Y178" s="586">
        <v>42590.73611111111</v>
      </c>
      <c r="Z178" s="438" t="s">
        <v>1914</v>
      </c>
      <c r="AA178" s="438" t="s">
        <v>1915</v>
      </c>
      <c r="AB178" s="586">
        <v>42590.73611111111</v>
      </c>
      <c r="AC178" s="586">
        <v>42590.0</v>
      </c>
      <c r="AD178" s="586">
        <v>42590.0</v>
      </c>
      <c r="AE178" s="438" t="s">
        <v>1916</v>
      </c>
      <c r="AF178" s="438"/>
      <c r="AG178" s="586"/>
      <c r="AH178" s="586"/>
      <c r="AI178" s="589"/>
      <c r="AJ178" s="438"/>
      <c r="AK178" s="588">
        <v>3.58</v>
      </c>
      <c r="AL178" s="589">
        <v>0.0</v>
      </c>
      <c r="AM178" s="438" t="s">
        <v>1917</v>
      </c>
      <c r="AN178" s="438" t="s">
        <v>1918</v>
      </c>
      <c r="AO178" s="438" t="s">
        <v>1919</v>
      </c>
      <c r="AP178" s="438" t="s">
        <v>1920</v>
      </c>
      <c r="AQ178" s="438" t="s">
        <v>2949</v>
      </c>
      <c r="AR178" s="588">
        <v>0.0</v>
      </c>
      <c r="AS178" s="588">
        <v>0.0</v>
      </c>
      <c r="AT178" s="588">
        <v>0.0</v>
      </c>
      <c r="AU178" s="588">
        <v>0.0</v>
      </c>
      <c r="AV178" s="588">
        <v>0.0</v>
      </c>
      <c r="AW178" s="588">
        <v>0.53</v>
      </c>
      <c r="AX178" s="588">
        <v>28.38</v>
      </c>
      <c r="AY178" s="588">
        <v>0.0</v>
      </c>
      <c r="AZ178" s="588">
        <v>0.45</v>
      </c>
      <c r="BA178" s="588">
        <v>29.9</v>
      </c>
      <c r="BB178" s="589">
        <v>24597.0</v>
      </c>
      <c r="BC178" s="438" t="s">
        <v>1922</v>
      </c>
      <c r="BD178" s="438"/>
      <c r="BE178" s="438" t="s">
        <v>1923</v>
      </c>
      <c r="BF178" s="438" t="s">
        <v>1924</v>
      </c>
      <c r="BG178" s="438" t="s">
        <v>1925</v>
      </c>
      <c r="BH178" s="588">
        <v>0.0</v>
      </c>
      <c r="BI178" s="438" t="s">
        <v>1926</v>
      </c>
      <c r="BJ178" s="438" t="s">
        <v>1927</v>
      </c>
      <c r="BK178" s="438" t="s">
        <v>1928</v>
      </c>
      <c r="BL178" s="438" t="s">
        <v>1929</v>
      </c>
      <c r="BM178" s="438" t="s">
        <v>1930</v>
      </c>
      <c r="BN178" s="588">
        <v>29.9</v>
      </c>
      <c r="BO178" s="438" t="s">
        <v>1931</v>
      </c>
      <c r="BP178" s="438" t="s">
        <v>1932</v>
      </c>
      <c r="BQ178" s="438" t="s">
        <v>2950</v>
      </c>
      <c r="BR178" s="438" t="s">
        <v>1934</v>
      </c>
      <c r="BS178" s="438" t="s">
        <v>1935</v>
      </c>
      <c r="BT178" s="438" t="s">
        <v>1936</v>
      </c>
      <c r="BU178" s="589"/>
      <c r="BV178" s="438" t="s">
        <v>1936</v>
      </c>
      <c r="BW178" s="438"/>
      <c r="BX178" s="416">
        <f t="shared" si="3"/>
        <v>3.82</v>
      </c>
      <c r="BY178" s="89" t="s">
        <v>1937</v>
      </c>
      <c r="BZ178" s="89" t="s">
        <v>2951</v>
      </c>
    </row>
    <row r="179" ht="12.75" hidden="1" customHeight="1">
      <c r="A179" s="6">
        <v>44299.0</v>
      </c>
      <c r="B179" s="438" t="s">
        <v>2952</v>
      </c>
      <c r="C179" s="438" t="s">
        <v>2953</v>
      </c>
      <c r="D179" s="586">
        <v>42558.0</v>
      </c>
      <c r="E179" s="438" t="s">
        <v>2954</v>
      </c>
      <c r="F179" s="438" t="s">
        <v>1947</v>
      </c>
      <c r="G179" s="438" t="s">
        <v>1908</v>
      </c>
      <c r="H179" s="438" t="s">
        <v>1909</v>
      </c>
      <c r="I179" s="438" t="s">
        <v>1910</v>
      </c>
      <c r="J179" s="587">
        <v>1.0</v>
      </c>
      <c r="K179" s="416">
        <v>29.9</v>
      </c>
      <c r="L179" s="438" t="s">
        <v>1911</v>
      </c>
      <c r="M179" s="438" t="s">
        <v>2955</v>
      </c>
      <c r="N179" s="438" t="s">
        <v>1913</v>
      </c>
      <c r="O179" s="416">
        <v>1.64</v>
      </c>
      <c r="P179" s="588">
        <v>0.0</v>
      </c>
      <c r="Q179" s="588">
        <v>0.0</v>
      </c>
      <c r="R179" s="588">
        <v>2.07</v>
      </c>
      <c r="S179" s="588">
        <v>0.0</v>
      </c>
      <c r="T179" s="588">
        <v>0.0</v>
      </c>
      <c r="U179" s="588">
        <v>0.45</v>
      </c>
      <c r="V179" s="416">
        <v>0.39</v>
      </c>
      <c r="W179" s="416">
        <v>1.79</v>
      </c>
      <c r="X179" s="586">
        <v>42558.0</v>
      </c>
      <c r="Y179" s="586">
        <v>42571.46388888889</v>
      </c>
      <c r="Z179" s="438" t="s">
        <v>1914</v>
      </c>
      <c r="AA179" s="438" t="s">
        <v>1915</v>
      </c>
      <c r="AB179" s="586">
        <v>42571.46388888889</v>
      </c>
      <c r="AC179" s="586">
        <v>42569.0</v>
      </c>
      <c r="AD179" s="586">
        <v>42571.0</v>
      </c>
      <c r="AE179" s="438" t="s">
        <v>1916</v>
      </c>
      <c r="AF179" s="438"/>
      <c r="AG179" s="586"/>
      <c r="AH179" s="586"/>
      <c r="AI179" s="589"/>
      <c r="AJ179" s="438"/>
      <c r="AK179" s="588">
        <v>3.58</v>
      </c>
      <c r="AL179" s="589">
        <v>0.0</v>
      </c>
      <c r="AM179" s="438" t="s">
        <v>1917</v>
      </c>
      <c r="AN179" s="438" t="s">
        <v>1918</v>
      </c>
      <c r="AO179" s="438" t="s">
        <v>1919</v>
      </c>
      <c r="AP179" s="438" t="s">
        <v>1920</v>
      </c>
      <c r="AQ179" s="438" t="s">
        <v>2956</v>
      </c>
      <c r="AR179" s="588">
        <v>0.0</v>
      </c>
      <c r="AS179" s="588">
        <v>0.0</v>
      </c>
      <c r="AT179" s="588">
        <v>0.0</v>
      </c>
      <c r="AU179" s="588">
        <v>0.0</v>
      </c>
      <c r="AV179" s="588">
        <v>0.0</v>
      </c>
      <c r="AW179" s="588">
        <v>0.37</v>
      </c>
      <c r="AX179" s="588">
        <v>16.97</v>
      </c>
      <c r="AY179" s="588">
        <v>0.0</v>
      </c>
      <c r="AZ179" s="588">
        <v>0.45</v>
      </c>
      <c r="BA179" s="588">
        <v>29.9</v>
      </c>
      <c r="BB179" s="589">
        <v>24597.0</v>
      </c>
      <c r="BC179" s="438" t="s">
        <v>1922</v>
      </c>
      <c r="BD179" s="438"/>
      <c r="BE179" s="438" t="s">
        <v>1923</v>
      </c>
      <c r="BF179" s="438" t="s">
        <v>1924</v>
      </c>
      <c r="BG179" s="438" t="s">
        <v>1925</v>
      </c>
      <c r="BH179" s="588">
        <v>0.0</v>
      </c>
      <c r="BI179" s="438" t="s">
        <v>1926</v>
      </c>
      <c r="BJ179" s="438" t="s">
        <v>1927</v>
      </c>
      <c r="BK179" s="438" t="s">
        <v>1928</v>
      </c>
      <c r="BL179" s="438" t="s">
        <v>1929</v>
      </c>
      <c r="BM179" s="438" t="s">
        <v>1930</v>
      </c>
      <c r="BN179" s="588">
        <v>29.9</v>
      </c>
      <c r="BO179" s="438" t="s">
        <v>1931</v>
      </c>
      <c r="BP179" s="438" t="s">
        <v>1956</v>
      </c>
      <c r="BQ179" s="438" t="s">
        <v>2957</v>
      </c>
      <c r="BR179" s="438" t="s">
        <v>1934</v>
      </c>
      <c r="BS179" s="438" t="s">
        <v>1935</v>
      </c>
      <c r="BT179" s="438" t="s">
        <v>1936</v>
      </c>
      <c r="BU179" s="589"/>
      <c r="BV179" s="438" t="s">
        <v>1936</v>
      </c>
      <c r="BW179" s="438"/>
      <c r="BX179" s="416">
        <f t="shared" si="3"/>
        <v>3.82</v>
      </c>
      <c r="BY179" s="89" t="s">
        <v>1937</v>
      </c>
      <c r="BZ179" s="89" t="s">
        <v>2958</v>
      </c>
    </row>
    <row r="180" ht="12.75" hidden="1" customHeight="1">
      <c r="A180" s="6">
        <v>44311.0</v>
      </c>
      <c r="B180" s="438" t="s">
        <v>2959</v>
      </c>
      <c r="C180" s="438" t="s">
        <v>2960</v>
      </c>
      <c r="D180" s="586">
        <v>42559.0</v>
      </c>
      <c r="E180" s="438" t="s">
        <v>2961</v>
      </c>
      <c r="F180" s="438" t="s">
        <v>2149</v>
      </c>
      <c r="G180" s="438" t="s">
        <v>1908</v>
      </c>
      <c r="H180" s="438" t="s">
        <v>1909</v>
      </c>
      <c r="I180" s="438" t="s">
        <v>1910</v>
      </c>
      <c r="J180" s="587">
        <v>2.0</v>
      </c>
      <c r="K180" s="416">
        <v>59.8</v>
      </c>
      <c r="L180" s="438" t="s">
        <v>1911</v>
      </c>
      <c r="M180" s="438" t="s">
        <v>2962</v>
      </c>
      <c r="N180" s="438" t="s">
        <v>1913</v>
      </c>
      <c r="O180" s="416">
        <v>3.28</v>
      </c>
      <c r="P180" s="588">
        <v>0.0</v>
      </c>
      <c r="Q180" s="588">
        <v>0.0</v>
      </c>
      <c r="R180" s="588">
        <v>4.14</v>
      </c>
      <c r="S180" s="588">
        <v>0.0</v>
      </c>
      <c r="T180" s="588">
        <v>0.0</v>
      </c>
      <c r="U180" s="588">
        <v>0.9</v>
      </c>
      <c r="V180" s="416">
        <v>0.78</v>
      </c>
      <c r="W180" s="416">
        <v>3.59</v>
      </c>
      <c r="X180" s="586">
        <v>42559.0</v>
      </c>
      <c r="Y180" s="586">
        <v>42570.40694444445</v>
      </c>
      <c r="Z180" s="438" t="s">
        <v>1914</v>
      </c>
      <c r="AA180" s="438" t="s">
        <v>1915</v>
      </c>
      <c r="AB180" s="586">
        <v>42570.40694444445</v>
      </c>
      <c r="AC180" s="586">
        <v>42569.0</v>
      </c>
      <c r="AD180" s="586">
        <v>42570.0</v>
      </c>
      <c r="AE180" s="438" t="s">
        <v>1916</v>
      </c>
      <c r="AF180" s="438"/>
      <c r="AG180" s="586"/>
      <c r="AH180" s="586"/>
      <c r="AI180" s="589"/>
      <c r="AJ180" s="438"/>
      <c r="AK180" s="588">
        <v>7.17</v>
      </c>
      <c r="AL180" s="589">
        <v>0.0</v>
      </c>
      <c r="AM180" s="438" t="s">
        <v>1917</v>
      </c>
      <c r="AN180" s="438" t="s">
        <v>1918</v>
      </c>
      <c r="AO180" s="438" t="s">
        <v>1919</v>
      </c>
      <c r="AP180" s="438" t="s">
        <v>1920</v>
      </c>
      <c r="AQ180" s="438" t="s">
        <v>2963</v>
      </c>
      <c r="AR180" s="588">
        <v>0.0</v>
      </c>
      <c r="AS180" s="588">
        <v>0.0</v>
      </c>
      <c r="AT180" s="588">
        <v>0.0</v>
      </c>
      <c r="AU180" s="588">
        <v>0.0</v>
      </c>
      <c r="AV180" s="588">
        <v>0.0</v>
      </c>
      <c r="AW180" s="588">
        <v>0.7</v>
      </c>
      <c r="AX180" s="588">
        <v>7.48</v>
      </c>
      <c r="AY180" s="588">
        <v>0.0</v>
      </c>
      <c r="AZ180" s="588">
        <v>0.9</v>
      </c>
      <c r="BA180" s="588">
        <v>59.8</v>
      </c>
      <c r="BB180" s="589">
        <v>24597.0</v>
      </c>
      <c r="BC180" s="438" t="s">
        <v>1922</v>
      </c>
      <c r="BD180" s="438"/>
      <c r="BE180" s="438" t="s">
        <v>1923</v>
      </c>
      <c r="BF180" s="438" t="s">
        <v>1924</v>
      </c>
      <c r="BG180" s="438" t="s">
        <v>1925</v>
      </c>
      <c r="BH180" s="588">
        <v>0.0</v>
      </c>
      <c r="BI180" s="438" t="s">
        <v>1926</v>
      </c>
      <c r="BJ180" s="438" t="s">
        <v>1927</v>
      </c>
      <c r="BK180" s="438" t="s">
        <v>1928</v>
      </c>
      <c r="BL180" s="438" t="s">
        <v>1929</v>
      </c>
      <c r="BM180" s="438" t="s">
        <v>1930</v>
      </c>
      <c r="BN180" s="588">
        <v>29.9</v>
      </c>
      <c r="BO180" s="438" t="s">
        <v>1931</v>
      </c>
      <c r="BP180" s="438" t="s">
        <v>2152</v>
      </c>
      <c r="BQ180" s="438" t="s">
        <v>2964</v>
      </c>
      <c r="BR180" s="438" t="s">
        <v>1934</v>
      </c>
      <c r="BS180" s="438" t="s">
        <v>1935</v>
      </c>
      <c r="BT180" s="438" t="s">
        <v>1936</v>
      </c>
      <c r="BU180" s="589"/>
      <c r="BV180" s="438" t="s">
        <v>1936</v>
      </c>
      <c r="BW180" s="438"/>
      <c r="BX180" s="416">
        <f t="shared" si="3"/>
        <v>7.65</v>
      </c>
      <c r="BY180" s="89" t="s">
        <v>1937</v>
      </c>
      <c r="BZ180" s="89" t="s">
        <v>2965</v>
      </c>
    </row>
    <row r="181" ht="12.75" hidden="1" customHeight="1">
      <c r="A181" s="6">
        <v>44362.0</v>
      </c>
      <c r="B181" s="438" t="s">
        <v>2966</v>
      </c>
      <c r="C181" s="438" t="s">
        <v>2967</v>
      </c>
      <c r="D181" s="586">
        <v>42556.0</v>
      </c>
      <c r="E181" s="438" t="s">
        <v>2968</v>
      </c>
      <c r="F181" s="438" t="s">
        <v>2073</v>
      </c>
      <c r="G181" s="438" t="s">
        <v>1908</v>
      </c>
      <c r="H181" s="438" t="s">
        <v>1909</v>
      </c>
      <c r="I181" s="438" t="s">
        <v>1910</v>
      </c>
      <c r="J181" s="587">
        <v>1.0</v>
      </c>
      <c r="K181" s="416">
        <v>29.9</v>
      </c>
      <c r="L181" s="438" t="s">
        <v>1911</v>
      </c>
      <c r="M181" s="438" t="s">
        <v>2969</v>
      </c>
      <c r="N181" s="438" t="s">
        <v>1913</v>
      </c>
      <c r="O181" s="416">
        <v>1.64</v>
      </c>
      <c r="P181" s="588">
        <v>0.0</v>
      </c>
      <c r="Q181" s="588">
        <v>0.0</v>
      </c>
      <c r="R181" s="588">
        <v>2.07</v>
      </c>
      <c r="S181" s="588">
        <v>0.0</v>
      </c>
      <c r="T181" s="588">
        <v>0.0</v>
      </c>
      <c r="U181" s="588">
        <v>0.45</v>
      </c>
      <c r="V181" s="416">
        <v>0.39</v>
      </c>
      <c r="W181" s="416">
        <v>1.79</v>
      </c>
      <c r="X181" s="586">
        <v>42556.0</v>
      </c>
      <c r="Y181" s="586">
        <v>42569.64375</v>
      </c>
      <c r="Z181" s="438" t="s">
        <v>1914</v>
      </c>
      <c r="AA181" s="438" t="s">
        <v>1915</v>
      </c>
      <c r="AB181" s="586">
        <v>42569.64375</v>
      </c>
      <c r="AC181" s="586">
        <v>42569.0</v>
      </c>
      <c r="AD181" s="586">
        <v>42569.0</v>
      </c>
      <c r="AE181" s="438" t="s">
        <v>1916</v>
      </c>
      <c r="AF181" s="438"/>
      <c r="AG181" s="586"/>
      <c r="AH181" s="586"/>
      <c r="AI181" s="589"/>
      <c r="AJ181" s="438"/>
      <c r="AK181" s="588">
        <v>3.58</v>
      </c>
      <c r="AL181" s="589">
        <v>0.0</v>
      </c>
      <c r="AM181" s="438" t="s">
        <v>1917</v>
      </c>
      <c r="AN181" s="438" t="s">
        <v>1918</v>
      </c>
      <c r="AO181" s="438" t="s">
        <v>1919</v>
      </c>
      <c r="AP181" s="438" t="s">
        <v>1920</v>
      </c>
      <c r="AQ181" s="438" t="s">
        <v>2970</v>
      </c>
      <c r="AR181" s="588">
        <v>0.0</v>
      </c>
      <c r="AS181" s="588">
        <v>0.0</v>
      </c>
      <c r="AT181" s="588">
        <v>0.0</v>
      </c>
      <c r="AU181" s="588">
        <v>0.0</v>
      </c>
      <c r="AV181" s="588">
        <v>0.0</v>
      </c>
      <c r="AW181" s="588">
        <v>0.37</v>
      </c>
      <c r="AX181" s="588">
        <v>7.05</v>
      </c>
      <c r="AY181" s="588">
        <v>0.0</v>
      </c>
      <c r="AZ181" s="588">
        <v>0.45</v>
      </c>
      <c r="BA181" s="588">
        <v>29.9</v>
      </c>
      <c r="BB181" s="589">
        <v>24597.0</v>
      </c>
      <c r="BC181" s="438" t="s">
        <v>1922</v>
      </c>
      <c r="BD181" s="438"/>
      <c r="BE181" s="438" t="s">
        <v>1923</v>
      </c>
      <c r="BF181" s="438" t="s">
        <v>1924</v>
      </c>
      <c r="BG181" s="438" t="s">
        <v>1925</v>
      </c>
      <c r="BH181" s="588">
        <v>0.0</v>
      </c>
      <c r="BI181" s="438" t="s">
        <v>1926</v>
      </c>
      <c r="BJ181" s="438" t="s">
        <v>1927</v>
      </c>
      <c r="BK181" s="438" t="s">
        <v>1928</v>
      </c>
      <c r="BL181" s="438" t="s">
        <v>1929</v>
      </c>
      <c r="BM181" s="438" t="s">
        <v>1930</v>
      </c>
      <c r="BN181" s="588">
        <v>29.9</v>
      </c>
      <c r="BO181" s="438" t="s">
        <v>1931</v>
      </c>
      <c r="BP181" s="438" t="s">
        <v>2076</v>
      </c>
      <c r="BQ181" s="438" t="s">
        <v>2971</v>
      </c>
      <c r="BR181" s="438" t="s">
        <v>1934</v>
      </c>
      <c r="BS181" s="438" t="s">
        <v>1935</v>
      </c>
      <c r="BT181" s="438" t="s">
        <v>1936</v>
      </c>
      <c r="BU181" s="589"/>
      <c r="BV181" s="438" t="s">
        <v>1936</v>
      </c>
      <c r="BW181" s="438"/>
      <c r="BX181" s="416">
        <f t="shared" si="3"/>
        <v>3.82</v>
      </c>
      <c r="BY181" s="89" t="s">
        <v>1937</v>
      </c>
      <c r="BZ181" s="89" t="s">
        <v>2972</v>
      </c>
    </row>
    <row r="182" ht="12.75" hidden="1" customHeight="1">
      <c r="A182" s="6">
        <v>44453.0</v>
      </c>
      <c r="B182" s="438" t="s">
        <v>2973</v>
      </c>
      <c r="C182" s="438" t="s">
        <v>2974</v>
      </c>
      <c r="D182" s="586">
        <v>42556.0</v>
      </c>
      <c r="E182" s="438" t="s">
        <v>2975</v>
      </c>
      <c r="F182" s="438" t="s">
        <v>2082</v>
      </c>
      <c r="G182" s="438" t="s">
        <v>1908</v>
      </c>
      <c r="H182" s="438" t="s">
        <v>1909</v>
      </c>
      <c r="I182" s="438" t="s">
        <v>1910</v>
      </c>
      <c r="J182" s="587">
        <v>2.0</v>
      </c>
      <c r="K182" s="416">
        <v>49.04</v>
      </c>
      <c r="L182" s="438" t="s">
        <v>1911</v>
      </c>
      <c r="M182" s="438" t="s">
        <v>2976</v>
      </c>
      <c r="N182" s="438" t="s">
        <v>1913</v>
      </c>
      <c r="O182" s="416">
        <v>2.69</v>
      </c>
      <c r="P182" s="588">
        <v>0.0</v>
      </c>
      <c r="Q182" s="588">
        <v>0.0</v>
      </c>
      <c r="R182" s="588">
        <v>4.14</v>
      </c>
      <c r="S182" s="588">
        <v>0.0</v>
      </c>
      <c r="T182" s="588">
        <v>0.0</v>
      </c>
      <c r="U182" s="588">
        <v>0.9</v>
      </c>
      <c r="V182" s="416">
        <v>0.64</v>
      </c>
      <c r="W182" s="416">
        <v>2.94</v>
      </c>
      <c r="X182" s="586">
        <v>42556.0</v>
      </c>
      <c r="Y182" s="586">
        <v>42569.64375</v>
      </c>
      <c r="Z182" s="438" t="s">
        <v>1914</v>
      </c>
      <c r="AA182" s="438" t="s">
        <v>1915</v>
      </c>
      <c r="AB182" s="586">
        <v>42569.64375</v>
      </c>
      <c r="AC182" s="586">
        <v>42569.0</v>
      </c>
      <c r="AD182" s="586">
        <v>42569.0</v>
      </c>
      <c r="AE182" s="438" t="s">
        <v>1916</v>
      </c>
      <c r="AF182" s="438"/>
      <c r="AG182" s="586"/>
      <c r="AH182" s="586"/>
      <c r="AI182" s="589"/>
      <c r="AJ182" s="438"/>
      <c r="AK182" s="588">
        <v>5.88</v>
      </c>
      <c r="AL182" s="589">
        <v>0.0</v>
      </c>
      <c r="AM182" s="438" t="s">
        <v>1917</v>
      </c>
      <c r="AN182" s="438" t="s">
        <v>1918</v>
      </c>
      <c r="AO182" s="438" t="s">
        <v>1919</v>
      </c>
      <c r="AP182" s="438" t="s">
        <v>1920</v>
      </c>
      <c r="AQ182" s="438" t="s">
        <v>2977</v>
      </c>
      <c r="AR182" s="588">
        <v>0.0</v>
      </c>
      <c r="AS182" s="588">
        <v>0.0</v>
      </c>
      <c r="AT182" s="588">
        <v>0.0</v>
      </c>
      <c r="AU182" s="588">
        <v>0.0</v>
      </c>
      <c r="AV182" s="588">
        <v>0.0</v>
      </c>
      <c r="AW182" s="588">
        <v>0.69</v>
      </c>
      <c r="AX182" s="588">
        <v>7.48</v>
      </c>
      <c r="AY182" s="588">
        <v>0.0</v>
      </c>
      <c r="AZ182" s="588">
        <v>0.9</v>
      </c>
      <c r="BA182" s="588">
        <v>49.04</v>
      </c>
      <c r="BB182" s="589">
        <v>24597.0</v>
      </c>
      <c r="BC182" s="438" t="s">
        <v>1922</v>
      </c>
      <c r="BD182" s="438"/>
      <c r="BE182" s="438" t="s">
        <v>1923</v>
      </c>
      <c r="BF182" s="438" t="s">
        <v>1924</v>
      </c>
      <c r="BG182" s="438" t="s">
        <v>1925</v>
      </c>
      <c r="BH182" s="588">
        <v>0.0</v>
      </c>
      <c r="BI182" s="438" t="s">
        <v>1926</v>
      </c>
      <c r="BJ182" s="438" t="s">
        <v>1927</v>
      </c>
      <c r="BK182" s="438" t="s">
        <v>1928</v>
      </c>
      <c r="BL182" s="438" t="s">
        <v>1929</v>
      </c>
      <c r="BM182" s="438" t="s">
        <v>1930</v>
      </c>
      <c r="BN182" s="588">
        <v>29.9</v>
      </c>
      <c r="BO182" s="438" t="s">
        <v>1931</v>
      </c>
      <c r="BP182" s="438" t="s">
        <v>1967</v>
      </c>
      <c r="BQ182" s="438" t="s">
        <v>2978</v>
      </c>
      <c r="BR182" s="438" t="s">
        <v>1934</v>
      </c>
      <c r="BS182" s="438" t="s">
        <v>1935</v>
      </c>
      <c r="BT182" s="438" t="s">
        <v>1936</v>
      </c>
      <c r="BU182" s="589"/>
      <c r="BV182" s="438" t="s">
        <v>1936</v>
      </c>
      <c r="BW182" s="438"/>
      <c r="BX182" s="416">
        <f t="shared" si="3"/>
        <v>6.27</v>
      </c>
      <c r="BY182" s="89" t="s">
        <v>1937</v>
      </c>
      <c r="BZ182" s="89" t="s">
        <v>2979</v>
      </c>
    </row>
    <row r="183" ht="12.75" hidden="1" customHeight="1">
      <c r="A183" s="6">
        <v>44521.0</v>
      </c>
      <c r="B183" s="438" t="s">
        <v>2980</v>
      </c>
      <c r="C183" s="438" t="s">
        <v>2981</v>
      </c>
      <c r="D183" s="586">
        <v>42559.0</v>
      </c>
      <c r="E183" s="438" t="s">
        <v>2982</v>
      </c>
      <c r="F183" s="438" t="s">
        <v>1973</v>
      </c>
      <c r="G183" s="438" t="s">
        <v>1948</v>
      </c>
      <c r="H183" s="438" t="s">
        <v>1909</v>
      </c>
      <c r="I183" s="438" t="s">
        <v>1910</v>
      </c>
      <c r="J183" s="587">
        <v>1.0</v>
      </c>
      <c r="K183" s="416">
        <v>56.31</v>
      </c>
      <c r="L183" s="438" t="s">
        <v>1949</v>
      </c>
      <c r="M183" s="438" t="s">
        <v>2983</v>
      </c>
      <c r="N183" s="438" t="s">
        <v>1913</v>
      </c>
      <c r="O183" s="416">
        <v>3.09</v>
      </c>
      <c r="P183" s="588">
        <v>0.0</v>
      </c>
      <c r="Q183" s="588">
        <v>0.0</v>
      </c>
      <c r="R183" s="588">
        <v>3.744</v>
      </c>
      <c r="S183" s="588">
        <v>0.0</v>
      </c>
      <c r="T183" s="588">
        <v>0.0</v>
      </c>
      <c r="U183" s="588">
        <v>0.45</v>
      </c>
      <c r="V183" s="416">
        <v>0.73</v>
      </c>
      <c r="W183" s="416">
        <v>3.38</v>
      </c>
      <c r="X183" s="586">
        <v>42559.0</v>
      </c>
      <c r="Y183" s="586">
        <v>42569.64375</v>
      </c>
      <c r="Z183" s="438" t="s">
        <v>1914</v>
      </c>
      <c r="AA183" s="438" t="s">
        <v>1915</v>
      </c>
      <c r="AB183" s="586">
        <v>42569.64375</v>
      </c>
      <c r="AC183" s="586">
        <v>42569.0</v>
      </c>
      <c r="AD183" s="586">
        <v>42569.0</v>
      </c>
      <c r="AE183" s="438" t="s">
        <v>1916</v>
      </c>
      <c r="AF183" s="438"/>
      <c r="AG183" s="586"/>
      <c r="AH183" s="586"/>
      <c r="AI183" s="589"/>
      <c r="AJ183" s="438"/>
      <c r="AK183" s="588">
        <v>6.76</v>
      </c>
      <c r="AL183" s="589">
        <v>0.0</v>
      </c>
      <c r="AM183" s="438" t="s">
        <v>1917</v>
      </c>
      <c r="AN183" s="438" t="s">
        <v>1918</v>
      </c>
      <c r="AO183" s="438" t="s">
        <v>1919</v>
      </c>
      <c r="AP183" s="438" t="s">
        <v>1920</v>
      </c>
      <c r="AQ183" s="438" t="s">
        <v>2984</v>
      </c>
      <c r="AR183" s="588">
        <v>0.0</v>
      </c>
      <c r="AS183" s="588">
        <v>0.0</v>
      </c>
      <c r="AT183" s="588">
        <v>0.0</v>
      </c>
      <c r="AU183" s="588">
        <v>0.0</v>
      </c>
      <c r="AV183" s="588">
        <v>0.0</v>
      </c>
      <c r="AW183" s="588">
        <v>0.38</v>
      </c>
      <c r="AX183" s="588">
        <v>4.29</v>
      </c>
      <c r="AY183" s="588">
        <v>0.0</v>
      </c>
      <c r="AZ183" s="588">
        <v>0.45</v>
      </c>
      <c r="BA183" s="588">
        <v>56.31</v>
      </c>
      <c r="BB183" s="589">
        <v>24600.0</v>
      </c>
      <c r="BC183" s="438" t="s">
        <v>1922</v>
      </c>
      <c r="BD183" s="438"/>
      <c r="BE183" s="438" t="s">
        <v>1952</v>
      </c>
      <c r="BF183" s="438" t="s">
        <v>1924</v>
      </c>
      <c r="BG183" s="438" t="s">
        <v>1925</v>
      </c>
      <c r="BH183" s="588">
        <v>0.0</v>
      </c>
      <c r="BI183" s="438" t="s">
        <v>1926</v>
      </c>
      <c r="BJ183" s="438" t="s">
        <v>1927</v>
      </c>
      <c r="BK183" s="438" t="s">
        <v>1928</v>
      </c>
      <c r="BL183" s="438" t="s">
        <v>1929</v>
      </c>
      <c r="BM183" s="438" t="s">
        <v>1930</v>
      </c>
      <c r="BN183" s="588">
        <v>59.9</v>
      </c>
      <c r="BO183" s="438" t="s">
        <v>1955</v>
      </c>
      <c r="BP183" s="438" t="s">
        <v>1967</v>
      </c>
      <c r="BQ183" s="438" t="s">
        <v>2985</v>
      </c>
      <c r="BR183" s="438" t="s">
        <v>1957</v>
      </c>
      <c r="BS183" s="438" t="s">
        <v>1958</v>
      </c>
      <c r="BT183" s="438" t="s">
        <v>1936</v>
      </c>
      <c r="BU183" s="589"/>
      <c r="BV183" s="438" t="s">
        <v>1936</v>
      </c>
      <c r="BW183" s="438"/>
      <c r="BX183" s="416">
        <f t="shared" si="3"/>
        <v>7.2</v>
      </c>
      <c r="BY183" s="89" t="s">
        <v>1937</v>
      </c>
      <c r="BZ183" s="89" t="s">
        <v>2986</v>
      </c>
    </row>
    <row r="184" ht="12.75" hidden="1" customHeight="1">
      <c r="A184" s="6">
        <v>44521.0</v>
      </c>
      <c r="B184" s="438" t="s">
        <v>2980</v>
      </c>
      <c r="C184" s="438" t="s">
        <v>2981</v>
      </c>
      <c r="D184" s="586">
        <v>42559.0</v>
      </c>
      <c r="E184" s="438" t="s">
        <v>2982</v>
      </c>
      <c r="F184" s="438" t="s">
        <v>1973</v>
      </c>
      <c r="G184" s="438" t="s">
        <v>1908</v>
      </c>
      <c r="H184" s="438" t="s">
        <v>1909</v>
      </c>
      <c r="I184" s="438" t="s">
        <v>1910</v>
      </c>
      <c r="J184" s="587">
        <v>1.0</v>
      </c>
      <c r="K184" s="416">
        <v>29.9</v>
      </c>
      <c r="L184" s="438" t="s">
        <v>1911</v>
      </c>
      <c r="M184" s="438" t="s">
        <v>2983</v>
      </c>
      <c r="N184" s="438" t="s">
        <v>1913</v>
      </c>
      <c r="O184" s="416">
        <v>1.64</v>
      </c>
      <c r="P184" s="588">
        <v>0.0</v>
      </c>
      <c r="Q184" s="588">
        <v>0.0</v>
      </c>
      <c r="R184" s="588">
        <v>2.07</v>
      </c>
      <c r="S184" s="588">
        <v>0.0</v>
      </c>
      <c r="T184" s="588">
        <v>0.0</v>
      </c>
      <c r="U184" s="588">
        <v>0.45</v>
      </c>
      <c r="V184" s="416">
        <v>0.39</v>
      </c>
      <c r="W184" s="416">
        <v>1.79</v>
      </c>
      <c r="X184" s="586">
        <v>42559.0</v>
      </c>
      <c r="Y184" s="586">
        <v>42569.64375</v>
      </c>
      <c r="Z184" s="438" t="s">
        <v>1914</v>
      </c>
      <c r="AA184" s="438" t="s">
        <v>1915</v>
      </c>
      <c r="AB184" s="586">
        <v>42569.64375</v>
      </c>
      <c r="AC184" s="586">
        <v>42569.0</v>
      </c>
      <c r="AD184" s="586">
        <v>42569.0</v>
      </c>
      <c r="AE184" s="438" t="s">
        <v>1916</v>
      </c>
      <c r="AF184" s="438"/>
      <c r="AG184" s="586"/>
      <c r="AH184" s="586"/>
      <c r="AI184" s="589"/>
      <c r="AJ184" s="438"/>
      <c r="AK184" s="588">
        <v>3.58</v>
      </c>
      <c r="AL184" s="589">
        <v>0.0</v>
      </c>
      <c r="AM184" s="438" t="s">
        <v>1917</v>
      </c>
      <c r="AN184" s="438" t="s">
        <v>1918</v>
      </c>
      <c r="AO184" s="438" t="s">
        <v>1919</v>
      </c>
      <c r="AP184" s="438" t="s">
        <v>1920</v>
      </c>
      <c r="AQ184" s="438" t="s">
        <v>2984</v>
      </c>
      <c r="AR184" s="588">
        <v>0.0</v>
      </c>
      <c r="AS184" s="588">
        <v>0.0</v>
      </c>
      <c r="AT184" s="588">
        <v>0.0</v>
      </c>
      <c r="AU184" s="588">
        <v>0.0</v>
      </c>
      <c r="AV184" s="588">
        <v>0.0</v>
      </c>
      <c r="AW184" s="588">
        <v>0.37</v>
      </c>
      <c r="AX184" s="588">
        <v>4.21</v>
      </c>
      <c r="AY184" s="588">
        <v>0.0</v>
      </c>
      <c r="AZ184" s="588">
        <v>0.45</v>
      </c>
      <c r="BA184" s="588">
        <v>29.9</v>
      </c>
      <c r="BB184" s="589">
        <v>24597.0</v>
      </c>
      <c r="BC184" s="438" t="s">
        <v>1922</v>
      </c>
      <c r="BD184" s="438"/>
      <c r="BE184" s="438" t="s">
        <v>1923</v>
      </c>
      <c r="BF184" s="438" t="s">
        <v>1924</v>
      </c>
      <c r="BG184" s="438" t="s">
        <v>1925</v>
      </c>
      <c r="BH184" s="588">
        <v>0.0</v>
      </c>
      <c r="BI184" s="438" t="s">
        <v>1926</v>
      </c>
      <c r="BJ184" s="438" t="s">
        <v>1927</v>
      </c>
      <c r="BK184" s="438" t="s">
        <v>1928</v>
      </c>
      <c r="BL184" s="438" t="s">
        <v>1929</v>
      </c>
      <c r="BM184" s="438" t="s">
        <v>1930</v>
      </c>
      <c r="BN184" s="588">
        <v>29.9</v>
      </c>
      <c r="BO184" s="438" t="s">
        <v>1931</v>
      </c>
      <c r="BP184" s="438" t="s">
        <v>1967</v>
      </c>
      <c r="BQ184" s="438" t="s">
        <v>2985</v>
      </c>
      <c r="BR184" s="438" t="s">
        <v>1934</v>
      </c>
      <c r="BS184" s="438" t="s">
        <v>1935</v>
      </c>
      <c r="BT184" s="438" t="s">
        <v>1936</v>
      </c>
      <c r="BU184" s="589"/>
      <c r="BV184" s="438" t="s">
        <v>1936</v>
      </c>
      <c r="BW184" s="438"/>
      <c r="BX184" s="416">
        <f t="shared" si="3"/>
        <v>3.82</v>
      </c>
      <c r="BY184" s="89" t="s">
        <v>1937</v>
      </c>
      <c r="BZ184" s="89" t="s">
        <v>2986</v>
      </c>
    </row>
    <row r="185" ht="12.75" hidden="1" customHeight="1">
      <c r="A185" s="6">
        <v>44966.0</v>
      </c>
      <c r="B185" s="438" t="s">
        <v>2987</v>
      </c>
      <c r="C185" s="438" t="s">
        <v>2988</v>
      </c>
      <c r="D185" s="586">
        <v>42556.0</v>
      </c>
      <c r="E185" s="438" t="s">
        <v>2989</v>
      </c>
      <c r="F185" s="438" t="s">
        <v>1981</v>
      </c>
      <c r="G185" s="438" t="s">
        <v>1908</v>
      </c>
      <c r="H185" s="438" t="s">
        <v>1909</v>
      </c>
      <c r="I185" s="438" t="s">
        <v>1910</v>
      </c>
      <c r="J185" s="587">
        <v>1.0</v>
      </c>
      <c r="K185" s="416">
        <v>29.9</v>
      </c>
      <c r="L185" s="438" t="s">
        <v>1911</v>
      </c>
      <c r="M185" s="438" t="s">
        <v>2990</v>
      </c>
      <c r="N185" s="438" t="s">
        <v>1913</v>
      </c>
      <c r="O185" s="416">
        <v>1.64</v>
      </c>
      <c r="P185" s="588">
        <v>0.0</v>
      </c>
      <c r="Q185" s="588">
        <v>0.0</v>
      </c>
      <c r="R185" s="588">
        <v>2.07</v>
      </c>
      <c r="S185" s="588">
        <v>0.0</v>
      </c>
      <c r="T185" s="588">
        <v>0.0</v>
      </c>
      <c r="U185" s="588">
        <v>0.45</v>
      </c>
      <c r="V185" s="416">
        <v>0.39</v>
      </c>
      <c r="W185" s="416">
        <v>1.79</v>
      </c>
      <c r="X185" s="586">
        <v>42556.0</v>
      </c>
      <c r="Y185" s="586">
        <v>42569.64375</v>
      </c>
      <c r="Z185" s="438" t="s">
        <v>1914</v>
      </c>
      <c r="AA185" s="438" t="s">
        <v>1915</v>
      </c>
      <c r="AB185" s="586">
        <v>42569.64375</v>
      </c>
      <c r="AC185" s="586">
        <v>42569.0</v>
      </c>
      <c r="AD185" s="586">
        <v>42569.0</v>
      </c>
      <c r="AE185" s="438" t="s">
        <v>1916</v>
      </c>
      <c r="AF185" s="438"/>
      <c r="AG185" s="586"/>
      <c r="AH185" s="586"/>
      <c r="AI185" s="589"/>
      <c r="AJ185" s="438"/>
      <c r="AK185" s="588">
        <v>3.58</v>
      </c>
      <c r="AL185" s="589">
        <v>0.0</v>
      </c>
      <c r="AM185" s="438" t="s">
        <v>1917</v>
      </c>
      <c r="AN185" s="438" t="s">
        <v>1918</v>
      </c>
      <c r="AO185" s="438" t="s">
        <v>1919</v>
      </c>
      <c r="AP185" s="438" t="s">
        <v>1920</v>
      </c>
      <c r="AQ185" s="438" t="s">
        <v>2991</v>
      </c>
      <c r="AR185" s="588">
        <v>0.0</v>
      </c>
      <c r="AS185" s="588">
        <v>0.0</v>
      </c>
      <c r="AT185" s="588">
        <v>0.0</v>
      </c>
      <c r="AU185" s="588">
        <v>0.0</v>
      </c>
      <c r="AV185" s="588">
        <v>0.0</v>
      </c>
      <c r="AW185" s="588">
        <v>0.42</v>
      </c>
      <c r="AX185" s="588">
        <v>7.19</v>
      </c>
      <c r="AY185" s="588">
        <v>0.0</v>
      </c>
      <c r="AZ185" s="588">
        <v>0.45</v>
      </c>
      <c r="BA185" s="588">
        <v>29.9</v>
      </c>
      <c r="BB185" s="589">
        <v>24597.0</v>
      </c>
      <c r="BC185" s="438" t="s">
        <v>1922</v>
      </c>
      <c r="BD185" s="438"/>
      <c r="BE185" s="438" t="s">
        <v>1923</v>
      </c>
      <c r="BF185" s="438" t="s">
        <v>1924</v>
      </c>
      <c r="BG185" s="438" t="s">
        <v>1925</v>
      </c>
      <c r="BH185" s="588">
        <v>0.0</v>
      </c>
      <c r="BI185" s="438" t="s">
        <v>1926</v>
      </c>
      <c r="BJ185" s="438" t="s">
        <v>1927</v>
      </c>
      <c r="BK185" s="438" t="s">
        <v>1928</v>
      </c>
      <c r="BL185" s="438" t="s">
        <v>1929</v>
      </c>
      <c r="BM185" s="438" t="s">
        <v>1930</v>
      </c>
      <c r="BN185" s="588">
        <v>29.9</v>
      </c>
      <c r="BO185" s="438" t="s">
        <v>1931</v>
      </c>
      <c r="BP185" s="438" t="s">
        <v>1967</v>
      </c>
      <c r="BQ185" s="438" t="s">
        <v>2992</v>
      </c>
      <c r="BR185" s="438" t="s">
        <v>1934</v>
      </c>
      <c r="BS185" s="438" t="s">
        <v>1935</v>
      </c>
      <c r="BT185" s="438" t="s">
        <v>1936</v>
      </c>
      <c r="BU185" s="589"/>
      <c r="BV185" s="438" t="s">
        <v>1936</v>
      </c>
      <c r="BW185" s="438"/>
      <c r="BX185" s="416">
        <f t="shared" si="3"/>
        <v>3.82</v>
      </c>
      <c r="BY185" s="89" t="s">
        <v>1937</v>
      </c>
      <c r="BZ185" s="89" t="s">
        <v>2993</v>
      </c>
    </row>
    <row r="186" ht="12.75" hidden="1" customHeight="1">
      <c r="A186" s="6">
        <v>44982.0</v>
      </c>
      <c r="B186" s="438" t="s">
        <v>2994</v>
      </c>
      <c r="C186" s="438" t="s">
        <v>2995</v>
      </c>
      <c r="D186" s="586">
        <v>42563.0</v>
      </c>
      <c r="E186" s="438" t="s">
        <v>2996</v>
      </c>
      <c r="F186" s="438" t="s">
        <v>2149</v>
      </c>
      <c r="G186" s="438" t="s">
        <v>1908</v>
      </c>
      <c r="H186" s="438" t="s">
        <v>1909</v>
      </c>
      <c r="I186" s="438" t="s">
        <v>1910</v>
      </c>
      <c r="J186" s="587">
        <v>1.0</v>
      </c>
      <c r="K186" s="416">
        <v>29.9</v>
      </c>
      <c r="L186" s="438" t="s">
        <v>1911</v>
      </c>
      <c r="M186" s="438" t="s">
        <v>2997</v>
      </c>
      <c r="N186" s="438" t="s">
        <v>1913</v>
      </c>
      <c r="O186" s="416">
        <v>1.64</v>
      </c>
      <c r="P186" s="588">
        <v>0.0</v>
      </c>
      <c r="Q186" s="588">
        <v>0.0</v>
      </c>
      <c r="R186" s="588">
        <v>2.07</v>
      </c>
      <c r="S186" s="588">
        <v>0.0</v>
      </c>
      <c r="T186" s="588">
        <v>0.0</v>
      </c>
      <c r="U186" s="588">
        <v>0.45</v>
      </c>
      <c r="V186" s="416">
        <v>0.39</v>
      </c>
      <c r="W186" s="416">
        <v>1.79</v>
      </c>
      <c r="X186" s="586">
        <v>42563.0</v>
      </c>
      <c r="Y186" s="586">
        <v>42590.58263888889</v>
      </c>
      <c r="Z186" s="438" t="s">
        <v>1914</v>
      </c>
      <c r="AA186" s="438" t="s">
        <v>1915</v>
      </c>
      <c r="AB186" s="586">
        <v>42590.58263888889</v>
      </c>
      <c r="AC186" s="586">
        <v>42590.0</v>
      </c>
      <c r="AD186" s="586">
        <v>42590.0</v>
      </c>
      <c r="AE186" s="438" t="s">
        <v>1916</v>
      </c>
      <c r="AF186" s="438"/>
      <c r="AG186" s="586"/>
      <c r="AH186" s="586"/>
      <c r="AI186" s="589"/>
      <c r="AJ186" s="438"/>
      <c r="AK186" s="588">
        <v>3.58</v>
      </c>
      <c r="AL186" s="589">
        <v>0.0</v>
      </c>
      <c r="AM186" s="438" t="s">
        <v>1917</v>
      </c>
      <c r="AN186" s="438" t="s">
        <v>1918</v>
      </c>
      <c r="AO186" s="438" t="s">
        <v>1919</v>
      </c>
      <c r="AP186" s="438" t="s">
        <v>1920</v>
      </c>
      <c r="AQ186" s="438" t="s">
        <v>2998</v>
      </c>
      <c r="AR186" s="588">
        <v>0.0</v>
      </c>
      <c r="AS186" s="588">
        <v>0.0</v>
      </c>
      <c r="AT186" s="588">
        <v>0.0</v>
      </c>
      <c r="AU186" s="588">
        <v>0.0</v>
      </c>
      <c r="AV186" s="588">
        <v>0.0</v>
      </c>
      <c r="AW186" s="588">
        <v>0.41</v>
      </c>
      <c r="AX186" s="588">
        <v>14.19</v>
      </c>
      <c r="AY186" s="588">
        <v>0.0</v>
      </c>
      <c r="AZ186" s="588">
        <v>0.45</v>
      </c>
      <c r="BA186" s="588">
        <v>29.9</v>
      </c>
      <c r="BB186" s="589">
        <v>24597.0</v>
      </c>
      <c r="BC186" s="438" t="s">
        <v>1922</v>
      </c>
      <c r="BD186" s="438"/>
      <c r="BE186" s="438" t="s">
        <v>1923</v>
      </c>
      <c r="BF186" s="438" t="s">
        <v>1924</v>
      </c>
      <c r="BG186" s="438" t="s">
        <v>1925</v>
      </c>
      <c r="BH186" s="588">
        <v>0.0</v>
      </c>
      <c r="BI186" s="438" t="s">
        <v>1926</v>
      </c>
      <c r="BJ186" s="438" t="s">
        <v>1927</v>
      </c>
      <c r="BK186" s="438" t="s">
        <v>1928</v>
      </c>
      <c r="BL186" s="438" t="s">
        <v>1929</v>
      </c>
      <c r="BM186" s="438" t="s">
        <v>1930</v>
      </c>
      <c r="BN186" s="588">
        <v>29.9</v>
      </c>
      <c r="BO186" s="438" t="s">
        <v>1931</v>
      </c>
      <c r="BP186" s="438" t="s">
        <v>2152</v>
      </c>
      <c r="BQ186" s="438" t="s">
        <v>2999</v>
      </c>
      <c r="BR186" s="438" t="s">
        <v>1934</v>
      </c>
      <c r="BS186" s="438" t="s">
        <v>1935</v>
      </c>
      <c r="BT186" s="438" t="s">
        <v>1936</v>
      </c>
      <c r="BU186" s="589"/>
      <c r="BV186" s="438" t="s">
        <v>1936</v>
      </c>
      <c r="BW186" s="438"/>
      <c r="BX186" s="416">
        <f t="shared" si="3"/>
        <v>3.82</v>
      </c>
      <c r="BY186" s="89" t="s">
        <v>1937</v>
      </c>
      <c r="BZ186" s="89" t="s">
        <v>3000</v>
      </c>
    </row>
    <row r="187" ht="12.75" hidden="1" customHeight="1">
      <c r="A187" s="6">
        <v>44990.0</v>
      </c>
      <c r="B187" s="438" t="s">
        <v>3001</v>
      </c>
      <c r="C187" s="438" t="s">
        <v>2251</v>
      </c>
      <c r="D187" s="586">
        <v>42559.0</v>
      </c>
      <c r="E187" s="438" t="s">
        <v>3002</v>
      </c>
      <c r="F187" s="438" t="s">
        <v>2149</v>
      </c>
      <c r="G187" s="438" t="s">
        <v>1908</v>
      </c>
      <c r="H187" s="438" t="s">
        <v>1909</v>
      </c>
      <c r="I187" s="438" t="s">
        <v>1910</v>
      </c>
      <c r="J187" s="587">
        <v>1.0</v>
      </c>
      <c r="K187" s="416">
        <v>24.52</v>
      </c>
      <c r="L187" s="438" t="s">
        <v>1911</v>
      </c>
      <c r="M187" s="438" t="s">
        <v>3003</v>
      </c>
      <c r="N187" s="438" t="s">
        <v>1913</v>
      </c>
      <c r="O187" s="416">
        <v>1.34</v>
      </c>
      <c r="P187" s="588">
        <v>0.0</v>
      </c>
      <c r="Q187" s="588">
        <v>0.0</v>
      </c>
      <c r="R187" s="588">
        <v>2.07</v>
      </c>
      <c r="S187" s="588">
        <v>0.0</v>
      </c>
      <c r="T187" s="588">
        <v>0.0</v>
      </c>
      <c r="U187" s="588">
        <v>0.45</v>
      </c>
      <c r="V187" s="416">
        <v>0.32</v>
      </c>
      <c r="W187" s="416">
        <v>1.47</v>
      </c>
      <c r="X187" s="586">
        <v>42559.0</v>
      </c>
      <c r="Y187" s="586">
        <v>42571.46388888889</v>
      </c>
      <c r="Z187" s="438" t="s">
        <v>1914</v>
      </c>
      <c r="AA187" s="438" t="s">
        <v>1915</v>
      </c>
      <c r="AB187" s="586">
        <v>42571.46388888889</v>
      </c>
      <c r="AC187" s="586">
        <v>42569.0</v>
      </c>
      <c r="AD187" s="586">
        <v>42570.0</v>
      </c>
      <c r="AE187" s="438" t="s">
        <v>1916</v>
      </c>
      <c r="AF187" s="438"/>
      <c r="AG187" s="586"/>
      <c r="AH187" s="586"/>
      <c r="AI187" s="589"/>
      <c r="AJ187" s="438"/>
      <c r="AK187" s="588">
        <v>2.94</v>
      </c>
      <c r="AL187" s="589">
        <v>0.0</v>
      </c>
      <c r="AM187" s="438" t="s">
        <v>1917</v>
      </c>
      <c r="AN187" s="438" t="s">
        <v>1918</v>
      </c>
      <c r="AO187" s="438" t="s">
        <v>1919</v>
      </c>
      <c r="AP187" s="438" t="s">
        <v>1920</v>
      </c>
      <c r="AQ187" s="438" t="s">
        <v>3004</v>
      </c>
      <c r="AR187" s="588">
        <v>0.0</v>
      </c>
      <c r="AS187" s="588">
        <v>0.0</v>
      </c>
      <c r="AT187" s="588">
        <v>0.0</v>
      </c>
      <c r="AU187" s="588">
        <v>0.0</v>
      </c>
      <c r="AV187" s="588">
        <v>0.0</v>
      </c>
      <c r="AW187" s="588">
        <v>0.34</v>
      </c>
      <c r="AX187" s="588">
        <v>7.62</v>
      </c>
      <c r="AY187" s="588">
        <v>0.0</v>
      </c>
      <c r="AZ187" s="588">
        <v>0.45</v>
      </c>
      <c r="BA187" s="588">
        <v>24.52</v>
      </c>
      <c r="BB187" s="589">
        <v>24597.0</v>
      </c>
      <c r="BC187" s="438" t="s">
        <v>1922</v>
      </c>
      <c r="BD187" s="438"/>
      <c r="BE187" s="438" t="s">
        <v>1923</v>
      </c>
      <c r="BF187" s="438" t="s">
        <v>1924</v>
      </c>
      <c r="BG187" s="438" t="s">
        <v>1925</v>
      </c>
      <c r="BH187" s="588">
        <v>0.0</v>
      </c>
      <c r="BI187" s="438" t="s">
        <v>1926</v>
      </c>
      <c r="BJ187" s="438" t="s">
        <v>1927</v>
      </c>
      <c r="BK187" s="438" t="s">
        <v>1928</v>
      </c>
      <c r="BL187" s="438" t="s">
        <v>1929</v>
      </c>
      <c r="BM187" s="438" t="s">
        <v>1930</v>
      </c>
      <c r="BN187" s="588">
        <v>29.9</v>
      </c>
      <c r="BO187" s="438" t="s">
        <v>1931</v>
      </c>
      <c r="BP187" s="438" t="s">
        <v>2152</v>
      </c>
      <c r="BQ187" s="438" t="s">
        <v>3005</v>
      </c>
      <c r="BR187" s="438" t="s">
        <v>1934</v>
      </c>
      <c r="BS187" s="438" t="s">
        <v>1935</v>
      </c>
      <c r="BT187" s="438" t="s">
        <v>1936</v>
      </c>
      <c r="BU187" s="589"/>
      <c r="BV187" s="438" t="s">
        <v>1936</v>
      </c>
      <c r="BW187" s="438"/>
      <c r="BX187" s="416">
        <f t="shared" si="3"/>
        <v>3.13</v>
      </c>
      <c r="BY187" s="89" t="s">
        <v>1937</v>
      </c>
      <c r="BZ187" s="89" t="s">
        <v>3006</v>
      </c>
    </row>
    <row r="188" ht="12.75" hidden="1" customHeight="1">
      <c r="A188" s="6">
        <v>45012.0</v>
      </c>
      <c r="B188" s="438" t="s">
        <v>3007</v>
      </c>
      <c r="C188" s="438" t="s">
        <v>3008</v>
      </c>
      <c r="D188" s="586">
        <v>42556.0</v>
      </c>
      <c r="E188" s="438" t="s">
        <v>3009</v>
      </c>
      <c r="F188" s="438" t="s">
        <v>1907</v>
      </c>
      <c r="G188" s="438" t="s">
        <v>1908</v>
      </c>
      <c r="H188" s="438" t="s">
        <v>1909</v>
      </c>
      <c r="I188" s="438" t="s">
        <v>1910</v>
      </c>
      <c r="J188" s="587">
        <v>5.0</v>
      </c>
      <c r="K188" s="416">
        <v>149.5</v>
      </c>
      <c r="L188" s="438" t="s">
        <v>1911</v>
      </c>
      <c r="M188" s="438" t="s">
        <v>3010</v>
      </c>
      <c r="N188" s="438" t="s">
        <v>1913</v>
      </c>
      <c r="O188" s="416">
        <v>8.21</v>
      </c>
      <c r="P188" s="588">
        <v>0.0</v>
      </c>
      <c r="Q188" s="588">
        <v>0.0</v>
      </c>
      <c r="R188" s="588">
        <v>10.35</v>
      </c>
      <c r="S188" s="588">
        <v>0.0</v>
      </c>
      <c r="T188" s="588">
        <v>0.0</v>
      </c>
      <c r="U188" s="588">
        <v>2.25</v>
      </c>
      <c r="V188" s="416">
        <v>1.94</v>
      </c>
      <c r="W188" s="416">
        <v>8.97</v>
      </c>
      <c r="X188" s="586">
        <v>42556.0</v>
      </c>
      <c r="Y188" s="586">
        <v>42569.64375</v>
      </c>
      <c r="Z188" s="438" t="s">
        <v>1914</v>
      </c>
      <c r="AA188" s="438" t="s">
        <v>1915</v>
      </c>
      <c r="AB188" s="586">
        <v>42569.64375</v>
      </c>
      <c r="AC188" s="586">
        <v>42569.0</v>
      </c>
      <c r="AD188" s="586">
        <v>42569.0</v>
      </c>
      <c r="AE188" s="438" t="s">
        <v>1916</v>
      </c>
      <c r="AF188" s="438"/>
      <c r="AG188" s="586"/>
      <c r="AH188" s="586"/>
      <c r="AI188" s="589"/>
      <c r="AJ188" s="438"/>
      <c r="AK188" s="588">
        <v>17.94</v>
      </c>
      <c r="AL188" s="589">
        <v>0.0</v>
      </c>
      <c r="AM188" s="438" t="s">
        <v>1917</v>
      </c>
      <c r="AN188" s="438" t="s">
        <v>1918</v>
      </c>
      <c r="AO188" s="438" t="s">
        <v>1919</v>
      </c>
      <c r="AP188" s="438" t="s">
        <v>1920</v>
      </c>
      <c r="AQ188" s="438" t="s">
        <v>3011</v>
      </c>
      <c r="AR188" s="588">
        <v>0.0</v>
      </c>
      <c r="AS188" s="588">
        <v>0.0</v>
      </c>
      <c r="AT188" s="588">
        <v>0.0</v>
      </c>
      <c r="AU188" s="588">
        <v>0.0</v>
      </c>
      <c r="AV188" s="588">
        <v>0.0</v>
      </c>
      <c r="AW188" s="588">
        <v>2.67</v>
      </c>
      <c r="AX188" s="588">
        <v>15.32</v>
      </c>
      <c r="AY188" s="588">
        <v>0.0</v>
      </c>
      <c r="AZ188" s="588">
        <v>2.25</v>
      </c>
      <c r="BA188" s="588">
        <v>149.5</v>
      </c>
      <c r="BB188" s="589">
        <v>24597.0</v>
      </c>
      <c r="BC188" s="438" t="s">
        <v>1922</v>
      </c>
      <c r="BD188" s="438"/>
      <c r="BE188" s="438" t="s">
        <v>1923</v>
      </c>
      <c r="BF188" s="438" t="s">
        <v>1924</v>
      </c>
      <c r="BG188" s="438" t="s">
        <v>1925</v>
      </c>
      <c r="BH188" s="588">
        <v>0.0</v>
      </c>
      <c r="BI188" s="438" t="s">
        <v>1926</v>
      </c>
      <c r="BJ188" s="438" t="s">
        <v>1927</v>
      </c>
      <c r="BK188" s="438" t="s">
        <v>1928</v>
      </c>
      <c r="BL188" s="438" t="s">
        <v>1929</v>
      </c>
      <c r="BM188" s="438" t="s">
        <v>1930</v>
      </c>
      <c r="BN188" s="588">
        <v>29.9</v>
      </c>
      <c r="BO188" s="438" t="s">
        <v>1931</v>
      </c>
      <c r="BP188" s="438" t="s">
        <v>1932</v>
      </c>
      <c r="BQ188" s="438" t="s">
        <v>3012</v>
      </c>
      <c r="BR188" s="438" t="s">
        <v>1934</v>
      </c>
      <c r="BS188" s="438" t="s">
        <v>1935</v>
      </c>
      <c r="BT188" s="438" t="s">
        <v>1936</v>
      </c>
      <c r="BU188" s="589"/>
      <c r="BV188" s="438" t="s">
        <v>1936</v>
      </c>
      <c r="BW188" s="438"/>
      <c r="BX188" s="416">
        <f t="shared" si="3"/>
        <v>19.12</v>
      </c>
      <c r="BY188" s="89" t="s">
        <v>1937</v>
      </c>
      <c r="BZ188" s="89" t="s">
        <v>3013</v>
      </c>
    </row>
    <row r="189" ht="12.75" hidden="1" customHeight="1">
      <c r="A189" s="6">
        <v>45018.0</v>
      </c>
      <c r="B189" s="438" t="s">
        <v>3014</v>
      </c>
      <c r="C189" s="438" t="s">
        <v>3015</v>
      </c>
      <c r="D189" s="586">
        <v>42563.0</v>
      </c>
      <c r="E189" s="438" t="s">
        <v>3016</v>
      </c>
      <c r="F189" s="438" t="s">
        <v>2149</v>
      </c>
      <c r="G189" s="438" t="s">
        <v>1908</v>
      </c>
      <c r="H189" s="438" t="s">
        <v>1909</v>
      </c>
      <c r="I189" s="438" t="s">
        <v>1910</v>
      </c>
      <c r="J189" s="587">
        <v>3.0</v>
      </c>
      <c r="K189" s="416">
        <v>89.7</v>
      </c>
      <c r="L189" s="438" t="s">
        <v>1911</v>
      </c>
      <c r="M189" s="438" t="s">
        <v>3017</v>
      </c>
      <c r="N189" s="438" t="s">
        <v>1913</v>
      </c>
      <c r="O189" s="416">
        <v>4.92</v>
      </c>
      <c r="P189" s="588">
        <v>0.0</v>
      </c>
      <c r="Q189" s="588">
        <v>0.0</v>
      </c>
      <c r="R189" s="588">
        <v>6.21</v>
      </c>
      <c r="S189" s="588">
        <v>0.0</v>
      </c>
      <c r="T189" s="588">
        <v>0.0</v>
      </c>
      <c r="U189" s="588">
        <v>1.35</v>
      </c>
      <c r="V189" s="416">
        <v>1.17</v>
      </c>
      <c r="W189" s="416">
        <v>5.38</v>
      </c>
      <c r="X189" s="586">
        <v>42563.0</v>
      </c>
      <c r="Y189" s="586">
        <v>42590.606944444444</v>
      </c>
      <c r="Z189" s="438" t="s">
        <v>1914</v>
      </c>
      <c r="AA189" s="438" t="s">
        <v>1915</v>
      </c>
      <c r="AB189" s="586">
        <v>42590.606944444444</v>
      </c>
      <c r="AC189" s="586">
        <v>42590.0</v>
      </c>
      <c r="AD189" s="586">
        <v>42590.0</v>
      </c>
      <c r="AE189" s="438" t="s">
        <v>1916</v>
      </c>
      <c r="AF189" s="438"/>
      <c r="AG189" s="586"/>
      <c r="AH189" s="586"/>
      <c r="AI189" s="589"/>
      <c r="AJ189" s="438"/>
      <c r="AK189" s="588">
        <v>10.76</v>
      </c>
      <c r="AL189" s="589">
        <v>0.0</v>
      </c>
      <c r="AM189" s="438" t="s">
        <v>1917</v>
      </c>
      <c r="AN189" s="438" t="s">
        <v>1918</v>
      </c>
      <c r="AO189" s="438" t="s">
        <v>1919</v>
      </c>
      <c r="AP189" s="438" t="s">
        <v>1920</v>
      </c>
      <c r="AQ189" s="438" t="s">
        <v>3018</v>
      </c>
      <c r="AR189" s="588">
        <v>0.0</v>
      </c>
      <c r="AS189" s="588">
        <v>0.0</v>
      </c>
      <c r="AT189" s="588">
        <v>0.0</v>
      </c>
      <c r="AU189" s="588">
        <v>0.0</v>
      </c>
      <c r="AV189" s="588">
        <v>0.0</v>
      </c>
      <c r="AW189" s="588">
        <v>1.07</v>
      </c>
      <c r="AX189" s="588">
        <v>29.25</v>
      </c>
      <c r="AY189" s="588">
        <v>0.0</v>
      </c>
      <c r="AZ189" s="588">
        <v>1.35</v>
      </c>
      <c r="BA189" s="588">
        <v>89.7</v>
      </c>
      <c r="BB189" s="589">
        <v>24597.0</v>
      </c>
      <c r="BC189" s="438" t="s">
        <v>1922</v>
      </c>
      <c r="BD189" s="438"/>
      <c r="BE189" s="438" t="s">
        <v>1923</v>
      </c>
      <c r="BF189" s="438" t="s">
        <v>1924</v>
      </c>
      <c r="BG189" s="438" t="s">
        <v>1925</v>
      </c>
      <c r="BH189" s="588">
        <v>0.0</v>
      </c>
      <c r="BI189" s="438" t="s">
        <v>1926</v>
      </c>
      <c r="BJ189" s="438" t="s">
        <v>1927</v>
      </c>
      <c r="BK189" s="438" t="s">
        <v>1928</v>
      </c>
      <c r="BL189" s="438" t="s">
        <v>1929</v>
      </c>
      <c r="BM189" s="438" t="s">
        <v>1930</v>
      </c>
      <c r="BN189" s="588">
        <v>29.9</v>
      </c>
      <c r="BO189" s="438" t="s">
        <v>1931</v>
      </c>
      <c r="BP189" s="438" t="s">
        <v>2152</v>
      </c>
      <c r="BQ189" s="438" t="s">
        <v>3019</v>
      </c>
      <c r="BR189" s="438" t="s">
        <v>1934</v>
      </c>
      <c r="BS189" s="438" t="s">
        <v>1935</v>
      </c>
      <c r="BT189" s="438" t="s">
        <v>1936</v>
      </c>
      <c r="BU189" s="589"/>
      <c r="BV189" s="438" t="s">
        <v>1936</v>
      </c>
      <c r="BW189" s="438"/>
      <c r="BX189" s="416">
        <f t="shared" si="3"/>
        <v>11.47</v>
      </c>
      <c r="BY189" s="89" t="s">
        <v>1937</v>
      </c>
      <c r="BZ189" s="89" t="s">
        <v>3020</v>
      </c>
    </row>
    <row r="190" ht="12.75" hidden="1" customHeight="1">
      <c r="A190" s="6">
        <v>45031.0</v>
      </c>
      <c r="B190" s="438" t="s">
        <v>3021</v>
      </c>
      <c r="C190" s="438" t="s">
        <v>3022</v>
      </c>
      <c r="D190" s="586">
        <v>42556.0</v>
      </c>
      <c r="E190" s="438" t="s">
        <v>3023</v>
      </c>
      <c r="F190" s="438" t="s">
        <v>1964</v>
      </c>
      <c r="G190" s="438" t="s">
        <v>1908</v>
      </c>
      <c r="H190" s="438" t="s">
        <v>1909</v>
      </c>
      <c r="I190" s="438" t="s">
        <v>1910</v>
      </c>
      <c r="J190" s="587">
        <v>2.0</v>
      </c>
      <c r="K190" s="416">
        <v>59.8</v>
      </c>
      <c r="L190" s="438" t="s">
        <v>1911</v>
      </c>
      <c r="M190" s="438" t="s">
        <v>3024</v>
      </c>
      <c r="N190" s="438" t="s">
        <v>1913</v>
      </c>
      <c r="O190" s="416">
        <v>3.28</v>
      </c>
      <c r="P190" s="588">
        <v>0.0</v>
      </c>
      <c r="Q190" s="588">
        <v>0.0</v>
      </c>
      <c r="R190" s="588">
        <v>4.14</v>
      </c>
      <c r="S190" s="588">
        <v>0.0</v>
      </c>
      <c r="T190" s="588">
        <v>0.0</v>
      </c>
      <c r="U190" s="588">
        <v>0.9</v>
      </c>
      <c r="V190" s="416">
        <v>0.78</v>
      </c>
      <c r="W190" s="416">
        <v>3.59</v>
      </c>
      <c r="X190" s="586">
        <v>42556.0</v>
      </c>
      <c r="Y190" s="586">
        <v>42569.64375</v>
      </c>
      <c r="Z190" s="438" t="s">
        <v>1914</v>
      </c>
      <c r="AA190" s="438" t="s">
        <v>1915</v>
      </c>
      <c r="AB190" s="586">
        <v>42569.64375</v>
      </c>
      <c r="AC190" s="586">
        <v>42569.0</v>
      </c>
      <c r="AD190" s="586">
        <v>42569.0</v>
      </c>
      <c r="AE190" s="438" t="s">
        <v>1916</v>
      </c>
      <c r="AF190" s="438"/>
      <c r="AG190" s="586"/>
      <c r="AH190" s="586"/>
      <c r="AI190" s="589"/>
      <c r="AJ190" s="438"/>
      <c r="AK190" s="588">
        <v>7.17</v>
      </c>
      <c r="AL190" s="589">
        <v>0.0</v>
      </c>
      <c r="AM190" s="438" t="s">
        <v>1917</v>
      </c>
      <c r="AN190" s="438" t="s">
        <v>1918</v>
      </c>
      <c r="AO190" s="438" t="s">
        <v>1919</v>
      </c>
      <c r="AP190" s="438" t="s">
        <v>1920</v>
      </c>
      <c r="AQ190" s="438" t="s">
        <v>3025</v>
      </c>
      <c r="AR190" s="588">
        <v>0.0</v>
      </c>
      <c r="AS190" s="588">
        <v>0.0</v>
      </c>
      <c r="AT190" s="588">
        <v>0.0</v>
      </c>
      <c r="AU190" s="588">
        <v>0.0</v>
      </c>
      <c r="AV190" s="588">
        <v>0.0</v>
      </c>
      <c r="AW190" s="588">
        <v>0.7</v>
      </c>
      <c r="AX190" s="588">
        <v>7.48</v>
      </c>
      <c r="AY190" s="588">
        <v>0.0</v>
      </c>
      <c r="AZ190" s="588">
        <v>0.9</v>
      </c>
      <c r="BA190" s="588">
        <v>59.8</v>
      </c>
      <c r="BB190" s="589">
        <v>24597.0</v>
      </c>
      <c r="BC190" s="438" t="s">
        <v>1922</v>
      </c>
      <c r="BD190" s="438"/>
      <c r="BE190" s="438" t="s">
        <v>1923</v>
      </c>
      <c r="BF190" s="438" t="s">
        <v>1924</v>
      </c>
      <c r="BG190" s="438" t="s">
        <v>1925</v>
      </c>
      <c r="BH190" s="588">
        <v>0.0</v>
      </c>
      <c r="BI190" s="438" t="s">
        <v>1926</v>
      </c>
      <c r="BJ190" s="438" t="s">
        <v>1927</v>
      </c>
      <c r="BK190" s="438" t="s">
        <v>1928</v>
      </c>
      <c r="BL190" s="438" t="s">
        <v>1929</v>
      </c>
      <c r="BM190" s="438" t="s">
        <v>1930</v>
      </c>
      <c r="BN190" s="588">
        <v>29.9</v>
      </c>
      <c r="BO190" s="438" t="s">
        <v>1931</v>
      </c>
      <c r="BP190" s="438" t="s">
        <v>1967</v>
      </c>
      <c r="BQ190" s="438" t="s">
        <v>3026</v>
      </c>
      <c r="BR190" s="438" t="s">
        <v>1934</v>
      </c>
      <c r="BS190" s="438" t="s">
        <v>1935</v>
      </c>
      <c r="BT190" s="438" t="s">
        <v>1936</v>
      </c>
      <c r="BU190" s="589"/>
      <c r="BV190" s="438" t="s">
        <v>1936</v>
      </c>
      <c r="BW190" s="438"/>
      <c r="BX190" s="416">
        <f t="shared" si="3"/>
        <v>7.65</v>
      </c>
      <c r="BY190" s="89" t="s">
        <v>1937</v>
      </c>
      <c r="BZ190" s="89" t="s">
        <v>3027</v>
      </c>
    </row>
    <row r="191" ht="12.75" hidden="1" customHeight="1">
      <c r="A191" s="6">
        <v>45040.0</v>
      </c>
      <c r="B191" s="438" t="s">
        <v>3028</v>
      </c>
      <c r="C191" s="438" t="s">
        <v>3029</v>
      </c>
      <c r="D191" s="586">
        <v>42556.0</v>
      </c>
      <c r="E191" s="438" t="s">
        <v>3030</v>
      </c>
      <c r="F191" s="438" t="s">
        <v>2090</v>
      </c>
      <c r="G191" s="438" t="s">
        <v>1948</v>
      </c>
      <c r="H191" s="438" t="s">
        <v>1909</v>
      </c>
      <c r="I191" s="438" t="s">
        <v>1910</v>
      </c>
      <c r="J191" s="587">
        <v>1.0</v>
      </c>
      <c r="K191" s="416">
        <v>56.31</v>
      </c>
      <c r="L191" s="438" t="s">
        <v>1949</v>
      </c>
      <c r="M191" s="438" t="s">
        <v>3031</v>
      </c>
      <c r="N191" s="438" t="s">
        <v>1913</v>
      </c>
      <c r="O191" s="416">
        <v>3.09</v>
      </c>
      <c r="P191" s="588">
        <v>0.0</v>
      </c>
      <c r="Q191" s="588">
        <v>0.0</v>
      </c>
      <c r="R191" s="588">
        <v>3.744</v>
      </c>
      <c r="S191" s="588">
        <v>0.0</v>
      </c>
      <c r="T191" s="588">
        <v>0.0</v>
      </c>
      <c r="U191" s="588">
        <v>0.45</v>
      </c>
      <c r="V191" s="416">
        <v>0.73</v>
      </c>
      <c r="W191" s="416">
        <v>3.38</v>
      </c>
      <c r="X191" s="586">
        <v>42556.0</v>
      </c>
      <c r="Y191" s="586">
        <v>42570.40694444445</v>
      </c>
      <c r="Z191" s="438" t="s">
        <v>1914</v>
      </c>
      <c r="AA191" s="438" t="s">
        <v>1915</v>
      </c>
      <c r="AB191" s="586">
        <v>42570.40694444445</v>
      </c>
      <c r="AC191" s="586">
        <v>42569.0</v>
      </c>
      <c r="AD191" s="586">
        <v>42569.0</v>
      </c>
      <c r="AE191" s="438" t="s">
        <v>1916</v>
      </c>
      <c r="AF191" s="438"/>
      <c r="AG191" s="586"/>
      <c r="AH191" s="586"/>
      <c r="AI191" s="589"/>
      <c r="AJ191" s="438"/>
      <c r="AK191" s="588">
        <v>6.76</v>
      </c>
      <c r="AL191" s="589">
        <v>0.0</v>
      </c>
      <c r="AM191" s="438" t="s">
        <v>1917</v>
      </c>
      <c r="AN191" s="438" t="s">
        <v>1918</v>
      </c>
      <c r="AO191" s="438" t="s">
        <v>1919</v>
      </c>
      <c r="AP191" s="438" t="s">
        <v>1920</v>
      </c>
      <c r="AQ191" s="438" t="s">
        <v>3032</v>
      </c>
      <c r="AR191" s="588">
        <v>0.0</v>
      </c>
      <c r="AS191" s="588">
        <v>0.0</v>
      </c>
      <c r="AT191" s="588">
        <v>0.0</v>
      </c>
      <c r="AU191" s="588">
        <v>0.0</v>
      </c>
      <c r="AV191" s="588">
        <v>0.0</v>
      </c>
      <c r="AW191" s="588">
        <v>0.36</v>
      </c>
      <c r="AX191" s="588">
        <v>5.32</v>
      </c>
      <c r="AY191" s="588">
        <v>0.0</v>
      </c>
      <c r="AZ191" s="588">
        <v>0.45</v>
      </c>
      <c r="BA191" s="588">
        <v>56.31</v>
      </c>
      <c r="BB191" s="589">
        <v>24600.0</v>
      </c>
      <c r="BC191" s="438" t="s">
        <v>1922</v>
      </c>
      <c r="BD191" s="438"/>
      <c r="BE191" s="438" t="s">
        <v>1952</v>
      </c>
      <c r="BF191" s="438" t="s">
        <v>1924</v>
      </c>
      <c r="BG191" s="438" t="s">
        <v>1925</v>
      </c>
      <c r="BH191" s="588">
        <v>0.0</v>
      </c>
      <c r="BI191" s="438" t="s">
        <v>1926</v>
      </c>
      <c r="BJ191" s="438" t="s">
        <v>1927</v>
      </c>
      <c r="BK191" s="438" t="s">
        <v>1928</v>
      </c>
      <c r="BL191" s="438" t="s">
        <v>1929</v>
      </c>
      <c r="BM191" s="438" t="s">
        <v>1930</v>
      </c>
      <c r="BN191" s="588">
        <v>59.9</v>
      </c>
      <c r="BO191" s="438" t="s">
        <v>1955</v>
      </c>
      <c r="BP191" s="438" t="s">
        <v>2093</v>
      </c>
      <c r="BQ191" s="438" t="s">
        <v>3033</v>
      </c>
      <c r="BR191" s="438" t="s">
        <v>1957</v>
      </c>
      <c r="BS191" s="438" t="s">
        <v>1958</v>
      </c>
      <c r="BT191" s="438" t="s">
        <v>1936</v>
      </c>
      <c r="BU191" s="589"/>
      <c r="BV191" s="438" t="s">
        <v>1936</v>
      </c>
      <c r="BW191" s="438"/>
      <c r="BX191" s="416">
        <f t="shared" si="3"/>
        <v>7.2</v>
      </c>
      <c r="BY191" s="89" t="s">
        <v>1937</v>
      </c>
      <c r="BZ191" s="89" t="s">
        <v>3034</v>
      </c>
    </row>
    <row r="192" ht="12.75" hidden="1" customHeight="1">
      <c r="A192" s="6">
        <v>45040.0</v>
      </c>
      <c r="B192" s="438" t="s">
        <v>3028</v>
      </c>
      <c r="C192" s="438" t="s">
        <v>3029</v>
      </c>
      <c r="D192" s="586">
        <v>42556.0</v>
      </c>
      <c r="E192" s="438" t="s">
        <v>3030</v>
      </c>
      <c r="F192" s="438" t="s">
        <v>2090</v>
      </c>
      <c r="G192" s="438" t="s">
        <v>1908</v>
      </c>
      <c r="H192" s="438" t="s">
        <v>1909</v>
      </c>
      <c r="I192" s="438" t="s">
        <v>1910</v>
      </c>
      <c r="J192" s="587">
        <v>1.0</v>
      </c>
      <c r="K192" s="416">
        <v>29.9</v>
      </c>
      <c r="L192" s="438" t="s">
        <v>1911</v>
      </c>
      <c r="M192" s="438" t="s">
        <v>3031</v>
      </c>
      <c r="N192" s="438" t="s">
        <v>1913</v>
      </c>
      <c r="O192" s="416">
        <v>1.64</v>
      </c>
      <c r="P192" s="588">
        <v>0.0</v>
      </c>
      <c r="Q192" s="588">
        <v>0.0</v>
      </c>
      <c r="R192" s="588">
        <v>2.07</v>
      </c>
      <c r="S192" s="588">
        <v>0.0</v>
      </c>
      <c r="T192" s="588">
        <v>0.0</v>
      </c>
      <c r="U192" s="588">
        <v>0.45</v>
      </c>
      <c r="V192" s="416">
        <v>0.39</v>
      </c>
      <c r="W192" s="416">
        <v>1.79</v>
      </c>
      <c r="X192" s="586">
        <v>42556.0</v>
      </c>
      <c r="Y192" s="586">
        <v>42570.40694444445</v>
      </c>
      <c r="Z192" s="438" t="s">
        <v>1914</v>
      </c>
      <c r="AA192" s="438" t="s">
        <v>1915</v>
      </c>
      <c r="AB192" s="586">
        <v>42570.40694444445</v>
      </c>
      <c r="AC192" s="586">
        <v>42569.0</v>
      </c>
      <c r="AD192" s="586">
        <v>42569.0</v>
      </c>
      <c r="AE192" s="438" t="s">
        <v>1916</v>
      </c>
      <c r="AF192" s="438"/>
      <c r="AG192" s="586"/>
      <c r="AH192" s="586"/>
      <c r="AI192" s="589"/>
      <c r="AJ192" s="438"/>
      <c r="AK192" s="588">
        <v>3.58</v>
      </c>
      <c r="AL192" s="589">
        <v>0.0</v>
      </c>
      <c r="AM192" s="438" t="s">
        <v>1917</v>
      </c>
      <c r="AN192" s="438" t="s">
        <v>1918</v>
      </c>
      <c r="AO192" s="438" t="s">
        <v>1919</v>
      </c>
      <c r="AP192" s="438" t="s">
        <v>1920</v>
      </c>
      <c r="AQ192" s="438" t="s">
        <v>3032</v>
      </c>
      <c r="AR192" s="588">
        <v>0.0</v>
      </c>
      <c r="AS192" s="588">
        <v>0.0</v>
      </c>
      <c r="AT192" s="588">
        <v>0.0</v>
      </c>
      <c r="AU192" s="588">
        <v>0.0</v>
      </c>
      <c r="AV192" s="588">
        <v>0.0</v>
      </c>
      <c r="AW192" s="588">
        <v>0.34</v>
      </c>
      <c r="AX192" s="588">
        <v>5.23</v>
      </c>
      <c r="AY192" s="588">
        <v>0.0</v>
      </c>
      <c r="AZ192" s="588">
        <v>0.45</v>
      </c>
      <c r="BA192" s="588">
        <v>29.9</v>
      </c>
      <c r="BB192" s="589">
        <v>24597.0</v>
      </c>
      <c r="BC192" s="438" t="s">
        <v>1922</v>
      </c>
      <c r="BD192" s="438"/>
      <c r="BE192" s="438" t="s">
        <v>1923</v>
      </c>
      <c r="BF192" s="438" t="s">
        <v>1924</v>
      </c>
      <c r="BG192" s="438" t="s">
        <v>1925</v>
      </c>
      <c r="BH192" s="588">
        <v>0.0</v>
      </c>
      <c r="BI192" s="438" t="s">
        <v>1926</v>
      </c>
      <c r="BJ192" s="438" t="s">
        <v>1927</v>
      </c>
      <c r="BK192" s="438" t="s">
        <v>1928</v>
      </c>
      <c r="BL192" s="438" t="s">
        <v>1929</v>
      </c>
      <c r="BM192" s="438" t="s">
        <v>1930</v>
      </c>
      <c r="BN192" s="588">
        <v>29.9</v>
      </c>
      <c r="BO192" s="438" t="s">
        <v>1931</v>
      </c>
      <c r="BP192" s="438" t="s">
        <v>2093</v>
      </c>
      <c r="BQ192" s="438" t="s">
        <v>3033</v>
      </c>
      <c r="BR192" s="438" t="s">
        <v>1934</v>
      </c>
      <c r="BS192" s="438" t="s">
        <v>1935</v>
      </c>
      <c r="BT192" s="438" t="s">
        <v>1936</v>
      </c>
      <c r="BU192" s="589"/>
      <c r="BV192" s="438" t="s">
        <v>1936</v>
      </c>
      <c r="BW192" s="438"/>
      <c r="BX192" s="416">
        <f t="shared" si="3"/>
        <v>3.82</v>
      </c>
      <c r="BY192" s="89" t="s">
        <v>1937</v>
      </c>
      <c r="BZ192" s="89" t="s">
        <v>3034</v>
      </c>
    </row>
    <row r="193" ht="12.75" hidden="1" customHeight="1">
      <c r="A193" s="6">
        <v>45085.0</v>
      </c>
      <c r="B193" s="438" t="s">
        <v>3035</v>
      </c>
      <c r="C193" s="438" t="s">
        <v>3036</v>
      </c>
      <c r="D193" s="586">
        <v>42556.0</v>
      </c>
      <c r="E193" s="438" t="s">
        <v>3037</v>
      </c>
      <c r="F193" s="438" t="s">
        <v>1907</v>
      </c>
      <c r="G193" s="438" t="s">
        <v>1908</v>
      </c>
      <c r="H193" s="438" t="s">
        <v>1909</v>
      </c>
      <c r="I193" s="438" t="s">
        <v>1910</v>
      </c>
      <c r="J193" s="587">
        <v>1.0</v>
      </c>
      <c r="K193" s="416">
        <v>29.9</v>
      </c>
      <c r="L193" s="438" t="s">
        <v>1911</v>
      </c>
      <c r="M193" s="438" t="s">
        <v>3038</v>
      </c>
      <c r="N193" s="438" t="s">
        <v>1913</v>
      </c>
      <c r="O193" s="416">
        <v>1.64</v>
      </c>
      <c r="P193" s="588">
        <v>0.0</v>
      </c>
      <c r="Q193" s="588">
        <v>0.0</v>
      </c>
      <c r="R193" s="588">
        <v>2.07</v>
      </c>
      <c r="S193" s="588">
        <v>0.0</v>
      </c>
      <c r="T193" s="588">
        <v>0.0</v>
      </c>
      <c r="U193" s="588">
        <v>0.45</v>
      </c>
      <c r="V193" s="416">
        <v>0.39</v>
      </c>
      <c r="W193" s="416">
        <v>1.79</v>
      </c>
      <c r="X193" s="586">
        <v>42556.0</v>
      </c>
      <c r="Y193" s="586">
        <v>42569.64375</v>
      </c>
      <c r="Z193" s="438" t="s">
        <v>1914</v>
      </c>
      <c r="AA193" s="438" t="s">
        <v>1915</v>
      </c>
      <c r="AB193" s="586">
        <v>42569.64375</v>
      </c>
      <c r="AC193" s="586">
        <v>42569.0</v>
      </c>
      <c r="AD193" s="586">
        <v>42569.0</v>
      </c>
      <c r="AE193" s="438" t="s">
        <v>1916</v>
      </c>
      <c r="AF193" s="438"/>
      <c r="AG193" s="586"/>
      <c r="AH193" s="586"/>
      <c r="AI193" s="589"/>
      <c r="AJ193" s="438"/>
      <c r="AK193" s="588">
        <v>3.58</v>
      </c>
      <c r="AL193" s="589">
        <v>0.0</v>
      </c>
      <c r="AM193" s="438" t="s">
        <v>1917</v>
      </c>
      <c r="AN193" s="438" t="s">
        <v>1918</v>
      </c>
      <c r="AO193" s="438" t="s">
        <v>1919</v>
      </c>
      <c r="AP193" s="438" t="s">
        <v>1920</v>
      </c>
      <c r="AQ193" s="438" t="s">
        <v>3039</v>
      </c>
      <c r="AR193" s="588">
        <v>0.0</v>
      </c>
      <c r="AS193" s="588">
        <v>0.0</v>
      </c>
      <c r="AT193" s="588">
        <v>0.0</v>
      </c>
      <c r="AU193" s="588">
        <v>0.0</v>
      </c>
      <c r="AV193" s="588">
        <v>0.0</v>
      </c>
      <c r="AW193" s="588">
        <v>0.37</v>
      </c>
      <c r="AX193" s="588">
        <v>10.09</v>
      </c>
      <c r="AY193" s="588">
        <v>0.0</v>
      </c>
      <c r="AZ193" s="588">
        <v>0.45</v>
      </c>
      <c r="BA193" s="588">
        <v>29.9</v>
      </c>
      <c r="BB193" s="589">
        <v>24597.0</v>
      </c>
      <c r="BC193" s="438" t="s">
        <v>1922</v>
      </c>
      <c r="BD193" s="438"/>
      <c r="BE193" s="438" t="s">
        <v>1923</v>
      </c>
      <c r="BF193" s="438" t="s">
        <v>1924</v>
      </c>
      <c r="BG193" s="438" t="s">
        <v>1925</v>
      </c>
      <c r="BH193" s="588">
        <v>0.0</v>
      </c>
      <c r="BI193" s="438" t="s">
        <v>1926</v>
      </c>
      <c r="BJ193" s="438" t="s">
        <v>1927</v>
      </c>
      <c r="BK193" s="438" t="s">
        <v>1928</v>
      </c>
      <c r="BL193" s="438" t="s">
        <v>1929</v>
      </c>
      <c r="BM193" s="438" t="s">
        <v>1930</v>
      </c>
      <c r="BN193" s="588">
        <v>29.9</v>
      </c>
      <c r="BO193" s="438" t="s">
        <v>1931</v>
      </c>
      <c r="BP193" s="438" t="s">
        <v>1932</v>
      </c>
      <c r="BQ193" s="438" t="s">
        <v>3040</v>
      </c>
      <c r="BR193" s="438" t="s">
        <v>1934</v>
      </c>
      <c r="BS193" s="438" t="s">
        <v>1935</v>
      </c>
      <c r="BT193" s="438" t="s">
        <v>1936</v>
      </c>
      <c r="BU193" s="589"/>
      <c r="BV193" s="438" t="s">
        <v>1936</v>
      </c>
      <c r="BW193" s="438"/>
      <c r="BX193" s="416">
        <f t="shared" si="3"/>
        <v>3.82</v>
      </c>
      <c r="BY193" s="89" t="s">
        <v>1937</v>
      </c>
      <c r="BZ193" s="89" t="s">
        <v>3041</v>
      </c>
    </row>
    <row r="194" ht="12.75" hidden="1" customHeight="1">
      <c r="A194" s="6">
        <v>45146.0</v>
      </c>
      <c r="B194" s="438" t="s">
        <v>3042</v>
      </c>
      <c r="C194" s="438" t="s">
        <v>3043</v>
      </c>
      <c r="D194" s="586">
        <v>42559.0</v>
      </c>
      <c r="E194" s="438" t="s">
        <v>3044</v>
      </c>
      <c r="F194" s="438" t="s">
        <v>1981</v>
      </c>
      <c r="G194" s="438" t="s">
        <v>1908</v>
      </c>
      <c r="H194" s="438" t="s">
        <v>1909</v>
      </c>
      <c r="I194" s="438" t="s">
        <v>1910</v>
      </c>
      <c r="J194" s="587">
        <v>2.0</v>
      </c>
      <c r="K194" s="416">
        <v>59.8</v>
      </c>
      <c r="L194" s="438" t="s">
        <v>1911</v>
      </c>
      <c r="M194" s="438" t="s">
        <v>3045</v>
      </c>
      <c r="N194" s="438" t="s">
        <v>1913</v>
      </c>
      <c r="O194" s="416">
        <v>3.28</v>
      </c>
      <c r="P194" s="588">
        <v>0.0</v>
      </c>
      <c r="Q194" s="588">
        <v>0.0</v>
      </c>
      <c r="R194" s="588">
        <v>4.14</v>
      </c>
      <c r="S194" s="588">
        <v>0.0</v>
      </c>
      <c r="T194" s="588">
        <v>0.0</v>
      </c>
      <c r="U194" s="588">
        <v>0.9</v>
      </c>
      <c r="V194" s="416">
        <v>0.78</v>
      </c>
      <c r="W194" s="416">
        <v>3.59</v>
      </c>
      <c r="X194" s="586">
        <v>42559.0</v>
      </c>
      <c r="Y194" s="586">
        <v>42569.46388888889</v>
      </c>
      <c r="Z194" s="438" t="s">
        <v>1914</v>
      </c>
      <c r="AA194" s="438" t="s">
        <v>1915</v>
      </c>
      <c r="AB194" s="586">
        <v>42569.46388888889</v>
      </c>
      <c r="AC194" s="586">
        <v>42569.0</v>
      </c>
      <c r="AD194" s="586">
        <v>42570.0</v>
      </c>
      <c r="AE194" s="438" t="s">
        <v>1916</v>
      </c>
      <c r="AF194" s="438"/>
      <c r="AG194" s="586"/>
      <c r="AH194" s="586"/>
      <c r="AI194" s="589"/>
      <c r="AJ194" s="438"/>
      <c r="AK194" s="588">
        <v>7.17</v>
      </c>
      <c r="AL194" s="589">
        <v>0.0</v>
      </c>
      <c r="AM194" s="438" t="s">
        <v>1917</v>
      </c>
      <c r="AN194" s="438" t="s">
        <v>1918</v>
      </c>
      <c r="AO194" s="438" t="s">
        <v>1919</v>
      </c>
      <c r="AP194" s="438" t="s">
        <v>1920</v>
      </c>
      <c r="AQ194" s="438" t="s">
        <v>3046</v>
      </c>
      <c r="AR194" s="588">
        <v>0.0</v>
      </c>
      <c r="AS194" s="588">
        <v>0.0</v>
      </c>
      <c r="AT194" s="588">
        <v>0.0</v>
      </c>
      <c r="AU194" s="588">
        <v>0.0</v>
      </c>
      <c r="AV194" s="588">
        <v>0.0</v>
      </c>
      <c r="AW194" s="588">
        <v>0.69</v>
      </c>
      <c r="AX194" s="588">
        <v>7.45</v>
      </c>
      <c r="AY194" s="588">
        <v>0.0</v>
      </c>
      <c r="AZ194" s="588">
        <v>0.9</v>
      </c>
      <c r="BA194" s="588">
        <v>59.8</v>
      </c>
      <c r="BB194" s="589">
        <v>24597.0</v>
      </c>
      <c r="BC194" s="438" t="s">
        <v>1922</v>
      </c>
      <c r="BD194" s="438"/>
      <c r="BE194" s="438" t="s">
        <v>1923</v>
      </c>
      <c r="BF194" s="438" t="s">
        <v>1924</v>
      </c>
      <c r="BG194" s="438" t="s">
        <v>1925</v>
      </c>
      <c r="BH194" s="588">
        <v>0.0</v>
      </c>
      <c r="BI194" s="438" t="s">
        <v>1926</v>
      </c>
      <c r="BJ194" s="438" t="s">
        <v>1927</v>
      </c>
      <c r="BK194" s="438" t="s">
        <v>1928</v>
      </c>
      <c r="BL194" s="438" t="s">
        <v>1929</v>
      </c>
      <c r="BM194" s="438" t="s">
        <v>1930</v>
      </c>
      <c r="BN194" s="588">
        <v>29.9</v>
      </c>
      <c r="BO194" s="438" t="s">
        <v>1931</v>
      </c>
      <c r="BP194" s="438" t="s">
        <v>1967</v>
      </c>
      <c r="BQ194" s="438" t="s">
        <v>3047</v>
      </c>
      <c r="BR194" s="438" t="s">
        <v>1934</v>
      </c>
      <c r="BS194" s="438" t="s">
        <v>1935</v>
      </c>
      <c r="BT194" s="438" t="s">
        <v>1936</v>
      </c>
      <c r="BU194" s="589"/>
      <c r="BV194" s="438" t="s">
        <v>1936</v>
      </c>
      <c r="BW194" s="438"/>
      <c r="BX194" s="416">
        <f t="shared" si="3"/>
        <v>7.65</v>
      </c>
      <c r="BY194" s="89" t="s">
        <v>1937</v>
      </c>
      <c r="BZ194" s="89" t="s">
        <v>3048</v>
      </c>
    </row>
    <row r="195" ht="12.75" hidden="1" customHeight="1">
      <c r="A195" s="6">
        <v>45150.0</v>
      </c>
      <c r="B195" s="438" t="s">
        <v>3049</v>
      </c>
      <c r="C195" s="438" t="s">
        <v>3050</v>
      </c>
      <c r="D195" s="586">
        <v>42556.0</v>
      </c>
      <c r="E195" s="438" t="s">
        <v>3051</v>
      </c>
      <c r="F195" s="438" t="s">
        <v>1964</v>
      </c>
      <c r="G195" s="438" t="s">
        <v>1908</v>
      </c>
      <c r="H195" s="438" t="s">
        <v>1909</v>
      </c>
      <c r="I195" s="438" t="s">
        <v>1910</v>
      </c>
      <c r="J195" s="587">
        <v>1.0</v>
      </c>
      <c r="K195" s="416">
        <v>29.9</v>
      </c>
      <c r="L195" s="438" t="s">
        <v>1911</v>
      </c>
      <c r="M195" s="438" t="s">
        <v>3052</v>
      </c>
      <c r="N195" s="438" t="s">
        <v>1913</v>
      </c>
      <c r="O195" s="416">
        <v>1.64</v>
      </c>
      <c r="P195" s="588">
        <v>0.0</v>
      </c>
      <c r="Q195" s="588">
        <v>0.0</v>
      </c>
      <c r="R195" s="588">
        <v>2.07</v>
      </c>
      <c r="S195" s="588">
        <v>0.0</v>
      </c>
      <c r="T195" s="588">
        <v>0.0</v>
      </c>
      <c r="U195" s="588">
        <v>0.45</v>
      </c>
      <c r="V195" s="416">
        <v>0.39</v>
      </c>
      <c r="W195" s="416">
        <v>1.79</v>
      </c>
      <c r="X195" s="586">
        <v>42556.0</v>
      </c>
      <c r="Y195" s="586">
        <v>42569.64375</v>
      </c>
      <c r="Z195" s="438" t="s">
        <v>1914</v>
      </c>
      <c r="AA195" s="438" t="s">
        <v>1915</v>
      </c>
      <c r="AB195" s="586">
        <v>42569.64375</v>
      </c>
      <c r="AC195" s="586">
        <v>42569.0</v>
      </c>
      <c r="AD195" s="586">
        <v>42569.0</v>
      </c>
      <c r="AE195" s="438" t="s">
        <v>1916</v>
      </c>
      <c r="AF195" s="438"/>
      <c r="AG195" s="586"/>
      <c r="AH195" s="586"/>
      <c r="AI195" s="589"/>
      <c r="AJ195" s="438"/>
      <c r="AK195" s="588">
        <v>3.58</v>
      </c>
      <c r="AL195" s="589">
        <v>0.0</v>
      </c>
      <c r="AM195" s="438" t="s">
        <v>1917</v>
      </c>
      <c r="AN195" s="438" t="s">
        <v>1918</v>
      </c>
      <c r="AO195" s="438" t="s">
        <v>1919</v>
      </c>
      <c r="AP195" s="438" t="s">
        <v>1920</v>
      </c>
      <c r="AQ195" s="438" t="s">
        <v>3053</v>
      </c>
      <c r="AR195" s="588">
        <v>0.0</v>
      </c>
      <c r="AS195" s="588">
        <v>0.0</v>
      </c>
      <c r="AT195" s="588">
        <v>0.0</v>
      </c>
      <c r="AU195" s="588">
        <v>0.0</v>
      </c>
      <c r="AV195" s="588">
        <v>0.0</v>
      </c>
      <c r="AW195" s="588">
        <v>0.42</v>
      </c>
      <c r="AX195" s="588">
        <v>7.19</v>
      </c>
      <c r="AY195" s="588">
        <v>0.0</v>
      </c>
      <c r="AZ195" s="588">
        <v>0.45</v>
      </c>
      <c r="BA195" s="588">
        <v>29.9</v>
      </c>
      <c r="BB195" s="589">
        <v>24597.0</v>
      </c>
      <c r="BC195" s="438" t="s">
        <v>1922</v>
      </c>
      <c r="BD195" s="438"/>
      <c r="BE195" s="438" t="s">
        <v>1923</v>
      </c>
      <c r="BF195" s="438" t="s">
        <v>1924</v>
      </c>
      <c r="BG195" s="438" t="s">
        <v>1925</v>
      </c>
      <c r="BH195" s="588">
        <v>0.0</v>
      </c>
      <c r="BI195" s="438" t="s">
        <v>1926</v>
      </c>
      <c r="BJ195" s="438" t="s">
        <v>1927</v>
      </c>
      <c r="BK195" s="438" t="s">
        <v>1928</v>
      </c>
      <c r="BL195" s="438" t="s">
        <v>1929</v>
      </c>
      <c r="BM195" s="438" t="s">
        <v>1930</v>
      </c>
      <c r="BN195" s="588">
        <v>29.9</v>
      </c>
      <c r="BO195" s="438" t="s">
        <v>1931</v>
      </c>
      <c r="BP195" s="438" t="s">
        <v>1967</v>
      </c>
      <c r="BQ195" s="438" t="s">
        <v>3054</v>
      </c>
      <c r="BR195" s="438" t="s">
        <v>1934</v>
      </c>
      <c r="BS195" s="438" t="s">
        <v>1935</v>
      </c>
      <c r="BT195" s="438" t="s">
        <v>1936</v>
      </c>
      <c r="BU195" s="589"/>
      <c r="BV195" s="438" t="s">
        <v>1936</v>
      </c>
      <c r="BW195" s="438"/>
      <c r="BX195" s="416">
        <f t="shared" si="3"/>
        <v>3.82</v>
      </c>
      <c r="BY195" s="89" t="s">
        <v>1937</v>
      </c>
      <c r="BZ195" s="89" t="s">
        <v>3055</v>
      </c>
    </row>
    <row r="196" ht="12.75" hidden="1" customHeight="1">
      <c r="A196" s="6">
        <v>45153.0</v>
      </c>
      <c r="B196" s="438" t="s">
        <v>3056</v>
      </c>
      <c r="C196" s="438" t="s">
        <v>3057</v>
      </c>
      <c r="D196" s="586">
        <v>42556.0</v>
      </c>
      <c r="E196" s="438" t="s">
        <v>3058</v>
      </c>
      <c r="F196" s="438" t="s">
        <v>2082</v>
      </c>
      <c r="G196" s="438" t="s">
        <v>1908</v>
      </c>
      <c r="H196" s="438" t="s">
        <v>1909</v>
      </c>
      <c r="I196" s="438" t="s">
        <v>1910</v>
      </c>
      <c r="J196" s="587">
        <v>2.0</v>
      </c>
      <c r="K196" s="416">
        <v>59.8</v>
      </c>
      <c r="L196" s="438" t="s">
        <v>1911</v>
      </c>
      <c r="M196" s="438" t="s">
        <v>3059</v>
      </c>
      <c r="N196" s="438" t="s">
        <v>1913</v>
      </c>
      <c r="O196" s="416">
        <v>3.28</v>
      </c>
      <c r="P196" s="588">
        <v>0.0</v>
      </c>
      <c r="Q196" s="588">
        <v>0.0</v>
      </c>
      <c r="R196" s="588">
        <v>4.14</v>
      </c>
      <c r="S196" s="588">
        <v>0.0</v>
      </c>
      <c r="T196" s="588">
        <v>0.0</v>
      </c>
      <c r="U196" s="588">
        <v>0.9</v>
      </c>
      <c r="V196" s="416">
        <v>0.78</v>
      </c>
      <c r="W196" s="416">
        <v>3.59</v>
      </c>
      <c r="X196" s="586">
        <v>42556.0</v>
      </c>
      <c r="Y196" s="586">
        <v>42569.64375</v>
      </c>
      <c r="Z196" s="438" t="s">
        <v>1914</v>
      </c>
      <c r="AA196" s="438" t="s">
        <v>1915</v>
      </c>
      <c r="AB196" s="586">
        <v>42569.64375</v>
      </c>
      <c r="AC196" s="586">
        <v>42569.0</v>
      </c>
      <c r="AD196" s="586">
        <v>42569.0</v>
      </c>
      <c r="AE196" s="438" t="s">
        <v>1916</v>
      </c>
      <c r="AF196" s="438"/>
      <c r="AG196" s="586"/>
      <c r="AH196" s="586"/>
      <c r="AI196" s="589"/>
      <c r="AJ196" s="438"/>
      <c r="AK196" s="588">
        <v>7.17</v>
      </c>
      <c r="AL196" s="589">
        <v>0.0</v>
      </c>
      <c r="AM196" s="438" t="s">
        <v>1917</v>
      </c>
      <c r="AN196" s="438" t="s">
        <v>1918</v>
      </c>
      <c r="AO196" s="438" t="s">
        <v>1919</v>
      </c>
      <c r="AP196" s="438" t="s">
        <v>1920</v>
      </c>
      <c r="AQ196" s="438" t="s">
        <v>3060</v>
      </c>
      <c r="AR196" s="588">
        <v>0.0</v>
      </c>
      <c r="AS196" s="588">
        <v>0.0</v>
      </c>
      <c r="AT196" s="588">
        <v>0.0</v>
      </c>
      <c r="AU196" s="588">
        <v>0.0</v>
      </c>
      <c r="AV196" s="588">
        <v>0.0</v>
      </c>
      <c r="AW196" s="588">
        <v>1.2</v>
      </c>
      <c r="AX196" s="588">
        <v>3.85</v>
      </c>
      <c r="AY196" s="588">
        <v>0.0</v>
      </c>
      <c r="AZ196" s="588">
        <v>0.9</v>
      </c>
      <c r="BA196" s="588">
        <v>59.8</v>
      </c>
      <c r="BB196" s="589">
        <v>24597.0</v>
      </c>
      <c r="BC196" s="438" t="s">
        <v>1922</v>
      </c>
      <c r="BD196" s="438"/>
      <c r="BE196" s="438" t="s">
        <v>1923</v>
      </c>
      <c r="BF196" s="438" t="s">
        <v>1924</v>
      </c>
      <c r="BG196" s="438" t="s">
        <v>1925</v>
      </c>
      <c r="BH196" s="588">
        <v>0.0</v>
      </c>
      <c r="BI196" s="438" t="s">
        <v>1926</v>
      </c>
      <c r="BJ196" s="438" t="s">
        <v>1927</v>
      </c>
      <c r="BK196" s="438" t="s">
        <v>1928</v>
      </c>
      <c r="BL196" s="438" t="s">
        <v>1929</v>
      </c>
      <c r="BM196" s="438" t="s">
        <v>1930</v>
      </c>
      <c r="BN196" s="588">
        <v>29.9</v>
      </c>
      <c r="BO196" s="438" t="s">
        <v>1931</v>
      </c>
      <c r="BP196" s="438" t="s">
        <v>1967</v>
      </c>
      <c r="BQ196" s="438" t="s">
        <v>3061</v>
      </c>
      <c r="BR196" s="438" t="s">
        <v>1934</v>
      </c>
      <c r="BS196" s="438" t="s">
        <v>1935</v>
      </c>
      <c r="BT196" s="438" t="s">
        <v>1936</v>
      </c>
      <c r="BU196" s="589"/>
      <c r="BV196" s="438" t="s">
        <v>1936</v>
      </c>
      <c r="BW196" s="438"/>
      <c r="BX196" s="416">
        <f t="shared" si="3"/>
        <v>7.65</v>
      </c>
      <c r="BY196" s="89" t="s">
        <v>1937</v>
      </c>
      <c r="BZ196" s="89" t="s">
        <v>3062</v>
      </c>
    </row>
    <row r="197" ht="12.75" hidden="1" customHeight="1">
      <c r="A197" s="6">
        <v>45252.0</v>
      </c>
      <c r="B197" s="438" t="s">
        <v>3063</v>
      </c>
      <c r="C197" s="438" t="s">
        <v>3064</v>
      </c>
      <c r="D197" s="586">
        <v>42558.0</v>
      </c>
      <c r="E197" s="438" t="s">
        <v>3065</v>
      </c>
      <c r="F197" s="438" t="s">
        <v>2412</v>
      </c>
      <c r="G197" s="438" t="s">
        <v>1908</v>
      </c>
      <c r="H197" s="438" t="s">
        <v>1909</v>
      </c>
      <c r="I197" s="438" t="s">
        <v>1910</v>
      </c>
      <c r="J197" s="587">
        <v>1.0</v>
      </c>
      <c r="K197" s="416">
        <v>29.9</v>
      </c>
      <c r="L197" s="438" t="s">
        <v>1911</v>
      </c>
      <c r="M197" s="438" t="s">
        <v>3066</v>
      </c>
      <c r="N197" s="438" t="s">
        <v>1913</v>
      </c>
      <c r="O197" s="416">
        <v>1.64</v>
      </c>
      <c r="P197" s="588">
        <v>0.0</v>
      </c>
      <c r="Q197" s="588">
        <v>0.0</v>
      </c>
      <c r="R197" s="588">
        <v>2.07</v>
      </c>
      <c r="S197" s="588">
        <v>0.0</v>
      </c>
      <c r="T197" s="588">
        <v>0.0</v>
      </c>
      <c r="U197" s="588">
        <v>0.45</v>
      </c>
      <c r="V197" s="416">
        <v>0.39</v>
      </c>
      <c r="W197" s="416">
        <v>1.79</v>
      </c>
      <c r="X197" s="586">
        <v>42558.0</v>
      </c>
      <c r="Y197" s="586">
        <v>42569.40694444445</v>
      </c>
      <c r="Z197" s="438" t="s">
        <v>1914</v>
      </c>
      <c r="AA197" s="438" t="s">
        <v>1915</v>
      </c>
      <c r="AB197" s="586">
        <v>42569.40694444445</v>
      </c>
      <c r="AC197" s="586">
        <v>42569.0</v>
      </c>
      <c r="AD197" s="586">
        <v>42569.0</v>
      </c>
      <c r="AE197" s="438" t="s">
        <v>1916</v>
      </c>
      <c r="AF197" s="438"/>
      <c r="AG197" s="586"/>
      <c r="AH197" s="586"/>
      <c r="AI197" s="589"/>
      <c r="AJ197" s="438"/>
      <c r="AK197" s="588">
        <v>3.58</v>
      </c>
      <c r="AL197" s="589">
        <v>0.0</v>
      </c>
      <c r="AM197" s="438" t="s">
        <v>1917</v>
      </c>
      <c r="AN197" s="438" t="s">
        <v>1918</v>
      </c>
      <c r="AO197" s="438" t="s">
        <v>1919</v>
      </c>
      <c r="AP197" s="438" t="s">
        <v>1920</v>
      </c>
      <c r="AQ197" s="438" t="s">
        <v>3067</v>
      </c>
      <c r="AR197" s="588">
        <v>0.0</v>
      </c>
      <c r="AS197" s="588">
        <v>0.0</v>
      </c>
      <c r="AT197" s="588">
        <v>0.0</v>
      </c>
      <c r="AU197" s="588">
        <v>0.0</v>
      </c>
      <c r="AV197" s="588">
        <v>0.0</v>
      </c>
      <c r="AW197" s="588">
        <v>0.34</v>
      </c>
      <c r="AX197" s="588">
        <v>3.26</v>
      </c>
      <c r="AY197" s="588">
        <v>0.0</v>
      </c>
      <c r="AZ197" s="588">
        <v>0.45</v>
      </c>
      <c r="BA197" s="588">
        <v>29.9</v>
      </c>
      <c r="BB197" s="589">
        <v>24597.0</v>
      </c>
      <c r="BC197" s="438" t="s">
        <v>1922</v>
      </c>
      <c r="BD197" s="438"/>
      <c r="BE197" s="438" t="s">
        <v>1923</v>
      </c>
      <c r="BF197" s="438" t="s">
        <v>1924</v>
      </c>
      <c r="BG197" s="438" t="s">
        <v>1925</v>
      </c>
      <c r="BH197" s="588">
        <v>0.0</v>
      </c>
      <c r="BI197" s="438" t="s">
        <v>1926</v>
      </c>
      <c r="BJ197" s="438" t="s">
        <v>1927</v>
      </c>
      <c r="BK197" s="438" t="s">
        <v>1928</v>
      </c>
      <c r="BL197" s="438" t="s">
        <v>1929</v>
      </c>
      <c r="BM197" s="438" t="s">
        <v>1930</v>
      </c>
      <c r="BN197" s="588">
        <v>29.9</v>
      </c>
      <c r="BO197" s="438" t="s">
        <v>1931</v>
      </c>
      <c r="BP197" s="438" t="s">
        <v>1967</v>
      </c>
      <c r="BQ197" s="438" t="s">
        <v>3068</v>
      </c>
      <c r="BR197" s="438" t="s">
        <v>1934</v>
      </c>
      <c r="BS197" s="438" t="s">
        <v>1935</v>
      </c>
      <c r="BT197" s="438" t="s">
        <v>1936</v>
      </c>
      <c r="BU197" s="589"/>
      <c r="BV197" s="438" t="s">
        <v>1936</v>
      </c>
      <c r="BW197" s="438"/>
      <c r="BX197" s="416">
        <f t="shared" si="3"/>
        <v>3.82</v>
      </c>
      <c r="BY197" s="89" t="s">
        <v>1937</v>
      </c>
      <c r="BZ197" s="89" t="s">
        <v>3069</v>
      </c>
    </row>
    <row r="198" ht="12.75" hidden="1" customHeight="1">
      <c r="A198" s="6">
        <v>45280.0</v>
      </c>
      <c r="B198" s="438" t="s">
        <v>3070</v>
      </c>
      <c r="C198" s="438" t="s">
        <v>3071</v>
      </c>
      <c r="D198" s="586">
        <v>42558.0</v>
      </c>
      <c r="E198" s="438" t="s">
        <v>3072</v>
      </c>
      <c r="F198" s="438" t="s">
        <v>1973</v>
      </c>
      <c r="G198" s="438" t="s">
        <v>1908</v>
      </c>
      <c r="H198" s="438" t="s">
        <v>1909</v>
      </c>
      <c r="I198" s="438" t="s">
        <v>1910</v>
      </c>
      <c r="J198" s="587">
        <v>2.0</v>
      </c>
      <c r="K198" s="416">
        <v>59.8</v>
      </c>
      <c r="L198" s="438" t="s">
        <v>1911</v>
      </c>
      <c r="M198" s="438" t="s">
        <v>3073</v>
      </c>
      <c r="N198" s="438" t="s">
        <v>1913</v>
      </c>
      <c r="O198" s="416">
        <v>3.28</v>
      </c>
      <c r="P198" s="588">
        <v>0.0</v>
      </c>
      <c r="Q198" s="588">
        <v>0.0</v>
      </c>
      <c r="R198" s="588">
        <v>4.14</v>
      </c>
      <c r="S198" s="588">
        <v>0.0</v>
      </c>
      <c r="T198" s="588">
        <v>0.0</v>
      </c>
      <c r="U198" s="588">
        <v>0.9</v>
      </c>
      <c r="V198" s="416">
        <v>0.78</v>
      </c>
      <c r="W198" s="416">
        <v>3.59</v>
      </c>
      <c r="X198" s="586">
        <v>42558.0</v>
      </c>
      <c r="Y198" s="586">
        <v>42571.46388888889</v>
      </c>
      <c r="Z198" s="438" t="s">
        <v>1914</v>
      </c>
      <c r="AA198" s="438" t="s">
        <v>1915</v>
      </c>
      <c r="AB198" s="586">
        <v>42571.46388888889</v>
      </c>
      <c r="AC198" s="586">
        <v>42569.0</v>
      </c>
      <c r="AD198" s="586">
        <v>42569.0</v>
      </c>
      <c r="AE198" s="438" t="s">
        <v>1916</v>
      </c>
      <c r="AF198" s="438"/>
      <c r="AG198" s="586"/>
      <c r="AH198" s="586"/>
      <c r="AI198" s="589"/>
      <c r="AJ198" s="438"/>
      <c r="AK198" s="588">
        <v>7.17</v>
      </c>
      <c r="AL198" s="589">
        <v>0.0</v>
      </c>
      <c r="AM198" s="438" t="s">
        <v>1917</v>
      </c>
      <c r="AN198" s="438" t="s">
        <v>1918</v>
      </c>
      <c r="AO198" s="438" t="s">
        <v>1919</v>
      </c>
      <c r="AP198" s="438" t="s">
        <v>1920</v>
      </c>
      <c r="AQ198" s="438" t="s">
        <v>3074</v>
      </c>
      <c r="AR198" s="588">
        <v>0.0</v>
      </c>
      <c r="AS198" s="588">
        <v>0.0</v>
      </c>
      <c r="AT198" s="588">
        <v>0.0</v>
      </c>
      <c r="AU198" s="588">
        <v>0.0</v>
      </c>
      <c r="AV198" s="588">
        <v>0.0</v>
      </c>
      <c r="AW198" s="588">
        <v>1.42</v>
      </c>
      <c r="AX198" s="588">
        <v>4.37</v>
      </c>
      <c r="AY198" s="588">
        <v>0.0</v>
      </c>
      <c r="AZ198" s="588">
        <v>0.9</v>
      </c>
      <c r="BA198" s="588">
        <v>59.8</v>
      </c>
      <c r="BB198" s="589">
        <v>24597.0</v>
      </c>
      <c r="BC198" s="438" t="s">
        <v>1922</v>
      </c>
      <c r="BD198" s="438"/>
      <c r="BE198" s="438" t="s">
        <v>1923</v>
      </c>
      <c r="BF198" s="438" t="s">
        <v>1924</v>
      </c>
      <c r="BG198" s="438" t="s">
        <v>1925</v>
      </c>
      <c r="BH198" s="588">
        <v>0.0</v>
      </c>
      <c r="BI198" s="438" t="s">
        <v>1926</v>
      </c>
      <c r="BJ198" s="438" t="s">
        <v>1927</v>
      </c>
      <c r="BK198" s="438" t="s">
        <v>1928</v>
      </c>
      <c r="BL198" s="438" t="s">
        <v>1929</v>
      </c>
      <c r="BM198" s="438" t="s">
        <v>1930</v>
      </c>
      <c r="BN198" s="588">
        <v>29.9</v>
      </c>
      <c r="BO198" s="438" t="s">
        <v>1931</v>
      </c>
      <c r="BP198" s="438" t="s">
        <v>1967</v>
      </c>
      <c r="BQ198" s="438" t="s">
        <v>3075</v>
      </c>
      <c r="BR198" s="438" t="s">
        <v>1934</v>
      </c>
      <c r="BS198" s="438" t="s">
        <v>1935</v>
      </c>
      <c r="BT198" s="438" t="s">
        <v>1936</v>
      </c>
      <c r="BU198" s="589"/>
      <c r="BV198" s="438" t="s">
        <v>1936</v>
      </c>
      <c r="BW198" s="438"/>
      <c r="BX198" s="416">
        <f t="shared" si="3"/>
        <v>7.65</v>
      </c>
      <c r="BY198" s="89" t="s">
        <v>1937</v>
      </c>
      <c r="BZ198" s="89" t="s">
        <v>3076</v>
      </c>
    </row>
    <row r="199" ht="12.75" hidden="1" customHeight="1">
      <c r="A199" s="6">
        <v>45334.0</v>
      </c>
      <c r="B199" s="438" t="s">
        <v>3077</v>
      </c>
      <c r="C199" s="438" t="s">
        <v>3078</v>
      </c>
      <c r="D199" s="586">
        <v>42556.0</v>
      </c>
      <c r="E199" s="438" t="s">
        <v>3079</v>
      </c>
      <c r="F199" s="438" t="s">
        <v>2127</v>
      </c>
      <c r="G199" s="438" t="s">
        <v>1908</v>
      </c>
      <c r="H199" s="438" t="s">
        <v>1909</v>
      </c>
      <c r="I199" s="438" t="s">
        <v>1910</v>
      </c>
      <c r="J199" s="587">
        <v>1.0</v>
      </c>
      <c r="K199" s="416">
        <v>29.9</v>
      </c>
      <c r="L199" s="438" t="s">
        <v>1911</v>
      </c>
      <c r="M199" s="438" t="s">
        <v>3080</v>
      </c>
      <c r="N199" s="438" t="s">
        <v>1913</v>
      </c>
      <c r="O199" s="416">
        <v>1.64</v>
      </c>
      <c r="P199" s="588">
        <v>0.0</v>
      </c>
      <c r="Q199" s="588">
        <v>0.0</v>
      </c>
      <c r="R199" s="588">
        <v>2.07</v>
      </c>
      <c r="S199" s="588">
        <v>0.0</v>
      </c>
      <c r="T199" s="588">
        <v>0.0</v>
      </c>
      <c r="U199" s="588">
        <v>0.45</v>
      </c>
      <c r="V199" s="416">
        <v>0.39</v>
      </c>
      <c r="W199" s="416">
        <v>1.79</v>
      </c>
      <c r="X199" s="586">
        <v>42556.0</v>
      </c>
      <c r="Y199" s="586">
        <v>42570.40694444445</v>
      </c>
      <c r="Z199" s="438" t="s">
        <v>1914</v>
      </c>
      <c r="AA199" s="438" t="s">
        <v>1915</v>
      </c>
      <c r="AB199" s="586">
        <v>42570.40694444445</v>
      </c>
      <c r="AC199" s="586">
        <v>42569.0</v>
      </c>
      <c r="AD199" s="586">
        <v>42569.0</v>
      </c>
      <c r="AE199" s="438" t="s">
        <v>1916</v>
      </c>
      <c r="AF199" s="438"/>
      <c r="AG199" s="586"/>
      <c r="AH199" s="586"/>
      <c r="AI199" s="589"/>
      <c r="AJ199" s="438"/>
      <c r="AK199" s="588">
        <v>3.58</v>
      </c>
      <c r="AL199" s="589">
        <v>0.0</v>
      </c>
      <c r="AM199" s="438" t="s">
        <v>1917</v>
      </c>
      <c r="AN199" s="438" t="s">
        <v>1918</v>
      </c>
      <c r="AO199" s="438" t="s">
        <v>1919</v>
      </c>
      <c r="AP199" s="438" t="s">
        <v>1920</v>
      </c>
      <c r="AQ199" s="438" t="s">
        <v>3081</v>
      </c>
      <c r="AR199" s="588">
        <v>0.0</v>
      </c>
      <c r="AS199" s="588">
        <v>0.0</v>
      </c>
      <c r="AT199" s="588">
        <v>0.0</v>
      </c>
      <c r="AU199" s="588">
        <v>0.0</v>
      </c>
      <c r="AV199" s="588">
        <v>0.0</v>
      </c>
      <c r="AW199" s="588">
        <v>0.37</v>
      </c>
      <c r="AX199" s="588">
        <v>12.92</v>
      </c>
      <c r="AY199" s="588">
        <v>0.0</v>
      </c>
      <c r="AZ199" s="588">
        <v>0.45</v>
      </c>
      <c r="BA199" s="588">
        <v>29.9</v>
      </c>
      <c r="BB199" s="589">
        <v>24597.0</v>
      </c>
      <c r="BC199" s="438" t="s">
        <v>1922</v>
      </c>
      <c r="BD199" s="438"/>
      <c r="BE199" s="438" t="s">
        <v>1923</v>
      </c>
      <c r="BF199" s="438" t="s">
        <v>1924</v>
      </c>
      <c r="BG199" s="438" t="s">
        <v>1925</v>
      </c>
      <c r="BH199" s="588">
        <v>0.0</v>
      </c>
      <c r="BI199" s="438" t="s">
        <v>1926</v>
      </c>
      <c r="BJ199" s="438" t="s">
        <v>1927</v>
      </c>
      <c r="BK199" s="438" t="s">
        <v>1928</v>
      </c>
      <c r="BL199" s="438" t="s">
        <v>1929</v>
      </c>
      <c r="BM199" s="438" t="s">
        <v>1930</v>
      </c>
      <c r="BN199" s="588">
        <v>29.9</v>
      </c>
      <c r="BO199" s="438" t="s">
        <v>1931</v>
      </c>
      <c r="BP199" s="438" t="s">
        <v>2013</v>
      </c>
      <c r="BQ199" s="438" t="s">
        <v>3082</v>
      </c>
      <c r="BR199" s="438" t="s">
        <v>1934</v>
      </c>
      <c r="BS199" s="438" t="s">
        <v>1935</v>
      </c>
      <c r="BT199" s="438" t="s">
        <v>1936</v>
      </c>
      <c r="BU199" s="589"/>
      <c r="BV199" s="438" t="s">
        <v>1936</v>
      </c>
      <c r="BW199" s="438"/>
      <c r="BX199" s="416">
        <f t="shared" si="3"/>
        <v>3.82</v>
      </c>
      <c r="BY199" s="89" t="s">
        <v>1937</v>
      </c>
      <c r="BZ199" s="89" t="s">
        <v>3083</v>
      </c>
    </row>
    <row r="200" ht="12.75" hidden="1" customHeight="1">
      <c r="A200" s="6">
        <v>45410.0</v>
      </c>
      <c r="B200" s="438" t="s">
        <v>3084</v>
      </c>
      <c r="C200" s="438" t="s">
        <v>3085</v>
      </c>
      <c r="D200" s="586">
        <v>42556.0</v>
      </c>
      <c r="E200" s="438" t="s">
        <v>3086</v>
      </c>
      <c r="F200" s="438" t="s">
        <v>2073</v>
      </c>
      <c r="G200" s="438" t="s">
        <v>1948</v>
      </c>
      <c r="H200" s="438" t="s">
        <v>1909</v>
      </c>
      <c r="I200" s="438" t="s">
        <v>1910</v>
      </c>
      <c r="J200" s="587">
        <v>1.0</v>
      </c>
      <c r="K200" s="416">
        <v>56.31</v>
      </c>
      <c r="L200" s="438" t="s">
        <v>1949</v>
      </c>
      <c r="M200" s="438" t="s">
        <v>3087</v>
      </c>
      <c r="N200" s="438" t="s">
        <v>1913</v>
      </c>
      <c r="O200" s="416">
        <v>3.09</v>
      </c>
      <c r="P200" s="588">
        <v>0.0</v>
      </c>
      <c r="Q200" s="588">
        <v>0.0</v>
      </c>
      <c r="R200" s="588">
        <v>3.744</v>
      </c>
      <c r="S200" s="588">
        <v>0.0</v>
      </c>
      <c r="T200" s="588">
        <v>0.0</v>
      </c>
      <c r="U200" s="588">
        <v>0.45</v>
      </c>
      <c r="V200" s="416">
        <v>0.73</v>
      </c>
      <c r="W200" s="416">
        <v>3.38</v>
      </c>
      <c r="X200" s="586">
        <v>42556.0</v>
      </c>
      <c r="Y200" s="586">
        <v>42570.40694444445</v>
      </c>
      <c r="Z200" s="438" t="s">
        <v>1914</v>
      </c>
      <c r="AA200" s="438" t="s">
        <v>1915</v>
      </c>
      <c r="AB200" s="586">
        <v>42570.40694444445</v>
      </c>
      <c r="AC200" s="586">
        <v>42569.0</v>
      </c>
      <c r="AD200" s="586">
        <v>42569.0</v>
      </c>
      <c r="AE200" s="438" t="s">
        <v>1916</v>
      </c>
      <c r="AF200" s="438"/>
      <c r="AG200" s="586"/>
      <c r="AH200" s="586"/>
      <c r="AI200" s="589"/>
      <c r="AJ200" s="438"/>
      <c r="AK200" s="588">
        <v>6.75</v>
      </c>
      <c r="AL200" s="589">
        <v>0.0</v>
      </c>
      <c r="AM200" s="438" t="s">
        <v>1917</v>
      </c>
      <c r="AN200" s="438" t="s">
        <v>1918</v>
      </c>
      <c r="AO200" s="438" t="s">
        <v>1919</v>
      </c>
      <c r="AP200" s="438" t="s">
        <v>1920</v>
      </c>
      <c r="AQ200" s="438" t="s">
        <v>3088</v>
      </c>
      <c r="AR200" s="588">
        <v>0.0</v>
      </c>
      <c r="AS200" s="588">
        <v>0.0</v>
      </c>
      <c r="AT200" s="588">
        <v>0.0</v>
      </c>
      <c r="AU200" s="588">
        <v>0.0</v>
      </c>
      <c r="AV200" s="588">
        <v>0.0</v>
      </c>
      <c r="AW200" s="588">
        <v>0.38</v>
      </c>
      <c r="AX200" s="588">
        <v>9.86</v>
      </c>
      <c r="AY200" s="588">
        <v>0.0</v>
      </c>
      <c r="AZ200" s="588">
        <v>0.45</v>
      </c>
      <c r="BA200" s="588">
        <v>56.31</v>
      </c>
      <c r="BB200" s="589">
        <v>24600.0</v>
      </c>
      <c r="BC200" s="438" t="s">
        <v>1922</v>
      </c>
      <c r="BD200" s="438"/>
      <c r="BE200" s="438" t="s">
        <v>1952</v>
      </c>
      <c r="BF200" s="438" t="s">
        <v>1924</v>
      </c>
      <c r="BG200" s="438" t="s">
        <v>1925</v>
      </c>
      <c r="BH200" s="588">
        <v>0.0</v>
      </c>
      <c r="BI200" s="438" t="s">
        <v>1926</v>
      </c>
      <c r="BJ200" s="438" t="s">
        <v>1927</v>
      </c>
      <c r="BK200" s="438" t="s">
        <v>1928</v>
      </c>
      <c r="BL200" s="438" t="s">
        <v>1929</v>
      </c>
      <c r="BM200" s="438" t="s">
        <v>1930</v>
      </c>
      <c r="BN200" s="588">
        <v>59.9</v>
      </c>
      <c r="BO200" s="438" t="s">
        <v>1955</v>
      </c>
      <c r="BP200" s="438" t="s">
        <v>2076</v>
      </c>
      <c r="BQ200" s="438" t="s">
        <v>3089</v>
      </c>
      <c r="BR200" s="438" t="s">
        <v>1957</v>
      </c>
      <c r="BS200" s="438" t="s">
        <v>1958</v>
      </c>
      <c r="BT200" s="438" t="s">
        <v>1936</v>
      </c>
      <c r="BU200" s="589"/>
      <c r="BV200" s="438" t="s">
        <v>1936</v>
      </c>
      <c r="BW200" s="438"/>
      <c r="BX200" s="416">
        <f t="shared" si="3"/>
        <v>7.2</v>
      </c>
      <c r="BY200" s="89" t="s">
        <v>1937</v>
      </c>
      <c r="BZ200" s="89" t="s">
        <v>3090</v>
      </c>
    </row>
    <row r="201" ht="12.75" hidden="1" customHeight="1">
      <c r="A201" s="6">
        <v>45410.0</v>
      </c>
      <c r="B201" s="438" t="s">
        <v>3084</v>
      </c>
      <c r="C201" s="438" t="s">
        <v>3085</v>
      </c>
      <c r="D201" s="586">
        <v>42556.0</v>
      </c>
      <c r="E201" s="438" t="s">
        <v>3086</v>
      </c>
      <c r="F201" s="438" t="s">
        <v>2073</v>
      </c>
      <c r="G201" s="438" t="s">
        <v>1908</v>
      </c>
      <c r="H201" s="438" t="s">
        <v>1909</v>
      </c>
      <c r="I201" s="438" t="s">
        <v>1910</v>
      </c>
      <c r="J201" s="587">
        <v>2.0</v>
      </c>
      <c r="K201" s="416">
        <v>59.8</v>
      </c>
      <c r="L201" s="438" t="s">
        <v>1911</v>
      </c>
      <c r="M201" s="438" t="s">
        <v>3087</v>
      </c>
      <c r="N201" s="438" t="s">
        <v>1913</v>
      </c>
      <c r="O201" s="416">
        <v>3.28</v>
      </c>
      <c r="P201" s="588">
        <v>0.0</v>
      </c>
      <c r="Q201" s="588">
        <v>0.0</v>
      </c>
      <c r="R201" s="588">
        <v>4.14</v>
      </c>
      <c r="S201" s="588">
        <v>0.0</v>
      </c>
      <c r="T201" s="588">
        <v>0.0</v>
      </c>
      <c r="U201" s="588">
        <v>0.9</v>
      </c>
      <c r="V201" s="416">
        <v>0.78</v>
      </c>
      <c r="W201" s="416">
        <v>3.59</v>
      </c>
      <c r="X201" s="586">
        <v>42556.0</v>
      </c>
      <c r="Y201" s="586">
        <v>42570.40694444445</v>
      </c>
      <c r="Z201" s="438" t="s">
        <v>1914</v>
      </c>
      <c r="AA201" s="438" t="s">
        <v>1915</v>
      </c>
      <c r="AB201" s="586">
        <v>42570.40694444445</v>
      </c>
      <c r="AC201" s="586">
        <v>42569.0</v>
      </c>
      <c r="AD201" s="586">
        <v>42569.0</v>
      </c>
      <c r="AE201" s="438" t="s">
        <v>1916</v>
      </c>
      <c r="AF201" s="438"/>
      <c r="AG201" s="586"/>
      <c r="AH201" s="586"/>
      <c r="AI201" s="589"/>
      <c r="AJ201" s="438"/>
      <c r="AK201" s="588">
        <v>7.18</v>
      </c>
      <c r="AL201" s="589">
        <v>0.0</v>
      </c>
      <c r="AM201" s="438" t="s">
        <v>1917</v>
      </c>
      <c r="AN201" s="438" t="s">
        <v>1918</v>
      </c>
      <c r="AO201" s="438" t="s">
        <v>1919</v>
      </c>
      <c r="AP201" s="438" t="s">
        <v>1920</v>
      </c>
      <c r="AQ201" s="438" t="s">
        <v>3088</v>
      </c>
      <c r="AR201" s="588">
        <v>0.0</v>
      </c>
      <c r="AS201" s="588">
        <v>0.0</v>
      </c>
      <c r="AT201" s="588">
        <v>0.0</v>
      </c>
      <c r="AU201" s="588">
        <v>0.0</v>
      </c>
      <c r="AV201" s="588">
        <v>0.0</v>
      </c>
      <c r="AW201" s="588">
        <v>0.73</v>
      </c>
      <c r="AX201" s="588">
        <v>19.39</v>
      </c>
      <c r="AY201" s="588">
        <v>0.0</v>
      </c>
      <c r="AZ201" s="588">
        <v>0.9</v>
      </c>
      <c r="BA201" s="588">
        <v>59.8</v>
      </c>
      <c r="BB201" s="589">
        <v>24597.0</v>
      </c>
      <c r="BC201" s="438" t="s">
        <v>1922</v>
      </c>
      <c r="BD201" s="438"/>
      <c r="BE201" s="438" t="s">
        <v>1923</v>
      </c>
      <c r="BF201" s="438" t="s">
        <v>1924</v>
      </c>
      <c r="BG201" s="438" t="s">
        <v>1925</v>
      </c>
      <c r="BH201" s="588">
        <v>0.0</v>
      </c>
      <c r="BI201" s="438" t="s">
        <v>1926</v>
      </c>
      <c r="BJ201" s="438" t="s">
        <v>1927</v>
      </c>
      <c r="BK201" s="438" t="s">
        <v>1928</v>
      </c>
      <c r="BL201" s="438" t="s">
        <v>1929</v>
      </c>
      <c r="BM201" s="438" t="s">
        <v>1930</v>
      </c>
      <c r="BN201" s="588">
        <v>29.9</v>
      </c>
      <c r="BO201" s="438" t="s">
        <v>1931</v>
      </c>
      <c r="BP201" s="438" t="s">
        <v>2076</v>
      </c>
      <c r="BQ201" s="438" t="s">
        <v>3089</v>
      </c>
      <c r="BR201" s="438" t="s">
        <v>1934</v>
      </c>
      <c r="BS201" s="438" t="s">
        <v>1935</v>
      </c>
      <c r="BT201" s="438" t="s">
        <v>1936</v>
      </c>
      <c r="BU201" s="589"/>
      <c r="BV201" s="438" t="s">
        <v>1936</v>
      </c>
      <c r="BW201" s="438"/>
      <c r="BX201" s="416">
        <f t="shared" si="3"/>
        <v>7.65</v>
      </c>
      <c r="BY201" s="89" t="s">
        <v>1937</v>
      </c>
      <c r="BZ201" s="89" t="s">
        <v>3090</v>
      </c>
    </row>
    <row r="202" ht="12.75" hidden="1" customHeight="1">
      <c r="A202" s="6">
        <v>45445.0</v>
      </c>
      <c r="B202" s="438" t="s">
        <v>3091</v>
      </c>
      <c r="C202" s="438" t="s">
        <v>3092</v>
      </c>
      <c r="D202" s="586">
        <v>42556.0</v>
      </c>
      <c r="E202" s="438" t="s">
        <v>3093</v>
      </c>
      <c r="F202" s="438" t="s">
        <v>1947</v>
      </c>
      <c r="G202" s="438" t="s">
        <v>1908</v>
      </c>
      <c r="H202" s="438" t="s">
        <v>1909</v>
      </c>
      <c r="I202" s="438" t="s">
        <v>1910</v>
      </c>
      <c r="J202" s="587">
        <v>1.0</v>
      </c>
      <c r="K202" s="416">
        <v>29.9</v>
      </c>
      <c r="L202" s="438" t="s">
        <v>1911</v>
      </c>
      <c r="M202" s="438" t="s">
        <v>3094</v>
      </c>
      <c r="N202" s="438" t="s">
        <v>1913</v>
      </c>
      <c r="O202" s="416">
        <v>1.64</v>
      </c>
      <c r="P202" s="588">
        <v>0.0</v>
      </c>
      <c r="Q202" s="588">
        <v>0.0</v>
      </c>
      <c r="R202" s="588">
        <v>2.07</v>
      </c>
      <c r="S202" s="588">
        <v>0.0</v>
      </c>
      <c r="T202" s="588">
        <v>0.0</v>
      </c>
      <c r="U202" s="588">
        <v>0.45</v>
      </c>
      <c r="V202" s="416">
        <v>0.39</v>
      </c>
      <c r="W202" s="416">
        <v>1.79</v>
      </c>
      <c r="X202" s="586">
        <v>42556.0</v>
      </c>
      <c r="Y202" s="586">
        <v>42570.64375</v>
      </c>
      <c r="Z202" s="438" t="s">
        <v>1914</v>
      </c>
      <c r="AA202" s="438" t="s">
        <v>1915</v>
      </c>
      <c r="AB202" s="586">
        <v>42570.64375</v>
      </c>
      <c r="AC202" s="586">
        <v>42569.0</v>
      </c>
      <c r="AD202" s="586">
        <v>42569.0</v>
      </c>
      <c r="AE202" s="438" t="s">
        <v>1916</v>
      </c>
      <c r="AF202" s="438"/>
      <c r="AG202" s="586"/>
      <c r="AH202" s="586"/>
      <c r="AI202" s="589"/>
      <c r="AJ202" s="438"/>
      <c r="AK202" s="588">
        <v>3.58</v>
      </c>
      <c r="AL202" s="589">
        <v>0.0</v>
      </c>
      <c r="AM202" s="438" t="s">
        <v>1917</v>
      </c>
      <c r="AN202" s="438" t="s">
        <v>1918</v>
      </c>
      <c r="AO202" s="438" t="s">
        <v>1919</v>
      </c>
      <c r="AP202" s="438" t="s">
        <v>1920</v>
      </c>
      <c r="AQ202" s="438" t="s">
        <v>3095</v>
      </c>
      <c r="AR202" s="588">
        <v>0.0</v>
      </c>
      <c r="AS202" s="588">
        <v>0.0</v>
      </c>
      <c r="AT202" s="588">
        <v>0.0</v>
      </c>
      <c r="AU202" s="588">
        <v>0.0</v>
      </c>
      <c r="AV202" s="588">
        <v>0.0</v>
      </c>
      <c r="AW202" s="588">
        <v>0.37</v>
      </c>
      <c r="AX202" s="588">
        <v>9.85</v>
      </c>
      <c r="AY202" s="588">
        <v>0.0</v>
      </c>
      <c r="AZ202" s="588">
        <v>0.45</v>
      </c>
      <c r="BA202" s="588">
        <v>29.9</v>
      </c>
      <c r="BB202" s="589">
        <v>24597.0</v>
      </c>
      <c r="BC202" s="438" t="s">
        <v>1922</v>
      </c>
      <c r="BD202" s="438"/>
      <c r="BE202" s="438" t="s">
        <v>1923</v>
      </c>
      <c r="BF202" s="438" t="s">
        <v>1924</v>
      </c>
      <c r="BG202" s="438" t="s">
        <v>1925</v>
      </c>
      <c r="BH202" s="588">
        <v>0.0</v>
      </c>
      <c r="BI202" s="438" t="s">
        <v>1926</v>
      </c>
      <c r="BJ202" s="438" t="s">
        <v>1927</v>
      </c>
      <c r="BK202" s="438" t="s">
        <v>1928</v>
      </c>
      <c r="BL202" s="438" t="s">
        <v>1929</v>
      </c>
      <c r="BM202" s="438" t="s">
        <v>1930</v>
      </c>
      <c r="BN202" s="588">
        <v>29.9</v>
      </c>
      <c r="BO202" s="438" t="s">
        <v>1931</v>
      </c>
      <c r="BP202" s="438" t="s">
        <v>3096</v>
      </c>
      <c r="BQ202" s="438" t="s">
        <v>3097</v>
      </c>
      <c r="BR202" s="438" t="s">
        <v>1934</v>
      </c>
      <c r="BS202" s="438" t="s">
        <v>1935</v>
      </c>
      <c r="BT202" s="438" t="s">
        <v>1936</v>
      </c>
      <c r="BU202" s="589"/>
      <c r="BV202" s="438" t="s">
        <v>1936</v>
      </c>
      <c r="BW202" s="438"/>
      <c r="BX202" s="416">
        <f t="shared" si="3"/>
        <v>3.82</v>
      </c>
      <c r="BY202" s="89" t="s">
        <v>1937</v>
      </c>
      <c r="BZ202" s="89" t="s">
        <v>3098</v>
      </c>
    </row>
    <row r="203" ht="12.75" hidden="1" customHeight="1">
      <c r="A203" s="6">
        <v>45452.0</v>
      </c>
      <c r="B203" s="438" t="s">
        <v>3099</v>
      </c>
      <c r="C203" s="438" t="s">
        <v>3100</v>
      </c>
      <c r="D203" s="586">
        <v>42556.0</v>
      </c>
      <c r="E203" s="438" t="s">
        <v>3101</v>
      </c>
      <c r="F203" s="438" t="s">
        <v>1907</v>
      </c>
      <c r="G203" s="438" t="s">
        <v>1908</v>
      </c>
      <c r="H203" s="438" t="s">
        <v>1909</v>
      </c>
      <c r="I203" s="438" t="s">
        <v>1910</v>
      </c>
      <c r="J203" s="587">
        <v>2.0</v>
      </c>
      <c r="K203" s="416">
        <v>59.8</v>
      </c>
      <c r="L203" s="438" t="s">
        <v>1911</v>
      </c>
      <c r="M203" s="438" t="s">
        <v>3102</v>
      </c>
      <c r="N203" s="438" t="s">
        <v>1913</v>
      </c>
      <c r="O203" s="416">
        <v>3.28</v>
      </c>
      <c r="P203" s="588">
        <v>0.0</v>
      </c>
      <c r="Q203" s="588">
        <v>0.0</v>
      </c>
      <c r="R203" s="588">
        <v>4.14</v>
      </c>
      <c r="S203" s="588">
        <v>0.0</v>
      </c>
      <c r="T203" s="588">
        <v>0.0</v>
      </c>
      <c r="U203" s="588">
        <v>0.9</v>
      </c>
      <c r="V203" s="416">
        <v>0.78</v>
      </c>
      <c r="W203" s="416">
        <v>3.59</v>
      </c>
      <c r="X203" s="586">
        <v>42556.0</v>
      </c>
      <c r="Y203" s="586">
        <v>42567.46805555555</v>
      </c>
      <c r="Z203" s="438" t="s">
        <v>1914</v>
      </c>
      <c r="AA203" s="438" t="s">
        <v>1915</v>
      </c>
      <c r="AB203" s="586">
        <v>42567.46805555555</v>
      </c>
      <c r="AC203" s="586">
        <v>42569.0</v>
      </c>
      <c r="AD203" s="586">
        <v>42569.0</v>
      </c>
      <c r="AE203" s="438" t="s">
        <v>1916</v>
      </c>
      <c r="AF203" s="438"/>
      <c r="AG203" s="586"/>
      <c r="AH203" s="586"/>
      <c r="AI203" s="589"/>
      <c r="AJ203" s="438"/>
      <c r="AK203" s="588">
        <v>7.17</v>
      </c>
      <c r="AL203" s="589">
        <v>0.0</v>
      </c>
      <c r="AM203" s="438" t="s">
        <v>1917</v>
      </c>
      <c r="AN203" s="438" t="s">
        <v>1918</v>
      </c>
      <c r="AO203" s="438" t="s">
        <v>1919</v>
      </c>
      <c r="AP203" s="438" t="s">
        <v>1920</v>
      </c>
      <c r="AQ203" s="438" t="s">
        <v>3103</v>
      </c>
      <c r="AR203" s="588">
        <v>0.0</v>
      </c>
      <c r="AS203" s="588">
        <v>0.0</v>
      </c>
      <c r="AT203" s="588">
        <v>0.0</v>
      </c>
      <c r="AU203" s="588">
        <v>0.0</v>
      </c>
      <c r="AV203" s="588">
        <v>0.0</v>
      </c>
      <c r="AW203" s="588">
        <v>0.67</v>
      </c>
      <c r="AX203" s="588">
        <v>8.8</v>
      </c>
      <c r="AY203" s="588">
        <v>0.0</v>
      </c>
      <c r="AZ203" s="588">
        <v>0.9</v>
      </c>
      <c r="BA203" s="588">
        <v>59.8</v>
      </c>
      <c r="BB203" s="589">
        <v>24597.0</v>
      </c>
      <c r="BC203" s="438" t="s">
        <v>1922</v>
      </c>
      <c r="BD203" s="438"/>
      <c r="BE203" s="438" t="s">
        <v>1923</v>
      </c>
      <c r="BF203" s="438" t="s">
        <v>1924</v>
      </c>
      <c r="BG203" s="438" t="s">
        <v>1925</v>
      </c>
      <c r="BH203" s="588">
        <v>0.0</v>
      </c>
      <c r="BI203" s="438" t="s">
        <v>1926</v>
      </c>
      <c r="BJ203" s="438" t="s">
        <v>1927</v>
      </c>
      <c r="BK203" s="438" t="s">
        <v>1928</v>
      </c>
      <c r="BL203" s="438" t="s">
        <v>1929</v>
      </c>
      <c r="BM203" s="438" t="s">
        <v>1930</v>
      </c>
      <c r="BN203" s="588">
        <v>29.9</v>
      </c>
      <c r="BO203" s="438" t="s">
        <v>1931</v>
      </c>
      <c r="BP203" s="438" t="s">
        <v>1932</v>
      </c>
      <c r="BQ203" s="438" t="s">
        <v>3104</v>
      </c>
      <c r="BR203" s="438" t="s">
        <v>1934</v>
      </c>
      <c r="BS203" s="438" t="s">
        <v>1935</v>
      </c>
      <c r="BT203" s="438" t="s">
        <v>1936</v>
      </c>
      <c r="BU203" s="589"/>
      <c r="BV203" s="438" t="s">
        <v>1936</v>
      </c>
      <c r="BW203" s="438"/>
      <c r="BX203" s="416">
        <f t="shared" si="3"/>
        <v>7.65</v>
      </c>
      <c r="BY203" s="89" t="s">
        <v>1937</v>
      </c>
      <c r="BZ203" s="89" t="s">
        <v>3105</v>
      </c>
    </row>
    <row r="204" ht="12.75" hidden="1" customHeight="1">
      <c r="A204" s="6">
        <v>45512.0</v>
      </c>
      <c r="B204" s="438" t="s">
        <v>3106</v>
      </c>
      <c r="C204" s="438" t="s">
        <v>3107</v>
      </c>
      <c r="D204" s="586">
        <v>42556.0</v>
      </c>
      <c r="E204" s="438" t="s">
        <v>3108</v>
      </c>
      <c r="F204" s="438" t="s">
        <v>2149</v>
      </c>
      <c r="G204" s="438" t="s">
        <v>1908</v>
      </c>
      <c r="H204" s="438" t="s">
        <v>1909</v>
      </c>
      <c r="I204" s="438" t="s">
        <v>1910</v>
      </c>
      <c r="J204" s="587">
        <v>5.0</v>
      </c>
      <c r="K204" s="416">
        <v>122.6</v>
      </c>
      <c r="L204" s="438" t="s">
        <v>1911</v>
      </c>
      <c r="M204" s="438" t="s">
        <v>3109</v>
      </c>
      <c r="N204" s="438" t="s">
        <v>1913</v>
      </c>
      <c r="O204" s="416">
        <v>6.73</v>
      </c>
      <c r="P204" s="588">
        <v>0.0</v>
      </c>
      <c r="Q204" s="588">
        <v>0.0</v>
      </c>
      <c r="R204" s="588">
        <v>10.35</v>
      </c>
      <c r="S204" s="588">
        <v>0.0</v>
      </c>
      <c r="T204" s="588">
        <v>0.0</v>
      </c>
      <c r="U204" s="588">
        <v>2.25</v>
      </c>
      <c r="V204" s="416">
        <v>1.59</v>
      </c>
      <c r="W204" s="416">
        <v>7.36</v>
      </c>
      <c r="X204" s="586">
        <v>42556.0</v>
      </c>
      <c r="Y204" s="586">
        <v>42570.40694444445</v>
      </c>
      <c r="Z204" s="438" t="s">
        <v>1914</v>
      </c>
      <c r="AA204" s="438" t="s">
        <v>1915</v>
      </c>
      <c r="AB204" s="586">
        <v>42570.40694444445</v>
      </c>
      <c r="AC204" s="586">
        <v>42569.0</v>
      </c>
      <c r="AD204" s="586">
        <v>42569.0</v>
      </c>
      <c r="AE204" s="438" t="s">
        <v>1916</v>
      </c>
      <c r="AF204" s="438"/>
      <c r="AG204" s="586"/>
      <c r="AH204" s="586"/>
      <c r="AI204" s="589"/>
      <c r="AJ204" s="438"/>
      <c r="AK204" s="588">
        <v>14.71</v>
      </c>
      <c r="AL204" s="589">
        <v>0.0</v>
      </c>
      <c r="AM204" s="438" t="s">
        <v>1917</v>
      </c>
      <c r="AN204" s="438" t="s">
        <v>1918</v>
      </c>
      <c r="AO204" s="438" t="s">
        <v>1919</v>
      </c>
      <c r="AP204" s="438" t="s">
        <v>1920</v>
      </c>
      <c r="AQ204" s="438" t="s">
        <v>3110</v>
      </c>
      <c r="AR204" s="588">
        <v>0.0</v>
      </c>
      <c r="AS204" s="588">
        <v>0.0</v>
      </c>
      <c r="AT204" s="588">
        <v>0.0</v>
      </c>
      <c r="AU204" s="588">
        <v>0.0</v>
      </c>
      <c r="AV204" s="588">
        <v>0.0</v>
      </c>
      <c r="AW204" s="588">
        <v>1.66</v>
      </c>
      <c r="AX204" s="588">
        <v>30.11</v>
      </c>
      <c r="AY204" s="588">
        <v>0.0</v>
      </c>
      <c r="AZ204" s="588">
        <v>2.25</v>
      </c>
      <c r="BA204" s="588">
        <v>122.6</v>
      </c>
      <c r="BB204" s="589">
        <v>24597.0</v>
      </c>
      <c r="BC204" s="438" t="s">
        <v>1922</v>
      </c>
      <c r="BD204" s="438"/>
      <c r="BE204" s="438" t="s">
        <v>1923</v>
      </c>
      <c r="BF204" s="438" t="s">
        <v>1924</v>
      </c>
      <c r="BG204" s="438" t="s">
        <v>1925</v>
      </c>
      <c r="BH204" s="588">
        <v>0.0</v>
      </c>
      <c r="BI204" s="438" t="s">
        <v>1926</v>
      </c>
      <c r="BJ204" s="438" t="s">
        <v>1927</v>
      </c>
      <c r="BK204" s="438" t="s">
        <v>1928</v>
      </c>
      <c r="BL204" s="438" t="s">
        <v>1929</v>
      </c>
      <c r="BM204" s="438" t="s">
        <v>1930</v>
      </c>
      <c r="BN204" s="588">
        <v>29.9</v>
      </c>
      <c r="BO204" s="438" t="s">
        <v>1931</v>
      </c>
      <c r="BP204" s="438" t="s">
        <v>2152</v>
      </c>
      <c r="BQ204" s="438" t="s">
        <v>3111</v>
      </c>
      <c r="BR204" s="438" t="s">
        <v>1934</v>
      </c>
      <c r="BS204" s="438" t="s">
        <v>1935</v>
      </c>
      <c r="BT204" s="438" t="s">
        <v>1936</v>
      </c>
      <c r="BU204" s="589"/>
      <c r="BV204" s="438" t="s">
        <v>1936</v>
      </c>
      <c r="BW204" s="438"/>
      <c r="BX204" s="416">
        <f t="shared" si="3"/>
        <v>15.68</v>
      </c>
      <c r="BY204" s="89" t="s">
        <v>1937</v>
      </c>
      <c r="BZ204" s="89" t="s">
        <v>3112</v>
      </c>
    </row>
    <row r="205" ht="12.75" hidden="1" customHeight="1">
      <c r="A205" s="6">
        <v>45513.0</v>
      </c>
      <c r="B205" s="438" t="s">
        <v>3113</v>
      </c>
      <c r="C205" s="438" t="s">
        <v>3114</v>
      </c>
      <c r="D205" s="586">
        <v>42558.0</v>
      </c>
      <c r="E205" s="438" t="s">
        <v>3115</v>
      </c>
      <c r="F205" s="438" t="s">
        <v>2082</v>
      </c>
      <c r="G205" s="438" t="s">
        <v>1948</v>
      </c>
      <c r="H205" s="438" t="s">
        <v>1909</v>
      </c>
      <c r="I205" s="438" t="s">
        <v>1910</v>
      </c>
      <c r="J205" s="587">
        <v>2.0</v>
      </c>
      <c r="K205" s="416">
        <v>119.8</v>
      </c>
      <c r="L205" s="438" t="s">
        <v>1949</v>
      </c>
      <c r="M205" s="438" t="s">
        <v>3116</v>
      </c>
      <c r="N205" s="438" t="s">
        <v>1913</v>
      </c>
      <c r="O205" s="416">
        <v>6.57</v>
      </c>
      <c r="P205" s="588">
        <v>0.0</v>
      </c>
      <c r="Q205" s="588">
        <v>0.0</v>
      </c>
      <c r="R205" s="588">
        <v>7.488</v>
      </c>
      <c r="S205" s="588">
        <v>0.0</v>
      </c>
      <c r="T205" s="588">
        <v>0.0</v>
      </c>
      <c r="U205" s="588">
        <v>0.9</v>
      </c>
      <c r="V205" s="416">
        <v>1.56</v>
      </c>
      <c r="W205" s="416">
        <v>7.19</v>
      </c>
      <c r="X205" s="586">
        <v>42558.0</v>
      </c>
      <c r="Y205" s="586">
        <v>42569.46388888889</v>
      </c>
      <c r="Z205" s="438" t="s">
        <v>1914</v>
      </c>
      <c r="AA205" s="438" t="s">
        <v>1915</v>
      </c>
      <c r="AB205" s="586">
        <v>42569.46388888889</v>
      </c>
      <c r="AC205" s="586">
        <v>42569.0</v>
      </c>
      <c r="AD205" s="586">
        <v>42569.0</v>
      </c>
      <c r="AE205" s="438" t="s">
        <v>1916</v>
      </c>
      <c r="AF205" s="438"/>
      <c r="AG205" s="586"/>
      <c r="AH205" s="586"/>
      <c r="AI205" s="589"/>
      <c r="AJ205" s="438"/>
      <c r="AK205" s="588">
        <v>14.37</v>
      </c>
      <c r="AL205" s="589">
        <v>0.0</v>
      </c>
      <c r="AM205" s="438" t="s">
        <v>1917</v>
      </c>
      <c r="AN205" s="438" t="s">
        <v>1918</v>
      </c>
      <c r="AO205" s="438" t="s">
        <v>1919</v>
      </c>
      <c r="AP205" s="438" t="s">
        <v>1920</v>
      </c>
      <c r="AQ205" s="438" t="s">
        <v>3117</v>
      </c>
      <c r="AR205" s="588">
        <v>0.0</v>
      </c>
      <c r="AS205" s="588">
        <v>0.0</v>
      </c>
      <c r="AT205" s="588">
        <v>0.0</v>
      </c>
      <c r="AU205" s="588">
        <v>0.0</v>
      </c>
      <c r="AV205" s="588">
        <v>0.0</v>
      </c>
      <c r="AW205" s="588">
        <v>1.24</v>
      </c>
      <c r="AX205" s="588">
        <v>3.85</v>
      </c>
      <c r="AY205" s="588">
        <v>0.0</v>
      </c>
      <c r="AZ205" s="588">
        <v>0.9</v>
      </c>
      <c r="BA205" s="588">
        <v>119.8</v>
      </c>
      <c r="BB205" s="589">
        <v>24600.0</v>
      </c>
      <c r="BC205" s="438" t="s">
        <v>1922</v>
      </c>
      <c r="BD205" s="438"/>
      <c r="BE205" s="438" t="s">
        <v>1952</v>
      </c>
      <c r="BF205" s="438" t="s">
        <v>1924</v>
      </c>
      <c r="BG205" s="438" t="s">
        <v>1925</v>
      </c>
      <c r="BH205" s="588">
        <v>0.0</v>
      </c>
      <c r="BI205" s="438" t="s">
        <v>1926</v>
      </c>
      <c r="BJ205" s="438" t="s">
        <v>1927</v>
      </c>
      <c r="BK205" s="438" t="s">
        <v>1928</v>
      </c>
      <c r="BL205" s="438" t="s">
        <v>1929</v>
      </c>
      <c r="BM205" s="438" t="s">
        <v>1930</v>
      </c>
      <c r="BN205" s="588">
        <v>59.9</v>
      </c>
      <c r="BO205" s="438" t="s">
        <v>1955</v>
      </c>
      <c r="BP205" s="438" t="s">
        <v>1967</v>
      </c>
      <c r="BQ205" s="438" t="s">
        <v>3118</v>
      </c>
      <c r="BR205" s="438" t="s">
        <v>1957</v>
      </c>
      <c r="BS205" s="438" t="s">
        <v>1958</v>
      </c>
      <c r="BT205" s="438" t="s">
        <v>1936</v>
      </c>
      <c r="BU205" s="589"/>
      <c r="BV205" s="438" t="s">
        <v>1936</v>
      </c>
      <c r="BW205" s="438"/>
      <c r="BX205" s="416">
        <f t="shared" si="3"/>
        <v>15.32</v>
      </c>
      <c r="BY205" s="89" t="s">
        <v>1937</v>
      </c>
      <c r="BZ205" s="89" t="s">
        <v>3119</v>
      </c>
    </row>
    <row r="206" ht="12.75" hidden="1" customHeight="1">
      <c r="A206" s="6">
        <v>45513.0</v>
      </c>
      <c r="B206" s="438" t="s">
        <v>3113</v>
      </c>
      <c r="C206" s="438" t="s">
        <v>3114</v>
      </c>
      <c r="D206" s="586">
        <v>42558.0</v>
      </c>
      <c r="E206" s="438" t="s">
        <v>3115</v>
      </c>
      <c r="F206" s="438" t="s">
        <v>2082</v>
      </c>
      <c r="G206" s="438" t="s">
        <v>1908</v>
      </c>
      <c r="H206" s="438" t="s">
        <v>1909</v>
      </c>
      <c r="I206" s="438" t="s">
        <v>1910</v>
      </c>
      <c r="J206" s="587">
        <v>2.0</v>
      </c>
      <c r="K206" s="416">
        <v>59.8</v>
      </c>
      <c r="L206" s="438" t="s">
        <v>1911</v>
      </c>
      <c r="M206" s="438" t="s">
        <v>3116</v>
      </c>
      <c r="N206" s="438" t="s">
        <v>1913</v>
      </c>
      <c r="O206" s="416">
        <v>3.28</v>
      </c>
      <c r="P206" s="588">
        <v>0.0</v>
      </c>
      <c r="Q206" s="588">
        <v>0.0</v>
      </c>
      <c r="R206" s="588">
        <v>4.14</v>
      </c>
      <c r="S206" s="588">
        <v>0.0</v>
      </c>
      <c r="T206" s="588">
        <v>0.0</v>
      </c>
      <c r="U206" s="588">
        <v>0.9</v>
      </c>
      <c r="V206" s="416">
        <v>0.78</v>
      </c>
      <c r="W206" s="416">
        <v>3.59</v>
      </c>
      <c r="X206" s="586">
        <v>42558.0</v>
      </c>
      <c r="Y206" s="586">
        <v>42569.46388888889</v>
      </c>
      <c r="Z206" s="438" t="s">
        <v>1914</v>
      </c>
      <c r="AA206" s="438" t="s">
        <v>1915</v>
      </c>
      <c r="AB206" s="586">
        <v>42569.46388888889</v>
      </c>
      <c r="AC206" s="586">
        <v>42569.0</v>
      </c>
      <c r="AD206" s="586">
        <v>42569.0</v>
      </c>
      <c r="AE206" s="438" t="s">
        <v>1916</v>
      </c>
      <c r="AF206" s="438"/>
      <c r="AG206" s="586"/>
      <c r="AH206" s="586"/>
      <c r="AI206" s="589"/>
      <c r="AJ206" s="438"/>
      <c r="AK206" s="588">
        <v>7.17</v>
      </c>
      <c r="AL206" s="589">
        <v>0.0</v>
      </c>
      <c r="AM206" s="438" t="s">
        <v>1917</v>
      </c>
      <c r="AN206" s="438" t="s">
        <v>1918</v>
      </c>
      <c r="AO206" s="438" t="s">
        <v>1919</v>
      </c>
      <c r="AP206" s="438" t="s">
        <v>1920</v>
      </c>
      <c r="AQ206" s="438" t="s">
        <v>3117</v>
      </c>
      <c r="AR206" s="588">
        <v>0.0</v>
      </c>
      <c r="AS206" s="588">
        <v>0.0</v>
      </c>
      <c r="AT206" s="588">
        <v>0.0</v>
      </c>
      <c r="AU206" s="588">
        <v>0.0</v>
      </c>
      <c r="AV206" s="588">
        <v>0.0</v>
      </c>
      <c r="AW206" s="588">
        <v>1.2</v>
      </c>
      <c r="AX206" s="588">
        <v>3.81</v>
      </c>
      <c r="AY206" s="588">
        <v>0.0</v>
      </c>
      <c r="AZ206" s="588">
        <v>0.9</v>
      </c>
      <c r="BA206" s="588">
        <v>59.8</v>
      </c>
      <c r="BB206" s="589">
        <v>24597.0</v>
      </c>
      <c r="BC206" s="438" t="s">
        <v>1922</v>
      </c>
      <c r="BD206" s="438"/>
      <c r="BE206" s="438" t="s">
        <v>1923</v>
      </c>
      <c r="BF206" s="438" t="s">
        <v>1924</v>
      </c>
      <c r="BG206" s="438" t="s">
        <v>1925</v>
      </c>
      <c r="BH206" s="588">
        <v>0.0</v>
      </c>
      <c r="BI206" s="438" t="s">
        <v>1926</v>
      </c>
      <c r="BJ206" s="438" t="s">
        <v>1927</v>
      </c>
      <c r="BK206" s="438" t="s">
        <v>1928</v>
      </c>
      <c r="BL206" s="438" t="s">
        <v>1929</v>
      </c>
      <c r="BM206" s="438" t="s">
        <v>1930</v>
      </c>
      <c r="BN206" s="588">
        <v>29.9</v>
      </c>
      <c r="BO206" s="438" t="s">
        <v>1931</v>
      </c>
      <c r="BP206" s="438" t="s">
        <v>1967</v>
      </c>
      <c r="BQ206" s="438" t="s">
        <v>3118</v>
      </c>
      <c r="BR206" s="438" t="s">
        <v>1934</v>
      </c>
      <c r="BS206" s="438" t="s">
        <v>1935</v>
      </c>
      <c r="BT206" s="438" t="s">
        <v>1936</v>
      </c>
      <c r="BU206" s="589"/>
      <c r="BV206" s="438" t="s">
        <v>1936</v>
      </c>
      <c r="BW206" s="438"/>
      <c r="BX206" s="416">
        <f t="shared" si="3"/>
        <v>7.65</v>
      </c>
      <c r="BY206" s="89" t="s">
        <v>1937</v>
      </c>
      <c r="BZ206" s="89" t="s">
        <v>3119</v>
      </c>
    </row>
    <row r="207" ht="12.75" hidden="1" customHeight="1">
      <c r="A207" s="6">
        <v>45733.0</v>
      </c>
      <c r="B207" s="438" t="s">
        <v>3120</v>
      </c>
      <c r="C207" s="438" t="s">
        <v>3121</v>
      </c>
      <c r="D207" s="586">
        <v>42556.0</v>
      </c>
      <c r="E207" s="438" t="s">
        <v>3122</v>
      </c>
      <c r="F207" s="438" t="s">
        <v>2127</v>
      </c>
      <c r="G207" s="438" t="s">
        <v>1908</v>
      </c>
      <c r="H207" s="438" t="s">
        <v>1909</v>
      </c>
      <c r="I207" s="438" t="s">
        <v>1910</v>
      </c>
      <c r="J207" s="587">
        <v>1.0</v>
      </c>
      <c r="K207" s="416">
        <v>29.9</v>
      </c>
      <c r="L207" s="438" t="s">
        <v>1911</v>
      </c>
      <c r="M207" s="438" t="s">
        <v>3123</v>
      </c>
      <c r="N207" s="438" t="s">
        <v>1913</v>
      </c>
      <c r="O207" s="416">
        <v>1.64</v>
      </c>
      <c r="P207" s="588">
        <v>0.0</v>
      </c>
      <c r="Q207" s="588">
        <v>0.0</v>
      </c>
      <c r="R207" s="588">
        <v>2.07</v>
      </c>
      <c r="S207" s="588">
        <v>0.0</v>
      </c>
      <c r="T207" s="588">
        <v>0.0</v>
      </c>
      <c r="U207" s="588">
        <v>0.45</v>
      </c>
      <c r="V207" s="416">
        <v>0.39</v>
      </c>
      <c r="W207" s="416">
        <v>1.79</v>
      </c>
      <c r="X207" s="586">
        <v>42556.0</v>
      </c>
      <c r="Y207" s="586">
        <v>42570.40694444445</v>
      </c>
      <c r="Z207" s="438" t="s">
        <v>1914</v>
      </c>
      <c r="AA207" s="438" t="s">
        <v>1915</v>
      </c>
      <c r="AB207" s="586">
        <v>42570.40694444445</v>
      </c>
      <c r="AC207" s="586">
        <v>42569.0</v>
      </c>
      <c r="AD207" s="586">
        <v>42569.0</v>
      </c>
      <c r="AE207" s="438" t="s">
        <v>1916</v>
      </c>
      <c r="AF207" s="438"/>
      <c r="AG207" s="586"/>
      <c r="AH207" s="586"/>
      <c r="AI207" s="589"/>
      <c r="AJ207" s="438"/>
      <c r="AK207" s="588">
        <v>3.58</v>
      </c>
      <c r="AL207" s="589">
        <v>0.0</v>
      </c>
      <c r="AM207" s="438" t="s">
        <v>1917</v>
      </c>
      <c r="AN207" s="438" t="s">
        <v>1918</v>
      </c>
      <c r="AO207" s="438" t="s">
        <v>1919</v>
      </c>
      <c r="AP207" s="438" t="s">
        <v>1920</v>
      </c>
      <c r="AQ207" s="438" t="s">
        <v>3124</v>
      </c>
      <c r="AR207" s="588">
        <v>0.0</v>
      </c>
      <c r="AS207" s="588">
        <v>0.0</v>
      </c>
      <c r="AT207" s="588">
        <v>0.0</v>
      </c>
      <c r="AU207" s="588">
        <v>0.0</v>
      </c>
      <c r="AV207" s="588">
        <v>0.0</v>
      </c>
      <c r="AW207" s="588">
        <v>0.37</v>
      </c>
      <c r="AX207" s="588">
        <v>12.92</v>
      </c>
      <c r="AY207" s="588">
        <v>0.0</v>
      </c>
      <c r="AZ207" s="588">
        <v>0.45</v>
      </c>
      <c r="BA207" s="588">
        <v>29.9</v>
      </c>
      <c r="BB207" s="589">
        <v>24597.0</v>
      </c>
      <c r="BC207" s="438" t="s">
        <v>1922</v>
      </c>
      <c r="BD207" s="438"/>
      <c r="BE207" s="438" t="s">
        <v>1923</v>
      </c>
      <c r="BF207" s="438" t="s">
        <v>1924</v>
      </c>
      <c r="BG207" s="438" t="s">
        <v>1925</v>
      </c>
      <c r="BH207" s="588">
        <v>0.0</v>
      </c>
      <c r="BI207" s="438" t="s">
        <v>1926</v>
      </c>
      <c r="BJ207" s="438" t="s">
        <v>1927</v>
      </c>
      <c r="BK207" s="438" t="s">
        <v>1928</v>
      </c>
      <c r="BL207" s="438" t="s">
        <v>1929</v>
      </c>
      <c r="BM207" s="438" t="s">
        <v>1930</v>
      </c>
      <c r="BN207" s="588">
        <v>29.9</v>
      </c>
      <c r="BO207" s="438" t="s">
        <v>1931</v>
      </c>
      <c r="BP207" s="438" t="s">
        <v>2013</v>
      </c>
      <c r="BQ207" s="438" t="s">
        <v>3125</v>
      </c>
      <c r="BR207" s="438" t="s">
        <v>1934</v>
      </c>
      <c r="BS207" s="438" t="s">
        <v>1935</v>
      </c>
      <c r="BT207" s="438" t="s">
        <v>1936</v>
      </c>
      <c r="BU207" s="589"/>
      <c r="BV207" s="438" t="s">
        <v>1936</v>
      </c>
      <c r="BW207" s="438"/>
      <c r="BX207" s="416">
        <f t="shared" si="3"/>
        <v>3.82</v>
      </c>
      <c r="BY207" s="89" t="s">
        <v>1937</v>
      </c>
      <c r="BZ207" s="89" t="s">
        <v>3126</v>
      </c>
    </row>
    <row r="208" ht="12.75" hidden="1" customHeight="1">
      <c r="A208" s="6">
        <v>45817.0</v>
      </c>
      <c r="B208" s="438" t="s">
        <v>3127</v>
      </c>
      <c r="C208" s="438" t="s">
        <v>2251</v>
      </c>
      <c r="D208" s="586">
        <v>42556.0</v>
      </c>
      <c r="E208" s="438" t="s">
        <v>3128</v>
      </c>
      <c r="F208" s="438" t="s">
        <v>1981</v>
      </c>
      <c r="G208" s="438" t="s">
        <v>1908</v>
      </c>
      <c r="H208" s="438" t="s">
        <v>1909</v>
      </c>
      <c r="I208" s="438" t="s">
        <v>1910</v>
      </c>
      <c r="J208" s="587">
        <v>1.0</v>
      </c>
      <c r="K208" s="416">
        <v>24.52</v>
      </c>
      <c r="L208" s="438" t="s">
        <v>1911</v>
      </c>
      <c r="M208" s="438" t="s">
        <v>3129</v>
      </c>
      <c r="N208" s="438" t="s">
        <v>1913</v>
      </c>
      <c r="O208" s="416">
        <v>1.34</v>
      </c>
      <c r="P208" s="588">
        <v>0.0</v>
      </c>
      <c r="Q208" s="588">
        <v>0.0</v>
      </c>
      <c r="R208" s="588">
        <v>2.07</v>
      </c>
      <c r="S208" s="588">
        <v>0.0</v>
      </c>
      <c r="T208" s="588">
        <v>0.0</v>
      </c>
      <c r="U208" s="588">
        <v>0.45</v>
      </c>
      <c r="V208" s="416">
        <v>0.32</v>
      </c>
      <c r="W208" s="416">
        <v>1.47</v>
      </c>
      <c r="X208" s="586">
        <v>42556.0</v>
      </c>
      <c r="Y208" s="586">
        <v>42569.64375</v>
      </c>
      <c r="Z208" s="438" t="s">
        <v>1914</v>
      </c>
      <c r="AA208" s="438" t="s">
        <v>1915</v>
      </c>
      <c r="AB208" s="586">
        <v>42569.64375</v>
      </c>
      <c r="AC208" s="586">
        <v>42569.0</v>
      </c>
      <c r="AD208" s="586">
        <v>42569.0</v>
      </c>
      <c r="AE208" s="438" t="s">
        <v>1916</v>
      </c>
      <c r="AF208" s="438"/>
      <c r="AG208" s="586"/>
      <c r="AH208" s="586"/>
      <c r="AI208" s="589"/>
      <c r="AJ208" s="438"/>
      <c r="AK208" s="588">
        <v>2.94</v>
      </c>
      <c r="AL208" s="589">
        <v>0.0</v>
      </c>
      <c r="AM208" s="438" t="s">
        <v>1917</v>
      </c>
      <c r="AN208" s="438" t="s">
        <v>1918</v>
      </c>
      <c r="AO208" s="438" t="s">
        <v>1919</v>
      </c>
      <c r="AP208" s="438" t="s">
        <v>1920</v>
      </c>
      <c r="AQ208" s="438" t="s">
        <v>3130</v>
      </c>
      <c r="AR208" s="588">
        <v>0.0</v>
      </c>
      <c r="AS208" s="588">
        <v>0.0</v>
      </c>
      <c r="AT208" s="588">
        <v>0.0</v>
      </c>
      <c r="AU208" s="588">
        <v>0.0</v>
      </c>
      <c r="AV208" s="588">
        <v>0.0</v>
      </c>
      <c r="AW208" s="588">
        <v>0.33</v>
      </c>
      <c r="AX208" s="588">
        <v>3.16</v>
      </c>
      <c r="AY208" s="588">
        <v>0.0</v>
      </c>
      <c r="AZ208" s="588">
        <v>0.45</v>
      </c>
      <c r="BA208" s="588">
        <v>24.52</v>
      </c>
      <c r="BB208" s="589">
        <v>24597.0</v>
      </c>
      <c r="BC208" s="438" t="s">
        <v>1922</v>
      </c>
      <c r="BD208" s="438"/>
      <c r="BE208" s="438" t="s">
        <v>1923</v>
      </c>
      <c r="BF208" s="438" t="s">
        <v>1924</v>
      </c>
      <c r="BG208" s="438" t="s">
        <v>1925</v>
      </c>
      <c r="BH208" s="588">
        <v>0.0</v>
      </c>
      <c r="BI208" s="438" t="s">
        <v>1926</v>
      </c>
      <c r="BJ208" s="438" t="s">
        <v>1927</v>
      </c>
      <c r="BK208" s="438" t="s">
        <v>1928</v>
      </c>
      <c r="BL208" s="438" t="s">
        <v>1929</v>
      </c>
      <c r="BM208" s="438" t="s">
        <v>1930</v>
      </c>
      <c r="BN208" s="588">
        <v>29.9</v>
      </c>
      <c r="BO208" s="438" t="s">
        <v>1931</v>
      </c>
      <c r="BP208" s="438" t="s">
        <v>1967</v>
      </c>
      <c r="BQ208" s="438" t="s">
        <v>3131</v>
      </c>
      <c r="BR208" s="438" t="s">
        <v>1934</v>
      </c>
      <c r="BS208" s="438" t="s">
        <v>1935</v>
      </c>
      <c r="BT208" s="438" t="s">
        <v>1936</v>
      </c>
      <c r="BU208" s="589"/>
      <c r="BV208" s="438" t="s">
        <v>1936</v>
      </c>
      <c r="BW208" s="438"/>
      <c r="BX208" s="416">
        <f t="shared" si="3"/>
        <v>3.13</v>
      </c>
      <c r="BY208" s="89" t="s">
        <v>1937</v>
      </c>
      <c r="BZ208" s="89" t="s">
        <v>3132</v>
      </c>
    </row>
    <row r="209" ht="12.75" hidden="1" customHeight="1">
      <c r="A209" s="6">
        <v>45832.0</v>
      </c>
      <c r="B209" s="438" t="s">
        <v>3133</v>
      </c>
      <c r="C209" s="438" t="s">
        <v>3134</v>
      </c>
      <c r="D209" s="586">
        <v>42559.0</v>
      </c>
      <c r="E209" s="438" t="s">
        <v>3135</v>
      </c>
      <c r="F209" s="438" t="s">
        <v>2047</v>
      </c>
      <c r="G209" s="438" t="s">
        <v>1908</v>
      </c>
      <c r="H209" s="438" t="s">
        <v>1909</v>
      </c>
      <c r="I209" s="438" t="s">
        <v>1910</v>
      </c>
      <c r="J209" s="587">
        <v>2.0</v>
      </c>
      <c r="K209" s="416">
        <v>59.8</v>
      </c>
      <c r="L209" s="438" t="s">
        <v>1911</v>
      </c>
      <c r="M209" s="438" t="s">
        <v>3136</v>
      </c>
      <c r="N209" s="438" t="s">
        <v>1913</v>
      </c>
      <c r="O209" s="416">
        <v>3.28</v>
      </c>
      <c r="P209" s="588">
        <v>0.0</v>
      </c>
      <c r="Q209" s="588">
        <v>0.0</v>
      </c>
      <c r="R209" s="588">
        <v>4.14</v>
      </c>
      <c r="S209" s="588">
        <v>0.0</v>
      </c>
      <c r="T209" s="588">
        <v>0.0</v>
      </c>
      <c r="U209" s="588">
        <v>0.9</v>
      </c>
      <c r="V209" s="416">
        <v>0.78</v>
      </c>
      <c r="W209" s="416">
        <v>3.59</v>
      </c>
      <c r="X209" s="586">
        <v>42559.0</v>
      </c>
      <c r="Y209" s="586">
        <v>42570.46388888889</v>
      </c>
      <c r="Z209" s="438" t="s">
        <v>1914</v>
      </c>
      <c r="AA209" s="438" t="s">
        <v>1915</v>
      </c>
      <c r="AB209" s="586">
        <v>42570.46388888889</v>
      </c>
      <c r="AC209" s="586">
        <v>42569.0</v>
      </c>
      <c r="AD209" s="586">
        <v>42572.0</v>
      </c>
      <c r="AE209" s="438" t="s">
        <v>1916</v>
      </c>
      <c r="AF209" s="438"/>
      <c r="AG209" s="586"/>
      <c r="AH209" s="586"/>
      <c r="AI209" s="589"/>
      <c r="AJ209" s="438"/>
      <c r="AK209" s="588">
        <v>7.17</v>
      </c>
      <c r="AL209" s="589">
        <v>0.0</v>
      </c>
      <c r="AM209" s="438" t="s">
        <v>1917</v>
      </c>
      <c r="AN209" s="438" t="s">
        <v>1918</v>
      </c>
      <c r="AO209" s="438" t="s">
        <v>1919</v>
      </c>
      <c r="AP209" s="438" t="s">
        <v>1920</v>
      </c>
      <c r="AQ209" s="438" t="s">
        <v>3137</v>
      </c>
      <c r="AR209" s="588">
        <v>0.0</v>
      </c>
      <c r="AS209" s="588">
        <v>0.0</v>
      </c>
      <c r="AT209" s="588">
        <v>0.0</v>
      </c>
      <c r="AU209" s="588">
        <v>0.0</v>
      </c>
      <c r="AV209" s="588">
        <v>0.0</v>
      </c>
      <c r="AW209" s="588">
        <v>0.67</v>
      </c>
      <c r="AX209" s="588">
        <v>18.63</v>
      </c>
      <c r="AY209" s="588">
        <v>0.0</v>
      </c>
      <c r="AZ209" s="588">
        <v>0.9</v>
      </c>
      <c r="BA209" s="588">
        <v>59.8</v>
      </c>
      <c r="BB209" s="589">
        <v>24597.0</v>
      </c>
      <c r="BC209" s="438" t="s">
        <v>1922</v>
      </c>
      <c r="BD209" s="438"/>
      <c r="BE209" s="438" t="s">
        <v>1923</v>
      </c>
      <c r="BF209" s="438" t="s">
        <v>1924</v>
      </c>
      <c r="BG209" s="438" t="s">
        <v>1925</v>
      </c>
      <c r="BH209" s="588">
        <v>0.0</v>
      </c>
      <c r="BI209" s="438" t="s">
        <v>1926</v>
      </c>
      <c r="BJ209" s="438" t="s">
        <v>1927</v>
      </c>
      <c r="BK209" s="438" t="s">
        <v>1928</v>
      </c>
      <c r="BL209" s="438" t="s">
        <v>1929</v>
      </c>
      <c r="BM209" s="438" t="s">
        <v>1930</v>
      </c>
      <c r="BN209" s="588">
        <v>29.9</v>
      </c>
      <c r="BO209" s="438" t="s">
        <v>1931</v>
      </c>
      <c r="BP209" s="438" t="s">
        <v>2851</v>
      </c>
      <c r="BQ209" s="438" t="s">
        <v>3138</v>
      </c>
      <c r="BR209" s="438" t="s">
        <v>1934</v>
      </c>
      <c r="BS209" s="438" t="s">
        <v>1935</v>
      </c>
      <c r="BT209" s="438" t="s">
        <v>1936</v>
      </c>
      <c r="BU209" s="589"/>
      <c r="BV209" s="438" t="s">
        <v>1936</v>
      </c>
      <c r="BW209" s="438"/>
      <c r="BX209" s="416">
        <f t="shared" si="3"/>
        <v>7.65</v>
      </c>
      <c r="BY209" s="89" t="s">
        <v>1937</v>
      </c>
      <c r="BZ209" s="89" t="s">
        <v>3139</v>
      </c>
    </row>
    <row r="210" ht="12.75" hidden="1" customHeight="1">
      <c r="A210" s="6">
        <v>45848.0</v>
      </c>
      <c r="B210" s="438" t="s">
        <v>3140</v>
      </c>
      <c r="C210" s="438" t="s">
        <v>3141</v>
      </c>
      <c r="D210" s="586">
        <v>42556.0</v>
      </c>
      <c r="E210" s="438" t="s">
        <v>3142</v>
      </c>
      <c r="F210" s="438" t="s">
        <v>2073</v>
      </c>
      <c r="G210" s="438" t="s">
        <v>1908</v>
      </c>
      <c r="H210" s="438" t="s">
        <v>1909</v>
      </c>
      <c r="I210" s="438" t="s">
        <v>1910</v>
      </c>
      <c r="J210" s="587">
        <v>2.0</v>
      </c>
      <c r="K210" s="416">
        <v>59.8</v>
      </c>
      <c r="L210" s="438" t="s">
        <v>1911</v>
      </c>
      <c r="M210" s="438" t="s">
        <v>3143</v>
      </c>
      <c r="N210" s="438" t="s">
        <v>1913</v>
      </c>
      <c r="O210" s="416">
        <v>3.28</v>
      </c>
      <c r="P210" s="588">
        <v>0.0</v>
      </c>
      <c r="Q210" s="588">
        <v>0.0</v>
      </c>
      <c r="R210" s="588">
        <v>4.14</v>
      </c>
      <c r="S210" s="588">
        <v>0.0</v>
      </c>
      <c r="T210" s="588">
        <v>0.0</v>
      </c>
      <c r="U210" s="588">
        <v>0.9</v>
      </c>
      <c r="V210" s="416">
        <v>0.78</v>
      </c>
      <c r="W210" s="416">
        <v>3.59</v>
      </c>
      <c r="X210" s="586">
        <v>42556.0</v>
      </c>
      <c r="Y210" s="586">
        <v>42569.64375</v>
      </c>
      <c r="Z210" s="438" t="s">
        <v>1914</v>
      </c>
      <c r="AA210" s="438" t="s">
        <v>1915</v>
      </c>
      <c r="AB210" s="586">
        <v>42569.64375</v>
      </c>
      <c r="AC210" s="586">
        <v>42569.0</v>
      </c>
      <c r="AD210" s="586">
        <v>42569.0</v>
      </c>
      <c r="AE210" s="438" t="s">
        <v>1916</v>
      </c>
      <c r="AF210" s="438"/>
      <c r="AG210" s="586"/>
      <c r="AH210" s="586"/>
      <c r="AI210" s="589"/>
      <c r="AJ210" s="438"/>
      <c r="AK210" s="588">
        <v>7.17</v>
      </c>
      <c r="AL210" s="589">
        <v>0.0</v>
      </c>
      <c r="AM210" s="438" t="s">
        <v>1917</v>
      </c>
      <c r="AN210" s="438" t="s">
        <v>1918</v>
      </c>
      <c r="AO210" s="438" t="s">
        <v>1919</v>
      </c>
      <c r="AP210" s="438" t="s">
        <v>1920</v>
      </c>
      <c r="AQ210" s="438" t="s">
        <v>3144</v>
      </c>
      <c r="AR210" s="588">
        <v>0.0</v>
      </c>
      <c r="AS210" s="588">
        <v>0.0</v>
      </c>
      <c r="AT210" s="588">
        <v>0.0</v>
      </c>
      <c r="AU210" s="588">
        <v>0.0</v>
      </c>
      <c r="AV210" s="588">
        <v>0.0</v>
      </c>
      <c r="AW210" s="588">
        <v>0.7</v>
      </c>
      <c r="AX210" s="588">
        <v>15.04</v>
      </c>
      <c r="AY210" s="588">
        <v>0.0</v>
      </c>
      <c r="AZ210" s="588">
        <v>0.9</v>
      </c>
      <c r="BA210" s="588">
        <v>59.8</v>
      </c>
      <c r="BB210" s="589">
        <v>24597.0</v>
      </c>
      <c r="BC210" s="438" t="s">
        <v>1922</v>
      </c>
      <c r="BD210" s="438"/>
      <c r="BE210" s="438" t="s">
        <v>1923</v>
      </c>
      <c r="BF210" s="438" t="s">
        <v>1924</v>
      </c>
      <c r="BG210" s="438" t="s">
        <v>1925</v>
      </c>
      <c r="BH210" s="588">
        <v>0.0</v>
      </c>
      <c r="BI210" s="438" t="s">
        <v>1926</v>
      </c>
      <c r="BJ210" s="438" t="s">
        <v>1927</v>
      </c>
      <c r="BK210" s="438" t="s">
        <v>1928</v>
      </c>
      <c r="BL210" s="438" t="s">
        <v>1929</v>
      </c>
      <c r="BM210" s="438" t="s">
        <v>1930</v>
      </c>
      <c r="BN210" s="588">
        <v>29.9</v>
      </c>
      <c r="BO210" s="438" t="s">
        <v>1931</v>
      </c>
      <c r="BP210" s="438" t="s">
        <v>2076</v>
      </c>
      <c r="BQ210" s="438" t="s">
        <v>3145</v>
      </c>
      <c r="BR210" s="438" t="s">
        <v>1934</v>
      </c>
      <c r="BS210" s="438" t="s">
        <v>1935</v>
      </c>
      <c r="BT210" s="438" t="s">
        <v>1936</v>
      </c>
      <c r="BU210" s="589"/>
      <c r="BV210" s="438" t="s">
        <v>1936</v>
      </c>
      <c r="BW210" s="438"/>
      <c r="BX210" s="416">
        <f t="shared" si="3"/>
        <v>7.65</v>
      </c>
      <c r="BY210" s="89" t="s">
        <v>1937</v>
      </c>
      <c r="BZ210" s="89" t="s">
        <v>3146</v>
      </c>
    </row>
    <row r="211" ht="12.75" hidden="1" customHeight="1">
      <c r="A211" s="6">
        <v>45906.0</v>
      </c>
      <c r="B211" s="438" t="s">
        <v>3147</v>
      </c>
      <c r="C211" s="438" t="s">
        <v>3148</v>
      </c>
      <c r="D211" s="586">
        <v>42556.0</v>
      </c>
      <c r="E211" s="438" t="s">
        <v>3149</v>
      </c>
      <c r="F211" s="438" t="s">
        <v>2149</v>
      </c>
      <c r="G211" s="438" t="s">
        <v>1908</v>
      </c>
      <c r="H211" s="438" t="s">
        <v>1909</v>
      </c>
      <c r="I211" s="438" t="s">
        <v>1910</v>
      </c>
      <c r="J211" s="587">
        <v>20.0</v>
      </c>
      <c r="K211" s="416">
        <v>448.6</v>
      </c>
      <c r="L211" s="438" t="s">
        <v>1911</v>
      </c>
      <c r="M211" s="438" t="s">
        <v>3150</v>
      </c>
      <c r="N211" s="438" t="s">
        <v>1913</v>
      </c>
      <c r="O211" s="416">
        <v>24.62</v>
      </c>
      <c r="P211" s="588">
        <v>0.0</v>
      </c>
      <c r="Q211" s="588">
        <v>0.0</v>
      </c>
      <c r="R211" s="588">
        <v>41.4</v>
      </c>
      <c r="S211" s="588">
        <v>0.0</v>
      </c>
      <c r="T211" s="588">
        <v>0.0</v>
      </c>
      <c r="U211" s="588">
        <v>9.0</v>
      </c>
      <c r="V211" s="416">
        <v>5.83</v>
      </c>
      <c r="W211" s="416">
        <v>26.92</v>
      </c>
      <c r="X211" s="586">
        <v>42556.0</v>
      </c>
      <c r="Y211" s="586">
        <v>42569.50625</v>
      </c>
      <c r="Z211" s="438" t="s">
        <v>1914</v>
      </c>
      <c r="AA211" s="438" t="s">
        <v>1915</v>
      </c>
      <c r="AB211" s="586">
        <v>42569.50625</v>
      </c>
      <c r="AC211" s="586">
        <v>42569.0</v>
      </c>
      <c r="AD211" s="586">
        <v>42569.0</v>
      </c>
      <c r="AE211" s="438" t="s">
        <v>1916</v>
      </c>
      <c r="AF211" s="438"/>
      <c r="AG211" s="586"/>
      <c r="AH211" s="586"/>
      <c r="AI211" s="589"/>
      <c r="AJ211" s="438"/>
      <c r="AK211" s="588">
        <v>53.83</v>
      </c>
      <c r="AL211" s="589">
        <v>0.0</v>
      </c>
      <c r="AM211" s="438" t="s">
        <v>1917</v>
      </c>
      <c r="AN211" s="438" t="s">
        <v>1918</v>
      </c>
      <c r="AO211" s="438" t="s">
        <v>1919</v>
      </c>
      <c r="AP211" s="438" t="s">
        <v>1920</v>
      </c>
      <c r="AQ211" s="438" t="s">
        <v>3151</v>
      </c>
      <c r="AR211" s="588">
        <v>0.0</v>
      </c>
      <c r="AS211" s="588">
        <v>0.0</v>
      </c>
      <c r="AT211" s="588">
        <v>0.0</v>
      </c>
      <c r="AU211" s="588">
        <v>0.0</v>
      </c>
      <c r="AV211" s="588">
        <v>0.0</v>
      </c>
      <c r="AW211" s="588">
        <v>0.0</v>
      </c>
      <c r="AX211" s="588">
        <v>29.21</v>
      </c>
      <c r="AY211" s="588">
        <v>0.22</v>
      </c>
      <c r="AZ211" s="588">
        <v>9.0</v>
      </c>
      <c r="BA211" s="588">
        <v>448.6</v>
      </c>
      <c r="BB211" s="589">
        <v>24597.0</v>
      </c>
      <c r="BC211" s="438" t="s">
        <v>1922</v>
      </c>
      <c r="BD211" s="438"/>
      <c r="BE211" s="438" t="s">
        <v>1923</v>
      </c>
      <c r="BF211" s="438" t="s">
        <v>1924</v>
      </c>
      <c r="BG211" s="438" t="s">
        <v>1925</v>
      </c>
      <c r="BH211" s="588">
        <v>0.0</v>
      </c>
      <c r="BI211" s="438" t="s">
        <v>1926</v>
      </c>
      <c r="BJ211" s="438" t="s">
        <v>2212</v>
      </c>
      <c r="BK211" s="438" t="s">
        <v>2213</v>
      </c>
      <c r="BL211" s="438"/>
      <c r="BM211" s="438"/>
      <c r="BN211" s="588">
        <v>29.9</v>
      </c>
      <c r="BO211" s="438" t="s">
        <v>1931</v>
      </c>
      <c r="BP211" s="438" t="s">
        <v>2152</v>
      </c>
      <c r="BQ211" s="438"/>
      <c r="BR211" s="438" t="s">
        <v>1934</v>
      </c>
      <c r="BS211" s="438" t="s">
        <v>1935</v>
      </c>
      <c r="BT211" s="438" t="s">
        <v>1936</v>
      </c>
      <c r="BU211" s="589"/>
      <c r="BV211" s="438" t="s">
        <v>1936</v>
      </c>
      <c r="BW211" s="438"/>
      <c r="BX211" s="416">
        <f t="shared" si="3"/>
        <v>57.37</v>
      </c>
      <c r="BY211" s="89" t="s">
        <v>1937</v>
      </c>
      <c r="BZ211" s="89" t="s">
        <v>3152</v>
      </c>
    </row>
    <row r="212" ht="12.75" hidden="1" customHeight="1">
      <c r="A212" s="6">
        <v>45927.0</v>
      </c>
      <c r="B212" s="438" t="s">
        <v>3153</v>
      </c>
      <c r="C212" s="438" t="s">
        <v>3154</v>
      </c>
      <c r="D212" s="586">
        <v>42570.0</v>
      </c>
      <c r="E212" s="438" t="s">
        <v>3155</v>
      </c>
      <c r="F212" s="438" t="s">
        <v>2047</v>
      </c>
      <c r="G212" s="438" t="s">
        <v>1908</v>
      </c>
      <c r="H212" s="438" t="s">
        <v>1909</v>
      </c>
      <c r="I212" s="438" t="s">
        <v>1910</v>
      </c>
      <c r="J212" s="587">
        <v>1.0</v>
      </c>
      <c r="K212" s="416">
        <v>29.9</v>
      </c>
      <c r="L212" s="438" t="s">
        <v>1911</v>
      </c>
      <c r="M212" s="438" t="s">
        <v>3156</v>
      </c>
      <c r="N212" s="438" t="s">
        <v>1913</v>
      </c>
      <c r="O212" s="416">
        <v>1.64</v>
      </c>
      <c r="P212" s="588">
        <v>0.0</v>
      </c>
      <c r="Q212" s="588">
        <v>0.0</v>
      </c>
      <c r="R212" s="588">
        <v>2.07</v>
      </c>
      <c r="S212" s="588">
        <v>0.0</v>
      </c>
      <c r="T212" s="588">
        <v>0.0</v>
      </c>
      <c r="U212" s="588">
        <v>0.45</v>
      </c>
      <c r="V212" s="416">
        <v>0.39</v>
      </c>
      <c r="W212" s="416">
        <v>1.79</v>
      </c>
      <c r="X212" s="586">
        <v>42570.0</v>
      </c>
      <c r="Y212" s="586">
        <v>42590.71875</v>
      </c>
      <c r="Z212" s="438" t="s">
        <v>1914</v>
      </c>
      <c r="AA212" s="438" t="s">
        <v>1915</v>
      </c>
      <c r="AB212" s="586">
        <v>42590.71875</v>
      </c>
      <c r="AC212" s="586">
        <v>42590.0</v>
      </c>
      <c r="AD212" s="586">
        <v>42590.0</v>
      </c>
      <c r="AE212" s="438" t="s">
        <v>1916</v>
      </c>
      <c r="AF212" s="438"/>
      <c r="AG212" s="586"/>
      <c r="AH212" s="586"/>
      <c r="AI212" s="589"/>
      <c r="AJ212" s="438"/>
      <c r="AK212" s="588">
        <v>3.58</v>
      </c>
      <c r="AL212" s="589">
        <v>0.0</v>
      </c>
      <c r="AM212" s="438" t="s">
        <v>1917</v>
      </c>
      <c r="AN212" s="438" t="s">
        <v>1918</v>
      </c>
      <c r="AO212" s="438" t="s">
        <v>1919</v>
      </c>
      <c r="AP212" s="438" t="s">
        <v>1920</v>
      </c>
      <c r="AQ212" s="438" t="s">
        <v>3157</v>
      </c>
      <c r="AR212" s="588">
        <v>0.0</v>
      </c>
      <c r="AS212" s="588">
        <v>0.0</v>
      </c>
      <c r="AT212" s="588">
        <v>0.0</v>
      </c>
      <c r="AU212" s="588">
        <v>0.0</v>
      </c>
      <c r="AV212" s="588">
        <v>0.0</v>
      </c>
      <c r="AW212" s="588">
        <v>0.53</v>
      </c>
      <c r="AX212" s="588">
        <v>33.95</v>
      </c>
      <c r="AY212" s="588">
        <v>0.0</v>
      </c>
      <c r="AZ212" s="588">
        <v>0.45</v>
      </c>
      <c r="BA212" s="588">
        <v>29.9</v>
      </c>
      <c r="BB212" s="589">
        <v>24597.0</v>
      </c>
      <c r="BC212" s="438" t="s">
        <v>1922</v>
      </c>
      <c r="BD212" s="438"/>
      <c r="BE212" s="438" t="s">
        <v>1923</v>
      </c>
      <c r="BF212" s="438" t="s">
        <v>1924</v>
      </c>
      <c r="BG212" s="438" t="s">
        <v>1925</v>
      </c>
      <c r="BH212" s="588">
        <v>0.0</v>
      </c>
      <c r="BI212" s="438" t="s">
        <v>1926</v>
      </c>
      <c r="BJ212" s="438" t="s">
        <v>1927</v>
      </c>
      <c r="BK212" s="438" t="s">
        <v>1928</v>
      </c>
      <c r="BL212" s="438" t="s">
        <v>1929</v>
      </c>
      <c r="BM212" s="438" t="s">
        <v>1930</v>
      </c>
      <c r="BN212" s="588">
        <v>29.9</v>
      </c>
      <c r="BO212" s="438" t="s">
        <v>1931</v>
      </c>
      <c r="BP212" s="438" t="s">
        <v>2851</v>
      </c>
      <c r="BQ212" s="438" t="s">
        <v>3158</v>
      </c>
      <c r="BR212" s="438" t="s">
        <v>1934</v>
      </c>
      <c r="BS212" s="438" t="s">
        <v>1935</v>
      </c>
      <c r="BT212" s="438" t="s">
        <v>1936</v>
      </c>
      <c r="BU212" s="589"/>
      <c r="BV212" s="438" t="s">
        <v>1936</v>
      </c>
      <c r="BW212" s="438"/>
      <c r="BX212" s="416">
        <f t="shared" si="3"/>
        <v>3.82</v>
      </c>
      <c r="BY212" s="89" t="s">
        <v>1937</v>
      </c>
      <c r="BZ212" s="89" t="s">
        <v>3159</v>
      </c>
    </row>
    <row r="213" ht="12.75" hidden="1" customHeight="1">
      <c r="A213" s="6">
        <v>45936.0</v>
      </c>
      <c r="B213" s="438" t="s">
        <v>3160</v>
      </c>
      <c r="C213" s="438" t="s">
        <v>3161</v>
      </c>
      <c r="D213" s="586">
        <v>42559.0</v>
      </c>
      <c r="E213" s="438" t="s">
        <v>3162</v>
      </c>
      <c r="F213" s="438" t="s">
        <v>2073</v>
      </c>
      <c r="G213" s="438" t="s">
        <v>1948</v>
      </c>
      <c r="H213" s="438" t="s">
        <v>1909</v>
      </c>
      <c r="I213" s="438" t="s">
        <v>1910</v>
      </c>
      <c r="J213" s="587">
        <v>1.0</v>
      </c>
      <c r="K213" s="416">
        <v>56.31</v>
      </c>
      <c r="L213" s="438" t="s">
        <v>1949</v>
      </c>
      <c r="M213" s="438" t="s">
        <v>3163</v>
      </c>
      <c r="N213" s="438" t="s">
        <v>1913</v>
      </c>
      <c r="O213" s="416">
        <v>3.09</v>
      </c>
      <c r="P213" s="588">
        <v>0.0</v>
      </c>
      <c r="Q213" s="588">
        <v>0.0</v>
      </c>
      <c r="R213" s="588">
        <v>3.744</v>
      </c>
      <c r="S213" s="588">
        <v>0.0</v>
      </c>
      <c r="T213" s="588">
        <v>0.0</v>
      </c>
      <c r="U213" s="588">
        <v>0.45</v>
      </c>
      <c r="V213" s="416">
        <v>0.73</v>
      </c>
      <c r="W213" s="416">
        <v>3.38</v>
      </c>
      <c r="X213" s="586">
        <v>42559.0</v>
      </c>
      <c r="Y213" s="586">
        <v>42569.64375</v>
      </c>
      <c r="Z213" s="438" t="s">
        <v>1914</v>
      </c>
      <c r="AA213" s="438" t="s">
        <v>1915</v>
      </c>
      <c r="AB213" s="586">
        <v>42569.64375</v>
      </c>
      <c r="AC213" s="586">
        <v>42569.0</v>
      </c>
      <c r="AD213" s="586">
        <v>42572.0</v>
      </c>
      <c r="AE213" s="438" t="s">
        <v>1916</v>
      </c>
      <c r="AF213" s="438"/>
      <c r="AG213" s="586"/>
      <c r="AH213" s="586"/>
      <c r="AI213" s="589"/>
      <c r="AJ213" s="438"/>
      <c r="AK213" s="588">
        <v>6.76</v>
      </c>
      <c r="AL213" s="589">
        <v>0.0</v>
      </c>
      <c r="AM213" s="438" t="s">
        <v>1917</v>
      </c>
      <c r="AN213" s="438" t="s">
        <v>1918</v>
      </c>
      <c r="AO213" s="438" t="s">
        <v>1919</v>
      </c>
      <c r="AP213" s="438" t="s">
        <v>1920</v>
      </c>
      <c r="AQ213" s="438" t="s">
        <v>3164</v>
      </c>
      <c r="AR213" s="588">
        <v>0.0</v>
      </c>
      <c r="AS213" s="588">
        <v>0.0</v>
      </c>
      <c r="AT213" s="588">
        <v>0.0</v>
      </c>
      <c r="AU213" s="588">
        <v>0.0</v>
      </c>
      <c r="AV213" s="588">
        <v>0.0</v>
      </c>
      <c r="AW213" s="588">
        <v>0.38</v>
      </c>
      <c r="AX213" s="588">
        <v>10.03</v>
      </c>
      <c r="AY213" s="588">
        <v>0.0</v>
      </c>
      <c r="AZ213" s="588">
        <v>0.45</v>
      </c>
      <c r="BA213" s="588">
        <v>56.31</v>
      </c>
      <c r="BB213" s="589">
        <v>24600.0</v>
      </c>
      <c r="BC213" s="438" t="s">
        <v>1922</v>
      </c>
      <c r="BD213" s="438"/>
      <c r="BE213" s="438" t="s">
        <v>1952</v>
      </c>
      <c r="BF213" s="438" t="s">
        <v>1924</v>
      </c>
      <c r="BG213" s="438" t="s">
        <v>1925</v>
      </c>
      <c r="BH213" s="588">
        <v>0.0</v>
      </c>
      <c r="BI213" s="438" t="s">
        <v>1926</v>
      </c>
      <c r="BJ213" s="438" t="s">
        <v>1927</v>
      </c>
      <c r="BK213" s="438" t="s">
        <v>1928</v>
      </c>
      <c r="BL213" s="438" t="s">
        <v>1929</v>
      </c>
      <c r="BM213" s="438" t="s">
        <v>1930</v>
      </c>
      <c r="BN213" s="588">
        <v>59.9</v>
      </c>
      <c r="BO213" s="438" t="s">
        <v>1955</v>
      </c>
      <c r="BP213" s="438" t="s">
        <v>2076</v>
      </c>
      <c r="BQ213" s="438" t="s">
        <v>3165</v>
      </c>
      <c r="BR213" s="438" t="s">
        <v>1957</v>
      </c>
      <c r="BS213" s="438" t="s">
        <v>1958</v>
      </c>
      <c r="BT213" s="438" t="s">
        <v>1936</v>
      </c>
      <c r="BU213" s="589"/>
      <c r="BV213" s="438" t="s">
        <v>1936</v>
      </c>
      <c r="BW213" s="438"/>
      <c r="BX213" s="416">
        <f t="shared" si="3"/>
        <v>7.2</v>
      </c>
      <c r="BY213" s="89" t="s">
        <v>1937</v>
      </c>
      <c r="BZ213" s="89" t="s">
        <v>3166</v>
      </c>
    </row>
    <row r="214" ht="12.75" hidden="1" customHeight="1">
      <c r="A214" s="6">
        <v>45936.0</v>
      </c>
      <c r="B214" s="438" t="s">
        <v>3160</v>
      </c>
      <c r="C214" s="438" t="s">
        <v>3161</v>
      </c>
      <c r="D214" s="586">
        <v>42559.0</v>
      </c>
      <c r="E214" s="438" t="s">
        <v>3162</v>
      </c>
      <c r="F214" s="438" t="s">
        <v>2073</v>
      </c>
      <c r="G214" s="438" t="s">
        <v>1908</v>
      </c>
      <c r="H214" s="438" t="s">
        <v>1909</v>
      </c>
      <c r="I214" s="438" t="s">
        <v>1910</v>
      </c>
      <c r="J214" s="587">
        <v>1.0</v>
      </c>
      <c r="K214" s="416">
        <v>29.9</v>
      </c>
      <c r="L214" s="438" t="s">
        <v>1911</v>
      </c>
      <c r="M214" s="438" t="s">
        <v>3163</v>
      </c>
      <c r="N214" s="438" t="s">
        <v>1913</v>
      </c>
      <c r="O214" s="416">
        <v>1.64</v>
      </c>
      <c r="P214" s="588">
        <v>0.0</v>
      </c>
      <c r="Q214" s="588">
        <v>0.0</v>
      </c>
      <c r="R214" s="588">
        <v>2.07</v>
      </c>
      <c r="S214" s="588">
        <v>0.0</v>
      </c>
      <c r="T214" s="588">
        <v>0.0</v>
      </c>
      <c r="U214" s="588">
        <v>0.45</v>
      </c>
      <c r="V214" s="416">
        <v>0.39</v>
      </c>
      <c r="W214" s="416">
        <v>1.79</v>
      </c>
      <c r="X214" s="586">
        <v>42559.0</v>
      </c>
      <c r="Y214" s="586">
        <v>42569.64375</v>
      </c>
      <c r="Z214" s="438" t="s">
        <v>1914</v>
      </c>
      <c r="AA214" s="438" t="s">
        <v>1915</v>
      </c>
      <c r="AB214" s="586">
        <v>42569.64375</v>
      </c>
      <c r="AC214" s="586">
        <v>42569.0</v>
      </c>
      <c r="AD214" s="586">
        <v>42572.0</v>
      </c>
      <c r="AE214" s="438" t="s">
        <v>1916</v>
      </c>
      <c r="AF214" s="438"/>
      <c r="AG214" s="586"/>
      <c r="AH214" s="586"/>
      <c r="AI214" s="589"/>
      <c r="AJ214" s="438"/>
      <c r="AK214" s="588">
        <v>3.58</v>
      </c>
      <c r="AL214" s="589">
        <v>0.0</v>
      </c>
      <c r="AM214" s="438" t="s">
        <v>1917</v>
      </c>
      <c r="AN214" s="438" t="s">
        <v>1918</v>
      </c>
      <c r="AO214" s="438" t="s">
        <v>1919</v>
      </c>
      <c r="AP214" s="438" t="s">
        <v>1920</v>
      </c>
      <c r="AQ214" s="438" t="s">
        <v>3164</v>
      </c>
      <c r="AR214" s="588">
        <v>0.0</v>
      </c>
      <c r="AS214" s="588">
        <v>0.0</v>
      </c>
      <c r="AT214" s="588">
        <v>0.0</v>
      </c>
      <c r="AU214" s="588">
        <v>0.0</v>
      </c>
      <c r="AV214" s="588">
        <v>0.0</v>
      </c>
      <c r="AW214" s="588">
        <v>0.37</v>
      </c>
      <c r="AX214" s="588">
        <v>9.86</v>
      </c>
      <c r="AY214" s="588">
        <v>0.0</v>
      </c>
      <c r="AZ214" s="588">
        <v>0.45</v>
      </c>
      <c r="BA214" s="588">
        <v>29.9</v>
      </c>
      <c r="BB214" s="589">
        <v>24597.0</v>
      </c>
      <c r="BC214" s="438" t="s">
        <v>1922</v>
      </c>
      <c r="BD214" s="438"/>
      <c r="BE214" s="438" t="s">
        <v>1923</v>
      </c>
      <c r="BF214" s="438" t="s">
        <v>1924</v>
      </c>
      <c r="BG214" s="438" t="s">
        <v>1925</v>
      </c>
      <c r="BH214" s="588">
        <v>0.0</v>
      </c>
      <c r="BI214" s="438" t="s">
        <v>1926</v>
      </c>
      <c r="BJ214" s="438" t="s">
        <v>1927</v>
      </c>
      <c r="BK214" s="438" t="s">
        <v>1928</v>
      </c>
      <c r="BL214" s="438" t="s">
        <v>1929</v>
      </c>
      <c r="BM214" s="438" t="s">
        <v>1930</v>
      </c>
      <c r="BN214" s="588">
        <v>29.9</v>
      </c>
      <c r="BO214" s="438" t="s">
        <v>1931</v>
      </c>
      <c r="BP214" s="438" t="s">
        <v>2076</v>
      </c>
      <c r="BQ214" s="438" t="s">
        <v>3165</v>
      </c>
      <c r="BR214" s="438" t="s">
        <v>1934</v>
      </c>
      <c r="BS214" s="438" t="s">
        <v>1935</v>
      </c>
      <c r="BT214" s="438" t="s">
        <v>1936</v>
      </c>
      <c r="BU214" s="589"/>
      <c r="BV214" s="438" t="s">
        <v>1936</v>
      </c>
      <c r="BW214" s="438"/>
      <c r="BX214" s="416">
        <f t="shared" si="3"/>
        <v>3.82</v>
      </c>
      <c r="BY214" s="89" t="s">
        <v>1937</v>
      </c>
      <c r="BZ214" s="89" t="s">
        <v>3166</v>
      </c>
    </row>
    <row r="215" ht="12.75" hidden="1" customHeight="1">
      <c r="A215" s="6">
        <v>45963.0</v>
      </c>
      <c r="B215" s="438" t="s">
        <v>3167</v>
      </c>
      <c r="C215" s="438" t="s">
        <v>3168</v>
      </c>
      <c r="D215" s="586">
        <v>42556.0</v>
      </c>
      <c r="E215" s="438" t="s">
        <v>3169</v>
      </c>
      <c r="F215" s="438" t="s">
        <v>2090</v>
      </c>
      <c r="G215" s="438" t="s">
        <v>1908</v>
      </c>
      <c r="H215" s="438" t="s">
        <v>1909</v>
      </c>
      <c r="I215" s="438" t="s">
        <v>1910</v>
      </c>
      <c r="J215" s="587">
        <v>1.0</v>
      </c>
      <c r="K215" s="416">
        <v>29.9</v>
      </c>
      <c r="L215" s="438" t="s">
        <v>1911</v>
      </c>
      <c r="M215" s="438" t="s">
        <v>3170</v>
      </c>
      <c r="N215" s="438" t="s">
        <v>1913</v>
      </c>
      <c r="O215" s="416">
        <v>1.64</v>
      </c>
      <c r="P215" s="588">
        <v>0.0</v>
      </c>
      <c r="Q215" s="588">
        <v>0.0</v>
      </c>
      <c r="R215" s="588">
        <v>2.07</v>
      </c>
      <c r="S215" s="588">
        <v>0.0</v>
      </c>
      <c r="T215" s="588">
        <v>0.0</v>
      </c>
      <c r="U215" s="588">
        <v>0.45</v>
      </c>
      <c r="V215" s="416">
        <v>0.39</v>
      </c>
      <c r="W215" s="416">
        <v>1.79</v>
      </c>
      <c r="X215" s="586">
        <v>42556.0</v>
      </c>
      <c r="Y215" s="586">
        <v>42569.64375</v>
      </c>
      <c r="Z215" s="438" t="s">
        <v>1914</v>
      </c>
      <c r="AA215" s="438" t="s">
        <v>1915</v>
      </c>
      <c r="AB215" s="586">
        <v>42569.64375</v>
      </c>
      <c r="AC215" s="586">
        <v>42569.0</v>
      </c>
      <c r="AD215" s="586">
        <v>42569.0</v>
      </c>
      <c r="AE215" s="438" t="s">
        <v>1916</v>
      </c>
      <c r="AF215" s="438"/>
      <c r="AG215" s="586"/>
      <c r="AH215" s="586"/>
      <c r="AI215" s="589"/>
      <c r="AJ215" s="438"/>
      <c r="AK215" s="588">
        <v>3.58</v>
      </c>
      <c r="AL215" s="589">
        <v>0.0</v>
      </c>
      <c r="AM215" s="438" t="s">
        <v>1917</v>
      </c>
      <c r="AN215" s="438" t="s">
        <v>1918</v>
      </c>
      <c r="AO215" s="438" t="s">
        <v>1919</v>
      </c>
      <c r="AP215" s="438" t="s">
        <v>1920</v>
      </c>
      <c r="AQ215" s="438" t="s">
        <v>3171</v>
      </c>
      <c r="AR215" s="588">
        <v>0.0</v>
      </c>
      <c r="AS215" s="588">
        <v>0.0</v>
      </c>
      <c r="AT215" s="588">
        <v>0.0</v>
      </c>
      <c r="AU215" s="588">
        <v>0.0</v>
      </c>
      <c r="AV215" s="588">
        <v>0.0</v>
      </c>
      <c r="AW215" s="588">
        <v>0.37</v>
      </c>
      <c r="AX215" s="588">
        <v>7.05</v>
      </c>
      <c r="AY215" s="588">
        <v>0.0</v>
      </c>
      <c r="AZ215" s="588">
        <v>0.45</v>
      </c>
      <c r="BA215" s="588">
        <v>29.9</v>
      </c>
      <c r="BB215" s="589">
        <v>24597.0</v>
      </c>
      <c r="BC215" s="438" t="s">
        <v>1922</v>
      </c>
      <c r="BD215" s="438"/>
      <c r="BE215" s="438" t="s">
        <v>1923</v>
      </c>
      <c r="BF215" s="438" t="s">
        <v>1924</v>
      </c>
      <c r="BG215" s="438" t="s">
        <v>1925</v>
      </c>
      <c r="BH215" s="588">
        <v>0.0</v>
      </c>
      <c r="BI215" s="438" t="s">
        <v>1926</v>
      </c>
      <c r="BJ215" s="438" t="s">
        <v>1927</v>
      </c>
      <c r="BK215" s="438" t="s">
        <v>1928</v>
      </c>
      <c r="BL215" s="438" t="s">
        <v>1929</v>
      </c>
      <c r="BM215" s="438" t="s">
        <v>1930</v>
      </c>
      <c r="BN215" s="588">
        <v>29.9</v>
      </c>
      <c r="BO215" s="438" t="s">
        <v>1931</v>
      </c>
      <c r="BP215" s="438" t="s">
        <v>2093</v>
      </c>
      <c r="BQ215" s="438" t="s">
        <v>3172</v>
      </c>
      <c r="BR215" s="438" t="s">
        <v>1934</v>
      </c>
      <c r="BS215" s="438" t="s">
        <v>1935</v>
      </c>
      <c r="BT215" s="438" t="s">
        <v>1936</v>
      </c>
      <c r="BU215" s="589"/>
      <c r="BV215" s="438" t="s">
        <v>1936</v>
      </c>
      <c r="BW215" s="438"/>
      <c r="BX215" s="416">
        <f t="shared" si="3"/>
        <v>3.82</v>
      </c>
      <c r="BY215" s="89" t="s">
        <v>1937</v>
      </c>
      <c r="BZ215" s="89" t="s">
        <v>3173</v>
      </c>
    </row>
    <row r="216" ht="12.75" hidden="1" customHeight="1">
      <c r="A216" s="6">
        <v>45983.0</v>
      </c>
      <c r="B216" s="438" t="s">
        <v>3174</v>
      </c>
      <c r="C216" s="438" t="s">
        <v>3175</v>
      </c>
      <c r="D216" s="586">
        <v>42556.0</v>
      </c>
      <c r="E216" s="438" t="s">
        <v>3176</v>
      </c>
      <c r="F216" s="438" t="s">
        <v>2149</v>
      </c>
      <c r="G216" s="438" t="s">
        <v>1948</v>
      </c>
      <c r="H216" s="438" t="s">
        <v>1909</v>
      </c>
      <c r="I216" s="438" t="s">
        <v>1910</v>
      </c>
      <c r="J216" s="587">
        <v>1.0</v>
      </c>
      <c r="K216" s="416">
        <v>56.31</v>
      </c>
      <c r="L216" s="438" t="s">
        <v>1949</v>
      </c>
      <c r="M216" s="438" t="s">
        <v>3177</v>
      </c>
      <c r="N216" s="438" t="s">
        <v>1913</v>
      </c>
      <c r="O216" s="416">
        <v>3.09</v>
      </c>
      <c r="P216" s="588">
        <v>0.0</v>
      </c>
      <c r="Q216" s="588">
        <v>0.0</v>
      </c>
      <c r="R216" s="588">
        <v>3.744</v>
      </c>
      <c r="S216" s="588">
        <v>0.0</v>
      </c>
      <c r="T216" s="588">
        <v>0.0</v>
      </c>
      <c r="U216" s="588">
        <v>0.45</v>
      </c>
      <c r="V216" s="416">
        <v>0.73</v>
      </c>
      <c r="W216" s="416">
        <v>3.38</v>
      </c>
      <c r="X216" s="586">
        <v>42556.0</v>
      </c>
      <c r="Y216" s="586">
        <v>42571.35972222222</v>
      </c>
      <c r="Z216" s="438" t="s">
        <v>1914</v>
      </c>
      <c r="AA216" s="438" t="s">
        <v>1915</v>
      </c>
      <c r="AB216" s="586">
        <v>42571.35972222222</v>
      </c>
      <c r="AC216" s="586">
        <v>42569.0</v>
      </c>
      <c r="AD216" s="586">
        <v>42569.0</v>
      </c>
      <c r="AE216" s="438" t="s">
        <v>1916</v>
      </c>
      <c r="AF216" s="438"/>
      <c r="AG216" s="586"/>
      <c r="AH216" s="586"/>
      <c r="AI216" s="589"/>
      <c r="AJ216" s="438"/>
      <c r="AK216" s="588">
        <v>6.75</v>
      </c>
      <c r="AL216" s="589">
        <v>0.0</v>
      </c>
      <c r="AM216" s="438" t="s">
        <v>1917</v>
      </c>
      <c r="AN216" s="438" t="s">
        <v>1918</v>
      </c>
      <c r="AO216" s="438" t="s">
        <v>1919</v>
      </c>
      <c r="AP216" s="438" t="s">
        <v>1920</v>
      </c>
      <c r="AQ216" s="438" t="s">
        <v>3178</v>
      </c>
      <c r="AR216" s="588">
        <v>0.0</v>
      </c>
      <c r="AS216" s="588">
        <v>0.0</v>
      </c>
      <c r="AT216" s="588">
        <v>0.0</v>
      </c>
      <c r="AU216" s="588">
        <v>0.0</v>
      </c>
      <c r="AV216" s="588">
        <v>0.0</v>
      </c>
      <c r="AW216" s="588">
        <v>0.38</v>
      </c>
      <c r="AX216" s="588">
        <v>9.86</v>
      </c>
      <c r="AY216" s="588">
        <v>0.0</v>
      </c>
      <c r="AZ216" s="588">
        <v>0.45</v>
      </c>
      <c r="BA216" s="588">
        <v>56.31</v>
      </c>
      <c r="BB216" s="589">
        <v>24600.0</v>
      </c>
      <c r="BC216" s="438" t="s">
        <v>1922</v>
      </c>
      <c r="BD216" s="438"/>
      <c r="BE216" s="438" t="s">
        <v>1952</v>
      </c>
      <c r="BF216" s="438" t="s">
        <v>1924</v>
      </c>
      <c r="BG216" s="438" t="s">
        <v>1925</v>
      </c>
      <c r="BH216" s="588">
        <v>0.0</v>
      </c>
      <c r="BI216" s="438" t="s">
        <v>1926</v>
      </c>
      <c r="BJ216" s="438" t="s">
        <v>1927</v>
      </c>
      <c r="BK216" s="438" t="s">
        <v>1928</v>
      </c>
      <c r="BL216" s="438" t="s">
        <v>1929</v>
      </c>
      <c r="BM216" s="438" t="s">
        <v>1930</v>
      </c>
      <c r="BN216" s="588">
        <v>59.9</v>
      </c>
      <c r="BO216" s="438" t="s">
        <v>1955</v>
      </c>
      <c r="BP216" s="438" t="s">
        <v>2152</v>
      </c>
      <c r="BQ216" s="438" t="s">
        <v>3179</v>
      </c>
      <c r="BR216" s="438" t="s">
        <v>1957</v>
      </c>
      <c r="BS216" s="438" t="s">
        <v>1958</v>
      </c>
      <c r="BT216" s="438" t="s">
        <v>1936</v>
      </c>
      <c r="BU216" s="589"/>
      <c r="BV216" s="438" t="s">
        <v>1936</v>
      </c>
      <c r="BW216" s="438"/>
      <c r="BX216" s="416">
        <f t="shared" si="3"/>
        <v>7.2</v>
      </c>
      <c r="BY216" s="89" t="s">
        <v>1937</v>
      </c>
      <c r="BZ216" s="89" t="s">
        <v>3180</v>
      </c>
    </row>
    <row r="217" ht="12.75" hidden="1" customHeight="1">
      <c r="A217" s="6">
        <v>45983.0</v>
      </c>
      <c r="B217" s="438" t="s">
        <v>3174</v>
      </c>
      <c r="C217" s="438" t="s">
        <v>3175</v>
      </c>
      <c r="D217" s="586">
        <v>42556.0</v>
      </c>
      <c r="E217" s="438" t="s">
        <v>3176</v>
      </c>
      <c r="F217" s="438" t="s">
        <v>2149</v>
      </c>
      <c r="G217" s="438" t="s">
        <v>1908</v>
      </c>
      <c r="H217" s="438" t="s">
        <v>1909</v>
      </c>
      <c r="I217" s="438" t="s">
        <v>1910</v>
      </c>
      <c r="J217" s="587">
        <v>2.0</v>
      </c>
      <c r="K217" s="416">
        <v>59.8</v>
      </c>
      <c r="L217" s="438" t="s">
        <v>1911</v>
      </c>
      <c r="M217" s="438" t="s">
        <v>3177</v>
      </c>
      <c r="N217" s="438" t="s">
        <v>1913</v>
      </c>
      <c r="O217" s="416">
        <v>3.28</v>
      </c>
      <c r="P217" s="588">
        <v>0.0</v>
      </c>
      <c r="Q217" s="588">
        <v>0.0</v>
      </c>
      <c r="R217" s="588">
        <v>4.14</v>
      </c>
      <c r="S217" s="588">
        <v>0.0</v>
      </c>
      <c r="T217" s="588">
        <v>0.0</v>
      </c>
      <c r="U217" s="588">
        <v>0.9</v>
      </c>
      <c r="V217" s="416">
        <v>0.78</v>
      </c>
      <c r="W217" s="416">
        <v>3.59</v>
      </c>
      <c r="X217" s="586">
        <v>42556.0</v>
      </c>
      <c r="Y217" s="586">
        <v>42571.35972222222</v>
      </c>
      <c r="Z217" s="438" t="s">
        <v>1914</v>
      </c>
      <c r="AA217" s="438" t="s">
        <v>1915</v>
      </c>
      <c r="AB217" s="586">
        <v>42571.35972222222</v>
      </c>
      <c r="AC217" s="586">
        <v>42569.0</v>
      </c>
      <c r="AD217" s="586">
        <v>42569.0</v>
      </c>
      <c r="AE217" s="438" t="s">
        <v>1916</v>
      </c>
      <c r="AF217" s="438"/>
      <c r="AG217" s="586"/>
      <c r="AH217" s="586"/>
      <c r="AI217" s="589"/>
      <c r="AJ217" s="438"/>
      <c r="AK217" s="588">
        <v>7.18</v>
      </c>
      <c r="AL217" s="589">
        <v>0.0</v>
      </c>
      <c r="AM217" s="438" t="s">
        <v>1917</v>
      </c>
      <c r="AN217" s="438" t="s">
        <v>1918</v>
      </c>
      <c r="AO217" s="438" t="s">
        <v>1919</v>
      </c>
      <c r="AP217" s="438" t="s">
        <v>1920</v>
      </c>
      <c r="AQ217" s="438" t="s">
        <v>3178</v>
      </c>
      <c r="AR217" s="588">
        <v>0.0</v>
      </c>
      <c r="AS217" s="588">
        <v>0.0</v>
      </c>
      <c r="AT217" s="588">
        <v>0.0</v>
      </c>
      <c r="AU217" s="588">
        <v>0.0</v>
      </c>
      <c r="AV217" s="588">
        <v>0.0</v>
      </c>
      <c r="AW217" s="588">
        <v>0.73</v>
      </c>
      <c r="AX217" s="588">
        <v>19.39</v>
      </c>
      <c r="AY217" s="588">
        <v>0.0</v>
      </c>
      <c r="AZ217" s="588">
        <v>0.9</v>
      </c>
      <c r="BA217" s="588">
        <v>59.8</v>
      </c>
      <c r="BB217" s="589">
        <v>24597.0</v>
      </c>
      <c r="BC217" s="438" t="s">
        <v>1922</v>
      </c>
      <c r="BD217" s="438"/>
      <c r="BE217" s="438" t="s">
        <v>1923</v>
      </c>
      <c r="BF217" s="438" t="s">
        <v>1924</v>
      </c>
      <c r="BG217" s="438" t="s">
        <v>1925</v>
      </c>
      <c r="BH217" s="588">
        <v>0.0</v>
      </c>
      <c r="BI217" s="438" t="s">
        <v>1926</v>
      </c>
      <c r="BJ217" s="438" t="s">
        <v>1927</v>
      </c>
      <c r="BK217" s="438" t="s">
        <v>1928</v>
      </c>
      <c r="BL217" s="438" t="s">
        <v>1929</v>
      </c>
      <c r="BM217" s="438" t="s">
        <v>1930</v>
      </c>
      <c r="BN217" s="588">
        <v>29.9</v>
      </c>
      <c r="BO217" s="438" t="s">
        <v>1931</v>
      </c>
      <c r="BP217" s="438" t="s">
        <v>2152</v>
      </c>
      <c r="BQ217" s="438" t="s">
        <v>3179</v>
      </c>
      <c r="BR217" s="438" t="s">
        <v>1934</v>
      </c>
      <c r="BS217" s="438" t="s">
        <v>1935</v>
      </c>
      <c r="BT217" s="438" t="s">
        <v>1936</v>
      </c>
      <c r="BU217" s="589"/>
      <c r="BV217" s="438" t="s">
        <v>1936</v>
      </c>
      <c r="BW217" s="438"/>
      <c r="BX217" s="416">
        <f t="shared" si="3"/>
        <v>7.65</v>
      </c>
      <c r="BY217" s="89" t="s">
        <v>1937</v>
      </c>
      <c r="BZ217" s="89" t="s">
        <v>3180</v>
      </c>
    </row>
    <row r="218" ht="12.75" hidden="1" customHeight="1">
      <c r="A218" s="6">
        <v>45990.0</v>
      </c>
      <c r="B218" s="438" t="s">
        <v>3181</v>
      </c>
      <c r="C218" s="438" t="s">
        <v>3182</v>
      </c>
      <c r="D218" s="586">
        <v>42558.0</v>
      </c>
      <c r="E218" s="438" t="s">
        <v>3183</v>
      </c>
      <c r="F218" s="438" t="s">
        <v>2523</v>
      </c>
      <c r="G218" s="438" t="s">
        <v>1948</v>
      </c>
      <c r="H218" s="438" t="s">
        <v>1909</v>
      </c>
      <c r="I218" s="438" t="s">
        <v>1910</v>
      </c>
      <c r="J218" s="587">
        <v>1.0</v>
      </c>
      <c r="K218" s="416">
        <v>46.12</v>
      </c>
      <c r="L218" s="438" t="s">
        <v>1949</v>
      </c>
      <c r="M218" s="438" t="s">
        <v>3184</v>
      </c>
      <c r="N218" s="438" t="s">
        <v>1913</v>
      </c>
      <c r="O218" s="416">
        <v>2.53</v>
      </c>
      <c r="P218" s="588">
        <v>0.0</v>
      </c>
      <c r="Q218" s="588">
        <v>0.0</v>
      </c>
      <c r="R218" s="588">
        <v>3.744</v>
      </c>
      <c r="S218" s="588">
        <v>0.0</v>
      </c>
      <c r="T218" s="588">
        <v>0.0</v>
      </c>
      <c r="U218" s="588">
        <v>0.45</v>
      </c>
      <c r="V218" s="416">
        <v>0.6</v>
      </c>
      <c r="W218" s="416">
        <v>2.77</v>
      </c>
      <c r="X218" s="586">
        <v>42558.0</v>
      </c>
      <c r="Y218" s="586">
        <v>42570.40694444445</v>
      </c>
      <c r="Z218" s="438" t="s">
        <v>1914</v>
      </c>
      <c r="AA218" s="438" t="s">
        <v>1915</v>
      </c>
      <c r="AB218" s="586">
        <v>42570.40694444445</v>
      </c>
      <c r="AC218" s="586">
        <v>42569.0</v>
      </c>
      <c r="AD218" s="586">
        <v>42569.0</v>
      </c>
      <c r="AE218" s="438" t="s">
        <v>1916</v>
      </c>
      <c r="AF218" s="438"/>
      <c r="AG218" s="586"/>
      <c r="AH218" s="586"/>
      <c r="AI218" s="589"/>
      <c r="AJ218" s="438"/>
      <c r="AK218" s="588">
        <v>5.53</v>
      </c>
      <c r="AL218" s="589">
        <v>0.0</v>
      </c>
      <c r="AM218" s="438" t="s">
        <v>1917</v>
      </c>
      <c r="AN218" s="438" t="s">
        <v>1918</v>
      </c>
      <c r="AO218" s="438" t="s">
        <v>1919</v>
      </c>
      <c r="AP218" s="438" t="s">
        <v>1920</v>
      </c>
      <c r="AQ218" s="438" t="s">
        <v>3185</v>
      </c>
      <c r="AR218" s="588">
        <v>0.0</v>
      </c>
      <c r="AS218" s="588">
        <v>0.0</v>
      </c>
      <c r="AT218" s="588">
        <v>0.0</v>
      </c>
      <c r="AU218" s="588">
        <v>0.0</v>
      </c>
      <c r="AV218" s="588">
        <v>0.0</v>
      </c>
      <c r="AW218" s="588">
        <v>0.31</v>
      </c>
      <c r="AX218" s="588">
        <v>0.88</v>
      </c>
      <c r="AY218" s="588">
        <v>0.0</v>
      </c>
      <c r="AZ218" s="588">
        <v>0.45</v>
      </c>
      <c r="BA218" s="588">
        <v>46.12</v>
      </c>
      <c r="BB218" s="589">
        <v>24600.0</v>
      </c>
      <c r="BC218" s="438" t="s">
        <v>1922</v>
      </c>
      <c r="BD218" s="438"/>
      <c r="BE218" s="438" t="s">
        <v>1952</v>
      </c>
      <c r="BF218" s="438" t="s">
        <v>1924</v>
      </c>
      <c r="BG218" s="438" t="s">
        <v>1925</v>
      </c>
      <c r="BH218" s="588">
        <v>0.0</v>
      </c>
      <c r="BI218" s="438" t="s">
        <v>1926</v>
      </c>
      <c r="BJ218" s="438" t="s">
        <v>1927</v>
      </c>
      <c r="BK218" s="438" t="s">
        <v>1928</v>
      </c>
      <c r="BL218" s="438" t="s">
        <v>1929</v>
      </c>
      <c r="BM218" s="438" t="s">
        <v>1930</v>
      </c>
      <c r="BN218" s="588">
        <v>59.9</v>
      </c>
      <c r="BO218" s="438" t="s">
        <v>1955</v>
      </c>
      <c r="BP218" s="438" t="s">
        <v>1967</v>
      </c>
      <c r="BQ218" s="438" t="s">
        <v>3186</v>
      </c>
      <c r="BR218" s="438" t="s">
        <v>1957</v>
      </c>
      <c r="BS218" s="438" t="s">
        <v>1958</v>
      </c>
      <c r="BT218" s="438" t="s">
        <v>1936</v>
      </c>
      <c r="BU218" s="589"/>
      <c r="BV218" s="438" t="s">
        <v>1936</v>
      </c>
      <c r="BW218" s="438"/>
      <c r="BX218" s="416">
        <f t="shared" si="3"/>
        <v>5.9</v>
      </c>
      <c r="BY218" s="89" t="s">
        <v>1937</v>
      </c>
      <c r="BZ218" s="89" t="s">
        <v>3187</v>
      </c>
    </row>
    <row r="219" ht="12.75" hidden="1" customHeight="1">
      <c r="A219" s="6">
        <v>45990.0</v>
      </c>
      <c r="B219" s="438" t="s">
        <v>3181</v>
      </c>
      <c r="C219" s="438" t="s">
        <v>3182</v>
      </c>
      <c r="D219" s="586">
        <v>42558.0</v>
      </c>
      <c r="E219" s="438" t="s">
        <v>3183</v>
      </c>
      <c r="F219" s="438" t="s">
        <v>2523</v>
      </c>
      <c r="G219" s="438" t="s">
        <v>1908</v>
      </c>
      <c r="H219" s="438" t="s">
        <v>1909</v>
      </c>
      <c r="I219" s="438" t="s">
        <v>1910</v>
      </c>
      <c r="J219" s="587">
        <v>6.0</v>
      </c>
      <c r="K219" s="416">
        <v>174.0</v>
      </c>
      <c r="L219" s="438" t="s">
        <v>1911</v>
      </c>
      <c r="M219" s="438" t="s">
        <v>3184</v>
      </c>
      <c r="N219" s="438" t="s">
        <v>1913</v>
      </c>
      <c r="O219" s="416">
        <v>9.55</v>
      </c>
      <c r="P219" s="588">
        <v>0.0</v>
      </c>
      <c r="Q219" s="588">
        <v>0.0</v>
      </c>
      <c r="R219" s="588">
        <v>12.42</v>
      </c>
      <c r="S219" s="588">
        <v>0.0</v>
      </c>
      <c r="T219" s="588">
        <v>0.0</v>
      </c>
      <c r="U219" s="588">
        <v>2.7</v>
      </c>
      <c r="V219" s="416">
        <v>2.26</v>
      </c>
      <c r="W219" s="416">
        <v>10.44</v>
      </c>
      <c r="X219" s="586">
        <v>42558.0</v>
      </c>
      <c r="Y219" s="586">
        <v>42570.40694444445</v>
      </c>
      <c r="Z219" s="438" t="s">
        <v>1914</v>
      </c>
      <c r="AA219" s="438" t="s">
        <v>1915</v>
      </c>
      <c r="AB219" s="586">
        <v>42570.40694444445</v>
      </c>
      <c r="AC219" s="586">
        <v>42569.0</v>
      </c>
      <c r="AD219" s="586">
        <v>42569.0</v>
      </c>
      <c r="AE219" s="438" t="s">
        <v>1916</v>
      </c>
      <c r="AF219" s="438"/>
      <c r="AG219" s="586"/>
      <c r="AH219" s="586"/>
      <c r="AI219" s="589"/>
      <c r="AJ219" s="438"/>
      <c r="AK219" s="588">
        <v>20.88</v>
      </c>
      <c r="AL219" s="589">
        <v>0.0</v>
      </c>
      <c r="AM219" s="438" t="s">
        <v>1917</v>
      </c>
      <c r="AN219" s="438" t="s">
        <v>1918</v>
      </c>
      <c r="AO219" s="438" t="s">
        <v>1919</v>
      </c>
      <c r="AP219" s="438" t="s">
        <v>1920</v>
      </c>
      <c r="AQ219" s="438" t="s">
        <v>3185</v>
      </c>
      <c r="AR219" s="588">
        <v>0.0</v>
      </c>
      <c r="AS219" s="588">
        <v>0.0</v>
      </c>
      <c r="AT219" s="588">
        <v>0.0</v>
      </c>
      <c r="AU219" s="588">
        <v>0.0</v>
      </c>
      <c r="AV219" s="588">
        <v>0.0</v>
      </c>
      <c r="AW219" s="588">
        <v>1.8</v>
      </c>
      <c r="AX219" s="588">
        <v>5.18</v>
      </c>
      <c r="AY219" s="588">
        <v>0.0</v>
      </c>
      <c r="AZ219" s="588">
        <v>2.7</v>
      </c>
      <c r="BA219" s="588">
        <v>174.0</v>
      </c>
      <c r="BB219" s="589">
        <v>24597.0</v>
      </c>
      <c r="BC219" s="438" t="s">
        <v>1922</v>
      </c>
      <c r="BD219" s="438"/>
      <c r="BE219" s="438" t="s">
        <v>1923</v>
      </c>
      <c r="BF219" s="438" t="s">
        <v>1924</v>
      </c>
      <c r="BG219" s="438" t="s">
        <v>1925</v>
      </c>
      <c r="BH219" s="588">
        <v>0.0</v>
      </c>
      <c r="BI219" s="438" t="s">
        <v>1926</v>
      </c>
      <c r="BJ219" s="438" t="s">
        <v>1927</v>
      </c>
      <c r="BK219" s="438" t="s">
        <v>1928</v>
      </c>
      <c r="BL219" s="438" t="s">
        <v>1929</v>
      </c>
      <c r="BM219" s="438" t="s">
        <v>1930</v>
      </c>
      <c r="BN219" s="588">
        <v>29.9</v>
      </c>
      <c r="BO219" s="438" t="s">
        <v>1931</v>
      </c>
      <c r="BP219" s="438" t="s">
        <v>1967</v>
      </c>
      <c r="BQ219" s="438" t="s">
        <v>3186</v>
      </c>
      <c r="BR219" s="438" t="s">
        <v>1934</v>
      </c>
      <c r="BS219" s="438" t="s">
        <v>1935</v>
      </c>
      <c r="BT219" s="438" t="s">
        <v>1936</v>
      </c>
      <c r="BU219" s="589"/>
      <c r="BV219" s="438" t="s">
        <v>1936</v>
      </c>
      <c r="BW219" s="438"/>
      <c r="BX219" s="416">
        <f t="shared" si="3"/>
        <v>22.25</v>
      </c>
      <c r="BY219" s="89" t="s">
        <v>1937</v>
      </c>
      <c r="BZ219" s="89" t="s">
        <v>3187</v>
      </c>
    </row>
    <row r="220" ht="12.75" hidden="1" customHeight="1">
      <c r="A220" s="6">
        <v>45997.0</v>
      </c>
      <c r="B220" s="438" t="s">
        <v>3188</v>
      </c>
      <c r="C220" s="438" t="s">
        <v>3189</v>
      </c>
      <c r="D220" s="586">
        <v>42563.0</v>
      </c>
      <c r="E220" s="438" t="s">
        <v>3190</v>
      </c>
      <c r="F220" s="438" t="s">
        <v>2090</v>
      </c>
      <c r="G220" s="438" t="s">
        <v>1948</v>
      </c>
      <c r="H220" s="438" t="s">
        <v>1909</v>
      </c>
      <c r="I220" s="438" t="s">
        <v>1910</v>
      </c>
      <c r="J220" s="587">
        <v>1.0</v>
      </c>
      <c r="K220" s="416">
        <v>52.71</v>
      </c>
      <c r="L220" s="438" t="s">
        <v>1949</v>
      </c>
      <c r="M220" s="438" t="s">
        <v>3191</v>
      </c>
      <c r="N220" s="438" t="s">
        <v>1913</v>
      </c>
      <c r="O220" s="416">
        <v>2.89</v>
      </c>
      <c r="P220" s="588">
        <v>0.0</v>
      </c>
      <c r="Q220" s="588">
        <v>0.0</v>
      </c>
      <c r="R220" s="588">
        <v>3.744</v>
      </c>
      <c r="S220" s="588">
        <v>0.0</v>
      </c>
      <c r="T220" s="588">
        <v>0.0</v>
      </c>
      <c r="U220" s="588">
        <v>0.45</v>
      </c>
      <c r="V220" s="416">
        <v>0.69</v>
      </c>
      <c r="W220" s="416">
        <v>3.16</v>
      </c>
      <c r="X220" s="586">
        <v>42563.0</v>
      </c>
      <c r="Y220" s="586">
        <v>42590.68680555555</v>
      </c>
      <c r="Z220" s="438" t="s">
        <v>1914</v>
      </c>
      <c r="AA220" s="438" t="s">
        <v>1915</v>
      </c>
      <c r="AB220" s="586">
        <v>42590.68680555555</v>
      </c>
      <c r="AC220" s="586">
        <v>42590.0</v>
      </c>
      <c r="AD220" s="586">
        <v>42590.0</v>
      </c>
      <c r="AE220" s="438" t="s">
        <v>1916</v>
      </c>
      <c r="AF220" s="438"/>
      <c r="AG220" s="586"/>
      <c r="AH220" s="586"/>
      <c r="AI220" s="589"/>
      <c r="AJ220" s="438"/>
      <c r="AK220" s="588">
        <v>6.32</v>
      </c>
      <c r="AL220" s="589">
        <v>0.0</v>
      </c>
      <c r="AM220" s="438" t="s">
        <v>1917</v>
      </c>
      <c r="AN220" s="438" t="s">
        <v>1918</v>
      </c>
      <c r="AO220" s="438" t="s">
        <v>1919</v>
      </c>
      <c r="AP220" s="438" t="s">
        <v>1920</v>
      </c>
      <c r="AQ220" s="438" t="s">
        <v>3192</v>
      </c>
      <c r="AR220" s="588">
        <v>0.0</v>
      </c>
      <c r="AS220" s="588">
        <v>0.0</v>
      </c>
      <c r="AT220" s="588">
        <v>0.0</v>
      </c>
      <c r="AU220" s="588">
        <v>0.0</v>
      </c>
      <c r="AV220" s="588">
        <v>0.0</v>
      </c>
      <c r="AW220" s="588">
        <v>0.35</v>
      </c>
      <c r="AX220" s="588">
        <v>6.35</v>
      </c>
      <c r="AY220" s="588">
        <v>0.0</v>
      </c>
      <c r="AZ220" s="588">
        <v>0.45</v>
      </c>
      <c r="BA220" s="588">
        <v>52.71</v>
      </c>
      <c r="BB220" s="589">
        <v>24600.0</v>
      </c>
      <c r="BC220" s="438" t="s">
        <v>1922</v>
      </c>
      <c r="BD220" s="438"/>
      <c r="BE220" s="438" t="s">
        <v>1952</v>
      </c>
      <c r="BF220" s="438" t="s">
        <v>1924</v>
      </c>
      <c r="BG220" s="438" t="s">
        <v>1925</v>
      </c>
      <c r="BH220" s="588">
        <v>0.0</v>
      </c>
      <c r="BI220" s="438" t="s">
        <v>1926</v>
      </c>
      <c r="BJ220" s="438" t="s">
        <v>1927</v>
      </c>
      <c r="BK220" s="438" t="s">
        <v>1928</v>
      </c>
      <c r="BL220" s="438" t="s">
        <v>1929</v>
      </c>
      <c r="BM220" s="438" t="s">
        <v>1930</v>
      </c>
      <c r="BN220" s="588">
        <v>59.9</v>
      </c>
      <c r="BO220" s="438" t="s">
        <v>1955</v>
      </c>
      <c r="BP220" s="438" t="s">
        <v>2093</v>
      </c>
      <c r="BQ220" s="438" t="s">
        <v>3193</v>
      </c>
      <c r="BR220" s="438" t="s">
        <v>1957</v>
      </c>
      <c r="BS220" s="438" t="s">
        <v>1958</v>
      </c>
      <c r="BT220" s="438" t="s">
        <v>1936</v>
      </c>
      <c r="BU220" s="589"/>
      <c r="BV220" s="438" t="s">
        <v>1936</v>
      </c>
      <c r="BW220" s="438"/>
      <c r="BX220" s="416">
        <f t="shared" si="3"/>
        <v>6.74</v>
      </c>
      <c r="BY220" s="89" t="s">
        <v>1937</v>
      </c>
      <c r="BZ220" s="89" t="s">
        <v>3194</v>
      </c>
    </row>
    <row r="221" ht="12.75" hidden="1" customHeight="1">
      <c r="A221" s="6">
        <v>45997.0</v>
      </c>
      <c r="B221" s="438" t="s">
        <v>3188</v>
      </c>
      <c r="C221" s="438" t="s">
        <v>3189</v>
      </c>
      <c r="D221" s="586">
        <v>42563.0</v>
      </c>
      <c r="E221" s="438" t="s">
        <v>3190</v>
      </c>
      <c r="F221" s="438" t="s">
        <v>2090</v>
      </c>
      <c r="G221" s="438" t="s">
        <v>1908</v>
      </c>
      <c r="H221" s="438" t="s">
        <v>1909</v>
      </c>
      <c r="I221" s="438" t="s">
        <v>1910</v>
      </c>
      <c r="J221" s="587">
        <v>2.0</v>
      </c>
      <c r="K221" s="416">
        <v>59.8</v>
      </c>
      <c r="L221" s="438" t="s">
        <v>1911</v>
      </c>
      <c r="M221" s="438" t="s">
        <v>3191</v>
      </c>
      <c r="N221" s="438" t="s">
        <v>1913</v>
      </c>
      <c r="O221" s="416">
        <v>3.28</v>
      </c>
      <c r="P221" s="588">
        <v>0.0</v>
      </c>
      <c r="Q221" s="588">
        <v>0.0</v>
      </c>
      <c r="R221" s="588">
        <v>4.14</v>
      </c>
      <c r="S221" s="588">
        <v>0.0</v>
      </c>
      <c r="T221" s="588">
        <v>0.0</v>
      </c>
      <c r="U221" s="588">
        <v>0.9</v>
      </c>
      <c r="V221" s="416">
        <v>0.78</v>
      </c>
      <c r="W221" s="416">
        <v>3.59</v>
      </c>
      <c r="X221" s="586">
        <v>42563.0</v>
      </c>
      <c r="Y221" s="586">
        <v>42590.68680555555</v>
      </c>
      <c r="Z221" s="438" t="s">
        <v>1914</v>
      </c>
      <c r="AA221" s="438" t="s">
        <v>1915</v>
      </c>
      <c r="AB221" s="586">
        <v>42590.68680555555</v>
      </c>
      <c r="AC221" s="586">
        <v>42590.0</v>
      </c>
      <c r="AD221" s="586">
        <v>42590.0</v>
      </c>
      <c r="AE221" s="438" t="s">
        <v>1916</v>
      </c>
      <c r="AF221" s="438"/>
      <c r="AG221" s="586"/>
      <c r="AH221" s="586"/>
      <c r="AI221" s="589"/>
      <c r="AJ221" s="438"/>
      <c r="AK221" s="588">
        <v>7.17</v>
      </c>
      <c r="AL221" s="589">
        <v>0.0</v>
      </c>
      <c r="AM221" s="438" t="s">
        <v>1917</v>
      </c>
      <c r="AN221" s="438" t="s">
        <v>1918</v>
      </c>
      <c r="AO221" s="438" t="s">
        <v>1919</v>
      </c>
      <c r="AP221" s="438" t="s">
        <v>1920</v>
      </c>
      <c r="AQ221" s="438" t="s">
        <v>3192</v>
      </c>
      <c r="AR221" s="588">
        <v>0.0</v>
      </c>
      <c r="AS221" s="588">
        <v>0.0</v>
      </c>
      <c r="AT221" s="588">
        <v>0.0</v>
      </c>
      <c r="AU221" s="588">
        <v>0.0</v>
      </c>
      <c r="AV221" s="588">
        <v>0.0</v>
      </c>
      <c r="AW221" s="588">
        <v>0.64</v>
      </c>
      <c r="AX221" s="588">
        <v>11.88</v>
      </c>
      <c r="AY221" s="588">
        <v>0.0</v>
      </c>
      <c r="AZ221" s="588">
        <v>0.9</v>
      </c>
      <c r="BA221" s="588">
        <v>59.8</v>
      </c>
      <c r="BB221" s="589">
        <v>24597.0</v>
      </c>
      <c r="BC221" s="438" t="s">
        <v>1922</v>
      </c>
      <c r="BD221" s="438"/>
      <c r="BE221" s="438" t="s">
        <v>1923</v>
      </c>
      <c r="BF221" s="438" t="s">
        <v>1924</v>
      </c>
      <c r="BG221" s="438" t="s">
        <v>1925</v>
      </c>
      <c r="BH221" s="588">
        <v>0.0</v>
      </c>
      <c r="BI221" s="438" t="s">
        <v>1926</v>
      </c>
      <c r="BJ221" s="438" t="s">
        <v>1927</v>
      </c>
      <c r="BK221" s="438" t="s">
        <v>1928</v>
      </c>
      <c r="BL221" s="438" t="s">
        <v>1929</v>
      </c>
      <c r="BM221" s="438" t="s">
        <v>1930</v>
      </c>
      <c r="BN221" s="588">
        <v>29.9</v>
      </c>
      <c r="BO221" s="438" t="s">
        <v>1931</v>
      </c>
      <c r="BP221" s="438" t="s">
        <v>2093</v>
      </c>
      <c r="BQ221" s="438" t="s">
        <v>3193</v>
      </c>
      <c r="BR221" s="438" t="s">
        <v>1934</v>
      </c>
      <c r="BS221" s="438" t="s">
        <v>1935</v>
      </c>
      <c r="BT221" s="438" t="s">
        <v>1936</v>
      </c>
      <c r="BU221" s="589"/>
      <c r="BV221" s="438" t="s">
        <v>1936</v>
      </c>
      <c r="BW221" s="438"/>
      <c r="BX221" s="416">
        <f t="shared" si="3"/>
        <v>7.65</v>
      </c>
      <c r="BY221" s="89" t="s">
        <v>1937</v>
      </c>
      <c r="BZ221" s="89" t="s">
        <v>3194</v>
      </c>
    </row>
    <row r="222" ht="12.75" hidden="1" customHeight="1">
      <c r="A222" s="6">
        <v>46045.0</v>
      </c>
      <c r="B222" s="438" t="s">
        <v>3195</v>
      </c>
      <c r="C222" s="438" t="s">
        <v>3196</v>
      </c>
      <c r="D222" s="586">
        <v>42556.0</v>
      </c>
      <c r="E222" s="438" t="s">
        <v>3197</v>
      </c>
      <c r="F222" s="438" t="s">
        <v>1907</v>
      </c>
      <c r="G222" s="438" t="s">
        <v>1908</v>
      </c>
      <c r="H222" s="438" t="s">
        <v>1909</v>
      </c>
      <c r="I222" s="438" t="s">
        <v>1910</v>
      </c>
      <c r="J222" s="587">
        <v>1.0</v>
      </c>
      <c r="K222" s="416">
        <v>29.9</v>
      </c>
      <c r="L222" s="438" t="s">
        <v>1911</v>
      </c>
      <c r="M222" s="438" t="s">
        <v>3198</v>
      </c>
      <c r="N222" s="438" t="s">
        <v>1913</v>
      </c>
      <c r="O222" s="416">
        <v>1.64</v>
      </c>
      <c r="P222" s="588">
        <v>0.0</v>
      </c>
      <c r="Q222" s="588">
        <v>0.0</v>
      </c>
      <c r="R222" s="588">
        <v>2.07</v>
      </c>
      <c r="S222" s="588">
        <v>0.0</v>
      </c>
      <c r="T222" s="588">
        <v>0.0</v>
      </c>
      <c r="U222" s="588">
        <v>0.45</v>
      </c>
      <c r="V222" s="416">
        <v>0.39</v>
      </c>
      <c r="W222" s="416">
        <v>1.79</v>
      </c>
      <c r="X222" s="586">
        <v>42556.0</v>
      </c>
      <c r="Y222" s="586">
        <v>42569.64375</v>
      </c>
      <c r="Z222" s="438" t="s">
        <v>1914</v>
      </c>
      <c r="AA222" s="438" t="s">
        <v>1915</v>
      </c>
      <c r="AB222" s="586">
        <v>42569.64375</v>
      </c>
      <c r="AC222" s="586">
        <v>42569.0</v>
      </c>
      <c r="AD222" s="586">
        <v>42569.0</v>
      </c>
      <c r="AE222" s="438" t="s">
        <v>1916</v>
      </c>
      <c r="AF222" s="438"/>
      <c r="AG222" s="586"/>
      <c r="AH222" s="586"/>
      <c r="AI222" s="589"/>
      <c r="AJ222" s="438"/>
      <c r="AK222" s="588">
        <v>3.58</v>
      </c>
      <c r="AL222" s="589">
        <v>0.0</v>
      </c>
      <c r="AM222" s="438" t="s">
        <v>1917</v>
      </c>
      <c r="AN222" s="438" t="s">
        <v>1918</v>
      </c>
      <c r="AO222" s="438" t="s">
        <v>1919</v>
      </c>
      <c r="AP222" s="438" t="s">
        <v>1920</v>
      </c>
      <c r="AQ222" s="438" t="s">
        <v>3199</v>
      </c>
      <c r="AR222" s="588">
        <v>0.0</v>
      </c>
      <c r="AS222" s="588">
        <v>0.0</v>
      </c>
      <c r="AT222" s="588">
        <v>0.0</v>
      </c>
      <c r="AU222" s="588">
        <v>0.0</v>
      </c>
      <c r="AV222" s="588">
        <v>0.0</v>
      </c>
      <c r="AW222" s="588">
        <v>0.37</v>
      </c>
      <c r="AX222" s="588">
        <v>10.09</v>
      </c>
      <c r="AY222" s="588">
        <v>0.0</v>
      </c>
      <c r="AZ222" s="588">
        <v>0.45</v>
      </c>
      <c r="BA222" s="588">
        <v>29.9</v>
      </c>
      <c r="BB222" s="589">
        <v>24597.0</v>
      </c>
      <c r="BC222" s="438" t="s">
        <v>1922</v>
      </c>
      <c r="BD222" s="438"/>
      <c r="BE222" s="438" t="s">
        <v>1923</v>
      </c>
      <c r="BF222" s="438" t="s">
        <v>1924</v>
      </c>
      <c r="BG222" s="438" t="s">
        <v>1925</v>
      </c>
      <c r="BH222" s="588">
        <v>0.0</v>
      </c>
      <c r="BI222" s="438" t="s">
        <v>1926</v>
      </c>
      <c r="BJ222" s="438" t="s">
        <v>1927</v>
      </c>
      <c r="BK222" s="438" t="s">
        <v>1928</v>
      </c>
      <c r="BL222" s="438" t="s">
        <v>1929</v>
      </c>
      <c r="BM222" s="438" t="s">
        <v>1930</v>
      </c>
      <c r="BN222" s="588">
        <v>29.9</v>
      </c>
      <c r="BO222" s="438" t="s">
        <v>1931</v>
      </c>
      <c r="BP222" s="438" t="s">
        <v>1932</v>
      </c>
      <c r="BQ222" s="438" t="s">
        <v>3200</v>
      </c>
      <c r="BR222" s="438" t="s">
        <v>1934</v>
      </c>
      <c r="BS222" s="438" t="s">
        <v>1935</v>
      </c>
      <c r="BT222" s="438" t="s">
        <v>1936</v>
      </c>
      <c r="BU222" s="589"/>
      <c r="BV222" s="438" t="s">
        <v>1936</v>
      </c>
      <c r="BW222" s="438"/>
      <c r="BX222" s="416">
        <f t="shared" si="3"/>
        <v>3.82</v>
      </c>
      <c r="BY222" s="89" t="s">
        <v>1937</v>
      </c>
      <c r="BZ222" s="89" t="s">
        <v>3201</v>
      </c>
    </row>
    <row r="223" ht="12.75" hidden="1" customHeight="1">
      <c r="A223" s="6">
        <v>46064.0</v>
      </c>
      <c r="B223" s="438" t="s">
        <v>3202</v>
      </c>
      <c r="C223" s="438" t="s">
        <v>3203</v>
      </c>
      <c r="D223" s="586">
        <v>42556.0</v>
      </c>
      <c r="E223" s="438" t="s">
        <v>3204</v>
      </c>
      <c r="F223" s="438" t="s">
        <v>1981</v>
      </c>
      <c r="G223" s="438" t="s">
        <v>1908</v>
      </c>
      <c r="H223" s="438" t="s">
        <v>1909</v>
      </c>
      <c r="I223" s="438" t="s">
        <v>1910</v>
      </c>
      <c r="J223" s="587">
        <v>1.0</v>
      </c>
      <c r="K223" s="416">
        <v>29.9</v>
      </c>
      <c r="L223" s="438" t="s">
        <v>1911</v>
      </c>
      <c r="M223" s="438" t="s">
        <v>3205</v>
      </c>
      <c r="N223" s="438" t="s">
        <v>1913</v>
      </c>
      <c r="O223" s="416">
        <v>1.64</v>
      </c>
      <c r="P223" s="588">
        <v>0.0</v>
      </c>
      <c r="Q223" s="588">
        <v>0.0</v>
      </c>
      <c r="R223" s="588">
        <v>2.07</v>
      </c>
      <c r="S223" s="588">
        <v>0.0</v>
      </c>
      <c r="T223" s="588">
        <v>0.0</v>
      </c>
      <c r="U223" s="588">
        <v>0.45</v>
      </c>
      <c r="V223" s="416">
        <v>0.39</v>
      </c>
      <c r="W223" s="416">
        <v>1.79</v>
      </c>
      <c r="X223" s="586">
        <v>42556.0</v>
      </c>
      <c r="Y223" s="586">
        <v>42569.64375</v>
      </c>
      <c r="Z223" s="438" t="s">
        <v>1914</v>
      </c>
      <c r="AA223" s="438" t="s">
        <v>1915</v>
      </c>
      <c r="AB223" s="586">
        <v>42569.64375</v>
      </c>
      <c r="AC223" s="586">
        <v>42569.0</v>
      </c>
      <c r="AD223" s="586">
        <v>42569.0</v>
      </c>
      <c r="AE223" s="438" t="s">
        <v>1916</v>
      </c>
      <c r="AF223" s="438"/>
      <c r="AG223" s="586"/>
      <c r="AH223" s="586"/>
      <c r="AI223" s="589"/>
      <c r="AJ223" s="438"/>
      <c r="AK223" s="588">
        <v>3.58</v>
      </c>
      <c r="AL223" s="589">
        <v>0.0</v>
      </c>
      <c r="AM223" s="438" t="s">
        <v>1917</v>
      </c>
      <c r="AN223" s="438" t="s">
        <v>1918</v>
      </c>
      <c r="AO223" s="438" t="s">
        <v>1919</v>
      </c>
      <c r="AP223" s="438" t="s">
        <v>1920</v>
      </c>
      <c r="AQ223" s="438" t="s">
        <v>3206</v>
      </c>
      <c r="AR223" s="588">
        <v>0.0</v>
      </c>
      <c r="AS223" s="588">
        <v>0.0</v>
      </c>
      <c r="AT223" s="588">
        <v>0.0</v>
      </c>
      <c r="AU223" s="588">
        <v>0.0</v>
      </c>
      <c r="AV223" s="588">
        <v>0.0</v>
      </c>
      <c r="AW223" s="588">
        <v>0.37</v>
      </c>
      <c r="AX223" s="588">
        <v>4.97</v>
      </c>
      <c r="AY223" s="588">
        <v>0.0</v>
      </c>
      <c r="AZ223" s="588">
        <v>0.45</v>
      </c>
      <c r="BA223" s="588">
        <v>29.9</v>
      </c>
      <c r="BB223" s="589">
        <v>24597.0</v>
      </c>
      <c r="BC223" s="438" t="s">
        <v>1922</v>
      </c>
      <c r="BD223" s="438"/>
      <c r="BE223" s="438" t="s">
        <v>1923</v>
      </c>
      <c r="BF223" s="438" t="s">
        <v>1924</v>
      </c>
      <c r="BG223" s="438" t="s">
        <v>1925</v>
      </c>
      <c r="BH223" s="588">
        <v>0.0</v>
      </c>
      <c r="BI223" s="438" t="s">
        <v>1926</v>
      </c>
      <c r="BJ223" s="438" t="s">
        <v>1927</v>
      </c>
      <c r="BK223" s="438" t="s">
        <v>1928</v>
      </c>
      <c r="BL223" s="438" t="s">
        <v>1929</v>
      </c>
      <c r="BM223" s="438" t="s">
        <v>1930</v>
      </c>
      <c r="BN223" s="588">
        <v>29.9</v>
      </c>
      <c r="BO223" s="438" t="s">
        <v>1931</v>
      </c>
      <c r="BP223" s="438" t="s">
        <v>1967</v>
      </c>
      <c r="BQ223" s="438" t="s">
        <v>3207</v>
      </c>
      <c r="BR223" s="438" t="s">
        <v>1934</v>
      </c>
      <c r="BS223" s="438" t="s">
        <v>1935</v>
      </c>
      <c r="BT223" s="438" t="s">
        <v>1936</v>
      </c>
      <c r="BU223" s="589"/>
      <c r="BV223" s="438" t="s">
        <v>1936</v>
      </c>
      <c r="BW223" s="438"/>
      <c r="BX223" s="416">
        <f t="shared" si="3"/>
        <v>3.82</v>
      </c>
      <c r="BY223" s="89" t="s">
        <v>1937</v>
      </c>
      <c r="BZ223" s="89" t="s">
        <v>3208</v>
      </c>
    </row>
    <row r="224" ht="12.75" hidden="1" customHeight="1">
      <c r="A224" s="6">
        <v>46172.0</v>
      </c>
      <c r="B224" s="438" t="s">
        <v>3209</v>
      </c>
      <c r="C224" s="438" t="s">
        <v>3210</v>
      </c>
      <c r="D224" s="586">
        <v>42562.0</v>
      </c>
      <c r="E224" s="438" t="s">
        <v>3211</v>
      </c>
      <c r="F224" s="438" t="s">
        <v>3212</v>
      </c>
      <c r="G224" s="438" t="s">
        <v>1948</v>
      </c>
      <c r="H224" s="438" t="s">
        <v>1909</v>
      </c>
      <c r="I224" s="438" t="s">
        <v>1910</v>
      </c>
      <c r="J224" s="587">
        <v>13.0</v>
      </c>
      <c r="K224" s="416">
        <v>681.59</v>
      </c>
      <c r="L224" s="438" t="s">
        <v>1949</v>
      </c>
      <c r="M224" s="438" t="s">
        <v>3213</v>
      </c>
      <c r="N224" s="438" t="s">
        <v>1913</v>
      </c>
      <c r="O224" s="416">
        <v>37.4</v>
      </c>
      <c r="P224" s="588">
        <v>0.0</v>
      </c>
      <c r="Q224" s="588">
        <v>0.0</v>
      </c>
      <c r="R224" s="588">
        <v>48.672</v>
      </c>
      <c r="S224" s="588">
        <v>0.0</v>
      </c>
      <c r="T224" s="588">
        <v>0.0</v>
      </c>
      <c r="U224" s="588">
        <v>5.85</v>
      </c>
      <c r="V224" s="416">
        <v>8.86</v>
      </c>
      <c r="W224" s="416">
        <v>40.9</v>
      </c>
      <c r="X224" s="586">
        <v>42562.0</v>
      </c>
      <c r="Y224" s="586">
        <v>42573.40972222222</v>
      </c>
      <c r="Z224" s="438" t="s">
        <v>1914</v>
      </c>
      <c r="AA224" s="438" t="s">
        <v>1915</v>
      </c>
      <c r="AB224" s="586">
        <v>42573.40972222222</v>
      </c>
      <c r="AC224" s="586">
        <v>42569.0</v>
      </c>
      <c r="AD224" s="586">
        <v>42570.0</v>
      </c>
      <c r="AE224" s="438" t="s">
        <v>1916</v>
      </c>
      <c r="AF224" s="438"/>
      <c r="AG224" s="586"/>
      <c r="AH224" s="586"/>
      <c r="AI224" s="589"/>
      <c r="AJ224" s="438"/>
      <c r="AK224" s="588">
        <v>81.78</v>
      </c>
      <c r="AL224" s="589">
        <v>0.0</v>
      </c>
      <c r="AM224" s="438" t="s">
        <v>1917</v>
      </c>
      <c r="AN224" s="438" t="s">
        <v>1918</v>
      </c>
      <c r="AO224" s="438" t="s">
        <v>1919</v>
      </c>
      <c r="AP224" s="438" t="s">
        <v>1920</v>
      </c>
      <c r="AQ224" s="438" t="s">
        <v>3214</v>
      </c>
      <c r="AR224" s="588">
        <v>0.0</v>
      </c>
      <c r="AS224" s="588">
        <v>0.0</v>
      </c>
      <c r="AT224" s="588">
        <v>0.0</v>
      </c>
      <c r="AU224" s="588">
        <v>0.0</v>
      </c>
      <c r="AV224" s="588">
        <v>0.0</v>
      </c>
      <c r="AW224" s="588">
        <v>0.0</v>
      </c>
      <c r="AX224" s="588">
        <v>8.56</v>
      </c>
      <c r="AY224" s="588">
        <v>0.0</v>
      </c>
      <c r="AZ224" s="588">
        <v>5.85</v>
      </c>
      <c r="BA224" s="588">
        <v>681.59</v>
      </c>
      <c r="BB224" s="589">
        <v>24600.0</v>
      </c>
      <c r="BC224" s="438" t="s">
        <v>1922</v>
      </c>
      <c r="BD224" s="438"/>
      <c r="BE224" s="438" t="s">
        <v>1952</v>
      </c>
      <c r="BF224" s="438" t="s">
        <v>1924</v>
      </c>
      <c r="BG224" s="438" t="s">
        <v>1925</v>
      </c>
      <c r="BH224" s="588">
        <v>0.0</v>
      </c>
      <c r="BI224" s="438" t="s">
        <v>1926</v>
      </c>
      <c r="BJ224" s="438" t="s">
        <v>1953</v>
      </c>
      <c r="BK224" s="438" t="s">
        <v>1954</v>
      </c>
      <c r="BL224" s="438"/>
      <c r="BM224" s="438"/>
      <c r="BN224" s="588">
        <v>59.9</v>
      </c>
      <c r="BO224" s="438" t="s">
        <v>1955</v>
      </c>
      <c r="BP224" s="438" t="s">
        <v>3215</v>
      </c>
      <c r="BQ224" s="438"/>
      <c r="BR224" s="438" t="s">
        <v>1957</v>
      </c>
      <c r="BS224" s="438" t="s">
        <v>1958</v>
      </c>
      <c r="BT224" s="438" t="s">
        <v>1936</v>
      </c>
      <c r="BU224" s="589"/>
      <c r="BV224" s="438" t="s">
        <v>1936</v>
      </c>
      <c r="BW224" s="438"/>
      <c r="BX224" s="416">
        <f t="shared" si="3"/>
        <v>87.16</v>
      </c>
      <c r="BY224" s="89" t="s">
        <v>1937</v>
      </c>
      <c r="BZ224" s="89" t="s">
        <v>3216</v>
      </c>
    </row>
    <row r="225" ht="12.75" hidden="1" customHeight="1">
      <c r="A225" s="6">
        <v>46172.0</v>
      </c>
      <c r="B225" s="438" t="s">
        <v>3209</v>
      </c>
      <c r="C225" s="438" t="s">
        <v>3210</v>
      </c>
      <c r="D225" s="586">
        <v>42562.0</v>
      </c>
      <c r="E225" s="438" t="s">
        <v>3211</v>
      </c>
      <c r="F225" s="438" t="s">
        <v>3212</v>
      </c>
      <c r="G225" s="438" t="s">
        <v>1908</v>
      </c>
      <c r="H225" s="438" t="s">
        <v>1909</v>
      </c>
      <c r="I225" s="438" t="s">
        <v>1910</v>
      </c>
      <c r="J225" s="587">
        <v>51.0</v>
      </c>
      <c r="K225" s="416">
        <v>1143.93</v>
      </c>
      <c r="L225" s="438" t="s">
        <v>1911</v>
      </c>
      <c r="M225" s="438" t="s">
        <v>3213</v>
      </c>
      <c r="N225" s="438" t="s">
        <v>1913</v>
      </c>
      <c r="O225" s="416">
        <v>62.78</v>
      </c>
      <c r="P225" s="588">
        <v>0.0</v>
      </c>
      <c r="Q225" s="588">
        <v>0.0</v>
      </c>
      <c r="R225" s="588">
        <v>105.57</v>
      </c>
      <c r="S225" s="588">
        <v>0.0</v>
      </c>
      <c r="T225" s="588">
        <v>0.0</v>
      </c>
      <c r="U225" s="588">
        <v>22.95</v>
      </c>
      <c r="V225" s="416">
        <v>14.87</v>
      </c>
      <c r="W225" s="416">
        <v>68.64</v>
      </c>
      <c r="X225" s="586">
        <v>42562.0</v>
      </c>
      <c r="Y225" s="586">
        <v>42573.40972222222</v>
      </c>
      <c r="Z225" s="438" t="s">
        <v>1914</v>
      </c>
      <c r="AA225" s="438" t="s">
        <v>1915</v>
      </c>
      <c r="AB225" s="586">
        <v>42573.40972222222</v>
      </c>
      <c r="AC225" s="586">
        <v>42569.0</v>
      </c>
      <c r="AD225" s="586">
        <v>42570.0</v>
      </c>
      <c r="AE225" s="438" t="s">
        <v>1916</v>
      </c>
      <c r="AF225" s="438"/>
      <c r="AG225" s="586"/>
      <c r="AH225" s="586"/>
      <c r="AI225" s="589"/>
      <c r="AJ225" s="438"/>
      <c r="AK225" s="588">
        <v>137.27</v>
      </c>
      <c r="AL225" s="589">
        <v>0.0</v>
      </c>
      <c r="AM225" s="438" t="s">
        <v>1917</v>
      </c>
      <c r="AN225" s="438" t="s">
        <v>1918</v>
      </c>
      <c r="AO225" s="438" t="s">
        <v>1919</v>
      </c>
      <c r="AP225" s="438" t="s">
        <v>1920</v>
      </c>
      <c r="AQ225" s="438" t="s">
        <v>3214</v>
      </c>
      <c r="AR225" s="588">
        <v>0.0</v>
      </c>
      <c r="AS225" s="588">
        <v>0.0</v>
      </c>
      <c r="AT225" s="588">
        <v>0.0</v>
      </c>
      <c r="AU225" s="588">
        <v>0.0</v>
      </c>
      <c r="AV225" s="588">
        <v>0.0</v>
      </c>
      <c r="AW225" s="588">
        <v>0.0</v>
      </c>
      <c r="AX225" s="588">
        <v>32.26</v>
      </c>
      <c r="AY225" s="588">
        <v>0.0</v>
      </c>
      <c r="AZ225" s="588">
        <v>22.95</v>
      </c>
      <c r="BA225" s="588">
        <v>1143.93</v>
      </c>
      <c r="BB225" s="589">
        <v>24597.0</v>
      </c>
      <c r="BC225" s="438" t="s">
        <v>1922</v>
      </c>
      <c r="BD225" s="438"/>
      <c r="BE225" s="438" t="s">
        <v>1923</v>
      </c>
      <c r="BF225" s="438" t="s">
        <v>1924</v>
      </c>
      <c r="BG225" s="438" t="s">
        <v>1925</v>
      </c>
      <c r="BH225" s="588">
        <v>0.0</v>
      </c>
      <c r="BI225" s="438" t="s">
        <v>1926</v>
      </c>
      <c r="BJ225" s="438" t="s">
        <v>1953</v>
      </c>
      <c r="BK225" s="438" t="s">
        <v>1954</v>
      </c>
      <c r="BL225" s="438"/>
      <c r="BM225" s="438"/>
      <c r="BN225" s="588">
        <v>29.9</v>
      </c>
      <c r="BO225" s="438" t="s">
        <v>1931</v>
      </c>
      <c r="BP225" s="438" t="s">
        <v>3215</v>
      </c>
      <c r="BQ225" s="438"/>
      <c r="BR225" s="438" t="s">
        <v>1934</v>
      </c>
      <c r="BS225" s="438" t="s">
        <v>1935</v>
      </c>
      <c r="BT225" s="438" t="s">
        <v>1936</v>
      </c>
      <c r="BU225" s="589"/>
      <c r="BV225" s="438" t="s">
        <v>1936</v>
      </c>
      <c r="BW225" s="438"/>
      <c r="BX225" s="416">
        <f t="shared" si="3"/>
        <v>146.29</v>
      </c>
      <c r="BY225" s="89" t="s">
        <v>1937</v>
      </c>
      <c r="BZ225" s="89" t="s">
        <v>3216</v>
      </c>
    </row>
    <row r="226" ht="12.75" hidden="1" customHeight="1">
      <c r="A226" s="6">
        <v>46377.0</v>
      </c>
      <c r="B226" s="438" t="s">
        <v>3217</v>
      </c>
      <c r="C226" s="438" t="s">
        <v>3218</v>
      </c>
      <c r="D226" s="586">
        <v>42556.0</v>
      </c>
      <c r="E226" s="438" t="s">
        <v>3219</v>
      </c>
      <c r="F226" s="438" t="s">
        <v>1907</v>
      </c>
      <c r="G226" s="438" t="s">
        <v>1908</v>
      </c>
      <c r="H226" s="438" t="s">
        <v>1909</v>
      </c>
      <c r="I226" s="438" t="s">
        <v>1910</v>
      </c>
      <c r="J226" s="587">
        <v>1.0</v>
      </c>
      <c r="K226" s="416">
        <v>29.9</v>
      </c>
      <c r="L226" s="438" t="s">
        <v>1911</v>
      </c>
      <c r="M226" s="438" t="s">
        <v>3220</v>
      </c>
      <c r="N226" s="438" t="s">
        <v>1913</v>
      </c>
      <c r="O226" s="416">
        <v>1.64</v>
      </c>
      <c r="P226" s="588">
        <v>0.0</v>
      </c>
      <c r="Q226" s="588">
        <v>0.0</v>
      </c>
      <c r="R226" s="588">
        <v>2.07</v>
      </c>
      <c r="S226" s="588">
        <v>0.0</v>
      </c>
      <c r="T226" s="588">
        <v>0.0</v>
      </c>
      <c r="U226" s="588">
        <v>0.45</v>
      </c>
      <c r="V226" s="416">
        <v>0.39</v>
      </c>
      <c r="W226" s="416">
        <v>1.79</v>
      </c>
      <c r="X226" s="586">
        <v>42556.0</v>
      </c>
      <c r="Y226" s="586">
        <v>42569.64375</v>
      </c>
      <c r="Z226" s="438" t="s">
        <v>1914</v>
      </c>
      <c r="AA226" s="438" t="s">
        <v>1915</v>
      </c>
      <c r="AB226" s="586">
        <v>42569.64375</v>
      </c>
      <c r="AC226" s="586">
        <v>42569.0</v>
      </c>
      <c r="AD226" s="586">
        <v>42569.0</v>
      </c>
      <c r="AE226" s="438" t="s">
        <v>1916</v>
      </c>
      <c r="AF226" s="438"/>
      <c r="AG226" s="586"/>
      <c r="AH226" s="586"/>
      <c r="AI226" s="589"/>
      <c r="AJ226" s="438"/>
      <c r="AK226" s="588">
        <v>3.58</v>
      </c>
      <c r="AL226" s="589">
        <v>0.0</v>
      </c>
      <c r="AM226" s="438" t="s">
        <v>1917</v>
      </c>
      <c r="AN226" s="438" t="s">
        <v>1918</v>
      </c>
      <c r="AO226" s="438" t="s">
        <v>1919</v>
      </c>
      <c r="AP226" s="438" t="s">
        <v>1920</v>
      </c>
      <c r="AQ226" s="438" t="s">
        <v>3221</v>
      </c>
      <c r="AR226" s="588">
        <v>0.0</v>
      </c>
      <c r="AS226" s="588">
        <v>0.0</v>
      </c>
      <c r="AT226" s="588">
        <v>0.0</v>
      </c>
      <c r="AU226" s="588">
        <v>0.0</v>
      </c>
      <c r="AV226" s="588">
        <v>0.0</v>
      </c>
      <c r="AW226" s="588">
        <v>0.37</v>
      </c>
      <c r="AX226" s="588">
        <v>10.09</v>
      </c>
      <c r="AY226" s="588">
        <v>0.0</v>
      </c>
      <c r="AZ226" s="588">
        <v>0.45</v>
      </c>
      <c r="BA226" s="588">
        <v>29.9</v>
      </c>
      <c r="BB226" s="589">
        <v>24597.0</v>
      </c>
      <c r="BC226" s="438" t="s">
        <v>1922</v>
      </c>
      <c r="BD226" s="438"/>
      <c r="BE226" s="438" t="s">
        <v>1923</v>
      </c>
      <c r="BF226" s="438" t="s">
        <v>1924</v>
      </c>
      <c r="BG226" s="438" t="s">
        <v>1925</v>
      </c>
      <c r="BH226" s="588">
        <v>0.0</v>
      </c>
      <c r="BI226" s="438" t="s">
        <v>1926</v>
      </c>
      <c r="BJ226" s="438" t="s">
        <v>1927</v>
      </c>
      <c r="BK226" s="438" t="s">
        <v>1928</v>
      </c>
      <c r="BL226" s="438" t="s">
        <v>1929</v>
      </c>
      <c r="BM226" s="438" t="s">
        <v>1930</v>
      </c>
      <c r="BN226" s="588">
        <v>29.9</v>
      </c>
      <c r="BO226" s="438" t="s">
        <v>1931</v>
      </c>
      <c r="BP226" s="438" t="s">
        <v>1932</v>
      </c>
      <c r="BQ226" s="438" t="s">
        <v>3222</v>
      </c>
      <c r="BR226" s="438" t="s">
        <v>1934</v>
      </c>
      <c r="BS226" s="438" t="s">
        <v>1935</v>
      </c>
      <c r="BT226" s="438" t="s">
        <v>1936</v>
      </c>
      <c r="BU226" s="589"/>
      <c r="BV226" s="438" t="s">
        <v>1936</v>
      </c>
      <c r="BW226" s="438"/>
      <c r="BX226" s="416">
        <f t="shared" si="3"/>
        <v>3.82</v>
      </c>
      <c r="BY226" s="89" t="s">
        <v>1937</v>
      </c>
      <c r="BZ226" s="89" t="s">
        <v>3223</v>
      </c>
    </row>
    <row r="227" ht="12.75" hidden="1" customHeight="1">
      <c r="A227" s="6">
        <v>46434.0</v>
      </c>
      <c r="B227" s="438" t="s">
        <v>3224</v>
      </c>
      <c r="C227" s="438" t="s">
        <v>3225</v>
      </c>
      <c r="D227" s="586">
        <v>42563.0</v>
      </c>
      <c r="E227" s="438" t="s">
        <v>3226</v>
      </c>
      <c r="F227" s="438" t="s">
        <v>2149</v>
      </c>
      <c r="G227" s="438" t="s">
        <v>1948</v>
      </c>
      <c r="H227" s="438" t="s">
        <v>1909</v>
      </c>
      <c r="I227" s="438" t="s">
        <v>1910</v>
      </c>
      <c r="J227" s="587">
        <v>1.0</v>
      </c>
      <c r="K227" s="416">
        <v>56.31</v>
      </c>
      <c r="L227" s="438" t="s">
        <v>1949</v>
      </c>
      <c r="M227" s="438" t="s">
        <v>3227</v>
      </c>
      <c r="N227" s="438" t="s">
        <v>1913</v>
      </c>
      <c r="O227" s="416">
        <v>3.09</v>
      </c>
      <c r="P227" s="588">
        <v>0.0</v>
      </c>
      <c r="Q227" s="588">
        <v>0.0</v>
      </c>
      <c r="R227" s="588">
        <v>3.744</v>
      </c>
      <c r="S227" s="588">
        <v>0.0</v>
      </c>
      <c r="T227" s="588">
        <v>0.0</v>
      </c>
      <c r="U227" s="588">
        <v>0.45</v>
      </c>
      <c r="V227" s="416">
        <v>0.73</v>
      </c>
      <c r="W227" s="416">
        <v>3.38</v>
      </c>
      <c r="X227" s="586">
        <v>42563.0</v>
      </c>
      <c r="Y227" s="586">
        <v>42590.709027777775</v>
      </c>
      <c r="Z227" s="438" t="s">
        <v>1914</v>
      </c>
      <c r="AA227" s="438" t="s">
        <v>1915</v>
      </c>
      <c r="AB227" s="586">
        <v>42590.709027777775</v>
      </c>
      <c r="AC227" s="586">
        <v>42590.0</v>
      </c>
      <c r="AD227" s="586">
        <v>42590.0</v>
      </c>
      <c r="AE227" s="438" t="s">
        <v>1916</v>
      </c>
      <c r="AF227" s="438"/>
      <c r="AG227" s="586"/>
      <c r="AH227" s="586"/>
      <c r="AI227" s="589"/>
      <c r="AJ227" s="438"/>
      <c r="AK227" s="588">
        <v>6.76</v>
      </c>
      <c r="AL227" s="589">
        <v>0.0</v>
      </c>
      <c r="AM227" s="438" t="s">
        <v>1917</v>
      </c>
      <c r="AN227" s="438" t="s">
        <v>1918</v>
      </c>
      <c r="AO227" s="438" t="s">
        <v>1919</v>
      </c>
      <c r="AP227" s="438" t="s">
        <v>1920</v>
      </c>
      <c r="AQ227" s="438" t="s">
        <v>3228</v>
      </c>
      <c r="AR227" s="588">
        <v>0.0</v>
      </c>
      <c r="AS227" s="588">
        <v>0.0</v>
      </c>
      <c r="AT227" s="588">
        <v>0.0</v>
      </c>
      <c r="AU227" s="588">
        <v>0.0</v>
      </c>
      <c r="AV227" s="588">
        <v>0.0</v>
      </c>
      <c r="AW227" s="588">
        <v>0.43</v>
      </c>
      <c r="AX227" s="588">
        <v>14.57</v>
      </c>
      <c r="AY227" s="588">
        <v>0.0</v>
      </c>
      <c r="AZ227" s="588">
        <v>0.45</v>
      </c>
      <c r="BA227" s="588">
        <v>56.31</v>
      </c>
      <c r="BB227" s="589">
        <v>24600.0</v>
      </c>
      <c r="BC227" s="438" t="s">
        <v>1922</v>
      </c>
      <c r="BD227" s="438"/>
      <c r="BE227" s="438" t="s">
        <v>1952</v>
      </c>
      <c r="BF227" s="438" t="s">
        <v>1924</v>
      </c>
      <c r="BG227" s="438" t="s">
        <v>1925</v>
      </c>
      <c r="BH227" s="588">
        <v>0.0</v>
      </c>
      <c r="BI227" s="438" t="s">
        <v>1926</v>
      </c>
      <c r="BJ227" s="438" t="s">
        <v>1927</v>
      </c>
      <c r="BK227" s="438" t="s">
        <v>1928</v>
      </c>
      <c r="BL227" s="438" t="s">
        <v>1929</v>
      </c>
      <c r="BM227" s="438" t="s">
        <v>1930</v>
      </c>
      <c r="BN227" s="588">
        <v>59.9</v>
      </c>
      <c r="BO227" s="438" t="s">
        <v>1955</v>
      </c>
      <c r="BP227" s="438" t="s">
        <v>2152</v>
      </c>
      <c r="BQ227" s="438" t="s">
        <v>3229</v>
      </c>
      <c r="BR227" s="438" t="s">
        <v>1957</v>
      </c>
      <c r="BS227" s="438" t="s">
        <v>1958</v>
      </c>
      <c r="BT227" s="438" t="s">
        <v>1936</v>
      </c>
      <c r="BU227" s="589"/>
      <c r="BV227" s="438" t="s">
        <v>1936</v>
      </c>
      <c r="BW227" s="438"/>
      <c r="BX227" s="416">
        <f t="shared" si="3"/>
        <v>7.2</v>
      </c>
      <c r="BY227" s="89" t="s">
        <v>1937</v>
      </c>
      <c r="BZ227" s="89" t="s">
        <v>3230</v>
      </c>
    </row>
    <row r="228" ht="12.75" hidden="1" customHeight="1">
      <c r="A228" s="6">
        <v>46434.0</v>
      </c>
      <c r="B228" s="438" t="s">
        <v>3224</v>
      </c>
      <c r="C228" s="438" t="s">
        <v>3225</v>
      </c>
      <c r="D228" s="586">
        <v>42563.0</v>
      </c>
      <c r="E228" s="438" t="s">
        <v>3226</v>
      </c>
      <c r="F228" s="438" t="s">
        <v>2149</v>
      </c>
      <c r="G228" s="438" t="s">
        <v>1908</v>
      </c>
      <c r="H228" s="438" t="s">
        <v>1909</v>
      </c>
      <c r="I228" s="438" t="s">
        <v>1910</v>
      </c>
      <c r="J228" s="587">
        <v>1.0</v>
      </c>
      <c r="K228" s="416">
        <v>29.9</v>
      </c>
      <c r="L228" s="438" t="s">
        <v>1911</v>
      </c>
      <c r="M228" s="438" t="s">
        <v>3227</v>
      </c>
      <c r="N228" s="438" t="s">
        <v>1913</v>
      </c>
      <c r="O228" s="416">
        <v>1.64</v>
      </c>
      <c r="P228" s="588">
        <v>0.0</v>
      </c>
      <c r="Q228" s="588">
        <v>0.0</v>
      </c>
      <c r="R228" s="588">
        <v>2.07</v>
      </c>
      <c r="S228" s="588">
        <v>0.0</v>
      </c>
      <c r="T228" s="588">
        <v>0.0</v>
      </c>
      <c r="U228" s="588">
        <v>0.45</v>
      </c>
      <c r="V228" s="416">
        <v>0.39</v>
      </c>
      <c r="W228" s="416">
        <v>1.79</v>
      </c>
      <c r="X228" s="586">
        <v>42563.0</v>
      </c>
      <c r="Y228" s="586">
        <v>42590.709027777775</v>
      </c>
      <c r="Z228" s="438" t="s">
        <v>1914</v>
      </c>
      <c r="AA228" s="438" t="s">
        <v>1915</v>
      </c>
      <c r="AB228" s="586">
        <v>42590.709027777775</v>
      </c>
      <c r="AC228" s="586">
        <v>42590.0</v>
      </c>
      <c r="AD228" s="586">
        <v>42590.0</v>
      </c>
      <c r="AE228" s="438" t="s">
        <v>1916</v>
      </c>
      <c r="AF228" s="438"/>
      <c r="AG228" s="586"/>
      <c r="AH228" s="586"/>
      <c r="AI228" s="589"/>
      <c r="AJ228" s="438"/>
      <c r="AK228" s="588">
        <v>3.58</v>
      </c>
      <c r="AL228" s="589">
        <v>0.0</v>
      </c>
      <c r="AM228" s="438" t="s">
        <v>1917</v>
      </c>
      <c r="AN228" s="438" t="s">
        <v>1918</v>
      </c>
      <c r="AO228" s="438" t="s">
        <v>1919</v>
      </c>
      <c r="AP228" s="438" t="s">
        <v>1920</v>
      </c>
      <c r="AQ228" s="438" t="s">
        <v>3228</v>
      </c>
      <c r="AR228" s="588">
        <v>0.0</v>
      </c>
      <c r="AS228" s="588">
        <v>0.0</v>
      </c>
      <c r="AT228" s="588">
        <v>0.0</v>
      </c>
      <c r="AU228" s="588">
        <v>0.0</v>
      </c>
      <c r="AV228" s="588">
        <v>0.0</v>
      </c>
      <c r="AW228" s="588">
        <v>0.4</v>
      </c>
      <c r="AX228" s="588">
        <v>13.82</v>
      </c>
      <c r="AY228" s="588">
        <v>0.0</v>
      </c>
      <c r="AZ228" s="588">
        <v>0.45</v>
      </c>
      <c r="BA228" s="588">
        <v>29.9</v>
      </c>
      <c r="BB228" s="589">
        <v>24597.0</v>
      </c>
      <c r="BC228" s="438" t="s">
        <v>1922</v>
      </c>
      <c r="BD228" s="438"/>
      <c r="BE228" s="438" t="s">
        <v>1923</v>
      </c>
      <c r="BF228" s="438" t="s">
        <v>1924</v>
      </c>
      <c r="BG228" s="438" t="s">
        <v>1925</v>
      </c>
      <c r="BH228" s="588">
        <v>0.0</v>
      </c>
      <c r="BI228" s="438" t="s">
        <v>1926</v>
      </c>
      <c r="BJ228" s="438" t="s">
        <v>1927</v>
      </c>
      <c r="BK228" s="438" t="s">
        <v>1928</v>
      </c>
      <c r="BL228" s="438" t="s">
        <v>1929</v>
      </c>
      <c r="BM228" s="438" t="s">
        <v>1930</v>
      </c>
      <c r="BN228" s="588">
        <v>29.9</v>
      </c>
      <c r="BO228" s="438" t="s">
        <v>1931</v>
      </c>
      <c r="BP228" s="438" t="s">
        <v>2152</v>
      </c>
      <c r="BQ228" s="438" t="s">
        <v>3229</v>
      </c>
      <c r="BR228" s="438" t="s">
        <v>1934</v>
      </c>
      <c r="BS228" s="438" t="s">
        <v>1935</v>
      </c>
      <c r="BT228" s="438" t="s">
        <v>1936</v>
      </c>
      <c r="BU228" s="589"/>
      <c r="BV228" s="438" t="s">
        <v>1936</v>
      </c>
      <c r="BW228" s="438"/>
      <c r="BX228" s="416">
        <f t="shared" si="3"/>
        <v>3.82</v>
      </c>
      <c r="BY228" s="89" t="s">
        <v>1937</v>
      </c>
      <c r="BZ228" s="89" t="s">
        <v>3230</v>
      </c>
    </row>
    <row r="229" ht="12.75" hidden="1" customHeight="1">
      <c r="A229" s="6">
        <v>46562.0</v>
      </c>
      <c r="B229" s="438" t="s">
        <v>3231</v>
      </c>
      <c r="C229" s="438" t="s">
        <v>3232</v>
      </c>
      <c r="D229" s="586">
        <v>42556.0</v>
      </c>
      <c r="E229" s="438" t="s">
        <v>3233</v>
      </c>
      <c r="F229" s="438" t="s">
        <v>2127</v>
      </c>
      <c r="G229" s="438" t="s">
        <v>1908</v>
      </c>
      <c r="H229" s="438" t="s">
        <v>1909</v>
      </c>
      <c r="I229" s="438" t="s">
        <v>1910</v>
      </c>
      <c r="J229" s="587">
        <v>1.0</v>
      </c>
      <c r="K229" s="416">
        <v>29.9</v>
      </c>
      <c r="L229" s="438" t="s">
        <v>1911</v>
      </c>
      <c r="M229" s="438" t="s">
        <v>3234</v>
      </c>
      <c r="N229" s="438" t="s">
        <v>1913</v>
      </c>
      <c r="O229" s="416">
        <v>1.64</v>
      </c>
      <c r="P229" s="588">
        <v>0.0</v>
      </c>
      <c r="Q229" s="588">
        <v>0.0</v>
      </c>
      <c r="R229" s="588">
        <v>2.07</v>
      </c>
      <c r="S229" s="588">
        <v>0.0</v>
      </c>
      <c r="T229" s="588">
        <v>0.0</v>
      </c>
      <c r="U229" s="588">
        <v>0.45</v>
      </c>
      <c r="V229" s="416">
        <v>0.39</v>
      </c>
      <c r="W229" s="416">
        <v>1.79</v>
      </c>
      <c r="X229" s="586">
        <v>42556.0</v>
      </c>
      <c r="Y229" s="586">
        <v>42570.40694444445</v>
      </c>
      <c r="Z229" s="438" t="s">
        <v>1914</v>
      </c>
      <c r="AA229" s="438" t="s">
        <v>1915</v>
      </c>
      <c r="AB229" s="586">
        <v>42570.40694444445</v>
      </c>
      <c r="AC229" s="586">
        <v>42569.0</v>
      </c>
      <c r="AD229" s="586">
        <v>42569.0</v>
      </c>
      <c r="AE229" s="438" t="s">
        <v>1916</v>
      </c>
      <c r="AF229" s="438"/>
      <c r="AG229" s="586"/>
      <c r="AH229" s="586"/>
      <c r="AI229" s="589"/>
      <c r="AJ229" s="438"/>
      <c r="AK229" s="588">
        <v>3.58</v>
      </c>
      <c r="AL229" s="589">
        <v>0.0</v>
      </c>
      <c r="AM229" s="438" t="s">
        <v>1917</v>
      </c>
      <c r="AN229" s="438" t="s">
        <v>1918</v>
      </c>
      <c r="AO229" s="438" t="s">
        <v>1919</v>
      </c>
      <c r="AP229" s="438" t="s">
        <v>1920</v>
      </c>
      <c r="AQ229" s="438" t="s">
        <v>3235</v>
      </c>
      <c r="AR229" s="588">
        <v>0.0</v>
      </c>
      <c r="AS229" s="588">
        <v>0.0</v>
      </c>
      <c r="AT229" s="588">
        <v>0.0</v>
      </c>
      <c r="AU229" s="588">
        <v>0.0</v>
      </c>
      <c r="AV229" s="588">
        <v>0.0</v>
      </c>
      <c r="AW229" s="588">
        <v>0.37</v>
      </c>
      <c r="AX229" s="588">
        <v>12.92</v>
      </c>
      <c r="AY229" s="588">
        <v>0.0</v>
      </c>
      <c r="AZ229" s="588">
        <v>0.45</v>
      </c>
      <c r="BA229" s="588">
        <v>29.9</v>
      </c>
      <c r="BB229" s="589">
        <v>24597.0</v>
      </c>
      <c r="BC229" s="438" t="s">
        <v>1922</v>
      </c>
      <c r="BD229" s="438"/>
      <c r="BE229" s="438" t="s">
        <v>1923</v>
      </c>
      <c r="BF229" s="438" t="s">
        <v>1924</v>
      </c>
      <c r="BG229" s="438" t="s">
        <v>1925</v>
      </c>
      <c r="BH229" s="588">
        <v>0.0</v>
      </c>
      <c r="BI229" s="438" t="s">
        <v>1926</v>
      </c>
      <c r="BJ229" s="438" t="s">
        <v>1927</v>
      </c>
      <c r="BK229" s="438" t="s">
        <v>1928</v>
      </c>
      <c r="BL229" s="438" t="s">
        <v>1929</v>
      </c>
      <c r="BM229" s="438" t="s">
        <v>1930</v>
      </c>
      <c r="BN229" s="588">
        <v>29.9</v>
      </c>
      <c r="BO229" s="438" t="s">
        <v>1931</v>
      </c>
      <c r="BP229" s="438" t="s">
        <v>2013</v>
      </c>
      <c r="BQ229" s="438" t="s">
        <v>3236</v>
      </c>
      <c r="BR229" s="438" t="s">
        <v>1934</v>
      </c>
      <c r="BS229" s="438" t="s">
        <v>1935</v>
      </c>
      <c r="BT229" s="438" t="s">
        <v>1936</v>
      </c>
      <c r="BU229" s="589"/>
      <c r="BV229" s="438" t="s">
        <v>1936</v>
      </c>
      <c r="BW229" s="438"/>
      <c r="BX229" s="416">
        <f t="shared" si="3"/>
        <v>3.82</v>
      </c>
      <c r="BY229" s="89" t="s">
        <v>1937</v>
      </c>
      <c r="BZ229" s="89" t="s">
        <v>3237</v>
      </c>
    </row>
    <row r="230" ht="12.75" hidden="1" customHeight="1">
      <c r="A230" s="6">
        <v>46588.0</v>
      </c>
      <c r="B230" s="438" t="s">
        <v>3238</v>
      </c>
      <c r="C230" s="438" t="s">
        <v>3239</v>
      </c>
      <c r="D230" s="586">
        <v>42556.0</v>
      </c>
      <c r="E230" s="438" t="s">
        <v>3240</v>
      </c>
      <c r="F230" s="438" t="s">
        <v>2260</v>
      </c>
      <c r="G230" s="438" t="s">
        <v>1908</v>
      </c>
      <c r="H230" s="438" t="s">
        <v>1909</v>
      </c>
      <c r="I230" s="438" t="s">
        <v>1910</v>
      </c>
      <c r="J230" s="587">
        <v>8.0</v>
      </c>
      <c r="K230" s="416">
        <v>239.2</v>
      </c>
      <c r="L230" s="438" t="s">
        <v>1911</v>
      </c>
      <c r="M230" s="438" t="s">
        <v>3241</v>
      </c>
      <c r="N230" s="438" t="s">
        <v>1913</v>
      </c>
      <c r="O230" s="416">
        <v>13.13</v>
      </c>
      <c r="P230" s="588">
        <v>0.0</v>
      </c>
      <c r="Q230" s="588">
        <v>0.0</v>
      </c>
      <c r="R230" s="588">
        <v>16.56</v>
      </c>
      <c r="S230" s="588">
        <v>0.0</v>
      </c>
      <c r="T230" s="588">
        <v>0.0</v>
      </c>
      <c r="U230" s="588">
        <v>3.6</v>
      </c>
      <c r="V230" s="416">
        <v>3.11</v>
      </c>
      <c r="W230" s="416">
        <v>14.35</v>
      </c>
      <c r="X230" s="586">
        <v>42556.0</v>
      </c>
      <c r="Y230" s="586">
        <v>42559.50902777778</v>
      </c>
      <c r="Z230" s="438" t="s">
        <v>1914</v>
      </c>
      <c r="AA230" s="438" t="s">
        <v>1915</v>
      </c>
      <c r="AB230" s="586">
        <v>42559.50902777778</v>
      </c>
      <c r="AC230" s="586">
        <v>42569.0</v>
      </c>
      <c r="AD230" s="586">
        <v>42569.0</v>
      </c>
      <c r="AE230" s="438" t="s">
        <v>1916</v>
      </c>
      <c r="AF230" s="438"/>
      <c r="AG230" s="586"/>
      <c r="AH230" s="586"/>
      <c r="AI230" s="589"/>
      <c r="AJ230" s="438"/>
      <c r="AK230" s="588">
        <v>28.7</v>
      </c>
      <c r="AL230" s="589">
        <v>0.0</v>
      </c>
      <c r="AM230" s="438" t="s">
        <v>1917</v>
      </c>
      <c r="AN230" s="438" t="s">
        <v>1918</v>
      </c>
      <c r="AO230" s="438" t="s">
        <v>1919</v>
      </c>
      <c r="AP230" s="438" t="s">
        <v>1920</v>
      </c>
      <c r="AQ230" s="438" t="s">
        <v>3242</v>
      </c>
      <c r="AR230" s="588">
        <v>0.0</v>
      </c>
      <c r="AS230" s="588">
        <v>0.0</v>
      </c>
      <c r="AT230" s="588">
        <v>0.0</v>
      </c>
      <c r="AU230" s="588">
        <v>0.0</v>
      </c>
      <c r="AV230" s="588">
        <v>0.0</v>
      </c>
      <c r="AW230" s="588">
        <v>0.0</v>
      </c>
      <c r="AX230" s="588">
        <v>61.7</v>
      </c>
      <c r="AY230" s="588">
        <v>0.0</v>
      </c>
      <c r="AZ230" s="588">
        <v>3.6</v>
      </c>
      <c r="BA230" s="588">
        <v>239.2</v>
      </c>
      <c r="BB230" s="589">
        <v>24597.0</v>
      </c>
      <c r="BC230" s="438" t="s">
        <v>1922</v>
      </c>
      <c r="BD230" s="438"/>
      <c r="BE230" s="438" t="s">
        <v>1923</v>
      </c>
      <c r="BF230" s="438" t="s">
        <v>1924</v>
      </c>
      <c r="BG230" s="438" t="s">
        <v>1925</v>
      </c>
      <c r="BH230" s="588">
        <v>0.0</v>
      </c>
      <c r="BI230" s="438" t="s">
        <v>1926</v>
      </c>
      <c r="BJ230" s="438" t="s">
        <v>2263</v>
      </c>
      <c r="BK230" s="438" t="s">
        <v>2264</v>
      </c>
      <c r="BL230" s="438"/>
      <c r="BM230" s="438"/>
      <c r="BN230" s="588">
        <v>29.9</v>
      </c>
      <c r="BO230" s="438" t="s">
        <v>1931</v>
      </c>
      <c r="BP230" s="438" t="s">
        <v>3243</v>
      </c>
      <c r="BQ230" s="438"/>
      <c r="BR230" s="438" t="s">
        <v>1934</v>
      </c>
      <c r="BS230" s="438" t="s">
        <v>1935</v>
      </c>
      <c r="BT230" s="438" t="s">
        <v>1936</v>
      </c>
      <c r="BU230" s="589"/>
      <c r="BV230" s="438" t="s">
        <v>1936</v>
      </c>
      <c r="BW230" s="438"/>
      <c r="BX230" s="416">
        <f t="shared" si="3"/>
        <v>30.59</v>
      </c>
      <c r="BY230" s="89" t="s">
        <v>1937</v>
      </c>
      <c r="BZ230" s="89" t="s">
        <v>3244</v>
      </c>
    </row>
    <row r="231" ht="12.75" hidden="1" customHeight="1">
      <c r="A231" s="6">
        <v>46622.0</v>
      </c>
      <c r="B231" s="438" t="s">
        <v>3245</v>
      </c>
      <c r="C231" s="438" t="s">
        <v>3148</v>
      </c>
      <c r="D231" s="586">
        <v>42556.0</v>
      </c>
      <c r="E231" s="438" t="s">
        <v>3246</v>
      </c>
      <c r="F231" s="438" t="s">
        <v>2149</v>
      </c>
      <c r="G231" s="438" t="s">
        <v>1908</v>
      </c>
      <c r="H231" s="438" t="s">
        <v>1909</v>
      </c>
      <c r="I231" s="438" t="s">
        <v>1910</v>
      </c>
      <c r="J231" s="587">
        <v>30.0</v>
      </c>
      <c r="K231" s="416">
        <v>672.9</v>
      </c>
      <c r="L231" s="438" t="s">
        <v>1911</v>
      </c>
      <c r="M231" s="438" t="s">
        <v>3247</v>
      </c>
      <c r="N231" s="438" t="s">
        <v>1913</v>
      </c>
      <c r="O231" s="416">
        <v>36.93</v>
      </c>
      <c r="P231" s="588">
        <v>0.0</v>
      </c>
      <c r="Q231" s="588">
        <v>0.0</v>
      </c>
      <c r="R231" s="588">
        <v>62.1</v>
      </c>
      <c r="S231" s="588">
        <v>0.0</v>
      </c>
      <c r="T231" s="588">
        <v>0.0</v>
      </c>
      <c r="U231" s="588">
        <v>13.5</v>
      </c>
      <c r="V231" s="416">
        <v>8.75</v>
      </c>
      <c r="W231" s="416">
        <v>40.37</v>
      </c>
      <c r="X231" s="586">
        <v>42556.0</v>
      </c>
      <c r="Y231" s="586">
        <v>42569.50763888889</v>
      </c>
      <c r="Z231" s="438" t="s">
        <v>1914</v>
      </c>
      <c r="AA231" s="438" t="s">
        <v>1915</v>
      </c>
      <c r="AB231" s="586">
        <v>42569.50763888889</v>
      </c>
      <c r="AC231" s="586">
        <v>42569.0</v>
      </c>
      <c r="AD231" s="586">
        <v>42569.0</v>
      </c>
      <c r="AE231" s="438" t="s">
        <v>1916</v>
      </c>
      <c r="AF231" s="438"/>
      <c r="AG231" s="586"/>
      <c r="AH231" s="586"/>
      <c r="AI231" s="589"/>
      <c r="AJ231" s="438"/>
      <c r="AK231" s="588">
        <v>80.74</v>
      </c>
      <c r="AL231" s="589">
        <v>0.0</v>
      </c>
      <c r="AM231" s="438" t="s">
        <v>1917</v>
      </c>
      <c r="AN231" s="438" t="s">
        <v>1918</v>
      </c>
      <c r="AO231" s="438" t="s">
        <v>1919</v>
      </c>
      <c r="AP231" s="438" t="s">
        <v>1920</v>
      </c>
      <c r="AQ231" s="438" t="s">
        <v>3248</v>
      </c>
      <c r="AR231" s="588">
        <v>0.0</v>
      </c>
      <c r="AS231" s="588">
        <v>0.0</v>
      </c>
      <c r="AT231" s="588">
        <v>0.0</v>
      </c>
      <c r="AU231" s="588">
        <v>0.0</v>
      </c>
      <c r="AV231" s="588">
        <v>0.0</v>
      </c>
      <c r="AW231" s="588">
        <v>0.0</v>
      </c>
      <c r="AX231" s="588">
        <v>32.89</v>
      </c>
      <c r="AY231" s="588">
        <v>0.34</v>
      </c>
      <c r="AZ231" s="588">
        <v>13.5</v>
      </c>
      <c r="BA231" s="588">
        <v>672.9</v>
      </c>
      <c r="BB231" s="589">
        <v>24597.0</v>
      </c>
      <c r="BC231" s="438" t="s">
        <v>1922</v>
      </c>
      <c r="BD231" s="438"/>
      <c r="BE231" s="438" t="s">
        <v>1923</v>
      </c>
      <c r="BF231" s="438" t="s">
        <v>1924</v>
      </c>
      <c r="BG231" s="438" t="s">
        <v>1925</v>
      </c>
      <c r="BH231" s="588">
        <v>0.0</v>
      </c>
      <c r="BI231" s="438" t="s">
        <v>1926</v>
      </c>
      <c r="BJ231" s="438" t="s">
        <v>2212</v>
      </c>
      <c r="BK231" s="438" t="s">
        <v>2213</v>
      </c>
      <c r="BL231" s="438"/>
      <c r="BM231" s="438"/>
      <c r="BN231" s="588">
        <v>29.9</v>
      </c>
      <c r="BO231" s="438" t="s">
        <v>1931</v>
      </c>
      <c r="BP231" s="438" t="s">
        <v>2152</v>
      </c>
      <c r="BQ231" s="438"/>
      <c r="BR231" s="438" t="s">
        <v>1934</v>
      </c>
      <c r="BS231" s="438" t="s">
        <v>1935</v>
      </c>
      <c r="BT231" s="438" t="s">
        <v>1936</v>
      </c>
      <c r="BU231" s="589"/>
      <c r="BV231" s="438" t="s">
        <v>1936</v>
      </c>
      <c r="BW231" s="438"/>
      <c r="BX231" s="416">
        <f t="shared" si="3"/>
        <v>86.05</v>
      </c>
      <c r="BY231" s="89" t="s">
        <v>1937</v>
      </c>
      <c r="BZ231" s="89" t="s">
        <v>3249</v>
      </c>
    </row>
    <row r="232" ht="12.75" hidden="1" customHeight="1">
      <c r="A232" s="6">
        <v>46646.0</v>
      </c>
      <c r="B232" s="438" t="s">
        <v>3250</v>
      </c>
      <c r="C232" s="438" t="s">
        <v>3251</v>
      </c>
      <c r="D232" s="586">
        <v>42563.0</v>
      </c>
      <c r="E232" s="438" t="s">
        <v>3252</v>
      </c>
      <c r="F232" s="438" t="s">
        <v>1907</v>
      </c>
      <c r="G232" s="438" t="s">
        <v>1908</v>
      </c>
      <c r="H232" s="438" t="s">
        <v>1909</v>
      </c>
      <c r="I232" s="438" t="s">
        <v>1910</v>
      </c>
      <c r="J232" s="587">
        <v>2.0</v>
      </c>
      <c r="K232" s="416">
        <v>59.8</v>
      </c>
      <c r="L232" s="438" t="s">
        <v>1911</v>
      </c>
      <c r="M232" s="438" t="s">
        <v>3253</v>
      </c>
      <c r="N232" s="438" t="s">
        <v>1913</v>
      </c>
      <c r="O232" s="416">
        <v>3.28</v>
      </c>
      <c r="P232" s="588">
        <v>0.0</v>
      </c>
      <c r="Q232" s="588">
        <v>0.0</v>
      </c>
      <c r="R232" s="588">
        <v>4.14</v>
      </c>
      <c r="S232" s="588">
        <v>0.0</v>
      </c>
      <c r="T232" s="588">
        <v>0.0</v>
      </c>
      <c r="U232" s="588">
        <v>0.9</v>
      </c>
      <c r="V232" s="416">
        <v>0.78</v>
      </c>
      <c r="W232" s="416">
        <v>3.59</v>
      </c>
      <c r="X232" s="586">
        <v>42563.0</v>
      </c>
      <c r="Y232" s="586">
        <v>42590.7</v>
      </c>
      <c r="Z232" s="438" t="s">
        <v>1914</v>
      </c>
      <c r="AA232" s="438" t="s">
        <v>1915</v>
      </c>
      <c r="AB232" s="586">
        <v>42590.7</v>
      </c>
      <c r="AC232" s="586">
        <v>42590.0</v>
      </c>
      <c r="AD232" s="586">
        <v>42590.0</v>
      </c>
      <c r="AE232" s="438" t="s">
        <v>1916</v>
      </c>
      <c r="AF232" s="438"/>
      <c r="AG232" s="586"/>
      <c r="AH232" s="586"/>
      <c r="AI232" s="589"/>
      <c r="AJ232" s="438"/>
      <c r="AK232" s="588">
        <v>7.18</v>
      </c>
      <c r="AL232" s="589">
        <v>0.0</v>
      </c>
      <c r="AM232" s="438" t="s">
        <v>1917</v>
      </c>
      <c r="AN232" s="438" t="s">
        <v>1918</v>
      </c>
      <c r="AO232" s="438" t="s">
        <v>1919</v>
      </c>
      <c r="AP232" s="438" t="s">
        <v>1920</v>
      </c>
      <c r="AQ232" s="438" t="s">
        <v>3254</v>
      </c>
      <c r="AR232" s="588">
        <v>0.0</v>
      </c>
      <c r="AS232" s="588">
        <v>0.0</v>
      </c>
      <c r="AT232" s="588">
        <v>0.0</v>
      </c>
      <c r="AU232" s="588">
        <v>0.0</v>
      </c>
      <c r="AV232" s="588">
        <v>0.0</v>
      </c>
      <c r="AW232" s="588">
        <v>0.69</v>
      </c>
      <c r="AX232" s="588">
        <v>19.5</v>
      </c>
      <c r="AY232" s="588">
        <v>0.0</v>
      </c>
      <c r="AZ232" s="588">
        <v>0.9</v>
      </c>
      <c r="BA232" s="588">
        <v>59.8</v>
      </c>
      <c r="BB232" s="589">
        <v>24597.0</v>
      </c>
      <c r="BC232" s="438" t="s">
        <v>1922</v>
      </c>
      <c r="BD232" s="438"/>
      <c r="BE232" s="438" t="s">
        <v>1923</v>
      </c>
      <c r="BF232" s="438" t="s">
        <v>1924</v>
      </c>
      <c r="BG232" s="438" t="s">
        <v>1925</v>
      </c>
      <c r="BH232" s="588">
        <v>0.0</v>
      </c>
      <c r="BI232" s="438" t="s">
        <v>1926</v>
      </c>
      <c r="BJ232" s="438" t="s">
        <v>1927</v>
      </c>
      <c r="BK232" s="438" t="s">
        <v>1928</v>
      </c>
      <c r="BL232" s="438" t="s">
        <v>1929</v>
      </c>
      <c r="BM232" s="438" t="s">
        <v>1930</v>
      </c>
      <c r="BN232" s="588">
        <v>29.9</v>
      </c>
      <c r="BO232" s="438" t="s">
        <v>1931</v>
      </c>
      <c r="BP232" s="438" t="s">
        <v>1932</v>
      </c>
      <c r="BQ232" s="438" t="s">
        <v>3255</v>
      </c>
      <c r="BR232" s="438" t="s">
        <v>1934</v>
      </c>
      <c r="BS232" s="438" t="s">
        <v>1935</v>
      </c>
      <c r="BT232" s="438" t="s">
        <v>1936</v>
      </c>
      <c r="BU232" s="589"/>
      <c r="BV232" s="438" t="s">
        <v>1936</v>
      </c>
      <c r="BW232" s="438"/>
      <c r="BX232" s="416">
        <f t="shared" si="3"/>
        <v>7.65</v>
      </c>
      <c r="BY232" s="89" t="s">
        <v>1937</v>
      </c>
      <c r="BZ232" s="89" t="s">
        <v>3256</v>
      </c>
    </row>
    <row r="233" ht="12.75" hidden="1" customHeight="1">
      <c r="A233" s="6">
        <v>46807.0</v>
      </c>
      <c r="B233" s="438" t="s">
        <v>3257</v>
      </c>
      <c r="C233" s="438" t="s">
        <v>3258</v>
      </c>
      <c r="D233" s="586">
        <v>42562.0</v>
      </c>
      <c r="E233" s="438" t="s">
        <v>3259</v>
      </c>
      <c r="F233" s="438" t="s">
        <v>2127</v>
      </c>
      <c r="G233" s="438" t="s">
        <v>1908</v>
      </c>
      <c r="H233" s="438" t="s">
        <v>1909</v>
      </c>
      <c r="I233" s="438" t="s">
        <v>1910</v>
      </c>
      <c r="J233" s="587">
        <v>1.0</v>
      </c>
      <c r="K233" s="416">
        <v>29.9</v>
      </c>
      <c r="L233" s="438" t="s">
        <v>1911</v>
      </c>
      <c r="M233" s="438" t="s">
        <v>3260</v>
      </c>
      <c r="N233" s="438" t="s">
        <v>1913</v>
      </c>
      <c r="O233" s="416">
        <v>1.64</v>
      </c>
      <c r="P233" s="588">
        <v>0.0</v>
      </c>
      <c r="Q233" s="588">
        <v>0.0</v>
      </c>
      <c r="R233" s="588">
        <v>2.07</v>
      </c>
      <c r="S233" s="588">
        <v>0.0</v>
      </c>
      <c r="T233" s="588">
        <v>0.0</v>
      </c>
      <c r="U233" s="588">
        <v>0.45</v>
      </c>
      <c r="V233" s="416">
        <v>0.39</v>
      </c>
      <c r="W233" s="416">
        <v>1.79</v>
      </c>
      <c r="X233" s="586">
        <v>42562.0</v>
      </c>
      <c r="Y233" s="586">
        <v>42591.768055555556</v>
      </c>
      <c r="Z233" s="438" t="s">
        <v>1914</v>
      </c>
      <c r="AA233" s="438" t="s">
        <v>1915</v>
      </c>
      <c r="AB233" s="586">
        <v>42591.768055555556</v>
      </c>
      <c r="AC233" s="586">
        <v>42569.0</v>
      </c>
      <c r="AD233" s="586">
        <v>42573.0</v>
      </c>
      <c r="AE233" s="438" t="s">
        <v>1916</v>
      </c>
      <c r="AF233" s="438"/>
      <c r="AG233" s="586"/>
      <c r="AH233" s="586"/>
      <c r="AI233" s="589"/>
      <c r="AJ233" s="438"/>
      <c r="AK233" s="588">
        <v>3.58</v>
      </c>
      <c r="AL233" s="589">
        <v>0.0</v>
      </c>
      <c r="AM233" s="438" t="s">
        <v>1917</v>
      </c>
      <c r="AN233" s="438" t="s">
        <v>1918</v>
      </c>
      <c r="AO233" s="438" t="s">
        <v>1919</v>
      </c>
      <c r="AP233" s="438" t="s">
        <v>1920</v>
      </c>
      <c r="AQ233" s="438" t="s">
        <v>3261</v>
      </c>
      <c r="AR233" s="588">
        <v>0.0</v>
      </c>
      <c r="AS233" s="588">
        <v>0.0</v>
      </c>
      <c r="AT233" s="588">
        <v>0.0</v>
      </c>
      <c r="AU233" s="588">
        <v>0.0</v>
      </c>
      <c r="AV233" s="588">
        <v>0.0</v>
      </c>
      <c r="AW233" s="588">
        <v>0.41</v>
      </c>
      <c r="AX233" s="588">
        <v>17.93</v>
      </c>
      <c r="AY233" s="588">
        <v>0.0</v>
      </c>
      <c r="AZ233" s="588">
        <v>0.45</v>
      </c>
      <c r="BA233" s="588">
        <v>29.9</v>
      </c>
      <c r="BB233" s="589">
        <v>24597.0</v>
      </c>
      <c r="BC233" s="438" t="s">
        <v>1922</v>
      </c>
      <c r="BD233" s="438"/>
      <c r="BE233" s="438" t="s">
        <v>1923</v>
      </c>
      <c r="BF233" s="438" t="s">
        <v>1924</v>
      </c>
      <c r="BG233" s="438" t="s">
        <v>1925</v>
      </c>
      <c r="BH233" s="588">
        <v>0.0</v>
      </c>
      <c r="BI233" s="438" t="s">
        <v>1926</v>
      </c>
      <c r="BJ233" s="438" t="s">
        <v>1927</v>
      </c>
      <c r="BK233" s="438" t="s">
        <v>1928</v>
      </c>
      <c r="BL233" s="438" t="s">
        <v>1929</v>
      </c>
      <c r="BM233" s="438" t="s">
        <v>1930</v>
      </c>
      <c r="BN233" s="588">
        <v>29.9</v>
      </c>
      <c r="BO233" s="438" t="s">
        <v>1931</v>
      </c>
      <c r="BP233" s="438" t="s">
        <v>2013</v>
      </c>
      <c r="BQ233" s="438" t="s">
        <v>3262</v>
      </c>
      <c r="BR233" s="438" t="s">
        <v>1934</v>
      </c>
      <c r="BS233" s="438" t="s">
        <v>1935</v>
      </c>
      <c r="BT233" s="438" t="s">
        <v>1936</v>
      </c>
      <c r="BU233" s="589"/>
      <c r="BV233" s="438" t="s">
        <v>1936</v>
      </c>
      <c r="BW233" s="438"/>
      <c r="BX233" s="416">
        <f t="shared" si="3"/>
        <v>3.82</v>
      </c>
      <c r="BY233" s="89" t="s">
        <v>1937</v>
      </c>
      <c r="BZ233" s="89" t="s">
        <v>3263</v>
      </c>
    </row>
    <row r="234" ht="12.75" hidden="1" customHeight="1">
      <c r="A234" s="6">
        <v>46809.0</v>
      </c>
      <c r="B234" s="438" t="s">
        <v>3264</v>
      </c>
      <c r="C234" s="438" t="s">
        <v>3265</v>
      </c>
      <c r="D234" s="586">
        <v>42556.0</v>
      </c>
      <c r="E234" s="438" t="s">
        <v>3266</v>
      </c>
      <c r="F234" s="438" t="s">
        <v>2127</v>
      </c>
      <c r="G234" s="438" t="s">
        <v>1948</v>
      </c>
      <c r="H234" s="438" t="s">
        <v>1909</v>
      </c>
      <c r="I234" s="438" t="s">
        <v>1910</v>
      </c>
      <c r="J234" s="587">
        <v>1.0</v>
      </c>
      <c r="K234" s="416">
        <v>56.31</v>
      </c>
      <c r="L234" s="438" t="s">
        <v>1949</v>
      </c>
      <c r="M234" s="438" t="s">
        <v>3267</v>
      </c>
      <c r="N234" s="438" t="s">
        <v>1913</v>
      </c>
      <c r="O234" s="416">
        <v>3.09</v>
      </c>
      <c r="P234" s="588">
        <v>0.0</v>
      </c>
      <c r="Q234" s="588">
        <v>0.0</v>
      </c>
      <c r="R234" s="588">
        <v>3.744</v>
      </c>
      <c r="S234" s="588">
        <v>0.0</v>
      </c>
      <c r="T234" s="588">
        <v>0.0</v>
      </c>
      <c r="U234" s="588">
        <v>0.45</v>
      </c>
      <c r="V234" s="416">
        <v>0.73</v>
      </c>
      <c r="W234" s="416">
        <v>3.38</v>
      </c>
      <c r="X234" s="586">
        <v>42556.0</v>
      </c>
      <c r="Y234" s="586">
        <v>42570.64375</v>
      </c>
      <c r="Z234" s="438" t="s">
        <v>1914</v>
      </c>
      <c r="AA234" s="438" t="s">
        <v>1915</v>
      </c>
      <c r="AB234" s="586">
        <v>42570.64375</v>
      </c>
      <c r="AC234" s="586">
        <v>42569.0</v>
      </c>
      <c r="AD234" s="586">
        <v>42569.0</v>
      </c>
      <c r="AE234" s="438" t="s">
        <v>1916</v>
      </c>
      <c r="AF234" s="438"/>
      <c r="AG234" s="586"/>
      <c r="AH234" s="586"/>
      <c r="AI234" s="589"/>
      <c r="AJ234" s="438"/>
      <c r="AK234" s="588">
        <v>6.76</v>
      </c>
      <c r="AL234" s="589">
        <v>0.0</v>
      </c>
      <c r="AM234" s="438" t="s">
        <v>1917</v>
      </c>
      <c r="AN234" s="438" t="s">
        <v>1918</v>
      </c>
      <c r="AO234" s="438" t="s">
        <v>1919</v>
      </c>
      <c r="AP234" s="438" t="s">
        <v>1920</v>
      </c>
      <c r="AQ234" s="438" t="s">
        <v>3268</v>
      </c>
      <c r="AR234" s="588">
        <v>0.0</v>
      </c>
      <c r="AS234" s="588">
        <v>0.0</v>
      </c>
      <c r="AT234" s="588">
        <v>0.0</v>
      </c>
      <c r="AU234" s="588">
        <v>0.0</v>
      </c>
      <c r="AV234" s="588">
        <v>0.0</v>
      </c>
      <c r="AW234" s="588">
        <v>0.36</v>
      </c>
      <c r="AX234" s="588">
        <v>9.76</v>
      </c>
      <c r="AY234" s="588">
        <v>0.0</v>
      </c>
      <c r="AZ234" s="588">
        <v>0.45</v>
      </c>
      <c r="BA234" s="588">
        <v>56.31</v>
      </c>
      <c r="BB234" s="589">
        <v>24600.0</v>
      </c>
      <c r="BC234" s="438" t="s">
        <v>1922</v>
      </c>
      <c r="BD234" s="438"/>
      <c r="BE234" s="438" t="s">
        <v>1952</v>
      </c>
      <c r="BF234" s="438" t="s">
        <v>1924</v>
      </c>
      <c r="BG234" s="438" t="s">
        <v>1925</v>
      </c>
      <c r="BH234" s="588">
        <v>0.0</v>
      </c>
      <c r="BI234" s="438" t="s">
        <v>1926</v>
      </c>
      <c r="BJ234" s="438" t="s">
        <v>1927</v>
      </c>
      <c r="BK234" s="438" t="s">
        <v>1928</v>
      </c>
      <c r="BL234" s="438" t="s">
        <v>1929</v>
      </c>
      <c r="BM234" s="438" t="s">
        <v>1930</v>
      </c>
      <c r="BN234" s="588">
        <v>59.9</v>
      </c>
      <c r="BO234" s="438" t="s">
        <v>1955</v>
      </c>
      <c r="BP234" s="438" t="s">
        <v>2013</v>
      </c>
      <c r="BQ234" s="438" t="s">
        <v>3269</v>
      </c>
      <c r="BR234" s="438" t="s">
        <v>1957</v>
      </c>
      <c r="BS234" s="438" t="s">
        <v>1958</v>
      </c>
      <c r="BT234" s="438" t="s">
        <v>1936</v>
      </c>
      <c r="BU234" s="589"/>
      <c r="BV234" s="438" t="s">
        <v>1936</v>
      </c>
      <c r="BW234" s="438"/>
      <c r="BX234" s="416">
        <f t="shared" si="3"/>
        <v>7.2</v>
      </c>
      <c r="BY234" s="89" t="s">
        <v>1937</v>
      </c>
      <c r="BZ234" s="89" t="s">
        <v>3270</v>
      </c>
    </row>
    <row r="235" ht="12.75" hidden="1" customHeight="1">
      <c r="A235" s="6">
        <v>46809.0</v>
      </c>
      <c r="B235" s="438" t="s">
        <v>3264</v>
      </c>
      <c r="C235" s="438" t="s">
        <v>3265</v>
      </c>
      <c r="D235" s="586">
        <v>42556.0</v>
      </c>
      <c r="E235" s="438" t="s">
        <v>3266</v>
      </c>
      <c r="F235" s="438" t="s">
        <v>2127</v>
      </c>
      <c r="G235" s="438" t="s">
        <v>1908</v>
      </c>
      <c r="H235" s="438" t="s">
        <v>1909</v>
      </c>
      <c r="I235" s="438" t="s">
        <v>1910</v>
      </c>
      <c r="J235" s="587">
        <v>1.0</v>
      </c>
      <c r="K235" s="416">
        <v>29.9</v>
      </c>
      <c r="L235" s="438" t="s">
        <v>1911</v>
      </c>
      <c r="M235" s="438" t="s">
        <v>3267</v>
      </c>
      <c r="N235" s="438" t="s">
        <v>1913</v>
      </c>
      <c r="O235" s="416">
        <v>1.64</v>
      </c>
      <c r="P235" s="588">
        <v>0.0</v>
      </c>
      <c r="Q235" s="588">
        <v>0.0</v>
      </c>
      <c r="R235" s="588">
        <v>2.07</v>
      </c>
      <c r="S235" s="588">
        <v>0.0</v>
      </c>
      <c r="T235" s="588">
        <v>0.0</v>
      </c>
      <c r="U235" s="588">
        <v>0.45</v>
      </c>
      <c r="V235" s="416">
        <v>0.39</v>
      </c>
      <c r="W235" s="416">
        <v>1.79</v>
      </c>
      <c r="X235" s="586">
        <v>42556.0</v>
      </c>
      <c r="Y235" s="586">
        <v>42570.64375</v>
      </c>
      <c r="Z235" s="438" t="s">
        <v>1914</v>
      </c>
      <c r="AA235" s="438" t="s">
        <v>1915</v>
      </c>
      <c r="AB235" s="586">
        <v>42570.64375</v>
      </c>
      <c r="AC235" s="586">
        <v>42569.0</v>
      </c>
      <c r="AD235" s="586">
        <v>42569.0</v>
      </c>
      <c r="AE235" s="438" t="s">
        <v>1916</v>
      </c>
      <c r="AF235" s="438"/>
      <c r="AG235" s="586"/>
      <c r="AH235" s="586"/>
      <c r="AI235" s="589"/>
      <c r="AJ235" s="438"/>
      <c r="AK235" s="588">
        <v>3.58</v>
      </c>
      <c r="AL235" s="589">
        <v>0.0</v>
      </c>
      <c r="AM235" s="438" t="s">
        <v>1917</v>
      </c>
      <c r="AN235" s="438" t="s">
        <v>1918</v>
      </c>
      <c r="AO235" s="438" t="s">
        <v>1919</v>
      </c>
      <c r="AP235" s="438" t="s">
        <v>1920</v>
      </c>
      <c r="AQ235" s="438" t="s">
        <v>3268</v>
      </c>
      <c r="AR235" s="588">
        <v>0.0</v>
      </c>
      <c r="AS235" s="588">
        <v>0.0</v>
      </c>
      <c r="AT235" s="588">
        <v>0.0</v>
      </c>
      <c r="AU235" s="588">
        <v>0.0</v>
      </c>
      <c r="AV235" s="588">
        <v>0.0</v>
      </c>
      <c r="AW235" s="588">
        <v>0.34</v>
      </c>
      <c r="AX235" s="588">
        <v>9.58</v>
      </c>
      <c r="AY235" s="588">
        <v>0.0</v>
      </c>
      <c r="AZ235" s="588">
        <v>0.45</v>
      </c>
      <c r="BA235" s="588">
        <v>29.9</v>
      </c>
      <c r="BB235" s="589">
        <v>24597.0</v>
      </c>
      <c r="BC235" s="438" t="s">
        <v>1922</v>
      </c>
      <c r="BD235" s="438"/>
      <c r="BE235" s="438" t="s">
        <v>1923</v>
      </c>
      <c r="BF235" s="438" t="s">
        <v>1924</v>
      </c>
      <c r="BG235" s="438" t="s">
        <v>1925</v>
      </c>
      <c r="BH235" s="588">
        <v>0.0</v>
      </c>
      <c r="BI235" s="438" t="s">
        <v>1926</v>
      </c>
      <c r="BJ235" s="438" t="s">
        <v>1927</v>
      </c>
      <c r="BK235" s="438" t="s">
        <v>1928</v>
      </c>
      <c r="BL235" s="438" t="s">
        <v>1929</v>
      </c>
      <c r="BM235" s="438" t="s">
        <v>1930</v>
      </c>
      <c r="BN235" s="588">
        <v>29.9</v>
      </c>
      <c r="BO235" s="438" t="s">
        <v>1931</v>
      </c>
      <c r="BP235" s="438" t="s">
        <v>2013</v>
      </c>
      <c r="BQ235" s="438" t="s">
        <v>3269</v>
      </c>
      <c r="BR235" s="438" t="s">
        <v>1934</v>
      </c>
      <c r="BS235" s="438" t="s">
        <v>1935</v>
      </c>
      <c r="BT235" s="438" t="s">
        <v>1936</v>
      </c>
      <c r="BU235" s="589"/>
      <c r="BV235" s="438" t="s">
        <v>1936</v>
      </c>
      <c r="BW235" s="438"/>
      <c r="BX235" s="416">
        <f t="shared" si="3"/>
        <v>3.82</v>
      </c>
      <c r="BY235" s="89" t="s">
        <v>1937</v>
      </c>
      <c r="BZ235" s="89" t="s">
        <v>3270</v>
      </c>
    </row>
    <row r="236" ht="12.75" hidden="1" customHeight="1">
      <c r="A236" s="6">
        <v>46944.0</v>
      </c>
      <c r="B236" s="438" t="s">
        <v>3271</v>
      </c>
      <c r="C236" s="438" t="s">
        <v>3272</v>
      </c>
      <c r="D236" s="586">
        <v>42556.0</v>
      </c>
      <c r="E236" s="438" t="s">
        <v>3273</v>
      </c>
      <c r="F236" s="438" t="s">
        <v>2127</v>
      </c>
      <c r="G236" s="438" t="s">
        <v>1908</v>
      </c>
      <c r="H236" s="438" t="s">
        <v>1909</v>
      </c>
      <c r="I236" s="438" t="s">
        <v>1910</v>
      </c>
      <c r="J236" s="587">
        <v>1.0</v>
      </c>
      <c r="K236" s="416">
        <v>29.9</v>
      </c>
      <c r="L236" s="438" t="s">
        <v>1911</v>
      </c>
      <c r="M236" s="438" t="s">
        <v>3274</v>
      </c>
      <c r="N236" s="438" t="s">
        <v>1913</v>
      </c>
      <c r="O236" s="416">
        <v>1.64</v>
      </c>
      <c r="P236" s="588">
        <v>0.0</v>
      </c>
      <c r="Q236" s="588">
        <v>0.0</v>
      </c>
      <c r="R236" s="588">
        <v>2.07</v>
      </c>
      <c r="S236" s="588">
        <v>0.0</v>
      </c>
      <c r="T236" s="588">
        <v>0.0</v>
      </c>
      <c r="U236" s="588">
        <v>0.45</v>
      </c>
      <c r="V236" s="416">
        <v>0.39</v>
      </c>
      <c r="W236" s="416">
        <v>1.79</v>
      </c>
      <c r="X236" s="586">
        <v>42556.0</v>
      </c>
      <c r="Y236" s="586">
        <v>42570.40694444445</v>
      </c>
      <c r="Z236" s="438" t="s">
        <v>1914</v>
      </c>
      <c r="AA236" s="438" t="s">
        <v>1915</v>
      </c>
      <c r="AB236" s="586">
        <v>42570.40694444445</v>
      </c>
      <c r="AC236" s="586">
        <v>42569.0</v>
      </c>
      <c r="AD236" s="586">
        <v>42569.0</v>
      </c>
      <c r="AE236" s="438" t="s">
        <v>1916</v>
      </c>
      <c r="AF236" s="438"/>
      <c r="AG236" s="586"/>
      <c r="AH236" s="586"/>
      <c r="AI236" s="589"/>
      <c r="AJ236" s="438"/>
      <c r="AK236" s="588">
        <v>3.58</v>
      </c>
      <c r="AL236" s="589">
        <v>0.0</v>
      </c>
      <c r="AM236" s="438" t="s">
        <v>1917</v>
      </c>
      <c r="AN236" s="438" t="s">
        <v>1918</v>
      </c>
      <c r="AO236" s="438" t="s">
        <v>1919</v>
      </c>
      <c r="AP236" s="438" t="s">
        <v>1920</v>
      </c>
      <c r="AQ236" s="438" t="s">
        <v>3275</v>
      </c>
      <c r="AR236" s="588">
        <v>0.0</v>
      </c>
      <c r="AS236" s="588">
        <v>0.0</v>
      </c>
      <c r="AT236" s="588">
        <v>0.0</v>
      </c>
      <c r="AU236" s="588">
        <v>0.0</v>
      </c>
      <c r="AV236" s="588">
        <v>0.0</v>
      </c>
      <c r="AW236" s="588">
        <v>0.37</v>
      </c>
      <c r="AX236" s="588">
        <v>12.92</v>
      </c>
      <c r="AY236" s="588">
        <v>0.0</v>
      </c>
      <c r="AZ236" s="588">
        <v>0.45</v>
      </c>
      <c r="BA236" s="588">
        <v>29.9</v>
      </c>
      <c r="BB236" s="589">
        <v>24597.0</v>
      </c>
      <c r="BC236" s="438" t="s">
        <v>1922</v>
      </c>
      <c r="BD236" s="438"/>
      <c r="BE236" s="438" t="s">
        <v>1923</v>
      </c>
      <c r="BF236" s="438" t="s">
        <v>1924</v>
      </c>
      <c r="BG236" s="438" t="s">
        <v>1925</v>
      </c>
      <c r="BH236" s="588">
        <v>0.0</v>
      </c>
      <c r="BI236" s="438" t="s">
        <v>1926</v>
      </c>
      <c r="BJ236" s="438" t="s">
        <v>1927</v>
      </c>
      <c r="BK236" s="438" t="s">
        <v>1928</v>
      </c>
      <c r="BL236" s="438" t="s">
        <v>1929</v>
      </c>
      <c r="BM236" s="438" t="s">
        <v>1930</v>
      </c>
      <c r="BN236" s="588">
        <v>29.9</v>
      </c>
      <c r="BO236" s="438" t="s">
        <v>1931</v>
      </c>
      <c r="BP236" s="438" t="s">
        <v>2013</v>
      </c>
      <c r="BQ236" s="438" t="s">
        <v>3276</v>
      </c>
      <c r="BR236" s="438" t="s">
        <v>1934</v>
      </c>
      <c r="BS236" s="438" t="s">
        <v>1935</v>
      </c>
      <c r="BT236" s="438" t="s">
        <v>1936</v>
      </c>
      <c r="BU236" s="589"/>
      <c r="BV236" s="438" t="s">
        <v>1936</v>
      </c>
      <c r="BW236" s="438"/>
      <c r="BX236" s="416">
        <f t="shared" si="3"/>
        <v>3.82</v>
      </c>
      <c r="BY236" s="89" t="s">
        <v>1937</v>
      </c>
      <c r="BZ236" s="89" t="s">
        <v>3277</v>
      </c>
    </row>
    <row r="237" ht="12.75" hidden="1" customHeight="1">
      <c r="A237" s="6">
        <v>47005.0</v>
      </c>
      <c r="B237" s="438" t="s">
        <v>3278</v>
      </c>
      <c r="C237" s="438" t="s">
        <v>3279</v>
      </c>
      <c r="D237" s="586">
        <v>42558.0</v>
      </c>
      <c r="E237" s="438" t="s">
        <v>3280</v>
      </c>
      <c r="F237" s="438" t="s">
        <v>1981</v>
      </c>
      <c r="G237" s="438" t="s">
        <v>1908</v>
      </c>
      <c r="H237" s="438" t="s">
        <v>1909</v>
      </c>
      <c r="I237" s="438" t="s">
        <v>1910</v>
      </c>
      <c r="J237" s="587">
        <v>1.0</v>
      </c>
      <c r="K237" s="416">
        <v>29.9</v>
      </c>
      <c r="L237" s="438" t="s">
        <v>1911</v>
      </c>
      <c r="M237" s="438" t="s">
        <v>3281</v>
      </c>
      <c r="N237" s="438" t="s">
        <v>1913</v>
      </c>
      <c r="O237" s="416">
        <v>1.64</v>
      </c>
      <c r="P237" s="588">
        <v>0.0</v>
      </c>
      <c r="Q237" s="588">
        <v>0.0</v>
      </c>
      <c r="R237" s="588">
        <v>2.07</v>
      </c>
      <c r="S237" s="588">
        <v>0.0</v>
      </c>
      <c r="T237" s="588">
        <v>0.0</v>
      </c>
      <c r="U237" s="588">
        <v>0.45</v>
      </c>
      <c r="V237" s="416">
        <v>0.39</v>
      </c>
      <c r="W237" s="416">
        <v>1.79</v>
      </c>
      <c r="X237" s="586">
        <v>42558.0</v>
      </c>
      <c r="Y237" s="586">
        <v>42569.64375</v>
      </c>
      <c r="Z237" s="438" t="s">
        <v>1914</v>
      </c>
      <c r="AA237" s="438" t="s">
        <v>1915</v>
      </c>
      <c r="AB237" s="586">
        <v>42569.64375</v>
      </c>
      <c r="AC237" s="586">
        <v>42569.0</v>
      </c>
      <c r="AD237" s="586">
        <v>42569.0</v>
      </c>
      <c r="AE237" s="438" t="s">
        <v>1916</v>
      </c>
      <c r="AF237" s="438"/>
      <c r="AG237" s="586"/>
      <c r="AH237" s="586"/>
      <c r="AI237" s="589"/>
      <c r="AJ237" s="438"/>
      <c r="AK237" s="588">
        <v>3.58</v>
      </c>
      <c r="AL237" s="589">
        <v>0.0</v>
      </c>
      <c r="AM237" s="438" t="s">
        <v>1917</v>
      </c>
      <c r="AN237" s="438" t="s">
        <v>1918</v>
      </c>
      <c r="AO237" s="438" t="s">
        <v>1919</v>
      </c>
      <c r="AP237" s="438" t="s">
        <v>1920</v>
      </c>
      <c r="AQ237" s="438" t="s">
        <v>3282</v>
      </c>
      <c r="AR237" s="588">
        <v>0.0</v>
      </c>
      <c r="AS237" s="588">
        <v>0.0</v>
      </c>
      <c r="AT237" s="588">
        <v>0.0</v>
      </c>
      <c r="AU237" s="588">
        <v>0.0</v>
      </c>
      <c r="AV237" s="588">
        <v>0.0</v>
      </c>
      <c r="AW237" s="588">
        <v>0.36</v>
      </c>
      <c r="AX237" s="588">
        <v>5.02</v>
      </c>
      <c r="AY237" s="588">
        <v>0.0</v>
      </c>
      <c r="AZ237" s="588">
        <v>0.45</v>
      </c>
      <c r="BA237" s="588">
        <v>29.9</v>
      </c>
      <c r="BB237" s="589">
        <v>24597.0</v>
      </c>
      <c r="BC237" s="438" t="s">
        <v>1922</v>
      </c>
      <c r="BD237" s="438"/>
      <c r="BE237" s="438" t="s">
        <v>1923</v>
      </c>
      <c r="BF237" s="438" t="s">
        <v>1924</v>
      </c>
      <c r="BG237" s="438" t="s">
        <v>1925</v>
      </c>
      <c r="BH237" s="588">
        <v>0.0</v>
      </c>
      <c r="BI237" s="438" t="s">
        <v>1926</v>
      </c>
      <c r="BJ237" s="438" t="s">
        <v>1927</v>
      </c>
      <c r="BK237" s="438" t="s">
        <v>1928</v>
      </c>
      <c r="BL237" s="438" t="s">
        <v>1929</v>
      </c>
      <c r="BM237" s="438" t="s">
        <v>1930</v>
      </c>
      <c r="BN237" s="588">
        <v>29.9</v>
      </c>
      <c r="BO237" s="438" t="s">
        <v>1931</v>
      </c>
      <c r="BP237" s="438" t="s">
        <v>1967</v>
      </c>
      <c r="BQ237" s="438" t="s">
        <v>3283</v>
      </c>
      <c r="BR237" s="438" t="s">
        <v>1934</v>
      </c>
      <c r="BS237" s="438" t="s">
        <v>1935</v>
      </c>
      <c r="BT237" s="438" t="s">
        <v>1936</v>
      </c>
      <c r="BU237" s="589"/>
      <c r="BV237" s="438" t="s">
        <v>1936</v>
      </c>
      <c r="BW237" s="438"/>
      <c r="BX237" s="416">
        <f t="shared" si="3"/>
        <v>3.82</v>
      </c>
      <c r="BY237" s="89" t="s">
        <v>1937</v>
      </c>
      <c r="BZ237" s="89" t="s">
        <v>3284</v>
      </c>
    </row>
    <row r="238" ht="12.75" hidden="1" customHeight="1">
      <c r="A238" s="6">
        <v>47040.0</v>
      </c>
      <c r="B238" s="438" t="s">
        <v>3285</v>
      </c>
      <c r="C238" s="438" t="s">
        <v>3286</v>
      </c>
      <c r="D238" s="586">
        <v>42556.0</v>
      </c>
      <c r="E238" s="438" t="s">
        <v>3287</v>
      </c>
      <c r="F238" s="438" t="s">
        <v>2010</v>
      </c>
      <c r="G238" s="438" t="s">
        <v>1908</v>
      </c>
      <c r="H238" s="438" t="s">
        <v>1909</v>
      </c>
      <c r="I238" s="438" t="s">
        <v>1910</v>
      </c>
      <c r="J238" s="587">
        <v>1.0</v>
      </c>
      <c r="K238" s="416">
        <v>29.9</v>
      </c>
      <c r="L238" s="438" t="s">
        <v>1911</v>
      </c>
      <c r="M238" s="438" t="s">
        <v>3288</v>
      </c>
      <c r="N238" s="438" t="s">
        <v>1913</v>
      </c>
      <c r="O238" s="416">
        <v>1.64</v>
      </c>
      <c r="P238" s="588">
        <v>0.0</v>
      </c>
      <c r="Q238" s="588">
        <v>0.0</v>
      </c>
      <c r="R238" s="588">
        <v>2.07</v>
      </c>
      <c r="S238" s="588">
        <v>0.0</v>
      </c>
      <c r="T238" s="588">
        <v>0.0</v>
      </c>
      <c r="U238" s="588">
        <v>0.45</v>
      </c>
      <c r="V238" s="416">
        <v>0.39</v>
      </c>
      <c r="W238" s="416">
        <v>1.79</v>
      </c>
      <c r="X238" s="586">
        <v>42556.0</v>
      </c>
      <c r="Y238" s="586">
        <v>42570.64375</v>
      </c>
      <c r="Z238" s="438" t="s">
        <v>1914</v>
      </c>
      <c r="AA238" s="438" t="s">
        <v>1915</v>
      </c>
      <c r="AB238" s="586">
        <v>42570.64375</v>
      </c>
      <c r="AC238" s="586">
        <v>42569.0</v>
      </c>
      <c r="AD238" s="586">
        <v>42569.0</v>
      </c>
      <c r="AE238" s="438" t="s">
        <v>1916</v>
      </c>
      <c r="AF238" s="438"/>
      <c r="AG238" s="586"/>
      <c r="AH238" s="586"/>
      <c r="AI238" s="589"/>
      <c r="AJ238" s="438"/>
      <c r="AK238" s="588">
        <v>3.58</v>
      </c>
      <c r="AL238" s="589">
        <v>0.0</v>
      </c>
      <c r="AM238" s="438" t="s">
        <v>1917</v>
      </c>
      <c r="AN238" s="438" t="s">
        <v>1918</v>
      </c>
      <c r="AO238" s="438" t="s">
        <v>1919</v>
      </c>
      <c r="AP238" s="438" t="s">
        <v>1920</v>
      </c>
      <c r="AQ238" s="438" t="s">
        <v>3289</v>
      </c>
      <c r="AR238" s="588">
        <v>0.0</v>
      </c>
      <c r="AS238" s="588">
        <v>0.0</v>
      </c>
      <c r="AT238" s="588">
        <v>0.0</v>
      </c>
      <c r="AU238" s="588">
        <v>0.0</v>
      </c>
      <c r="AV238" s="588">
        <v>0.0</v>
      </c>
      <c r="AW238" s="588">
        <v>0.37</v>
      </c>
      <c r="AX238" s="588">
        <v>12.92</v>
      </c>
      <c r="AY238" s="588">
        <v>0.0</v>
      </c>
      <c r="AZ238" s="588">
        <v>0.45</v>
      </c>
      <c r="BA238" s="588">
        <v>29.9</v>
      </c>
      <c r="BB238" s="589">
        <v>24597.0</v>
      </c>
      <c r="BC238" s="438" t="s">
        <v>1922</v>
      </c>
      <c r="BD238" s="438"/>
      <c r="BE238" s="438" t="s">
        <v>1923</v>
      </c>
      <c r="BF238" s="438" t="s">
        <v>1924</v>
      </c>
      <c r="BG238" s="438" t="s">
        <v>1925</v>
      </c>
      <c r="BH238" s="588">
        <v>0.0</v>
      </c>
      <c r="BI238" s="438" t="s">
        <v>1926</v>
      </c>
      <c r="BJ238" s="438" t="s">
        <v>1927</v>
      </c>
      <c r="BK238" s="438" t="s">
        <v>1928</v>
      </c>
      <c r="BL238" s="438" t="s">
        <v>1929</v>
      </c>
      <c r="BM238" s="438" t="s">
        <v>1930</v>
      </c>
      <c r="BN238" s="588">
        <v>29.9</v>
      </c>
      <c r="BO238" s="438" t="s">
        <v>1931</v>
      </c>
      <c r="BP238" s="438" t="s">
        <v>2013</v>
      </c>
      <c r="BQ238" s="438" t="s">
        <v>3290</v>
      </c>
      <c r="BR238" s="438" t="s">
        <v>1934</v>
      </c>
      <c r="BS238" s="438" t="s">
        <v>1935</v>
      </c>
      <c r="BT238" s="438" t="s">
        <v>1936</v>
      </c>
      <c r="BU238" s="589"/>
      <c r="BV238" s="438" t="s">
        <v>1936</v>
      </c>
      <c r="BW238" s="438"/>
      <c r="BX238" s="416">
        <f t="shared" si="3"/>
        <v>3.82</v>
      </c>
      <c r="BY238" s="89" t="s">
        <v>1937</v>
      </c>
      <c r="BZ238" s="89" t="s">
        <v>3291</v>
      </c>
    </row>
    <row r="239" ht="12.75" hidden="1" customHeight="1">
      <c r="A239" s="6">
        <v>47052.0</v>
      </c>
      <c r="B239" s="438" t="s">
        <v>3292</v>
      </c>
      <c r="C239" s="438" t="s">
        <v>3293</v>
      </c>
      <c r="D239" s="586">
        <v>42556.0</v>
      </c>
      <c r="E239" s="438" t="s">
        <v>3294</v>
      </c>
      <c r="F239" s="438" t="s">
        <v>2127</v>
      </c>
      <c r="G239" s="438" t="s">
        <v>1908</v>
      </c>
      <c r="H239" s="438" t="s">
        <v>1909</v>
      </c>
      <c r="I239" s="438" t="s">
        <v>1910</v>
      </c>
      <c r="J239" s="587">
        <v>1.0</v>
      </c>
      <c r="K239" s="416">
        <v>29.9</v>
      </c>
      <c r="L239" s="438" t="s">
        <v>1911</v>
      </c>
      <c r="M239" s="438" t="s">
        <v>3295</v>
      </c>
      <c r="N239" s="438" t="s">
        <v>1913</v>
      </c>
      <c r="O239" s="416">
        <v>1.64</v>
      </c>
      <c r="P239" s="588">
        <v>0.0</v>
      </c>
      <c r="Q239" s="588">
        <v>0.0</v>
      </c>
      <c r="R239" s="588">
        <v>2.07</v>
      </c>
      <c r="S239" s="588">
        <v>0.0</v>
      </c>
      <c r="T239" s="588">
        <v>0.0</v>
      </c>
      <c r="U239" s="588">
        <v>0.45</v>
      </c>
      <c r="V239" s="416">
        <v>0.39</v>
      </c>
      <c r="W239" s="416">
        <v>1.79</v>
      </c>
      <c r="X239" s="586">
        <v>42556.0</v>
      </c>
      <c r="Y239" s="586">
        <v>42570.40694444445</v>
      </c>
      <c r="Z239" s="438" t="s">
        <v>1914</v>
      </c>
      <c r="AA239" s="438" t="s">
        <v>1915</v>
      </c>
      <c r="AB239" s="586">
        <v>42570.40694444445</v>
      </c>
      <c r="AC239" s="586">
        <v>42569.0</v>
      </c>
      <c r="AD239" s="586">
        <v>42569.0</v>
      </c>
      <c r="AE239" s="438" t="s">
        <v>1916</v>
      </c>
      <c r="AF239" s="438"/>
      <c r="AG239" s="586"/>
      <c r="AH239" s="586"/>
      <c r="AI239" s="589"/>
      <c r="AJ239" s="438"/>
      <c r="AK239" s="588">
        <v>3.58</v>
      </c>
      <c r="AL239" s="589">
        <v>0.0</v>
      </c>
      <c r="AM239" s="438" t="s">
        <v>1917</v>
      </c>
      <c r="AN239" s="438" t="s">
        <v>1918</v>
      </c>
      <c r="AO239" s="438" t="s">
        <v>1919</v>
      </c>
      <c r="AP239" s="438" t="s">
        <v>1920</v>
      </c>
      <c r="AQ239" s="438" t="s">
        <v>3296</v>
      </c>
      <c r="AR239" s="588">
        <v>0.0</v>
      </c>
      <c r="AS239" s="588">
        <v>0.0</v>
      </c>
      <c r="AT239" s="588">
        <v>0.0</v>
      </c>
      <c r="AU239" s="588">
        <v>0.0</v>
      </c>
      <c r="AV239" s="588">
        <v>0.0</v>
      </c>
      <c r="AW239" s="588">
        <v>0.37</v>
      </c>
      <c r="AX239" s="588">
        <v>12.78</v>
      </c>
      <c r="AY239" s="588">
        <v>0.0</v>
      </c>
      <c r="AZ239" s="588">
        <v>0.45</v>
      </c>
      <c r="BA239" s="588">
        <v>29.9</v>
      </c>
      <c r="BB239" s="589">
        <v>24597.0</v>
      </c>
      <c r="BC239" s="438" t="s">
        <v>1922</v>
      </c>
      <c r="BD239" s="438"/>
      <c r="BE239" s="438" t="s">
        <v>1923</v>
      </c>
      <c r="BF239" s="438" t="s">
        <v>1924</v>
      </c>
      <c r="BG239" s="438" t="s">
        <v>1925</v>
      </c>
      <c r="BH239" s="588">
        <v>0.0</v>
      </c>
      <c r="BI239" s="438" t="s">
        <v>1926</v>
      </c>
      <c r="BJ239" s="438" t="s">
        <v>1927</v>
      </c>
      <c r="BK239" s="438" t="s">
        <v>1928</v>
      </c>
      <c r="BL239" s="438" t="s">
        <v>1929</v>
      </c>
      <c r="BM239" s="438" t="s">
        <v>1930</v>
      </c>
      <c r="BN239" s="588">
        <v>29.9</v>
      </c>
      <c r="BO239" s="438" t="s">
        <v>1931</v>
      </c>
      <c r="BP239" s="438" t="s">
        <v>2013</v>
      </c>
      <c r="BQ239" s="438" t="s">
        <v>3297</v>
      </c>
      <c r="BR239" s="438" t="s">
        <v>1934</v>
      </c>
      <c r="BS239" s="438" t="s">
        <v>1935</v>
      </c>
      <c r="BT239" s="438" t="s">
        <v>1936</v>
      </c>
      <c r="BU239" s="589"/>
      <c r="BV239" s="438" t="s">
        <v>1936</v>
      </c>
      <c r="BW239" s="438"/>
      <c r="BX239" s="416">
        <f t="shared" si="3"/>
        <v>3.82</v>
      </c>
      <c r="BY239" s="89" t="s">
        <v>1937</v>
      </c>
      <c r="BZ239" s="89" t="s">
        <v>3298</v>
      </c>
    </row>
    <row r="240" ht="12.75" hidden="1" customHeight="1">
      <c r="A240" s="6">
        <v>47108.0</v>
      </c>
      <c r="B240" s="438" t="s">
        <v>3299</v>
      </c>
      <c r="C240" s="438" t="s">
        <v>3300</v>
      </c>
      <c r="D240" s="586">
        <v>42556.0</v>
      </c>
      <c r="E240" s="438" t="s">
        <v>3301</v>
      </c>
      <c r="F240" s="438" t="s">
        <v>2523</v>
      </c>
      <c r="G240" s="438" t="s">
        <v>1908</v>
      </c>
      <c r="H240" s="438" t="s">
        <v>1909</v>
      </c>
      <c r="I240" s="438" t="s">
        <v>1910</v>
      </c>
      <c r="J240" s="587">
        <v>1.0</v>
      </c>
      <c r="K240" s="416">
        <v>29.9</v>
      </c>
      <c r="L240" s="438" t="s">
        <v>1911</v>
      </c>
      <c r="M240" s="438" t="s">
        <v>3302</v>
      </c>
      <c r="N240" s="438" t="s">
        <v>1913</v>
      </c>
      <c r="O240" s="416">
        <v>1.64</v>
      </c>
      <c r="P240" s="588">
        <v>0.0</v>
      </c>
      <c r="Q240" s="588">
        <v>0.0</v>
      </c>
      <c r="R240" s="588">
        <v>2.07</v>
      </c>
      <c r="S240" s="588">
        <v>0.0</v>
      </c>
      <c r="T240" s="588">
        <v>0.0</v>
      </c>
      <c r="U240" s="588">
        <v>0.45</v>
      </c>
      <c r="V240" s="416">
        <v>0.39</v>
      </c>
      <c r="W240" s="416">
        <v>1.79</v>
      </c>
      <c r="X240" s="586">
        <v>42556.0</v>
      </c>
      <c r="Y240" s="586">
        <v>42569.64375</v>
      </c>
      <c r="Z240" s="438" t="s">
        <v>1914</v>
      </c>
      <c r="AA240" s="438" t="s">
        <v>1915</v>
      </c>
      <c r="AB240" s="586">
        <v>42569.64375</v>
      </c>
      <c r="AC240" s="586">
        <v>42569.0</v>
      </c>
      <c r="AD240" s="586">
        <v>42569.0</v>
      </c>
      <c r="AE240" s="438" t="s">
        <v>1916</v>
      </c>
      <c r="AF240" s="438"/>
      <c r="AG240" s="586"/>
      <c r="AH240" s="586"/>
      <c r="AI240" s="589"/>
      <c r="AJ240" s="438"/>
      <c r="AK240" s="588">
        <v>3.58</v>
      </c>
      <c r="AL240" s="589">
        <v>0.0</v>
      </c>
      <c r="AM240" s="438" t="s">
        <v>1917</v>
      </c>
      <c r="AN240" s="438" t="s">
        <v>1918</v>
      </c>
      <c r="AO240" s="438" t="s">
        <v>1919</v>
      </c>
      <c r="AP240" s="438" t="s">
        <v>1920</v>
      </c>
      <c r="AQ240" s="438" t="s">
        <v>3303</v>
      </c>
      <c r="AR240" s="588">
        <v>0.0</v>
      </c>
      <c r="AS240" s="588">
        <v>0.0</v>
      </c>
      <c r="AT240" s="588">
        <v>0.0</v>
      </c>
      <c r="AU240" s="588">
        <v>0.0</v>
      </c>
      <c r="AV240" s="588">
        <v>0.0</v>
      </c>
      <c r="AW240" s="588">
        <v>0.42</v>
      </c>
      <c r="AX240" s="588">
        <v>7.19</v>
      </c>
      <c r="AY240" s="588">
        <v>0.0</v>
      </c>
      <c r="AZ240" s="588">
        <v>0.45</v>
      </c>
      <c r="BA240" s="588">
        <v>29.9</v>
      </c>
      <c r="BB240" s="589">
        <v>24597.0</v>
      </c>
      <c r="BC240" s="438" t="s">
        <v>1922</v>
      </c>
      <c r="BD240" s="438"/>
      <c r="BE240" s="438" t="s">
        <v>1923</v>
      </c>
      <c r="BF240" s="438" t="s">
        <v>1924</v>
      </c>
      <c r="BG240" s="438" t="s">
        <v>1925</v>
      </c>
      <c r="BH240" s="588">
        <v>0.0</v>
      </c>
      <c r="BI240" s="438" t="s">
        <v>1926</v>
      </c>
      <c r="BJ240" s="438" t="s">
        <v>1927</v>
      </c>
      <c r="BK240" s="438" t="s">
        <v>1928</v>
      </c>
      <c r="BL240" s="438" t="s">
        <v>1929</v>
      </c>
      <c r="BM240" s="438" t="s">
        <v>1930</v>
      </c>
      <c r="BN240" s="588">
        <v>29.9</v>
      </c>
      <c r="BO240" s="438" t="s">
        <v>1931</v>
      </c>
      <c r="BP240" s="438" t="s">
        <v>1967</v>
      </c>
      <c r="BQ240" s="438" t="s">
        <v>3304</v>
      </c>
      <c r="BR240" s="438" t="s">
        <v>1934</v>
      </c>
      <c r="BS240" s="438" t="s">
        <v>1935</v>
      </c>
      <c r="BT240" s="438" t="s">
        <v>1936</v>
      </c>
      <c r="BU240" s="589"/>
      <c r="BV240" s="438" t="s">
        <v>1936</v>
      </c>
      <c r="BW240" s="438"/>
      <c r="BX240" s="416">
        <f t="shared" si="3"/>
        <v>3.82</v>
      </c>
      <c r="BY240" s="89" t="s">
        <v>1937</v>
      </c>
      <c r="BZ240" s="89" t="s">
        <v>3305</v>
      </c>
    </row>
    <row r="241" ht="12.75" hidden="1" customHeight="1">
      <c r="A241" s="6">
        <v>47110.0</v>
      </c>
      <c r="B241" s="438" t="s">
        <v>3306</v>
      </c>
      <c r="C241" s="438" t="s">
        <v>3307</v>
      </c>
      <c r="D241" s="586">
        <v>42556.0</v>
      </c>
      <c r="E241" s="438" t="s">
        <v>3308</v>
      </c>
      <c r="F241" s="438" t="s">
        <v>2010</v>
      </c>
      <c r="G241" s="438" t="s">
        <v>1908</v>
      </c>
      <c r="H241" s="438" t="s">
        <v>1909</v>
      </c>
      <c r="I241" s="438" t="s">
        <v>1910</v>
      </c>
      <c r="J241" s="587">
        <v>1.0</v>
      </c>
      <c r="K241" s="416">
        <v>29.9</v>
      </c>
      <c r="L241" s="438" t="s">
        <v>1911</v>
      </c>
      <c r="M241" s="438" t="s">
        <v>3309</v>
      </c>
      <c r="N241" s="438" t="s">
        <v>1913</v>
      </c>
      <c r="O241" s="416">
        <v>1.64</v>
      </c>
      <c r="P241" s="588">
        <v>0.0</v>
      </c>
      <c r="Q241" s="588">
        <v>0.0</v>
      </c>
      <c r="R241" s="588">
        <v>2.07</v>
      </c>
      <c r="S241" s="588">
        <v>0.0</v>
      </c>
      <c r="T241" s="588">
        <v>0.0</v>
      </c>
      <c r="U241" s="588">
        <v>0.45</v>
      </c>
      <c r="V241" s="416">
        <v>0.39</v>
      </c>
      <c r="W241" s="416">
        <v>1.79</v>
      </c>
      <c r="X241" s="586">
        <v>42556.0</v>
      </c>
      <c r="Y241" s="586">
        <v>42570.40694444445</v>
      </c>
      <c r="Z241" s="438" t="s">
        <v>1914</v>
      </c>
      <c r="AA241" s="438" t="s">
        <v>1915</v>
      </c>
      <c r="AB241" s="586">
        <v>42570.40694444445</v>
      </c>
      <c r="AC241" s="586">
        <v>42569.0</v>
      </c>
      <c r="AD241" s="586">
        <v>42569.0</v>
      </c>
      <c r="AE241" s="438" t="s">
        <v>1916</v>
      </c>
      <c r="AF241" s="438"/>
      <c r="AG241" s="586"/>
      <c r="AH241" s="586"/>
      <c r="AI241" s="589"/>
      <c r="AJ241" s="438"/>
      <c r="AK241" s="588">
        <v>3.58</v>
      </c>
      <c r="AL241" s="589">
        <v>0.0</v>
      </c>
      <c r="AM241" s="438" t="s">
        <v>1917</v>
      </c>
      <c r="AN241" s="438" t="s">
        <v>1918</v>
      </c>
      <c r="AO241" s="438" t="s">
        <v>1919</v>
      </c>
      <c r="AP241" s="438" t="s">
        <v>1920</v>
      </c>
      <c r="AQ241" s="438" t="s">
        <v>3310</v>
      </c>
      <c r="AR241" s="588">
        <v>0.0</v>
      </c>
      <c r="AS241" s="588">
        <v>0.0</v>
      </c>
      <c r="AT241" s="588">
        <v>0.0</v>
      </c>
      <c r="AU241" s="588">
        <v>0.0</v>
      </c>
      <c r="AV241" s="588">
        <v>0.0</v>
      </c>
      <c r="AW241" s="588">
        <v>0.37</v>
      </c>
      <c r="AX241" s="588">
        <v>12.92</v>
      </c>
      <c r="AY241" s="588">
        <v>0.0</v>
      </c>
      <c r="AZ241" s="588">
        <v>0.45</v>
      </c>
      <c r="BA241" s="588">
        <v>29.9</v>
      </c>
      <c r="BB241" s="589">
        <v>24597.0</v>
      </c>
      <c r="BC241" s="438" t="s">
        <v>1922</v>
      </c>
      <c r="BD241" s="438"/>
      <c r="BE241" s="438" t="s">
        <v>1923</v>
      </c>
      <c r="BF241" s="438" t="s">
        <v>1924</v>
      </c>
      <c r="BG241" s="438" t="s">
        <v>1925</v>
      </c>
      <c r="BH241" s="588">
        <v>0.0</v>
      </c>
      <c r="BI241" s="438" t="s">
        <v>1926</v>
      </c>
      <c r="BJ241" s="438" t="s">
        <v>1927</v>
      </c>
      <c r="BK241" s="438" t="s">
        <v>1928</v>
      </c>
      <c r="BL241" s="438" t="s">
        <v>1929</v>
      </c>
      <c r="BM241" s="438" t="s">
        <v>1930</v>
      </c>
      <c r="BN241" s="588">
        <v>29.9</v>
      </c>
      <c r="BO241" s="438" t="s">
        <v>1931</v>
      </c>
      <c r="BP241" s="438" t="s">
        <v>2013</v>
      </c>
      <c r="BQ241" s="438" t="s">
        <v>3311</v>
      </c>
      <c r="BR241" s="438" t="s">
        <v>1934</v>
      </c>
      <c r="BS241" s="438" t="s">
        <v>1935</v>
      </c>
      <c r="BT241" s="438" t="s">
        <v>1936</v>
      </c>
      <c r="BU241" s="589"/>
      <c r="BV241" s="438" t="s">
        <v>1936</v>
      </c>
      <c r="BW241" s="438"/>
      <c r="BX241" s="416">
        <f t="shared" si="3"/>
        <v>3.82</v>
      </c>
      <c r="BY241" s="89" t="s">
        <v>1937</v>
      </c>
      <c r="BZ241" s="89" t="s">
        <v>3312</v>
      </c>
    </row>
    <row r="242" ht="12.75" hidden="1" customHeight="1">
      <c r="A242" s="6">
        <v>47129.0</v>
      </c>
      <c r="B242" s="438" t="s">
        <v>3313</v>
      </c>
      <c r="C242" s="438" t="s">
        <v>3314</v>
      </c>
      <c r="D242" s="586">
        <v>42563.0</v>
      </c>
      <c r="E242" s="438" t="s">
        <v>3315</v>
      </c>
      <c r="F242" s="438" t="s">
        <v>1907</v>
      </c>
      <c r="G242" s="438" t="s">
        <v>1908</v>
      </c>
      <c r="H242" s="438" t="s">
        <v>1909</v>
      </c>
      <c r="I242" s="438" t="s">
        <v>1910</v>
      </c>
      <c r="J242" s="587">
        <v>2.0</v>
      </c>
      <c r="K242" s="416">
        <v>59.8</v>
      </c>
      <c r="L242" s="438" t="s">
        <v>1911</v>
      </c>
      <c r="M242" s="438" t="s">
        <v>3316</v>
      </c>
      <c r="N242" s="438" t="s">
        <v>1913</v>
      </c>
      <c r="O242" s="416">
        <v>3.28</v>
      </c>
      <c r="P242" s="588">
        <v>0.0</v>
      </c>
      <c r="Q242" s="588">
        <v>0.0</v>
      </c>
      <c r="R242" s="588">
        <v>4.14</v>
      </c>
      <c r="S242" s="588">
        <v>0.0</v>
      </c>
      <c r="T242" s="588">
        <v>0.0</v>
      </c>
      <c r="U242" s="588">
        <v>0.9</v>
      </c>
      <c r="V242" s="416">
        <v>0.78</v>
      </c>
      <c r="W242" s="416">
        <v>3.59</v>
      </c>
      <c r="X242" s="586">
        <v>42563.0</v>
      </c>
      <c r="Y242" s="586">
        <v>42590.70277777778</v>
      </c>
      <c r="Z242" s="438" t="s">
        <v>1914</v>
      </c>
      <c r="AA242" s="438" t="s">
        <v>1915</v>
      </c>
      <c r="AB242" s="586">
        <v>42590.70277777778</v>
      </c>
      <c r="AC242" s="586">
        <v>42590.0</v>
      </c>
      <c r="AD242" s="586">
        <v>42590.0</v>
      </c>
      <c r="AE242" s="438" t="s">
        <v>1916</v>
      </c>
      <c r="AF242" s="438"/>
      <c r="AG242" s="586"/>
      <c r="AH242" s="586"/>
      <c r="AI242" s="589"/>
      <c r="AJ242" s="438"/>
      <c r="AK242" s="588">
        <v>7.18</v>
      </c>
      <c r="AL242" s="589">
        <v>0.0</v>
      </c>
      <c r="AM242" s="438" t="s">
        <v>1917</v>
      </c>
      <c r="AN242" s="438" t="s">
        <v>1918</v>
      </c>
      <c r="AO242" s="438" t="s">
        <v>1919</v>
      </c>
      <c r="AP242" s="438" t="s">
        <v>1920</v>
      </c>
      <c r="AQ242" s="438" t="s">
        <v>3317</v>
      </c>
      <c r="AR242" s="588">
        <v>0.0</v>
      </c>
      <c r="AS242" s="588">
        <v>0.0</v>
      </c>
      <c r="AT242" s="588">
        <v>0.0</v>
      </c>
      <c r="AU242" s="588">
        <v>0.0</v>
      </c>
      <c r="AV242" s="588">
        <v>0.0</v>
      </c>
      <c r="AW242" s="588">
        <v>0.69</v>
      </c>
      <c r="AX242" s="588">
        <v>19.5</v>
      </c>
      <c r="AY242" s="588">
        <v>0.0</v>
      </c>
      <c r="AZ242" s="588">
        <v>0.9</v>
      </c>
      <c r="BA242" s="588">
        <v>59.8</v>
      </c>
      <c r="BB242" s="589">
        <v>24597.0</v>
      </c>
      <c r="BC242" s="438" t="s">
        <v>1922</v>
      </c>
      <c r="BD242" s="438"/>
      <c r="BE242" s="438" t="s">
        <v>1923</v>
      </c>
      <c r="BF242" s="438" t="s">
        <v>1924</v>
      </c>
      <c r="BG242" s="438" t="s">
        <v>1925</v>
      </c>
      <c r="BH242" s="588">
        <v>0.0</v>
      </c>
      <c r="BI242" s="438" t="s">
        <v>1926</v>
      </c>
      <c r="BJ242" s="438" t="s">
        <v>1927</v>
      </c>
      <c r="BK242" s="438" t="s">
        <v>1928</v>
      </c>
      <c r="BL242" s="438" t="s">
        <v>1929</v>
      </c>
      <c r="BM242" s="438" t="s">
        <v>1930</v>
      </c>
      <c r="BN242" s="588">
        <v>29.9</v>
      </c>
      <c r="BO242" s="438" t="s">
        <v>1931</v>
      </c>
      <c r="BP242" s="438" t="s">
        <v>1932</v>
      </c>
      <c r="BQ242" s="438" t="s">
        <v>3318</v>
      </c>
      <c r="BR242" s="438" t="s">
        <v>1934</v>
      </c>
      <c r="BS242" s="438" t="s">
        <v>1935</v>
      </c>
      <c r="BT242" s="438" t="s">
        <v>1936</v>
      </c>
      <c r="BU242" s="589"/>
      <c r="BV242" s="438" t="s">
        <v>1936</v>
      </c>
      <c r="BW242" s="438"/>
      <c r="BX242" s="416">
        <f t="shared" si="3"/>
        <v>7.65</v>
      </c>
      <c r="BY242" s="89" t="s">
        <v>1937</v>
      </c>
      <c r="BZ242" s="89" t="s">
        <v>3319</v>
      </c>
    </row>
    <row r="243" ht="12.75" hidden="1" customHeight="1">
      <c r="A243" s="6">
        <v>47208.0</v>
      </c>
      <c r="B243" s="438" t="s">
        <v>3320</v>
      </c>
      <c r="C243" s="438" t="s">
        <v>3321</v>
      </c>
      <c r="D243" s="586">
        <v>42563.0</v>
      </c>
      <c r="E243" s="438" t="s">
        <v>3322</v>
      </c>
      <c r="F243" s="438" t="s">
        <v>2149</v>
      </c>
      <c r="G243" s="438" t="s">
        <v>1908</v>
      </c>
      <c r="H243" s="438" t="s">
        <v>1909</v>
      </c>
      <c r="I243" s="438" t="s">
        <v>1910</v>
      </c>
      <c r="J243" s="587">
        <v>6.0</v>
      </c>
      <c r="K243" s="416">
        <v>179.4</v>
      </c>
      <c r="L243" s="438" t="s">
        <v>1911</v>
      </c>
      <c r="M243" s="438" t="s">
        <v>3323</v>
      </c>
      <c r="N243" s="438" t="s">
        <v>1913</v>
      </c>
      <c r="O243" s="416">
        <v>9.84</v>
      </c>
      <c r="P243" s="588">
        <v>0.0</v>
      </c>
      <c r="Q243" s="588">
        <v>0.0</v>
      </c>
      <c r="R243" s="588">
        <v>12.42</v>
      </c>
      <c r="S243" s="588">
        <v>0.0</v>
      </c>
      <c r="T243" s="588">
        <v>0.0</v>
      </c>
      <c r="U243" s="588">
        <v>2.7</v>
      </c>
      <c r="V243" s="416">
        <v>2.33</v>
      </c>
      <c r="W243" s="416">
        <v>10.76</v>
      </c>
      <c r="X243" s="586">
        <v>42563.0</v>
      </c>
      <c r="Y243" s="586">
        <v>42591.646527777775</v>
      </c>
      <c r="Z243" s="438" t="s">
        <v>1914</v>
      </c>
      <c r="AA243" s="438" t="s">
        <v>1915</v>
      </c>
      <c r="AB243" s="586">
        <v>42591.646527777775</v>
      </c>
      <c r="AC243" s="586">
        <v>42590.0</v>
      </c>
      <c r="AD243" s="586">
        <v>42590.0</v>
      </c>
      <c r="AE243" s="438" t="s">
        <v>1916</v>
      </c>
      <c r="AF243" s="438"/>
      <c r="AG243" s="586"/>
      <c r="AH243" s="586"/>
      <c r="AI243" s="589"/>
      <c r="AJ243" s="438"/>
      <c r="AK243" s="588">
        <v>21.52</v>
      </c>
      <c r="AL243" s="589">
        <v>0.0</v>
      </c>
      <c r="AM243" s="438" t="s">
        <v>1917</v>
      </c>
      <c r="AN243" s="438" t="s">
        <v>1918</v>
      </c>
      <c r="AO243" s="438" t="s">
        <v>1919</v>
      </c>
      <c r="AP243" s="438" t="s">
        <v>1920</v>
      </c>
      <c r="AQ243" s="438" t="s">
        <v>3324</v>
      </c>
      <c r="AR243" s="588">
        <v>0.0</v>
      </c>
      <c r="AS243" s="588">
        <v>0.0</v>
      </c>
      <c r="AT243" s="588">
        <v>0.0</v>
      </c>
      <c r="AU243" s="588">
        <v>0.0</v>
      </c>
      <c r="AV243" s="588">
        <v>0.0</v>
      </c>
      <c r="AW243" s="588">
        <v>4.13</v>
      </c>
      <c r="AX243" s="588">
        <v>33.63</v>
      </c>
      <c r="AY243" s="588">
        <v>0.0</v>
      </c>
      <c r="AZ243" s="588">
        <v>2.7</v>
      </c>
      <c r="BA243" s="588">
        <v>179.4</v>
      </c>
      <c r="BB243" s="589">
        <v>24597.0</v>
      </c>
      <c r="BC243" s="438" t="s">
        <v>1922</v>
      </c>
      <c r="BD243" s="438"/>
      <c r="BE243" s="438" t="s">
        <v>1923</v>
      </c>
      <c r="BF243" s="438" t="s">
        <v>1924</v>
      </c>
      <c r="BG243" s="438" t="s">
        <v>1925</v>
      </c>
      <c r="BH243" s="588">
        <v>0.0</v>
      </c>
      <c r="BI243" s="438" t="s">
        <v>1926</v>
      </c>
      <c r="BJ243" s="438" t="s">
        <v>1927</v>
      </c>
      <c r="BK243" s="438" t="s">
        <v>1928</v>
      </c>
      <c r="BL243" s="438" t="s">
        <v>1929</v>
      </c>
      <c r="BM243" s="438" t="s">
        <v>1930</v>
      </c>
      <c r="BN243" s="588">
        <v>29.9</v>
      </c>
      <c r="BO243" s="438" t="s">
        <v>1931</v>
      </c>
      <c r="BP243" s="438" t="s">
        <v>2152</v>
      </c>
      <c r="BQ243" s="438" t="s">
        <v>3325</v>
      </c>
      <c r="BR243" s="438" t="s">
        <v>1934</v>
      </c>
      <c r="BS243" s="438" t="s">
        <v>1935</v>
      </c>
      <c r="BT243" s="438" t="s">
        <v>1936</v>
      </c>
      <c r="BU243" s="589"/>
      <c r="BV243" s="438" t="s">
        <v>1936</v>
      </c>
      <c r="BW243" s="438"/>
      <c r="BX243" s="416">
        <f t="shared" si="3"/>
        <v>22.93</v>
      </c>
      <c r="BY243" s="89" t="s">
        <v>1937</v>
      </c>
      <c r="BZ243" s="89" t="s">
        <v>3326</v>
      </c>
    </row>
    <row r="244" ht="12.75" hidden="1" customHeight="1">
      <c r="A244" s="6">
        <v>47377.0</v>
      </c>
      <c r="B244" s="438" t="s">
        <v>3327</v>
      </c>
      <c r="C244" s="438" t="s">
        <v>3328</v>
      </c>
      <c r="D244" s="586">
        <v>42556.0</v>
      </c>
      <c r="E244" s="438" t="s">
        <v>3329</v>
      </c>
      <c r="F244" s="438" t="s">
        <v>1964</v>
      </c>
      <c r="G244" s="438" t="s">
        <v>1908</v>
      </c>
      <c r="H244" s="438" t="s">
        <v>1909</v>
      </c>
      <c r="I244" s="438" t="s">
        <v>1910</v>
      </c>
      <c r="J244" s="587">
        <v>1.0</v>
      </c>
      <c r="K244" s="416">
        <v>29.9</v>
      </c>
      <c r="L244" s="438" t="s">
        <v>1911</v>
      </c>
      <c r="M244" s="438" t="s">
        <v>3330</v>
      </c>
      <c r="N244" s="438" t="s">
        <v>1913</v>
      </c>
      <c r="O244" s="416">
        <v>1.64</v>
      </c>
      <c r="P244" s="588">
        <v>0.0</v>
      </c>
      <c r="Q244" s="588">
        <v>0.0</v>
      </c>
      <c r="R244" s="588">
        <v>2.07</v>
      </c>
      <c r="S244" s="588">
        <v>0.0</v>
      </c>
      <c r="T244" s="588">
        <v>0.0</v>
      </c>
      <c r="U244" s="588">
        <v>0.45</v>
      </c>
      <c r="V244" s="416">
        <v>0.39</v>
      </c>
      <c r="W244" s="416">
        <v>1.79</v>
      </c>
      <c r="X244" s="586">
        <v>42556.0</v>
      </c>
      <c r="Y244" s="586">
        <v>42569.64375</v>
      </c>
      <c r="Z244" s="438" t="s">
        <v>1914</v>
      </c>
      <c r="AA244" s="438" t="s">
        <v>1915</v>
      </c>
      <c r="AB244" s="586">
        <v>42569.64375</v>
      </c>
      <c r="AC244" s="586">
        <v>42569.0</v>
      </c>
      <c r="AD244" s="586">
        <v>42569.0</v>
      </c>
      <c r="AE244" s="438" t="s">
        <v>1916</v>
      </c>
      <c r="AF244" s="438"/>
      <c r="AG244" s="586"/>
      <c r="AH244" s="586"/>
      <c r="AI244" s="589"/>
      <c r="AJ244" s="438"/>
      <c r="AK244" s="588">
        <v>3.58</v>
      </c>
      <c r="AL244" s="589">
        <v>0.0</v>
      </c>
      <c r="AM244" s="438" t="s">
        <v>1917</v>
      </c>
      <c r="AN244" s="438" t="s">
        <v>1918</v>
      </c>
      <c r="AO244" s="438" t="s">
        <v>1919</v>
      </c>
      <c r="AP244" s="438" t="s">
        <v>1920</v>
      </c>
      <c r="AQ244" s="438" t="s">
        <v>3331</v>
      </c>
      <c r="AR244" s="588">
        <v>0.0</v>
      </c>
      <c r="AS244" s="588">
        <v>0.0</v>
      </c>
      <c r="AT244" s="588">
        <v>0.0</v>
      </c>
      <c r="AU244" s="588">
        <v>0.0</v>
      </c>
      <c r="AV244" s="588">
        <v>0.0</v>
      </c>
      <c r="AW244" s="588">
        <v>0.34</v>
      </c>
      <c r="AX244" s="588">
        <v>3.8</v>
      </c>
      <c r="AY244" s="588">
        <v>0.0</v>
      </c>
      <c r="AZ244" s="588">
        <v>0.45</v>
      </c>
      <c r="BA244" s="588">
        <v>29.9</v>
      </c>
      <c r="BB244" s="589">
        <v>24597.0</v>
      </c>
      <c r="BC244" s="438" t="s">
        <v>1922</v>
      </c>
      <c r="BD244" s="438"/>
      <c r="BE244" s="438" t="s">
        <v>1923</v>
      </c>
      <c r="BF244" s="438" t="s">
        <v>1924</v>
      </c>
      <c r="BG244" s="438" t="s">
        <v>1925</v>
      </c>
      <c r="BH244" s="588">
        <v>0.0</v>
      </c>
      <c r="BI244" s="438" t="s">
        <v>1926</v>
      </c>
      <c r="BJ244" s="438" t="s">
        <v>1927</v>
      </c>
      <c r="BK244" s="438" t="s">
        <v>1928</v>
      </c>
      <c r="BL244" s="438" t="s">
        <v>1929</v>
      </c>
      <c r="BM244" s="438" t="s">
        <v>1930</v>
      </c>
      <c r="BN244" s="588">
        <v>29.9</v>
      </c>
      <c r="BO244" s="438" t="s">
        <v>1931</v>
      </c>
      <c r="BP244" s="438" t="s">
        <v>1967</v>
      </c>
      <c r="BQ244" s="438" t="s">
        <v>3332</v>
      </c>
      <c r="BR244" s="438" t="s">
        <v>1934</v>
      </c>
      <c r="BS244" s="438" t="s">
        <v>1935</v>
      </c>
      <c r="BT244" s="438" t="s">
        <v>1936</v>
      </c>
      <c r="BU244" s="589"/>
      <c r="BV244" s="438" t="s">
        <v>1936</v>
      </c>
      <c r="BW244" s="438"/>
      <c r="BX244" s="416">
        <f t="shared" si="3"/>
        <v>3.82</v>
      </c>
      <c r="BY244" s="89" t="s">
        <v>1937</v>
      </c>
      <c r="BZ244" s="89" t="s">
        <v>3333</v>
      </c>
    </row>
    <row r="245" ht="12.75" hidden="1" customHeight="1">
      <c r="A245" s="6">
        <v>47452.0</v>
      </c>
      <c r="B245" s="438" t="s">
        <v>3334</v>
      </c>
      <c r="C245" s="438" t="s">
        <v>3335</v>
      </c>
      <c r="D245" s="586">
        <v>42558.0</v>
      </c>
      <c r="E245" s="438" t="s">
        <v>3336</v>
      </c>
      <c r="F245" s="438" t="s">
        <v>1907</v>
      </c>
      <c r="G245" s="438" t="s">
        <v>1908</v>
      </c>
      <c r="H245" s="438" t="s">
        <v>1909</v>
      </c>
      <c r="I245" s="438" t="s">
        <v>1910</v>
      </c>
      <c r="J245" s="587">
        <v>1.0</v>
      </c>
      <c r="K245" s="416">
        <v>29.9</v>
      </c>
      <c r="L245" s="438" t="s">
        <v>1911</v>
      </c>
      <c r="M245" s="438" t="s">
        <v>3337</v>
      </c>
      <c r="N245" s="438" t="s">
        <v>1913</v>
      </c>
      <c r="O245" s="416">
        <v>1.64</v>
      </c>
      <c r="P245" s="588">
        <v>0.0</v>
      </c>
      <c r="Q245" s="588">
        <v>0.0</v>
      </c>
      <c r="R245" s="588">
        <v>2.07</v>
      </c>
      <c r="S245" s="588">
        <v>0.0</v>
      </c>
      <c r="T245" s="588">
        <v>0.0</v>
      </c>
      <c r="U245" s="588">
        <v>0.45</v>
      </c>
      <c r="V245" s="416">
        <v>0.39</v>
      </c>
      <c r="W245" s="416">
        <v>1.79</v>
      </c>
      <c r="X245" s="586">
        <v>42558.0</v>
      </c>
      <c r="Y245" s="586">
        <v>42569.64375</v>
      </c>
      <c r="Z245" s="438" t="s">
        <v>1914</v>
      </c>
      <c r="AA245" s="438" t="s">
        <v>1915</v>
      </c>
      <c r="AB245" s="586">
        <v>42569.64375</v>
      </c>
      <c r="AC245" s="586">
        <v>42569.0</v>
      </c>
      <c r="AD245" s="586">
        <v>42571.0</v>
      </c>
      <c r="AE245" s="438" t="s">
        <v>1916</v>
      </c>
      <c r="AF245" s="438"/>
      <c r="AG245" s="586"/>
      <c r="AH245" s="586"/>
      <c r="AI245" s="589"/>
      <c r="AJ245" s="438"/>
      <c r="AK245" s="588">
        <v>3.58</v>
      </c>
      <c r="AL245" s="589">
        <v>0.0</v>
      </c>
      <c r="AM245" s="438" t="s">
        <v>1917</v>
      </c>
      <c r="AN245" s="438" t="s">
        <v>1918</v>
      </c>
      <c r="AO245" s="438" t="s">
        <v>1919</v>
      </c>
      <c r="AP245" s="438" t="s">
        <v>1920</v>
      </c>
      <c r="AQ245" s="438" t="s">
        <v>3338</v>
      </c>
      <c r="AR245" s="588">
        <v>0.0</v>
      </c>
      <c r="AS245" s="588">
        <v>0.0</v>
      </c>
      <c r="AT245" s="588">
        <v>0.0</v>
      </c>
      <c r="AU245" s="588">
        <v>0.0</v>
      </c>
      <c r="AV245" s="588">
        <v>0.0</v>
      </c>
      <c r="AW245" s="588">
        <v>0.36</v>
      </c>
      <c r="AX245" s="588">
        <v>10.08</v>
      </c>
      <c r="AY245" s="588">
        <v>0.0</v>
      </c>
      <c r="AZ245" s="588">
        <v>0.45</v>
      </c>
      <c r="BA245" s="588">
        <v>29.9</v>
      </c>
      <c r="BB245" s="589">
        <v>24597.0</v>
      </c>
      <c r="BC245" s="438" t="s">
        <v>1922</v>
      </c>
      <c r="BD245" s="438"/>
      <c r="BE245" s="438" t="s">
        <v>1923</v>
      </c>
      <c r="BF245" s="438" t="s">
        <v>1924</v>
      </c>
      <c r="BG245" s="438" t="s">
        <v>1925</v>
      </c>
      <c r="BH245" s="588">
        <v>0.0</v>
      </c>
      <c r="BI245" s="438" t="s">
        <v>1926</v>
      </c>
      <c r="BJ245" s="438" t="s">
        <v>1927</v>
      </c>
      <c r="BK245" s="438" t="s">
        <v>1928</v>
      </c>
      <c r="BL245" s="438" t="s">
        <v>1929</v>
      </c>
      <c r="BM245" s="438" t="s">
        <v>1930</v>
      </c>
      <c r="BN245" s="588">
        <v>29.9</v>
      </c>
      <c r="BO245" s="438" t="s">
        <v>1931</v>
      </c>
      <c r="BP245" s="438" t="s">
        <v>1932</v>
      </c>
      <c r="BQ245" s="438" t="s">
        <v>3339</v>
      </c>
      <c r="BR245" s="438" t="s">
        <v>1934</v>
      </c>
      <c r="BS245" s="438" t="s">
        <v>1935</v>
      </c>
      <c r="BT245" s="438" t="s">
        <v>1936</v>
      </c>
      <c r="BU245" s="589"/>
      <c r="BV245" s="438" t="s">
        <v>1936</v>
      </c>
      <c r="BW245" s="438"/>
      <c r="BX245" s="416">
        <f t="shared" si="3"/>
        <v>3.82</v>
      </c>
      <c r="BY245" s="89" t="s">
        <v>1937</v>
      </c>
      <c r="BZ245" s="89" t="s">
        <v>3340</v>
      </c>
    </row>
    <row r="246" ht="12.75" hidden="1" customHeight="1">
      <c r="A246" s="6">
        <v>47474.0</v>
      </c>
      <c r="B246" s="438" t="s">
        <v>3341</v>
      </c>
      <c r="C246" s="438" t="s">
        <v>3342</v>
      </c>
      <c r="D246" s="586">
        <v>42558.0</v>
      </c>
      <c r="E246" s="438" t="s">
        <v>3343</v>
      </c>
      <c r="F246" s="438" t="s">
        <v>1907</v>
      </c>
      <c r="G246" s="438" t="s">
        <v>1908</v>
      </c>
      <c r="H246" s="438" t="s">
        <v>1909</v>
      </c>
      <c r="I246" s="438" t="s">
        <v>1910</v>
      </c>
      <c r="J246" s="587">
        <v>3.0</v>
      </c>
      <c r="K246" s="416">
        <v>89.7</v>
      </c>
      <c r="L246" s="438" t="s">
        <v>1911</v>
      </c>
      <c r="M246" s="438" t="s">
        <v>3344</v>
      </c>
      <c r="N246" s="438" t="s">
        <v>1913</v>
      </c>
      <c r="O246" s="416">
        <v>4.93</v>
      </c>
      <c r="P246" s="588">
        <v>0.0</v>
      </c>
      <c r="Q246" s="588">
        <v>0.0</v>
      </c>
      <c r="R246" s="588">
        <v>6.21</v>
      </c>
      <c r="S246" s="588">
        <v>0.0</v>
      </c>
      <c r="T246" s="588">
        <v>0.0</v>
      </c>
      <c r="U246" s="588">
        <v>1.35</v>
      </c>
      <c r="V246" s="416">
        <v>1.17</v>
      </c>
      <c r="W246" s="416">
        <v>5.38</v>
      </c>
      <c r="X246" s="586">
        <v>42558.0</v>
      </c>
      <c r="Y246" s="586">
        <v>42570.46388888889</v>
      </c>
      <c r="Z246" s="438" t="s">
        <v>1914</v>
      </c>
      <c r="AA246" s="438" t="s">
        <v>1915</v>
      </c>
      <c r="AB246" s="586">
        <v>42570.46388888889</v>
      </c>
      <c r="AC246" s="586">
        <v>42569.0</v>
      </c>
      <c r="AD246" s="586">
        <v>42571.0</v>
      </c>
      <c r="AE246" s="438" t="s">
        <v>1916</v>
      </c>
      <c r="AF246" s="438"/>
      <c r="AG246" s="586"/>
      <c r="AH246" s="586"/>
      <c r="AI246" s="589"/>
      <c r="AJ246" s="438"/>
      <c r="AK246" s="588">
        <v>10.77</v>
      </c>
      <c r="AL246" s="589">
        <v>0.0</v>
      </c>
      <c r="AM246" s="438" t="s">
        <v>1917</v>
      </c>
      <c r="AN246" s="438" t="s">
        <v>1918</v>
      </c>
      <c r="AO246" s="438" t="s">
        <v>1919</v>
      </c>
      <c r="AP246" s="438" t="s">
        <v>1920</v>
      </c>
      <c r="AQ246" s="438" t="s">
        <v>3345</v>
      </c>
      <c r="AR246" s="588">
        <v>0.0</v>
      </c>
      <c r="AS246" s="588">
        <v>0.0</v>
      </c>
      <c r="AT246" s="588">
        <v>0.0</v>
      </c>
      <c r="AU246" s="588">
        <v>0.0</v>
      </c>
      <c r="AV246" s="588">
        <v>0.0</v>
      </c>
      <c r="AW246" s="588">
        <v>1.02</v>
      </c>
      <c r="AX246" s="588">
        <v>22.24</v>
      </c>
      <c r="AY246" s="588">
        <v>0.0</v>
      </c>
      <c r="AZ246" s="588">
        <v>1.35</v>
      </c>
      <c r="BA246" s="588">
        <v>89.7</v>
      </c>
      <c r="BB246" s="589">
        <v>24597.0</v>
      </c>
      <c r="BC246" s="438" t="s">
        <v>1922</v>
      </c>
      <c r="BD246" s="438"/>
      <c r="BE246" s="438" t="s">
        <v>1923</v>
      </c>
      <c r="BF246" s="438" t="s">
        <v>1924</v>
      </c>
      <c r="BG246" s="438" t="s">
        <v>1925</v>
      </c>
      <c r="BH246" s="588">
        <v>0.0</v>
      </c>
      <c r="BI246" s="438" t="s">
        <v>1926</v>
      </c>
      <c r="BJ246" s="438" t="s">
        <v>1927</v>
      </c>
      <c r="BK246" s="438" t="s">
        <v>1928</v>
      </c>
      <c r="BL246" s="438" t="s">
        <v>1929</v>
      </c>
      <c r="BM246" s="438" t="s">
        <v>1930</v>
      </c>
      <c r="BN246" s="588">
        <v>29.9</v>
      </c>
      <c r="BO246" s="438" t="s">
        <v>1931</v>
      </c>
      <c r="BP246" s="438" t="s">
        <v>1932</v>
      </c>
      <c r="BQ246" s="438" t="s">
        <v>3346</v>
      </c>
      <c r="BR246" s="438" t="s">
        <v>1934</v>
      </c>
      <c r="BS246" s="438" t="s">
        <v>1935</v>
      </c>
      <c r="BT246" s="438" t="s">
        <v>1936</v>
      </c>
      <c r="BU246" s="589"/>
      <c r="BV246" s="438" t="s">
        <v>1936</v>
      </c>
      <c r="BW246" s="438"/>
      <c r="BX246" s="416">
        <f t="shared" si="3"/>
        <v>11.48</v>
      </c>
      <c r="BY246" s="89" t="s">
        <v>1937</v>
      </c>
      <c r="BZ246" s="89" t="s">
        <v>3347</v>
      </c>
    </row>
    <row r="247" ht="12.75" hidden="1" customHeight="1">
      <c r="A247" s="6">
        <v>47714.0</v>
      </c>
      <c r="B247" s="438" t="s">
        <v>3348</v>
      </c>
      <c r="C247" s="438" t="s">
        <v>3349</v>
      </c>
      <c r="D247" s="586">
        <v>42556.0</v>
      </c>
      <c r="E247" s="438" t="s">
        <v>3350</v>
      </c>
      <c r="F247" s="438" t="s">
        <v>2073</v>
      </c>
      <c r="G247" s="438" t="s">
        <v>1908</v>
      </c>
      <c r="H247" s="438" t="s">
        <v>1909</v>
      </c>
      <c r="I247" s="438" t="s">
        <v>1910</v>
      </c>
      <c r="J247" s="587">
        <v>2.0</v>
      </c>
      <c r="K247" s="416">
        <v>59.8</v>
      </c>
      <c r="L247" s="438" t="s">
        <v>1911</v>
      </c>
      <c r="M247" s="438" t="s">
        <v>3351</v>
      </c>
      <c r="N247" s="438" t="s">
        <v>1913</v>
      </c>
      <c r="O247" s="416">
        <v>3.28</v>
      </c>
      <c r="P247" s="588">
        <v>0.0</v>
      </c>
      <c r="Q247" s="588">
        <v>0.0</v>
      </c>
      <c r="R247" s="588">
        <v>4.14</v>
      </c>
      <c r="S247" s="588">
        <v>0.0</v>
      </c>
      <c r="T247" s="588">
        <v>0.0</v>
      </c>
      <c r="U247" s="588">
        <v>0.9</v>
      </c>
      <c r="V247" s="416">
        <v>0.78</v>
      </c>
      <c r="W247" s="416">
        <v>3.59</v>
      </c>
      <c r="X247" s="586">
        <v>42556.0</v>
      </c>
      <c r="Y247" s="586">
        <v>42569.64375</v>
      </c>
      <c r="Z247" s="438" t="s">
        <v>1914</v>
      </c>
      <c r="AA247" s="438" t="s">
        <v>1915</v>
      </c>
      <c r="AB247" s="586">
        <v>42569.64375</v>
      </c>
      <c r="AC247" s="586">
        <v>42569.0</v>
      </c>
      <c r="AD247" s="586">
        <v>42569.0</v>
      </c>
      <c r="AE247" s="438" t="s">
        <v>1916</v>
      </c>
      <c r="AF247" s="438"/>
      <c r="AG247" s="586"/>
      <c r="AH247" s="586"/>
      <c r="AI247" s="589"/>
      <c r="AJ247" s="438"/>
      <c r="AK247" s="588">
        <v>7.17</v>
      </c>
      <c r="AL247" s="589">
        <v>0.0</v>
      </c>
      <c r="AM247" s="438" t="s">
        <v>1917</v>
      </c>
      <c r="AN247" s="438" t="s">
        <v>1918</v>
      </c>
      <c r="AO247" s="438" t="s">
        <v>1919</v>
      </c>
      <c r="AP247" s="438" t="s">
        <v>1920</v>
      </c>
      <c r="AQ247" s="438" t="s">
        <v>3352</v>
      </c>
      <c r="AR247" s="588">
        <v>0.0</v>
      </c>
      <c r="AS247" s="588">
        <v>0.0</v>
      </c>
      <c r="AT247" s="588">
        <v>0.0</v>
      </c>
      <c r="AU247" s="588">
        <v>0.0</v>
      </c>
      <c r="AV247" s="588">
        <v>0.0</v>
      </c>
      <c r="AW247" s="588">
        <v>0.7</v>
      </c>
      <c r="AX247" s="588">
        <v>15.04</v>
      </c>
      <c r="AY247" s="588">
        <v>0.0</v>
      </c>
      <c r="AZ247" s="588">
        <v>0.9</v>
      </c>
      <c r="BA247" s="588">
        <v>59.8</v>
      </c>
      <c r="BB247" s="589">
        <v>24597.0</v>
      </c>
      <c r="BC247" s="438" t="s">
        <v>1922</v>
      </c>
      <c r="BD247" s="438"/>
      <c r="BE247" s="438" t="s">
        <v>1923</v>
      </c>
      <c r="BF247" s="438" t="s">
        <v>1924</v>
      </c>
      <c r="BG247" s="438" t="s">
        <v>1925</v>
      </c>
      <c r="BH247" s="588">
        <v>0.0</v>
      </c>
      <c r="BI247" s="438" t="s">
        <v>1926</v>
      </c>
      <c r="BJ247" s="438" t="s">
        <v>1927</v>
      </c>
      <c r="BK247" s="438" t="s">
        <v>1928</v>
      </c>
      <c r="BL247" s="438" t="s">
        <v>1929</v>
      </c>
      <c r="BM247" s="438" t="s">
        <v>1930</v>
      </c>
      <c r="BN247" s="588">
        <v>29.9</v>
      </c>
      <c r="BO247" s="438" t="s">
        <v>1931</v>
      </c>
      <c r="BP247" s="438" t="s">
        <v>2076</v>
      </c>
      <c r="BQ247" s="438" t="s">
        <v>3353</v>
      </c>
      <c r="BR247" s="438" t="s">
        <v>1934</v>
      </c>
      <c r="BS247" s="438" t="s">
        <v>1935</v>
      </c>
      <c r="BT247" s="438" t="s">
        <v>1936</v>
      </c>
      <c r="BU247" s="589"/>
      <c r="BV247" s="438" t="s">
        <v>1936</v>
      </c>
      <c r="BW247" s="438"/>
      <c r="BX247" s="416">
        <f t="shared" si="3"/>
        <v>7.65</v>
      </c>
      <c r="BY247" s="89" t="s">
        <v>1937</v>
      </c>
      <c r="BZ247" s="89" t="s">
        <v>3354</v>
      </c>
    </row>
    <row r="248" ht="12.75" hidden="1" customHeight="1">
      <c r="A248" s="6">
        <v>47847.0</v>
      </c>
      <c r="B248" s="438" t="s">
        <v>3355</v>
      </c>
      <c r="C248" s="438" t="s">
        <v>3356</v>
      </c>
      <c r="D248" s="586">
        <v>42556.0</v>
      </c>
      <c r="E248" s="438" t="s">
        <v>3357</v>
      </c>
      <c r="F248" s="438" t="s">
        <v>2127</v>
      </c>
      <c r="G248" s="438" t="s">
        <v>1908</v>
      </c>
      <c r="H248" s="438" t="s">
        <v>1909</v>
      </c>
      <c r="I248" s="438" t="s">
        <v>1910</v>
      </c>
      <c r="J248" s="587">
        <v>1.0</v>
      </c>
      <c r="K248" s="416">
        <v>29.9</v>
      </c>
      <c r="L248" s="438" t="s">
        <v>1911</v>
      </c>
      <c r="M248" s="438" t="s">
        <v>3358</v>
      </c>
      <c r="N248" s="438" t="s">
        <v>1913</v>
      </c>
      <c r="O248" s="416">
        <v>1.64</v>
      </c>
      <c r="P248" s="588">
        <v>0.0</v>
      </c>
      <c r="Q248" s="588">
        <v>0.0</v>
      </c>
      <c r="R248" s="588">
        <v>2.07</v>
      </c>
      <c r="S248" s="588">
        <v>0.0</v>
      </c>
      <c r="T248" s="588">
        <v>0.0</v>
      </c>
      <c r="U248" s="588">
        <v>0.45</v>
      </c>
      <c r="V248" s="416">
        <v>0.39</v>
      </c>
      <c r="W248" s="416">
        <v>1.79</v>
      </c>
      <c r="X248" s="586">
        <v>42556.0</v>
      </c>
      <c r="Y248" s="586">
        <v>42570.64375</v>
      </c>
      <c r="Z248" s="438" t="s">
        <v>1914</v>
      </c>
      <c r="AA248" s="438" t="s">
        <v>1915</v>
      </c>
      <c r="AB248" s="586">
        <v>42570.64375</v>
      </c>
      <c r="AC248" s="586">
        <v>42569.0</v>
      </c>
      <c r="AD248" s="586">
        <v>42569.0</v>
      </c>
      <c r="AE248" s="438" t="s">
        <v>1916</v>
      </c>
      <c r="AF248" s="438"/>
      <c r="AG248" s="586"/>
      <c r="AH248" s="586"/>
      <c r="AI248" s="589"/>
      <c r="AJ248" s="438"/>
      <c r="AK248" s="588">
        <v>3.58</v>
      </c>
      <c r="AL248" s="589">
        <v>0.0</v>
      </c>
      <c r="AM248" s="438" t="s">
        <v>1917</v>
      </c>
      <c r="AN248" s="438" t="s">
        <v>1918</v>
      </c>
      <c r="AO248" s="438" t="s">
        <v>1919</v>
      </c>
      <c r="AP248" s="438" t="s">
        <v>1920</v>
      </c>
      <c r="AQ248" s="438" t="s">
        <v>3359</v>
      </c>
      <c r="AR248" s="588">
        <v>0.0</v>
      </c>
      <c r="AS248" s="588">
        <v>0.0</v>
      </c>
      <c r="AT248" s="588">
        <v>0.0</v>
      </c>
      <c r="AU248" s="588">
        <v>0.0</v>
      </c>
      <c r="AV248" s="588">
        <v>0.0</v>
      </c>
      <c r="AW248" s="588">
        <v>0.37</v>
      </c>
      <c r="AX248" s="588">
        <v>12.78</v>
      </c>
      <c r="AY248" s="588">
        <v>0.0</v>
      </c>
      <c r="AZ248" s="588">
        <v>0.45</v>
      </c>
      <c r="BA248" s="588">
        <v>29.9</v>
      </c>
      <c r="BB248" s="589">
        <v>24597.0</v>
      </c>
      <c r="BC248" s="438" t="s">
        <v>1922</v>
      </c>
      <c r="BD248" s="438"/>
      <c r="BE248" s="438" t="s">
        <v>1923</v>
      </c>
      <c r="BF248" s="438" t="s">
        <v>1924</v>
      </c>
      <c r="BG248" s="438" t="s">
        <v>1925</v>
      </c>
      <c r="BH248" s="588">
        <v>0.0</v>
      </c>
      <c r="BI248" s="438" t="s">
        <v>1926</v>
      </c>
      <c r="BJ248" s="438" t="s">
        <v>1927</v>
      </c>
      <c r="BK248" s="438" t="s">
        <v>1928</v>
      </c>
      <c r="BL248" s="438" t="s">
        <v>1929</v>
      </c>
      <c r="BM248" s="438" t="s">
        <v>1930</v>
      </c>
      <c r="BN248" s="588">
        <v>29.9</v>
      </c>
      <c r="BO248" s="438" t="s">
        <v>1931</v>
      </c>
      <c r="BP248" s="438" t="s">
        <v>2013</v>
      </c>
      <c r="BQ248" s="438" t="s">
        <v>3360</v>
      </c>
      <c r="BR248" s="438" t="s">
        <v>1934</v>
      </c>
      <c r="BS248" s="438" t="s">
        <v>1935</v>
      </c>
      <c r="BT248" s="438" t="s">
        <v>1936</v>
      </c>
      <c r="BU248" s="589"/>
      <c r="BV248" s="438" t="s">
        <v>1936</v>
      </c>
      <c r="BW248" s="438"/>
      <c r="BX248" s="416">
        <f t="shared" si="3"/>
        <v>3.82</v>
      </c>
      <c r="BY248" s="89" t="s">
        <v>1937</v>
      </c>
      <c r="BZ248" s="89" t="s">
        <v>3361</v>
      </c>
    </row>
    <row r="249" ht="12.75" hidden="1" customHeight="1">
      <c r="A249" s="6">
        <v>47855.0</v>
      </c>
      <c r="B249" s="438" t="s">
        <v>3362</v>
      </c>
      <c r="C249" s="438" t="s">
        <v>3363</v>
      </c>
      <c r="D249" s="586">
        <v>42556.0</v>
      </c>
      <c r="E249" s="438" t="s">
        <v>3364</v>
      </c>
      <c r="F249" s="438" t="s">
        <v>2127</v>
      </c>
      <c r="G249" s="438" t="s">
        <v>1908</v>
      </c>
      <c r="H249" s="438" t="s">
        <v>1909</v>
      </c>
      <c r="I249" s="438" t="s">
        <v>1910</v>
      </c>
      <c r="J249" s="587">
        <v>1.0</v>
      </c>
      <c r="K249" s="416">
        <v>29.9</v>
      </c>
      <c r="L249" s="438" t="s">
        <v>1911</v>
      </c>
      <c r="M249" s="438" t="s">
        <v>3365</v>
      </c>
      <c r="N249" s="438" t="s">
        <v>1913</v>
      </c>
      <c r="O249" s="416">
        <v>1.64</v>
      </c>
      <c r="P249" s="588">
        <v>0.0</v>
      </c>
      <c r="Q249" s="588">
        <v>0.0</v>
      </c>
      <c r="R249" s="588">
        <v>2.07</v>
      </c>
      <c r="S249" s="588">
        <v>0.0</v>
      </c>
      <c r="T249" s="588">
        <v>0.0</v>
      </c>
      <c r="U249" s="588">
        <v>0.45</v>
      </c>
      <c r="V249" s="416">
        <v>0.39</v>
      </c>
      <c r="W249" s="416">
        <v>1.79</v>
      </c>
      <c r="X249" s="586">
        <v>42556.0</v>
      </c>
      <c r="Y249" s="586">
        <v>42570.64375</v>
      </c>
      <c r="Z249" s="438" t="s">
        <v>1914</v>
      </c>
      <c r="AA249" s="438" t="s">
        <v>1915</v>
      </c>
      <c r="AB249" s="586">
        <v>42570.64375</v>
      </c>
      <c r="AC249" s="586">
        <v>42569.0</v>
      </c>
      <c r="AD249" s="586">
        <v>42569.0</v>
      </c>
      <c r="AE249" s="438" t="s">
        <v>1916</v>
      </c>
      <c r="AF249" s="438"/>
      <c r="AG249" s="586"/>
      <c r="AH249" s="586"/>
      <c r="AI249" s="589"/>
      <c r="AJ249" s="438"/>
      <c r="AK249" s="588">
        <v>3.58</v>
      </c>
      <c r="AL249" s="589">
        <v>0.0</v>
      </c>
      <c r="AM249" s="438" t="s">
        <v>1917</v>
      </c>
      <c r="AN249" s="438" t="s">
        <v>1918</v>
      </c>
      <c r="AO249" s="438" t="s">
        <v>1919</v>
      </c>
      <c r="AP249" s="438" t="s">
        <v>1920</v>
      </c>
      <c r="AQ249" s="438" t="s">
        <v>3366</v>
      </c>
      <c r="AR249" s="588">
        <v>0.0</v>
      </c>
      <c r="AS249" s="588">
        <v>0.0</v>
      </c>
      <c r="AT249" s="588">
        <v>0.0</v>
      </c>
      <c r="AU249" s="588">
        <v>0.0</v>
      </c>
      <c r="AV249" s="588">
        <v>0.0</v>
      </c>
      <c r="AW249" s="588">
        <v>0.37</v>
      </c>
      <c r="AX249" s="588">
        <v>12.92</v>
      </c>
      <c r="AY249" s="588">
        <v>0.0</v>
      </c>
      <c r="AZ249" s="588">
        <v>0.45</v>
      </c>
      <c r="BA249" s="588">
        <v>29.9</v>
      </c>
      <c r="BB249" s="589">
        <v>24597.0</v>
      </c>
      <c r="BC249" s="438" t="s">
        <v>1922</v>
      </c>
      <c r="BD249" s="438"/>
      <c r="BE249" s="438" t="s">
        <v>1923</v>
      </c>
      <c r="BF249" s="438" t="s">
        <v>1924</v>
      </c>
      <c r="BG249" s="438" t="s">
        <v>1925</v>
      </c>
      <c r="BH249" s="588">
        <v>0.0</v>
      </c>
      <c r="BI249" s="438" t="s">
        <v>1926</v>
      </c>
      <c r="BJ249" s="438" t="s">
        <v>1927</v>
      </c>
      <c r="BK249" s="438" t="s">
        <v>1928</v>
      </c>
      <c r="BL249" s="438" t="s">
        <v>1929</v>
      </c>
      <c r="BM249" s="438" t="s">
        <v>1930</v>
      </c>
      <c r="BN249" s="588">
        <v>29.9</v>
      </c>
      <c r="BO249" s="438" t="s">
        <v>1931</v>
      </c>
      <c r="BP249" s="438" t="s">
        <v>2013</v>
      </c>
      <c r="BQ249" s="438" t="s">
        <v>3367</v>
      </c>
      <c r="BR249" s="438" t="s">
        <v>1934</v>
      </c>
      <c r="BS249" s="438" t="s">
        <v>1935</v>
      </c>
      <c r="BT249" s="438" t="s">
        <v>1936</v>
      </c>
      <c r="BU249" s="589"/>
      <c r="BV249" s="438" t="s">
        <v>1936</v>
      </c>
      <c r="BW249" s="438"/>
      <c r="BX249" s="416">
        <f t="shared" si="3"/>
        <v>3.82</v>
      </c>
      <c r="BY249" s="89" t="s">
        <v>1937</v>
      </c>
      <c r="BZ249" s="89" t="s">
        <v>3368</v>
      </c>
    </row>
    <row r="250" ht="12.75" hidden="1" customHeight="1">
      <c r="A250" s="6">
        <v>47856.0</v>
      </c>
      <c r="B250" s="438" t="s">
        <v>3369</v>
      </c>
      <c r="C250" s="438" t="s">
        <v>3370</v>
      </c>
      <c r="D250" s="586">
        <v>42558.0</v>
      </c>
      <c r="E250" s="438" t="s">
        <v>3371</v>
      </c>
      <c r="F250" s="438" t="s">
        <v>2127</v>
      </c>
      <c r="G250" s="438" t="s">
        <v>1908</v>
      </c>
      <c r="H250" s="438" t="s">
        <v>1909</v>
      </c>
      <c r="I250" s="438" t="s">
        <v>1910</v>
      </c>
      <c r="J250" s="587">
        <v>1.0</v>
      </c>
      <c r="K250" s="416">
        <v>29.9</v>
      </c>
      <c r="L250" s="438" t="s">
        <v>1911</v>
      </c>
      <c r="M250" s="438" t="s">
        <v>3372</v>
      </c>
      <c r="N250" s="438" t="s">
        <v>1913</v>
      </c>
      <c r="O250" s="416">
        <v>1.64</v>
      </c>
      <c r="P250" s="588">
        <v>0.0</v>
      </c>
      <c r="Q250" s="588">
        <v>0.0</v>
      </c>
      <c r="R250" s="588">
        <v>2.07</v>
      </c>
      <c r="S250" s="588">
        <v>0.0</v>
      </c>
      <c r="T250" s="588">
        <v>0.0</v>
      </c>
      <c r="U250" s="588">
        <v>0.45</v>
      </c>
      <c r="V250" s="416">
        <v>0.39</v>
      </c>
      <c r="W250" s="416">
        <v>1.79</v>
      </c>
      <c r="X250" s="586">
        <v>42558.0</v>
      </c>
      <c r="Y250" s="586">
        <v>42570.64375</v>
      </c>
      <c r="Z250" s="438" t="s">
        <v>1914</v>
      </c>
      <c r="AA250" s="438" t="s">
        <v>1915</v>
      </c>
      <c r="AB250" s="586">
        <v>42570.64375</v>
      </c>
      <c r="AC250" s="586">
        <v>42569.0</v>
      </c>
      <c r="AD250" s="586">
        <v>42571.0</v>
      </c>
      <c r="AE250" s="438" t="s">
        <v>1916</v>
      </c>
      <c r="AF250" s="438"/>
      <c r="AG250" s="586"/>
      <c r="AH250" s="586"/>
      <c r="AI250" s="589"/>
      <c r="AJ250" s="438"/>
      <c r="AK250" s="588">
        <v>3.58</v>
      </c>
      <c r="AL250" s="589">
        <v>0.0</v>
      </c>
      <c r="AM250" s="438" t="s">
        <v>1917</v>
      </c>
      <c r="AN250" s="438" t="s">
        <v>1918</v>
      </c>
      <c r="AO250" s="438" t="s">
        <v>1919</v>
      </c>
      <c r="AP250" s="438" t="s">
        <v>1920</v>
      </c>
      <c r="AQ250" s="438" t="s">
        <v>3373</v>
      </c>
      <c r="AR250" s="588">
        <v>0.0</v>
      </c>
      <c r="AS250" s="588">
        <v>0.0</v>
      </c>
      <c r="AT250" s="588">
        <v>0.0</v>
      </c>
      <c r="AU250" s="588">
        <v>0.0</v>
      </c>
      <c r="AV250" s="588">
        <v>0.0</v>
      </c>
      <c r="AW250" s="588">
        <v>0.64</v>
      </c>
      <c r="AX250" s="588">
        <v>4.41</v>
      </c>
      <c r="AY250" s="588">
        <v>0.0</v>
      </c>
      <c r="AZ250" s="588">
        <v>0.45</v>
      </c>
      <c r="BA250" s="588">
        <v>29.9</v>
      </c>
      <c r="BB250" s="589">
        <v>24597.0</v>
      </c>
      <c r="BC250" s="438" t="s">
        <v>1922</v>
      </c>
      <c r="BD250" s="438"/>
      <c r="BE250" s="438" t="s">
        <v>1923</v>
      </c>
      <c r="BF250" s="438" t="s">
        <v>1924</v>
      </c>
      <c r="BG250" s="438" t="s">
        <v>1925</v>
      </c>
      <c r="BH250" s="588">
        <v>0.0</v>
      </c>
      <c r="BI250" s="438" t="s">
        <v>1926</v>
      </c>
      <c r="BJ250" s="438" t="s">
        <v>1927</v>
      </c>
      <c r="BK250" s="438" t="s">
        <v>1928</v>
      </c>
      <c r="BL250" s="438" t="s">
        <v>1929</v>
      </c>
      <c r="BM250" s="438" t="s">
        <v>1930</v>
      </c>
      <c r="BN250" s="588">
        <v>29.9</v>
      </c>
      <c r="BO250" s="438" t="s">
        <v>1931</v>
      </c>
      <c r="BP250" s="438" t="s">
        <v>2013</v>
      </c>
      <c r="BQ250" s="438" t="s">
        <v>3374</v>
      </c>
      <c r="BR250" s="438" t="s">
        <v>1934</v>
      </c>
      <c r="BS250" s="438" t="s">
        <v>1935</v>
      </c>
      <c r="BT250" s="438" t="s">
        <v>1936</v>
      </c>
      <c r="BU250" s="589"/>
      <c r="BV250" s="438" t="s">
        <v>1936</v>
      </c>
      <c r="BW250" s="438"/>
      <c r="BX250" s="416">
        <f t="shared" si="3"/>
        <v>3.82</v>
      </c>
      <c r="BY250" s="89" t="s">
        <v>1937</v>
      </c>
      <c r="BZ250" s="89" t="s">
        <v>3375</v>
      </c>
    </row>
    <row r="251" ht="12.75" hidden="1" customHeight="1">
      <c r="A251" s="6">
        <v>47999.0</v>
      </c>
      <c r="B251" s="438" t="s">
        <v>3376</v>
      </c>
      <c r="C251" s="438" t="s">
        <v>2373</v>
      </c>
      <c r="D251" s="586">
        <v>42559.0</v>
      </c>
      <c r="E251" s="438" t="s">
        <v>3377</v>
      </c>
      <c r="F251" s="438" t="s">
        <v>2375</v>
      </c>
      <c r="G251" s="438" t="s">
        <v>1908</v>
      </c>
      <c r="H251" s="438" t="s">
        <v>1909</v>
      </c>
      <c r="I251" s="438" t="s">
        <v>1910</v>
      </c>
      <c r="J251" s="587">
        <v>17.0</v>
      </c>
      <c r="K251" s="416">
        <v>420.24</v>
      </c>
      <c r="L251" s="438" t="s">
        <v>1911</v>
      </c>
      <c r="M251" s="438" t="s">
        <v>3378</v>
      </c>
      <c r="N251" s="438" t="s">
        <v>1913</v>
      </c>
      <c r="O251" s="416">
        <v>23.06</v>
      </c>
      <c r="P251" s="588">
        <v>0.0</v>
      </c>
      <c r="Q251" s="588">
        <v>0.0</v>
      </c>
      <c r="R251" s="588">
        <v>35.19</v>
      </c>
      <c r="S251" s="588">
        <v>0.0</v>
      </c>
      <c r="T251" s="588">
        <v>0.0</v>
      </c>
      <c r="U251" s="588">
        <v>7.65</v>
      </c>
      <c r="V251" s="416">
        <v>5.46</v>
      </c>
      <c r="W251" s="416">
        <v>25.21</v>
      </c>
      <c r="X251" s="586">
        <v>42559.0</v>
      </c>
      <c r="Y251" s="586">
        <v>42565.34375</v>
      </c>
      <c r="Z251" s="438" t="s">
        <v>1914</v>
      </c>
      <c r="AA251" s="438" t="s">
        <v>1915</v>
      </c>
      <c r="AB251" s="586">
        <v>42565.34375</v>
      </c>
      <c r="AC251" s="586">
        <v>42576.0</v>
      </c>
      <c r="AD251" s="586">
        <v>42576.0</v>
      </c>
      <c r="AE251" s="438" t="s">
        <v>1916</v>
      </c>
      <c r="AF251" s="438"/>
      <c r="AG251" s="586"/>
      <c r="AH251" s="586"/>
      <c r="AI251" s="589"/>
      <c r="AJ251" s="438"/>
      <c r="AK251" s="588">
        <v>50.42</v>
      </c>
      <c r="AL251" s="589">
        <v>0.0</v>
      </c>
      <c r="AM251" s="438" t="s">
        <v>1917</v>
      </c>
      <c r="AN251" s="438" t="s">
        <v>1918</v>
      </c>
      <c r="AO251" s="438" t="s">
        <v>1919</v>
      </c>
      <c r="AP251" s="438" t="s">
        <v>1920</v>
      </c>
      <c r="AQ251" s="438" t="s">
        <v>3379</v>
      </c>
      <c r="AR251" s="588">
        <v>0.0</v>
      </c>
      <c r="AS251" s="588">
        <v>0.0</v>
      </c>
      <c r="AT251" s="588">
        <v>0.0</v>
      </c>
      <c r="AU251" s="588">
        <v>0.0</v>
      </c>
      <c r="AV251" s="588">
        <v>0.0</v>
      </c>
      <c r="AW251" s="588">
        <v>0.0</v>
      </c>
      <c r="AX251" s="588">
        <v>17.98</v>
      </c>
      <c r="AY251" s="588">
        <v>8.38</v>
      </c>
      <c r="AZ251" s="588">
        <v>7.65</v>
      </c>
      <c r="BA251" s="588">
        <v>420.24</v>
      </c>
      <c r="BB251" s="589">
        <v>24597.0</v>
      </c>
      <c r="BC251" s="438" t="s">
        <v>1922</v>
      </c>
      <c r="BD251" s="438"/>
      <c r="BE251" s="438" t="s">
        <v>1923</v>
      </c>
      <c r="BF251" s="438" t="s">
        <v>2378</v>
      </c>
      <c r="BG251" s="438" t="s">
        <v>1936</v>
      </c>
      <c r="BH251" s="588">
        <v>0.0</v>
      </c>
      <c r="BI251" s="438" t="s">
        <v>1926</v>
      </c>
      <c r="BJ251" s="438" t="s">
        <v>1953</v>
      </c>
      <c r="BK251" s="438" t="s">
        <v>1954</v>
      </c>
      <c r="BL251" s="438"/>
      <c r="BM251" s="438"/>
      <c r="BN251" s="588">
        <v>29.9</v>
      </c>
      <c r="BO251" s="438" t="s">
        <v>1931</v>
      </c>
      <c r="BP251" s="438" t="s">
        <v>1932</v>
      </c>
      <c r="BQ251" s="438"/>
      <c r="BR251" s="438" t="s">
        <v>1934</v>
      </c>
      <c r="BS251" s="438" t="s">
        <v>1935</v>
      </c>
      <c r="BT251" s="438" t="s">
        <v>1936</v>
      </c>
      <c r="BU251" s="589"/>
      <c r="BV251" s="438" t="s">
        <v>1936</v>
      </c>
      <c r="BW251" s="438"/>
      <c r="BX251" s="416">
        <f t="shared" si="3"/>
        <v>53.73</v>
      </c>
      <c r="BY251" s="89" t="s">
        <v>1937</v>
      </c>
      <c r="BZ251" s="89" t="s">
        <v>3380</v>
      </c>
    </row>
    <row r="252" ht="12.75" hidden="1" customHeight="1">
      <c r="A252" s="6">
        <v>48271.0</v>
      </c>
      <c r="B252" s="438" t="s">
        <v>3381</v>
      </c>
      <c r="C252" s="438" t="s">
        <v>3382</v>
      </c>
      <c r="D252" s="586">
        <v>42556.0</v>
      </c>
      <c r="E252" s="438" t="s">
        <v>3383</v>
      </c>
      <c r="F252" s="438" t="s">
        <v>2667</v>
      </c>
      <c r="G252" s="438" t="s">
        <v>1908</v>
      </c>
      <c r="H252" s="438" t="s">
        <v>1909</v>
      </c>
      <c r="I252" s="438" t="s">
        <v>1910</v>
      </c>
      <c r="J252" s="587">
        <v>1.0</v>
      </c>
      <c r="K252" s="416">
        <v>29.9</v>
      </c>
      <c r="L252" s="438" t="s">
        <v>1911</v>
      </c>
      <c r="M252" s="438" t="s">
        <v>3384</v>
      </c>
      <c r="N252" s="438" t="s">
        <v>1913</v>
      </c>
      <c r="O252" s="416">
        <v>1.64</v>
      </c>
      <c r="P252" s="588">
        <v>0.0</v>
      </c>
      <c r="Q252" s="588">
        <v>0.0</v>
      </c>
      <c r="R252" s="588">
        <v>2.07</v>
      </c>
      <c r="S252" s="588">
        <v>0.0</v>
      </c>
      <c r="T252" s="588">
        <v>0.0</v>
      </c>
      <c r="U252" s="588">
        <v>0.45</v>
      </c>
      <c r="V252" s="416">
        <v>0.39</v>
      </c>
      <c r="W252" s="416">
        <v>1.79</v>
      </c>
      <c r="X252" s="586">
        <v>42556.0</v>
      </c>
      <c r="Y252" s="586">
        <v>42571.46388888889</v>
      </c>
      <c r="Z252" s="438" t="s">
        <v>1914</v>
      </c>
      <c r="AA252" s="438" t="s">
        <v>1915</v>
      </c>
      <c r="AB252" s="586">
        <v>42571.46388888889</v>
      </c>
      <c r="AC252" s="586">
        <v>42569.0</v>
      </c>
      <c r="AD252" s="586">
        <v>42569.0</v>
      </c>
      <c r="AE252" s="438" t="s">
        <v>1916</v>
      </c>
      <c r="AF252" s="438"/>
      <c r="AG252" s="586"/>
      <c r="AH252" s="586"/>
      <c r="AI252" s="589"/>
      <c r="AJ252" s="438"/>
      <c r="AK252" s="588">
        <v>3.58</v>
      </c>
      <c r="AL252" s="589">
        <v>0.0</v>
      </c>
      <c r="AM252" s="438" t="s">
        <v>1917</v>
      </c>
      <c r="AN252" s="438" t="s">
        <v>1918</v>
      </c>
      <c r="AO252" s="438" t="s">
        <v>1919</v>
      </c>
      <c r="AP252" s="438" t="s">
        <v>1920</v>
      </c>
      <c r="AQ252" s="438" t="s">
        <v>3385</v>
      </c>
      <c r="AR252" s="588">
        <v>0.0</v>
      </c>
      <c r="AS252" s="588">
        <v>0.0</v>
      </c>
      <c r="AT252" s="588">
        <v>0.0</v>
      </c>
      <c r="AU252" s="588">
        <v>0.0</v>
      </c>
      <c r="AV252" s="588">
        <v>0.0</v>
      </c>
      <c r="AW252" s="588">
        <v>0.37</v>
      </c>
      <c r="AX252" s="588">
        <v>4.26</v>
      </c>
      <c r="AY252" s="588">
        <v>0.0</v>
      </c>
      <c r="AZ252" s="588">
        <v>0.45</v>
      </c>
      <c r="BA252" s="588">
        <v>29.9</v>
      </c>
      <c r="BB252" s="589">
        <v>24597.0</v>
      </c>
      <c r="BC252" s="438" t="s">
        <v>1922</v>
      </c>
      <c r="BD252" s="438"/>
      <c r="BE252" s="438" t="s">
        <v>1923</v>
      </c>
      <c r="BF252" s="438" t="s">
        <v>1924</v>
      </c>
      <c r="BG252" s="438" t="s">
        <v>1925</v>
      </c>
      <c r="BH252" s="588">
        <v>0.0</v>
      </c>
      <c r="BI252" s="438" t="s">
        <v>1926</v>
      </c>
      <c r="BJ252" s="438" t="s">
        <v>1927</v>
      </c>
      <c r="BK252" s="438" t="s">
        <v>1928</v>
      </c>
      <c r="BL252" s="438" t="s">
        <v>1929</v>
      </c>
      <c r="BM252" s="438" t="s">
        <v>1930</v>
      </c>
      <c r="BN252" s="588">
        <v>29.9</v>
      </c>
      <c r="BO252" s="438" t="s">
        <v>1931</v>
      </c>
      <c r="BP252" s="438" t="s">
        <v>1967</v>
      </c>
      <c r="BQ252" s="438" t="s">
        <v>3386</v>
      </c>
      <c r="BR252" s="438" t="s">
        <v>1934</v>
      </c>
      <c r="BS252" s="438" t="s">
        <v>1935</v>
      </c>
      <c r="BT252" s="438" t="s">
        <v>1936</v>
      </c>
      <c r="BU252" s="589"/>
      <c r="BV252" s="438" t="s">
        <v>1936</v>
      </c>
      <c r="BW252" s="438"/>
      <c r="BX252" s="416">
        <f t="shared" si="3"/>
        <v>3.82</v>
      </c>
      <c r="BY252" s="89" t="s">
        <v>1937</v>
      </c>
      <c r="BZ252" s="89" t="s">
        <v>3387</v>
      </c>
    </row>
    <row r="253" ht="12.75" hidden="1" customHeight="1">
      <c r="A253" s="6">
        <v>48426.0</v>
      </c>
      <c r="B253" s="438" t="s">
        <v>3388</v>
      </c>
      <c r="C253" s="438" t="s">
        <v>3389</v>
      </c>
      <c r="D253" s="586">
        <v>42556.0</v>
      </c>
      <c r="E253" s="438" t="s">
        <v>3390</v>
      </c>
      <c r="F253" s="438" t="s">
        <v>1907</v>
      </c>
      <c r="G253" s="438" t="s">
        <v>1908</v>
      </c>
      <c r="H253" s="438" t="s">
        <v>1909</v>
      </c>
      <c r="I253" s="438" t="s">
        <v>1910</v>
      </c>
      <c r="J253" s="587">
        <v>2.0</v>
      </c>
      <c r="K253" s="416">
        <v>59.8</v>
      </c>
      <c r="L253" s="438" t="s">
        <v>1911</v>
      </c>
      <c r="M253" s="438" t="s">
        <v>3391</v>
      </c>
      <c r="N253" s="438" t="s">
        <v>1913</v>
      </c>
      <c r="O253" s="416">
        <v>3.28</v>
      </c>
      <c r="P253" s="588">
        <v>0.0</v>
      </c>
      <c r="Q253" s="588">
        <v>0.0</v>
      </c>
      <c r="R253" s="588">
        <v>4.14</v>
      </c>
      <c r="S253" s="588">
        <v>0.0</v>
      </c>
      <c r="T253" s="588">
        <v>0.0</v>
      </c>
      <c r="U253" s="588">
        <v>0.9</v>
      </c>
      <c r="V253" s="416">
        <v>0.78</v>
      </c>
      <c r="W253" s="416">
        <v>3.59</v>
      </c>
      <c r="X253" s="586">
        <v>42556.0</v>
      </c>
      <c r="Y253" s="586">
        <v>42569.64375</v>
      </c>
      <c r="Z253" s="438" t="s">
        <v>1914</v>
      </c>
      <c r="AA253" s="438" t="s">
        <v>1915</v>
      </c>
      <c r="AB253" s="586">
        <v>42569.64375</v>
      </c>
      <c r="AC253" s="586">
        <v>42569.0</v>
      </c>
      <c r="AD253" s="586">
        <v>42569.0</v>
      </c>
      <c r="AE253" s="438" t="s">
        <v>1916</v>
      </c>
      <c r="AF253" s="438"/>
      <c r="AG253" s="586"/>
      <c r="AH253" s="586"/>
      <c r="AI253" s="589"/>
      <c r="AJ253" s="438"/>
      <c r="AK253" s="588">
        <v>7.17</v>
      </c>
      <c r="AL253" s="589">
        <v>0.0</v>
      </c>
      <c r="AM253" s="438" t="s">
        <v>1917</v>
      </c>
      <c r="AN253" s="438" t="s">
        <v>1918</v>
      </c>
      <c r="AO253" s="438" t="s">
        <v>1919</v>
      </c>
      <c r="AP253" s="438" t="s">
        <v>1920</v>
      </c>
      <c r="AQ253" s="438" t="s">
        <v>3392</v>
      </c>
      <c r="AR253" s="588">
        <v>0.0</v>
      </c>
      <c r="AS253" s="588">
        <v>0.0</v>
      </c>
      <c r="AT253" s="588">
        <v>0.0</v>
      </c>
      <c r="AU253" s="588">
        <v>0.0</v>
      </c>
      <c r="AV253" s="588">
        <v>0.0</v>
      </c>
      <c r="AW253" s="588">
        <v>0.7</v>
      </c>
      <c r="AX253" s="588">
        <v>15.04</v>
      </c>
      <c r="AY253" s="588">
        <v>0.0</v>
      </c>
      <c r="AZ253" s="588">
        <v>0.9</v>
      </c>
      <c r="BA253" s="588">
        <v>59.8</v>
      </c>
      <c r="BB253" s="589">
        <v>24597.0</v>
      </c>
      <c r="BC253" s="438" t="s">
        <v>1922</v>
      </c>
      <c r="BD253" s="438"/>
      <c r="BE253" s="438" t="s">
        <v>1923</v>
      </c>
      <c r="BF253" s="438" t="s">
        <v>1924</v>
      </c>
      <c r="BG253" s="438" t="s">
        <v>1925</v>
      </c>
      <c r="BH253" s="588">
        <v>0.0</v>
      </c>
      <c r="BI253" s="438" t="s">
        <v>1926</v>
      </c>
      <c r="BJ253" s="438" t="s">
        <v>1927</v>
      </c>
      <c r="BK253" s="438" t="s">
        <v>1928</v>
      </c>
      <c r="BL253" s="438" t="s">
        <v>1929</v>
      </c>
      <c r="BM253" s="438" t="s">
        <v>1930</v>
      </c>
      <c r="BN253" s="588">
        <v>29.9</v>
      </c>
      <c r="BO253" s="438" t="s">
        <v>1931</v>
      </c>
      <c r="BP253" s="438" t="s">
        <v>1932</v>
      </c>
      <c r="BQ253" s="438" t="s">
        <v>3393</v>
      </c>
      <c r="BR253" s="438" t="s">
        <v>1934</v>
      </c>
      <c r="BS253" s="438" t="s">
        <v>1935</v>
      </c>
      <c r="BT253" s="438" t="s">
        <v>1936</v>
      </c>
      <c r="BU253" s="589"/>
      <c r="BV253" s="438" t="s">
        <v>1936</v>
      </c>
      <c r="BW253" s="438"/>
      <c r="BX253" s="416">
        <f t="shared" si="3"/>
        <v>7.65</v>
      </c>
      <c r="BY253" s="89" t="s">
        <v>1937</v>
      </c>
      <c r="BZ253" s="89" t="s">
        <v>3394</v>
      </c>
    </row>
    <row r="254" ht="12.75" hidden="1" customHeight="1">
      <c r="A254" s="6">
        <v>48465.0</v>
      </c>
      <c r="B254" s="438" t="s">
        <v>3395</v>
      </c>
      <c r="C254" s="438" t="s">
        <v>3396</v>
      </c>
      <c r="D254" s="586">
        <v>42556.0</v>
      </c>
      <c r="E254" s="438" t="s">
        <v>3397</v>
      </c>
      <c r="F254" s="438" t="s">
        <v>2127</v>
      </c>
      <c r="G254" s="438" t="s">
        <v>1908</v>
      </c>
      <c r="H254" s="438" t="s">
        <v>1909</v>
      </c>
      <c r="I254" s="438" t="s">
        <v>1910</v>
      </c>
      <c r="J254" s="587">
        <v>1.0</v>
      </c>
      <c r="K254" s="416">
        <v>29.9</v>
      </c>
      <c r="L254" s="438" t="s">
        <v>1911</v>
      </c>
      <c r="M254" s="438" t="s">
        <v>3398</v>
      </c>
      <c r="N254" s="438" t="s">
        <v>1913</v>
      </c>
      <c r="O254" s="416">
        <v>1.64</v>
      </c>
      <c r="P254" s="588">
        <v>0.0</v>
      </c>
      <c r="Q254" s="588">
        <v>0.0</v>
      </c>
      <c r="R254" s="588">
        <v>2.07</v>
      </c>
      <c r="S254" s="588">
        <v>0.0</v>
      </c>
      <c r="T254" s="588">
        <v>0.0</v>
      </c>
      <c r="U254" s="588">
        <v>0.45</v>
      </c>
      <c r="V254" s="416">
        <v>0.39</v>
      </c>
      <c r="W254" s="416">
        <v>1.79</v>
      </c>
      <c r="X254" s="586">
        <v>42556.0</v>
      </c>
      <c r="Y254" s="586">
        <v>42570.40694444445</v>
      </c>
      <c r="Z254" s="438" t="s">
        <v>1914</v>
      </c>
      <c r="AA254" s="438" t="s">
        <v>1915</v>
      </c>
      <c r="AB254" s="586">
        <v>42570.40694444445</v>
      </c>
      <c r="AC254" s="586">
        <v>42569.0</v>
      </c>
      <c r="AD254" s="586">
        <v>42569.0</v>
      </c>
      <c r="AE254" s="438" t="s">
        <v>1916</v>
      </c>
      <c r="AF254" s="438"/>
      <c r="AG254" s="586"/>
      <c r="AH254" s="586"/>
      <c r="AI254" s="589"/>
      <c r="AJ254" s="438"/>
      <c r="AK254" s="588">
        <v>3.58</v>
      </c>
      <c r="AL254" s="589">
        <v>0.0</v>
      </c>
      <c r="AM254" s="438" t="s">
        <v>1917</v>
      </c>
      <c r="AN254" s="438" t="s">
        <v>1918</v>
      </c>
      <c r="AO254" s="438" t="s">
        <v>1919</v>
      </c>
      <c r="AP254" s="438" t="s">
        <v>1920</v>
      </c>
      <c r="AQ254" s="438" t="s">
        <v>3399</v>
      </c>
      <c r="AR254" s="588">
        <v>0.0</v>
      </c>
      <c r="AS254" s="588">
        <v>0.0</v>
      </c>
      <c r="AT254" s="588">
        <v>0.0</v>
      </c>
      <c r="AU254" s="588">
        <v>0.0</v>
      </c>
      <c r="AV254" s="588">
        <v>0.0</v>
      </c>
      <c r="AW254" s="588">
        <v>0.37</v>
      </c>
      <c r="AX254" s="588">
        <v>12.92</v>
      </c>
      <c r="AY254" s="588">
        <v>0.0</v>
      </c>
      <c r="AZ254" s="588">
        <v>0.45</v>
      </c>
      <c r="BA254" s="588">
        <v>29.9</v>
      </c>
      <c r="BB254" s="589">
        <v>24597.0</v>
      </c>
      <c r="BC254" s="438" t="s">
        <v>1922</v>
      </c>
      <c r="BD254" s="438"/>
      <c r="BE254" s="438" t="s">
        <v>1923</v>
      </c>
      <c r="BF254" s="438" t="s">
        <v>1924</v>
      </c>
      <c r="BG254" s="438" t="s">
        <v>1925</v>
      </c>
      <c r="BH254" s="588">
        <v>0.0</v>
      </c>
      <c r="BI254" s="438" t="s">
        <v>1926</v>
      </c>
      <c r="BJ254" s="438" t="s">
        <v>1927</v>
      </c>
      <c r="BK254" s="438" t="s">
        <v>1928</v>
      </c>
      <c r="BL254" s="438" t="s">
        <v>1929</v>
      </c>
      <c r="BM254" s="438" t="s">
        <v>1930</v>
      </c>
      <c r="BN254" s="588">
        <v>29.9</v>
      </c>
      <c r="BO254" s="438" t="s">
        <v>1931</v>
      </c>
      <c r="BP254" s="438" t="s">
        <v>2013</v>
      </c>
      <c r="BQ254" s="438" t="s">
        <v>3400</v>
      </c>
      <c r="BR254" s="438" t="s">
        <v>1934</v>
      </c>
      <c r="BS254" s="438" t="s">
        <v>1935</v>
      </c>
      <c r="BT254" s="438" t="s">
        <v>1936</v>
      </c>
      <c r="BU254" s="589"/>
      <c r="BV254" s="438" t="s">
        <v>1936</v>
      </c>
      <c r="BW254" s="438"/>
      <c r="BX254" s="416">
        <f t="shared" si="3"/>
        <v>3.82</v>
      </c>
      <c r="BY254" s="89" t="s">
        <v>1937</v>
      </c>
      <c r="BZ254" s="89" t="s">
        <v>3401</v>
      </c>
    </row>
    <row r="255" ht="12.75" hidden="1" customHeight="1">
      <c r="A255" s="6">
        <v>48642.0</v>
      </c>
      <c r="B255" s="438" t="s">
        <v>3402</v>
      </c>
      <c r="C255" s="438" t="s">
        <v>3403</v>
      </c>
      <c r="D255" s="586">
        <v>42563.0</v>
      </c>
      <c r="E255" s="438" t="s">
        <v>3404</v>
      </c>
      <c r="F255" s="438" t="s">
        <v>2667</v>
      </c>
      <c r="G255" s="438" t="s">
        <v>1908</v>
      </c>
      <c r="H255" s="438" t="s">
        <v>1909</v>
      </c>
      <c r="I255" s="438" t="s">
        <v>1910</v>
      </c>
      <c r="J255" s="587">
        <v>1.0</v>
      </c>
      <c r="K255" s="416">
        <v>24.52</v>
      </c>
      <c r="L255" s="438" t="s">
        <v>1911</v>
      </c>
      <c r="M255" s="438" t="s">
        <v>3405</v>
      </c>
      <c r="N255" s="438" t="s">
        <v>1913</v>
      </c>
      <c r="O255" s="416">
        <v>1.34</v>
      </c>
      <c r="P255" s="588">
        <v>0.0</v>
      </c>
      <c r="Q255" s="588">
        <v>0.0</v>
      </c>
      <c r="R255" s="588">
        <v>2.07</v>
      </c>
      <c r="S255" s="588">
        <v>0.0</v>
      </c>
      <c r="T255" s="588">
        <v>0.0</v>
      </c>
      <c r="U255" s="588">
        <v>0.45</v>
      </c>
      <c r="V255" s="416">
        <v>0.32</v>
      </c>
      <c r="W255" s="416">
        <v>1.47</v>
      </c>
      <c r="X255" s="586">
        <v>42563.0</v>
      </c>
      <c r="Y255" s="586">
        <v>42590.77013888889</v>
      </c>
      <c r="Z255" s="438" t="s">
        <v>1914</v>
      </c>
      <c r="AA255" s="438" t="s">
        <v>1915</v>
      </c>
      <c r="AB255" s="586">
        <v>42590.77013888889</v>
      </c>
      <c r="AC255" s="586">
        <v>42590.0</v>
      </c>
      <c r="AD255" s="586">
        <v>42590.0</v>
      </c>
      <c r="AE255" s="438" t="s">
        <v>1916</v>
      </c>
      <c r="AF255" s="438"/>
      <c r="AG255" s="586"/>
      <c r="AH255" s="586"/>
      <c r="AI255" s="589"/>
      <c r="AJ255" s="438"/>
      <c r="AK255" s="588">
        <v>2.94</v>
      </c>
      <c r="AL255" s="589">
        <v>0.0</v>
      </c>
      <c r="AM255" s="438" t="s">
        <v>1917</v>
      </c>
      <c r="AN255" s="438" t="s">
        <v>1918</v>
      </c>
      <c r="AO255" s="438" t="s">
        <v>1919</v>
      </c>
      <c r="AP255" s="438" t="s">
        <v>1920</v>
      </c>
      <c r="AQ255" s="438" t="s">
        <v>3406</v>
      </c>
      <c r="AR255" s="588">
        <v>0.0</v>
      </c>
      <c r="AS255" s="588">
        <v>0.0</v>
      </c>
      <c r="AT255" s="588">
        <v>0.0</v>
      </c>
      <c r="AU255" s="588">
        <v>0.0</v>
      </c>
      <c r="AV255" s="588">
        <v>0.0</v>
      </c>
      <c r="AW255" s="588">
        <v>0.41</v>
      </c>
      <c r="AX255" s="588">
        <v>6.07</v>
      </c>
      <c r="AY255" s="588">
        <v>0.0</v>
      </c>
      <c r="AZ255" s="588">
        <v>0.45</v>
      </c>
      <c r="BA255" s="588">
        <v>24.52</v>
      </c>
      <c r="BB255" s="589">
        <v>24597.0</v>
      </c>
      <c r="BC255" s="438" t="s">
        <v>1922</v>
      </c>
      <c r="BD255" s="438"/>
      <c r="BE255" s="438" t="s">
        <v>1923</v>
      </c>
      <c r="BF255" s="438" t="s">
        <v>1924</v>
      </c>
      <c r="BG255" s="438" t="s">
        <v>1925</v>
      </c>
      <c r="BH255" s="588">
        <v>0.0</v>
      </c>
      <c r="BI255" s="438" t="s">
        <v>1926</v>
      </c>
      <c r="BJ255" s="438" t="s">
        <v>1927</v>
      </c>
      <c r="BK255" s="438" t="s">
        <v>1928</v>
      </c>
      <c r="BL255" s="438" t="s">
        <v>1929</v>
      </c>
      <c r="BM255" s="438" t="s">
        <v>1930</v>
      </c>
      <c r="BN255" s="588">
        <v>29.9</v>
      </c>
      <c r="BO255" s="438" t="s">
        <v>1931</v>
      </c>
      <c r="BP255" s="438" t="s">
        <v>1967</v>
      </c>
      <c r="BQ255" s="438" t="s">
        <v>3407</v>
      </c>
      <c r="BR255" s="438" t="s">
        <v>1934</v>
      </c>
      <c r="BS255" s="438" t="s">
        <v>1935</v>
      </c>
      <c r="BT255" s="438" t="s">
        <v>1936</v>
      </c>
      <c r="BU255" s="589"/>
      <c r="BV255" s="438" t="s">
        <v>1936</v>
      </c>
      <c r="BW255" s="438"/>
      <c r="BX255" s="416">
        <f t="shared" si="3"/>
        <v>3.13</v>
      </c>
      <c r="BY255" s="89" t="s">
        <v>1937</v>
      </c>
      <c r="BZ255" s="89" t="s">
        <v>3408</v>
      </c>
    </row>
    <row r="256" ht="12.75" hidden="1" customHeight="1">
      <c r="A256" s="6">
        <v>48649.0</v>
      </c>
      <c r="B256" s="438" t="s">
        <v>3409</v>
      </c>
      <c r="C256" s="438" t="s">
        <v>3410</v>
      </c>
      <c r="D256" s="586">
        <v>42556.0</v>
      </c>
      <c r="E256" s="438" t="s">
        <v>3411</v>
      </c>
      <c r="F256" s="438" t="s">
        <v>1907</v>
      </c>
      <c r="G256" s="438" t="s">
        <v>1908</v>
      </c>
      <c r="H256" s="438" t="s">
        <v>1909</v>
      </c>
      <c r="I256" s="438" t="s">
        <v>1910</v>
      </c>
      <c r="J256" s="587">
        <v>2.0</v>
      </c>
      <c r="K256" s="416">
        <v>59.8</v>
      </c>
      <c r="L256" s="438" t="s">
        <v>1911</v>
      </c>
      <c r="M256" s="438" t="s">
        <v>3412</v>
      </c>
      <c r="N256" s="438" t="s">
        <v>1913</v>
      </c>
      <c r="O256" s="416">
        <v>3.28</v>
      </c>
      <c r="P256" s="588">
        <v>0.0</v>
      </c>
      <c r="Q256" s="588">
        <v>0.0</v>
      </c>
      <c r="R256" s="588">
        <v>4.14</v>
      </c>
      <c r="S256" s="588">
        <v>0.0</v>
      </c>
      <c r="T256" s="588">
        <v>0.0</v>
      </c>
      <c r="U256" s="588">
        <v>0.9</v>
      </c>
      <c r="V256" s="416">
        <v>0.78</v>
      </c>
      <c r="W256" s="416">
        <v>3.59</v>
      </c>
      <c r="X256" s="586">
        <v>42556.0</v>
      </c>
      <c r="Y256" s="586">
        <v>42569.64375</v>
      </c>
      <c r="Z256" s="438" t="s">
        <v>1914</v>
      </c>
      <c r="AA256" s="438" t="s">
        <v>1915</v>
      </c>
      <c r="AB256" s="586">
        <v>42569.64375</v>
      </c>
      <c r="AC256" s="586">
        <v>42569.0</v>
      </c>
      <c r="AD256" s="586">
        <v>42569.0</v>
      </c>
      <c r="AE256" s="438" t="s">
        <v>1916</v>
      </c>
      <c r="AF256" s="438"/>
      <c r="AG256" s="586"/>
      <c r="AH256" s="586"/>
      <c r="AI256" s="589"/>
      <c r="AJ256" s="438"/>
      <c r="AK256" s="588">
        <v>7.17</v>
      </c>
      <c r="AL256" s="589">
        <v>0.0</v>
      </c>
      <c r="AM256" s="438" t="s">
        <v>1917</v>
      </c>
      <c r="AN256" s="438" t="s">
        <v>1918</v>
      </c>
      <c r="AO256" s="438" t="s">
        <v>1919</v>
      </c>
      <c r="AP256" s="438" t="s">
        <v>1920</v>
      </c>
      <c r="AQ256" s="438" t="s">
        <v>3413</v>
      </c>
      <c r="AR256" s="588">
        <v>0.0</v>
      </c>
      <c r="AS256" s="588">
        <v>0.0</v>
      </c>
      <c r="AT256" s="588">
        <v>0.0</v>
      </c>
      <c r="AU256" s="588">
        <v>0.0</v>
      </c>
      <c r="AV256" s="588">
        <v>0.0</v>
      </c>
      <c r="AW256" s="588">
        <v>0.7</v>
      </c>
      <c r="AX256" s="588">
        <v>15.04</v>
      </c>
      <c r="AY256" s="588">
        <v>0.0</v>
      </c>
      <c r="AZ256" s="588">
        <v>0.9</v>
      </c>
      <c r="BA256" s="588">
        <v>59.8</v>
      </c>
      <c r="BB256" s="589">
        <v>24597.0</v>
      </c>
      <c r="BC256" s="438" t="s">
        <v>1922</v>
      </c>
      <c r="BD256" s="438"/>
      <c r="BE256" s="438" t="s">
        <v>1923</v>
      </c>
      <c r="BF256" s="438" t="s">
        <v>1924</v>
      </c>
      <c r="BG256" s="438" t="s">
        <v>1925</v>
      </c>
      <c r="BH256" s="588">
        <v>0.0</v>
      </c>
      <c r="BI256" s="438" t="s">
        <v>1926</v>
      </c>
      <c r="BJ256" s="438" t="s">
        <v>1927</v>
      </c>
      <c r="BK256" s="438" t="s">
        <v>1928</v>
      </c>
      <c r="BL256" s="438" t="s">
        <v>1929</v>
      </c>
      <c r="BM256" s="438" t="s">
        <v>1930</v>
      </c>
      <c r="BN256" s="588">
        <v>29.9</v>
      </c>
      <c r="BO256" s="438" t="s">
        <v>1931</v>
      </c>
      <c r="BP256" s="438" t="s">
        <v>1932</v>
      </c>
      <c r="BQ256" s="438" t="s">
        <v>3414</v>
      </c>
      <c r="BR256" s="438" t="s">
        <v>1934</v>
      </c>
      <c r="BS256" s="438" t="s">
        <v>1935</v>
      </c>
      <c r="BT256" s="438" t="s">
        <v>1936</v>
      </c>
      <c r="BU256" s="589"/>
      <c r="BV256" s="438" t="s">
        <v>1936</v>
      </c>
      <c r="BW256" s="438"/>
      <c r="BX256" s="416">
        <f t="shared" si="3"/>
        <v>7.65</v>
      </c>
      <c r="BY256" s="89" t="s">
        <v>1937</v>
      </c>
      <c r="BZ256" s="89" t="s">
        <v>3415</v>
      </c>
    </row>
    <row r="257" ht="12.75" hidden="1" customHeight="1">
      <c r="A257" s="6">
        <v>48937.0</v>
      </c>
      <c r="B257" s="438" t="s">
        <v>3416</v>
      </c>
      <c r="C257" s="438" t="s">
        <v>3417</v>
      </c>
      <c r="D257" s="586">
        <v>42556.0</v>
      </c>
      <c r="E257" s="438" t="s">
        <v>3418</v>
      </c>
      <c r="F257" s="438" t="s">
        <v>2127</v>
      </c>
      <c r="G257" s="438" t="s">
        <v>1908</v>
      </c>
      <c r="H257" s="438" t="s">
        <v>1909</v>
      </c>
      <c r="I257" s="438" t="s">
        <v>1910</v>
      </c>
      <c r="J257" s="587">
        <v>1.0</v>
      </c>
      <c r="K257" s="416">
        <v>29.9</v>
      </c>
      <c r="L257" s="438" t="s">
        <v>1911</v>
      </c>
      <c r="M257" s="438" t="s">
        <v>3419</v>
      </c>
      <c r="N257" s="438" t="s">
        <v>1913</v>
      </c>
      <c r="O257" s="416">
        <v>1.64</v>
      </c>
      <c r="P257" s="588">
        <v>0.0</v>
      </c>
      <c r="Q257" s="588">
        <v>0.0</v>
      </c>
      <c r="R257" s="588">
        <v>2.07</v>
      </c>
      <c r="S257" s="588">
        <v>0.0</v>
      </c>
      <c r="T257" s="588">
        <v>0.0</v>
      </c>
      <c r="U257" s="588">
        <v>0.45</v>
      </c>
      <c r="V257" s="416">
        <v>0.39</v>
      </c>
      <c r="W257" s="416">
        <v>1.79</v>
      </c>
      <c r="X257" s="586">
        <v>42556.0</v>
      </c>
      <c r="Y257" s="586">
        <v>42570.40694444445</v>
      </c>
      <c r="Z257" s="438" t="s">
        <v>1914</v>
      </c>
      <c r="AA257" s="438" t="s">
        <v>1915</v>
      </c>
      <c r="AB257" s="586">
        <v>42570.40694444445</v>
      </c>
      <c r="AC257" s="586">
        <v>42569.0</v>
      </c>
      <c r="AD257" s="586">
        <v>42569.0</v>
      </c>
      <c r="AE257" s="438" t="s">
        <v>1916</v>
      </c>
      <c r="AF257" s="438"/>
      <c r="AG257" s="586"/>
      <c r="AH257" s="586"/>
      <c r="AI257" s="589"/>
      <c r="AJ257" s="438"/>
      <c r="AK257" s="588">
        <v>3.58</v>
      </c>
      <c r="AL257" s="589">
        <v>0.0</v>
      </c>
      <c r="AM257" s="438" t="s">
        <v>1917</v>
      </c>
      <c r="AN257" s="438" t="s">
        <v>1918</v>
      </c>
      <c r="AO257" s="438" t="s">
        <v>1919</v>
      </c>
      <c r="AP257" s="438" t="s">
        <v>1920</v>
      </c>
      <c r="AQ257" s="438" t="s">
        <v>3420</v>
      </c>
      <c r="AR257" s="588">
        <v>0.0</v>
      </c>
      <c r="AS257" s="588">
        <v>0.0</v>
      </c>
      <c r="AT257" s="588">
        <v>0.0</v>
      </c>
      <c r="AU257" s="588">
        <v>0.0</v>
      </c>
      <c r="AV257" s="588">
        <v>0.0</v>
      </c>
      <c r="AW257" s="588">
        <v>0.37</v>
      </c>
      <c r="AX257" s="588">
        <v>9.85</v>
      </c>
      <c r="AY257" s="588">
        <v>0.0</v>
      </c>
      <c r="AZ257" s="588">
        <v>0.45</v>
      </c>
      <c r="BA257" s="588">
        <v>29.9</v>
      </c>
      <c r="BB257" s="589">
        <v>24597.0</v>
      </c>
      <c r="BC257" s="438" t="s">
        <v>1922</v>
      </c>
      <c r="BD257" s="438"/>
      <c r="BE257" s="438" t="s">
        <v>1923</v>
      </c>
      <c r="BF257" s="438" t="s">
        <v>1924</v>
      </c>
      <c r="BG257" s="438" t="s">
        <v>1925</v>
      </c>
      <c r="BH257" s="588">
        <v>0.0</v>
      </c>
      <c r="BI257" s="438" t="s">
        <v>1926</v>
      </c>
      <c r="BJ257" s="438" t="s">
        <v>1927</v>
      </c>
      <c r="BK257" s="438" t="s">
        <v>1928</v>
      </c>
      <c r="BL257" s="438" t="s">
        <v>1929</v>
      </c>
      <c r="BM257" s="438" t="s">
        <v>1930</v>
      </c>
      <c r="BN257" s="588">
        <v>29.9</v>
      </c>
      <c r="BO257" s="438" t="s">
        <v>1931</v>
      </c>
      <c r="BP257" s="438" t="s">
        <v>2013</v>
      </c>
      <c r="BQ257" s="438" t="s">
        <v>3421</v>
      </c>
      <c r="BR257" s="438" t="s">
        <v>1934</v>
      </c>
      <c r="BS257" s="438" t="s">
        <v>1935</v>
      </c>
      <c r="BT257" s="438" t="s">
        <v>1936</v>
      </c>
      <c r="BU257" s="589"/>
      <c r="BV257" s="438" t="s">
        <v>1936</v>
      </c>
      <c r="BW257" s="438"/>
      <c r="BX257" s="416">
        <f t="shared" si="3"/>
        <v>3.82</v>
      </c>
      <c r="BY257" s="89" t="s">
        <v>1937</v>
      </c>
      <c r="BZ257" s="89" t="s">
        <v>3422</v>
      </c>
    </row>
    <row r="258" ht="12.75" hidden="1" customHeight="1">
      <c r="A258" s="6">
        <v>48979.0</v>
      </c>
      <c r="B258" s="438" t="s">
        <v>3423</v>
      </c>
      <c r="C258" s="438" t="s">
        <v>3424</v>
      </c>
      <c r="D258" s="586">
        <v>42556.0</v>
      </c>
      <c r="E258" s="438" t="s">
        <v>3425</v>
      </c>
      <c r="F258" s="438" t="s">
        <v>2090</v>
      </c>
      <c r="G258" s="438" t="s">
        <v>1908</v>
      </c>
      <c r="H258" s="438" t="s">
        <v>1909</v>
      </c>
      <c r="I258" s="438" t="s">
        <v>1910</v>
      </c>
      <c r="J258" s="587">
        <v>1.0</v>
      </c>
      <c r="K258" s="416">
        <v>29.9</v>
      </c>
      <c r="L258" s="438" t="s">
        <v>1911</v>
      </c>
      <c r="M258" s="438" t="s">
        <v>3426</v>
      </c>
      <c r="N258" s="438" t="s">
        <v>1913</v>
      </c>
      <c r="O258" s="416">
        <v>1.64</v>
      </c>
      <c r="P258" s="588">
        <v>0.0</v>
      </c>
      <c r="Q258" s="588">
        <v>0.0</v>
      </c>
      <c r="R258" s="588">
        <v>2.07</v>
      </c>
      <c r="S258" s="588">
        <v>0.0</v>
      </c>
      <c r="T258" s="588">
        <v>0.0</v>
      </c>
      <c r="U258" s="588">
        <v>0.45</v>
      </c>
      <c r="V258" s="416">
        <v>0.39</v>
      </c>
      <c r="W258" s="416">
        <v>1.79</v>
      </c>
      <c r="X258" s="586">
        <v>42556.0</v>
      </c>
      <c r="Y258" s="586">
        <v>42572.44027777778</v>
      </c>
      <c r="Z258" s="438" t="s">
        <v>1914</v>
      </c>
      <c r="AA258" s="438" t="s">
        <v>1915</v>
      </c>
      <c r="AB258" s="586">
        <v>42572.44027777778</v>
      </c>
      <c r="AC258" s="586">
        <v>42569.0</v>
      </c>
      <c r="AD258" s="586">
        <v>42569.0</v>
      </c>
      <c r="AE258" s="438" t="s">
        <v>1916</v>
      </c>
      <c r="AF258" s="438"/>
      <c r="AG258" s="586"/>
      <c r="AH258" s="586"/>
      <c r="AI258" s="589"/>
      <c r="AJ258" s="438"/>
      <c r="AK258" s="588">
        <v>3.58</v>
      </c>
      <c r="AL258" s="589">
        <v>0.0</v>
      </c>
      <c r="AM258" s="438" t="s">
        <v>1917</v>
      </c>
      <c r="AN258" s="438" t="s">
        <v>1918</v>
      </c>
      <c r="AO258" s="438" t="s">
        <v>1919</v>
      </c>
      <c r="AP258" s="438" t="s">
        <v>1920</v>
      </c>
      <c r="AQ258" s="438" t="s">
        <v>3427</v>
      </c>
      <c r="AR258" s="588">
        <v>0.0</v>
      </c>
      <c r="AS258" s="588">
        <v>0.0</v>
      </c>
      <c r="AT258" s="588">
        <v>0.0</v>
      </c>
      <c r="AU258" s="588">
        <v>0.0</v>
      </c>
      <c r="AV258" s="588">
        <v>0.0</v>
      </c>
      <c r="AW258" s="588">
        <v>0.37</v>
      </c>
      <c r="AX258" s="588">
        <v>10.09</v>
      </c>
      <c r="AY258" s="588">
        <v>0.0</v>
      </c>
      <c r="AZ258" s="588">
        <v>0.45</v>
      </c>
      <c r="BA258" s="588">
        <v>29.9</v>
      </c>
      <c r="BB258" s="589">
        <v>24597.0</v>
      </c>
      <c r="BC258" s="438" t="s">
        <v>1922</v>
      </c>
      <c r="BD258" s="438"/>
      <c r="BE258" s="438" t="s">
        <v>1923</v>
      </c>
      <c r="BF258" s="438" t="s">
        <v>1924</v>
      </c>
      <c r="BG258" s="438" t="s">
        <v>1925</v>
      </c>
      <c r="BH258" s="588">
        <v>0.0</v>
      </c>
      <c r="BI258" s="438" t="s">
        <v>1926</v>
      </c>
      <c r="BJ258" s="438" t="s">
        <v>1927</v>
      </c>
      <c r="BK258" s="438" t="s">
        <v>1928</v>
      </c>
      <c r="BL258" s="438" t="s">
        <v>1929</v>
      </c>
      <c r="BM258" s="438" t="s">
        <v>1930</v>
      </c>
      <c r="BN258" s="588">
        <v>29.9</v>
      </c>
      <c r="BO258" s="438" t="s">
        <v>1931</v>
      </c>
      <c r="BP258" s="438" t="s">
        <v>2093</v>
      </c>
      <c r="BQ258" s="438" t="s">
        <v>3428</v>
      </c>
      <c r="BR258" s="438" t="s">
        <v>1934</v>
      </c>
      <c r="BS258" s="438" t="s">
        <v>1935</v>
      </c>
      <c r="BT258" s="438" t="s">
        <v>1936</v>
      </c>
      <c r="BU258" s="589"/>
      <c r="BV258" s="438" t="s">
        <v>1936</v>
      </c>
      <c r="BW258" s="438"/>
      <c r="BX258" s="416">
        <f t="shared" si="3"/>
        <v>3.82</v>
      </c>
      <c r="BY258" s="89" t="s">
        <v>1937</v>
      </c>
      <c r="BZ258" s="89" t="s">
        <v>3429</v>
      </c>
    </row>
    <row r="259" ht="12.75" hidden="1" customHeight="1">
      <c r="A259" s="6">
        <v>49012.0</v>
      </c>
      <c r="B259" s="438" t="s">
        <v>3430</v>
      </c>
      <c r="C259" s="438" t="s">
        <v>3431</v>
      </c>
      <c r="D259" s="586">
        <v>42556.0</v>
      </c>
      <c r="E259" s="438" t="s">
        <v>3432</v>
      </c>
      <c r="F259" s="438" t="s">
        <v>2127</v>
      </c>
      <c r="G259" s="438" t="s">
        <v>1908</v>
      </c>
      <c r="H259" s="438" t="s">
        <v>1909</v>
      </c>
      <c r="I259" s="438" t="s">
        <v>1910</v>
      </c>
      <c r="J259" s="587">
        <v>1.0</v>
      </c>
      <c r="K259" s="416">
        <v>29.9</v>
      </c>
      <c r="L259" s="438" t="s">
        <v>1911</v>
      </c>
      <c r="M259" s="438" t="s">
        <v>3433</v>
      </c>
      <c r="N259" s="438" t="s">
        <v>1913</v>
      </c>
      <c r="O259" s="416">
        <v>1.64</v>
      </c>
      <c r="P259" s="588">
        <v>0.0</v>
      </c>
      <c r="Q259" s="588">
        <v>0.0</v>
      </c>
      <c r="R259" s="588">
        <v>2.07</v>
      </c>
      <c r="S259" s="588">
        <v>0.0</v>
      </c>
      <c r="T259" s="588">
        <v>0.0</v>
      </c>
      <c r="U259" s="588">
        <v>0.45</v>
      </c>
      <c r="V259" s="416">
        <v>0.39</v>
      </c>
      <c r="W259" s="416">
        <v>1.79</v>
      </c>
      <c r="X259" s="586">
        <v>42556.0</v>
      </c>
      <c r="Y259" s="586">
        <v>42570.46388888889</v>
      </c>
      <c r="Z259" s="438" t="s">
        <v>1914</v>
      </c>
      <c r="AA259" s="438" t="s">
        <v>1915</v>
      </c>
      <c r="AB259" s="586">
        <v>42570.46388888889</v>
      </c>
      <c r="AC259" s="586">
        <v>42569.0</v>
      </c>
      <c r="AD259" s="586">
        <v>42569.0</v>
      </c>
      <c r="AE259" s="438" t="s">
        <v>1916</v>
      </c>
      <c r="AF259" s="438"/>
      <c r="AG259" s="586"/>
      <c r="AH259" s="586"/>
      <c r="AI259" s="589"/>
      <c r="AJ259" s="438"/>
      <c r="AK259" s="588">
        <v>3.58</v>
      </c>
      <c r="AL259" s="589">
        <v>0.0</v>
      </c>
      <c r="AM259" s="438" t="s">
        <v>1917</v>
      </c>
      <c r="AN259" s="438" t="s">
        <v>1918</v>
      </c>
      <c r="AO259" s="438" t="s">
        <v>1919</v>
      </c>
      <c r="AP259" s="438" t="s">
        <v>1920</v>
      </c>
      <c r="AQ259" s="438" t="s">
        <v>3434</v>
      </c>
      <c r="AR259" s="588">
        <v>0.0</v>
      </c>
      <c r="AS259" s="588">
        <v>0.0</v>
      </c>
      <c r="AT259" s="588">
        <v>0.0</v>
      </c>
      <c r="AU259" s="588">
        <v>0.0</v>
      </c>
      <c r="AV259" s="588">
        <v>0.0</v>
      </c>
      <c r="AW259" s="588">
        <v>0.42</v>
      </c>
      <c r="AX259" s="588">
        <v>18.35</v>
      </c>
      <c r="AY259" s="588">
        <v>0.0</v>
      </c>
      <c r="AZ259" s="588">
        <v>0.45</v>
      </c>
      <c r="BA259" s="588">
        <v>29.9</v>
      </c>
      <c r="BB259" s="589">
        <v>24597.0</v>
      </c>
      <c r="BC259" s="438" t="s">
        <v>1922</v>
      </c>
      <c r="BD259" s="438"/>
      <c r="BE259" s="438" t="s">
        <v>1923</v>
      </c>
      <c r="BF259" s="438" t="s">
        <v>1924</v>
      </c>
      <c r="BG259" s="438" t="s">
        <v>1925</v>
      </c>
      <c r="BH259" s="588">
        <v>0.0</v>
      </c>
      <c r="BI259" s="438" t="s">
        <v>1926</v>
      </c>
      <c r="BJ259" s="438" t="s">
        <v>1927</v>
      </c>
      <c r="BK259" s="438" t="s">
        <v>1928</v>
      </c>
      <c r="BL259" s="438" t="s">
        <v>1929</v>
      </c>
      <c r="BM259" s="438" t="s">
        <v>1930</v>
      </c>
      <c r="BN259" s="588">
        <v>29.9</v>
      </c>
      <c r="BO259" s="438" t="s">
        <v>1931</v>
      </c>
      <c r="BP259" s="438" t="s">
        <v>2013</v>
      </c>
      <c r="BQ259" s="438" t="s">
        <v>3435</v>
      </c>
      <c r="BR259" s="438" t="s">
        <v>1934</v>
      </c>
      <c r="BS259" s="438" t="s">
        <v>1935</v>
      </c>
      <c r="BT259" s="438" t="s">
        <v>1936</v>
      </c>
      <c r="BU259" s="589"/>
      <c r="BV259" s="438" t="s">
        <v>1936</v>
      </c>
      <c r="BW259" s="438"/>
      <c r="BX259" s="416">
        <f t="shared" si="3"/>
        <v>3.82</v>
      </c>
      <c r="BY259" s="89" t="s">
        <v>1937</v>
      </c>
      <c r="BZ259" s="89" t="s">
        <v>3436</v>
      </c>
    </row>
    <row r="260" ht="12.75" hidden="1" customHeight="1">
      <c r="A260" s="6">
        <v>49050.0</v>
      </c>
      <c r="B260" s="438" t="s">
        <v>3437</v>
      </c>
      <c r="C260" s="438" t="s">
        <v>3438</v>
      </c>
      <c r="D260" s="586">
        <v>42556.0</v>
      </c>
      <c r="E260" s="438" t="s">
        <v>3439</v>
      </c>
      <c r="F260" s="438" t="s">
        <v>2090</v>
      </c>
      <c r="G260" s="438" t="s">
        <v>1948</v>
      </c>
      <c r="H260" s="438" t="s">
        <v>1909</v>
      </c>
      <c r="I260" s="438" t="s">
        <v>1910</v>
      </c>
      <c r="J260" s="587">
        <v>1.0</v>
      </c>
      <c r="K260" s="416">
        <v>56.31</v>
      </c>
      <c r="L260" s="438" t="s">
        <v>1949</v>
      </c>
      <c r="M260" s="438" t="s">
        <v>3440</v>
      </c>
      <c r="N260" s="438" t="s">
        <v>1913</v>
      </c>
      <c r="O260" s="416">
        <v>3.09</v>
      </c>
      <c r="P260" s="588">
        <v>0.0</v>
      </c>
      <c r="Q260" s="588">
        <v>0.0</v>
      </c>
      <c r="R260" s="588">
        <v>3.744</v>
      </c>
      <c r="S260" s="588">
        <v>0.0</v>
      </c>
      <c r="T260" s="588">
        <v>0.0</v>
      </c>
      <c r="U260" s="588">
        <v>0.45</v>
      </c>
      <c r="V260" s="416">
        <v>0.73</v>
      </c>
      <c r="W260" s="416">
        <v>3.38</v>
      </c>
      <c r="X260" s="586">
        <v>42556.0</v>
      </c>
      <c r="Y260" s="586">
        <v>42569.64375</v>
      </c>
      <c r="Z260" s="438" t="s">
        <v>1914</v>
      </c>
      <c r="AA260" s="438" t="s">
        <v>1915</v>
      </c>
      <c r="AB260" s="586">
        <v>42569.64375</v>
      </c>
      <c r="AC260" s="586">
        <v>42569.0</v>
      </c>
      <c r="AD260" s="586">
        <v>42569.0</v>
      </c>
      <c r="AE260" s="438" t="s">
        <v>1916</v>
      </c>
      <c r="AF260" s="438"/>
      <c r="AG260" s="586"/>
      <c r="AH260" s="586"/>
      <c r="AI260" s="589"/>
      <c r="AJ260" s="438"/>
      <c r="AK260" s="588">
        <v>6.76</v>
      </c>
      <c r="AL260" s="589">
        <v>0.0</v>
      </c>
      <c r="AM260" s="438" t="s">
        <v>1917</v>
      </c>
      <c r="AN260" s="438" t="s">
        <v>1918</v>
      </c>
      <c r="AO260" s="438" t="s">
        <v>1919</v>
      </c>
      <c r="AP260" s="438" t="s">
        <v>1920</v>
      </c>
      <c r="AQ260" s="438" t="s">
        <v>3441</v>
      </c>
      <c r="AR260" s="588">
        <v>0.0</v>
      </c>
      <c r="AS260" s="588">
        <v>0.0</v>
      </c>
      <c r="AT260" s="588">
        <v>0.0</v>
      </c>
      <c r="AU260" s="588">
        <v>0.0</v>
      </c>
      <c r="AV260" s="588">
        <v>0.0</v>
      </c>
      <c r="AW260" s="588">
        <v>0.38</v>
      </c>
      <c r="AX260" s="588">
        <v>7.01</v>
      </c>
      <c r="AY260" s="588">
        <v>0.0</v>
      </c>
      <c r="AZ260" s="588">
        <v>0.45</v>
      </c>
      <c r="BA260" s="588">
        <v>56.31</v>
      </c>
      <c r="BB260" s="589">
        <v>24600.0</v>
      </c>
      <c r="BC260" s="438" t="s">
        <v>1922</v>
      </c>
      <c r="BD260" s="438"/>
      <c r="BE260" s="438" t="s">
        <v>1952</v>
      </c>
      <c r="BF260" s="438" t="s">
        <v>1924</v>
      </c>
      <c r="BG260" s="438" t="s">
        <v>1925</v>
      </c>
      <c r="BH260" s="588">
        <v>0.0</v>
      </c>
      <c r="BI260" s="438" t="s">
        <v>1926</v>
      </c>
      <c r="BJ260" s="438" t="s">
        <v>1927</v>
      </c>
      <c r="BK260" s="438" t="s">
        <v>1928</v>
      </c>
      <c r="BL260" s="438" t="s">
        <v>1929</v>
      </c>
      <c r="BM260" s="438" t="s">
        <v>1930</v>
      </c>
      <c r="BN260" s="588">
        <v>59.9</v>
      </c>
      <c r="BO260" s="438" t="s">
        <v>1955</v>
      </c>
      <c r="BP260" s="438" t="s">
        <v>2093</v>
      </c>
      <c r="BQ260" s="438" t="s">
        <v>3442</v>
      </c>
      <c r="BR260" s="438" t="s">
        <v>1957</v>
      </c>
      <c r="BS260" s="438" t="s">
        <v>1958</v>
      </c>
      <c r="BT260" s="438" t="s">
        <v>1936</v>
      </c>
      <c r="BU260" s="589"/>
      <c r="BV260" s="438" t="s">
        <v>1936</v>
      </c>
      <c r="BW260" s="438"/>
      <c r="BX260" s="416">
        <f t="shared" si="3"/>
        <v>7.2</v>
      </c>
      <c r="BY260" s="89" t="s">
        <v>1937</v>
      </c>
      <c r="BZ260" s="89" t="s">
        <v>3443</v>
      </c>
    </row>
    <row r="261" ht="12.75" hidden="1" customHeight="1">
      <c r="A261" s="6">
        <v>49050.0</v>
      </c>
      <c r="B261" s="438" t="s">
        <v>3437</v>
      </c>
      <c r="C261" s="438" t="s">
        <v>3438</v>
      </c>
      <c r="D261" s="586">
        <v>42556.0</v>
      </c>
      <c r="E261" s="438" t="s">
        <v>3439</v>
      </c>
      <c r="F261" s="438" t="s">
        <v>2090</v>
      </c>
      <c r="G261" s="438" t="s">
        <v>1908</v>
      </c>
      <c r="H261" s="438" t="s">
        <v>1909</v>
      </c>
      <c r="I261" s="438" t="s">
        <v>1910</v>
      </c>
      <c r="J261" s="587">
        <v>1.0</v>
      </c>
      <c r="K261" s="416">
        <v>29.9</v>
      </c>
      <c r="L261" s="438" t="s">
        <v>1911</v>
      </c>
      <c r="M261" s="438" t="s">
        <v>3440</v>
      </c>
      <c r="N261" s="438" t="s">
        <v>1913</v>
      </c>
      <c r="O261" s="416">
        <v>1.64</v>
      </c>
      <c r="P261" s="588">
        <v>0.0</v>
      </c>
      <c r="Q261" s="588">
        <v>0.0</v>
      </c>
      <c r="R261" s="588">
        <v>2.07</v>
      </c>
      <c r="S261" s="588">
        <v>0.0</v>
      </c>
      <c r="T261" s="588">
        <v>0.0</v>
      </c>
      <c r="U261" s="588">
        <v>0.45</v>
      </c>
      <c r="V261" s="416">
        <v>0.39</v>
      </c>
      <c r="W261" s="416">
        <v>1.79</v>
      </c>
      <c r="X261" s="586">
        <v>42556.0</v>
      </c>
      <c r="Y261" s="586">
        <v>42569.64375</v>
      </c>
      <c r="Z261" s="438" t="s">
        <v>1914</v>
      </c>
      <c r="AA261" s="438" t="s">
        <v>1915</v>
      </c>
      <c r="AB261" s="586">
        <v>42569.64375</v>
      </c>
      <c r="AC261" s="586">
        <v>42569.0</v>
      </c>
      <c r="AD261" s="586">
        <v>42569.0</v>
      </c>
      <c r="AE261" s="438" t="s">
        <v>1916</v>
      </c>
      <c r="AF261" s="438"/>
      <c r="AG261" s="586"/>
      <c r="AH261" s="586"/>
      <c r="AI261" s="589"/>
      <c r="AJ261" s="438"/>
      <c r="AK261" s="588">
        <v>3.58</v>
      </c>
      <c r="AL261" s="589">
        <v>0.0</v>
      </c>
      <c r="AM261" s="438" t="s">
        <v>1917</v>
      </c>
      <c r="AN261" s="438" t="s">
        <v>1918</v>
      </c>
      <c r="AO261" s="438" t="s">
        <v>1919</v>
      </c>
      <c r="AP261" s="438" t="s">
        <v>1920</v>
      </c>
      <c r="AQ261" s="438" t="s">
        <v>3441</v>
      </c>
      <c r="AR261" s="588">
        <v>0.0</v>
      </c>
      <c r="AS261" s="588">
        <v>0.0</v>
      </c>
      <c r="AT261" s="588">
        <v>0.0</v>
      </c>
      <c r="AU261" s="588">
        <v>0.0</v>
      </c>
      <c r="AV261" s="588">
        <v>0.0</v>
      </c>
      <c r="AW261" s="588">
        <v>0.37</v>
      </c>
      <c r="AX261" s="588">
        <v>6.89</v>
      </c>
      <c r="AY261" s="588">
        <v>0.0</v>
      </c>
      <c r="AZ261" s="588">
        <v>0.45</v>
      </c>
      <c r="BA261" s="588">
        <v>29.9</v>
      </c>
      <c r="BB261" s="589">
        <v>24597.0</v>
      </c>
      <c r="BC261" s="438" t="s">
        <v>1922</v>
      </c>
      <c r="BD261" s="438"/>
      <c r="BE261" s="438" t="s">
        <v>1923</v>
      </c>
      <c r="BF261" s="438" t="s">
        <v>1924</v>
      </c>
      <c r="BG261" s="438" t="s">
        <v>1925</v>
      </c>
      <c r="BH261" s="588">
        <v>0.0</v>
      </c>
      <c r="BI261" s="438" t="s">
        <v>1926</v>
      </c>
      <c r="BJ261" s="438" t="s">
        <v>1927</v>
      </c>
      <c r="BK261" s="438" t="s">
        <v>1928</v>
      </c>
      <c r="BL261" s="438" t="s">
        <v>1929</v>
      </c>
      <c r="BM261" s="438" t="s">
        <v>1930</v>
      </c>
      <c r="BN261" s="588">
        <v>29.9</v>
      </c>
      <c r="BO261" s="438" t="s">
        <v>1931</v>
      </c>
      <c r="BP261" s="438" t="s">
        <v>2093</v>
      </c>
      <c r="BQ261" s="438" t="s">
        <v>3442</v>
      </c>
      <c r="BR261" s="438" t="s">
        <v>1934</v>
      </c>
      <c r="BS261" s="438" t="s">
        <v>1935</v>
      </c>
      <c r="BT261" s="438" t="s">
        <v>1936</v>
      </c>
      <c r="BU261" s="589"/>
      <c r="BV261" s="438" t="s">
        <v>1936</v>
      </c>
      <c r="BW261" s="438"/>
      <c r="BX261" s="416">
        <f t="shared" si="3"/>
        <v>3.82</v>
      </c>
      <c r="BY261" s="89" t="s">
        <v>1937</v>
      </c>
      <c r="BZ261" s="89" t="s">
        <v>3443</v>
      </c>
    </row>
    <row r="262" ht="12.75" hidden="1" customHeight="1">
      <c r="A262" s="6">
        <v>49110.0</v>
      </c>
      <c r="B262" s="438" t="s">
        <v>3444</v>
      </c>
      <c r="C262" s="438" t="s">
        <v>3445</v>
      </c>
      <c r="D262" s="586">
        <v>42556.0</v>
      </c>
      <c r="E262" s="438" t="s">
        <v>3446</v>
      </c>
      <c r="F262" s="438" t="s">
        <v>2127</v>
      </c>
      <c r="G262" s="438" t="s">
        <v>1908</v>
      </c>
      <c r="H262" s="438" t="s">
        <v>1909</v>
      </c>
      <c r="I262" s="438" t="s">
        <v>1910</v>
      </c>
      <c r="J262" s="587">
        <v>1.0</v>
      </c>
      <c r="K262" s="416">
        <v>29.9</v>
      </c>
      <c r="L262" s="438" t="s">
        <v>1911</v>
      </c>
      <c r="M262" s="438" t="s">
        <v>3447</v>
      </c>
      <c r="N262" s="438" t="s">
        <v>1913</v>
      </c>
      <c r="O262" s="416">
        <v>1.64</v>
      </c>
      <c r="P262" s="588">
        <v>0.0</v>
      </c>
      <c r="Q262" s="588">
        <v>0.0</v>
      </c>
      <c r="R262" s="588">
        <v>2.07</v>
      </c>
      <c r="S262" s="588">
        <v>0.0</v>
      </c>
      <c r="T262" s="588">
        <v>0.0</v>
      </c>
      <c r="U262" s="588">
        <v>0.45</v>
      </c>
      <c r="V262" s="416">
        <v>0.39</v>
      </c>
      <c r="W262" s="416">
        <v>1.79</v>
      </c>
      <c r="X262" s="586">
        <v>42556.0</v>
      </c>
      <c r="Y262" s="586">
        <v>42570.40694444445</v>
      </c>
      <c r="Z262" s="438" t="s">
        <v>1914</v>
      </c>
      <c r="AA262" s="438" t="s">
        <v>1915</v>
      </c>
      <c r="AB262" s="586">
        <v>42570.40694444445</v>
      </c>
      <c r="AC262" s="586">
        <v>42569.0</v>
      </c>
      <c r="AD262" s="586">
        <v>42569.0</v>
      </c>
      <c r="AE262" s="438" t="s">
        <v>1916</v>
      </c>
      <c r="AF262" s="438"/>
      <c r="AG262" s="586"/>
      <c r="AH262" s="586"/>
      <c r="AI262" s="589"/>
      <c r="AJ262" s="438"/>
      <c r="AK262" s="588">
        <v>3.58</v>
      </c>
      <c r="AL262" s="589">
        <v>0.0</v>
      </c>
      <c r="AM262" s="438" t="s">
        <v>1917</v>
      </c>
      <c r="AN262" s="438" t="s">
        <v>1918</v>
      </c>
      <c r="AO262" s="438" t="s">
        <v>1919</v>
      </c>
      <c r="AP262" s="438" t="s">
        <v>1920</v>
      </c>
      <c r="AQ262" s="438" t="s">
        <v>3448</v>
      </c>
      <c r="AR262" s="588">
        <v>0.0</v>
      </c>
      <c r="AS262" s="588">
        <v>0.0</v>
      </c>
      <c r="AT262" s="588">
        <v>0.0</v>
      </c>
      <c r="AU262" s="588">
        <v>0.0</v>
      </c>
      <c r="AV262" s="588">
        <v>0.0</v>
      </c>
      <c r="AW262" s="588">
        <v>0.37</v>
      </c>
      <c r="AX262" s="588">
        <v>12.92</v>
      </c>
      <c r="AY262" s="588">
        <v>0.0</v>
      </c>
      <c r="AZ262" s="588">
        <v>0.45</v>
      </c>
      <c r="BA262" s="588">
        <v>29.9</v>
      </c>
      <c r="BB262" s="589">
        <v>24597.0</v>
      </c>
      <c r="BC262" s="438" t="s">
        <v>1922</v>
      </c>
      <c r="BD262" s="438"/>
      <c r="BE262" s="438" t="s">
        <v>1923</v>
      </c>
      <c r="BF262" s="438" t="s">
        <v>1924</v>
      </c>
      <c r="BG262" s="438" t="s">
        <v>1925</v>
      </c>
      <c r="BH262" s="588">
        <v>0.0</v>
      </c>
      <c r="BI262" s="438" t="s">
        <v>1926</v>
      </c>
      <c r="BJ262" s="438" t="s">
        <v>1927</v>
      </c>
      <c r="BK262" s="438" t="s">
        <v>1928</v>
      </c>
      <c r="BL262" s="438" t="s">
        <v>1929</v>
      </c>
      <c r="BM262" s="438" t="s">
        <v>1930</v>
      </c>
      <c r="BN262" s="588">
        <v>29.9</v>
      </c>
      <c r="BO262" s="438" t="s">
        <v>1931</v>
      </c>
      <c r="BP262" s="438" t="s">
        <v>2013</v>
      </c>
      <c r="BQ262" s="438" t="s">
        <v>3449</v>
      </c>
      <c r="BR262" s="438" t="s">
        <v>1934</v>
      </c>
      <c r="BS262" s="438" t="s">
        <v>1935</v>
      </c>
      <c r="BT262" s="438" t="s">
        <v>1936</v>
      </c>
      <c r="BU262" s="589"/>
      <c r="BV262" s="438" t="s">
        <v>1936</v>
      </c>
      <c r="BW262" s="438"/>
      <c r="BX262" s="416">
        <f t="shared" si="3"/>
        <v>3.82</v>
      </c>
      <c r="BY262" s="89" t="s">
        <v>1937</v>
      </c>
      <c r="BZ262" s="89" t="s">
        <v>3450</v>
      </c>
    </row>
    <row r="263" ht="12.75" hidden="1" customHeight="1">
      <c r="A263" s="6">
        <v>49177.0</v>
      </c>
      <c r="B263" s="438" t="s">
        <v>3451</v>
      </c>
      <c r="C263" s="438" t="s">
        <v>3452</v>
      </c>
      <c r="D263" s="586">
        <v>42559.0</v>
      </c>
      <c r="E263" s="438" t="s">
        <v>3453</v>
      </c>
      <c r="F263" s="438" t="s">
        <v>2047</v>
      </c>
      <c r="G263" s="438" t="s">
        <v>1948</v>
      </c>
      <c r="H263" s="438" t="s">
        <v>1909</v>
      </c>
      <c r="I263" s="438" t="s">
        <v>1910</v>
      </c>
      <c r="J263" s="587">
        <v>1.0</v>
      </c>
      <c r="K263" s="416">
        <v>56.31</v>
      </c>
      <c r="L263" s="438" t="s">
        <v>1949</v>
      </c>
      <c r="M263" s="438" t="s">
        <v>3454</v>
      </c>
      <c r="N263" s="438" t="s">
        <v>1913</v>
      </c>
      <c r="O263" s="416">
        <v>3.09</v>
      </c>
      <c r="P263" s="588">
        <v>0.0</v>
      </c>
      <c r="Q263" s="588">
        <v>0.0</v>
      </c>
      <c r="R263" s="588">
        <v>3.744</v>
      </c>
      <c r="S263" s="588">
        <v>0.0</v>
      </c>
      <c r="T263" s="588">
        <v>0.0</v>
      </c>
      <c r="U263" s="588">
        <v>0.45</v>
      </c>
      <c r="V263" s="416">
        <v>0.73</v>
      </c>
      <c r="W263" s="416">
        <v>3.38</v>
      </c>
      <c r="X263" s="586">
        <v>42559.0</v>
      </c>
      <c r="Y263" s="586">
        <v>42570.40694444445</v>
      </c>
      <c r="Z263" s="438" t="s">
        <v>1914</v>
      </c>
      <c r="AA263" s="438" t="s">
        <v>1915</v>
      </c>
      <c r="AB263" s="586">
        <v>42570.40694444445</v>
      </c>
      <c r="AC263" s="586">
        <v>42569.0</v>
      </c>
      <c r="AD263" s="586">
        <v>42572.0</v>
      </c>
      <c r="AE263" s="438" t="s">
        <v>1916</v>
      </c>
      <c r="AF263" s="438"/>
      <c r="AG263" s="586"/>
      <c r="AH263" s="586"/>
      <c r="AI263" s="589"/>
      <c r="AJ263" s="438"/>
      <c r="AK263" s="588">
        <v>6.76</v>
      </c>
      <c r="AL263" s="589">
        <v>0.0</v>
      </c>
      <c r="AM263" s="438" t="s">
        <v>1917</v>
      </c>
      <c r="AN263" s="438" t="s">
        <v>1918</v>
      </c>
      <c r="AO263" s="438" t="s">
        <v>1919</v>
      </c>
      <c r="AP263" s="438" t="s">
        <v>1920</v>
      </c>
      <c r="AQ263" s="438" t="s">
        <v>3455</v>
      </c>
      <c r="AR263" s="588">
        <v>0.0</v>
      </c>
      <c r="AS263" s="588">
        <v>0.0</v>
      </c>
      <c r="AT263" s="588">
        <v>0.0</v>
      </c>
      <c r="AU263" s="588">
        <v>0.0</v>
      </c>
      <c r="AV263" s="588">
        <v>0.0</v>
      </c>
      <c r="AW263" s="588">
        <v>0.38</v>
      </c>
      <c r="AX263" s="588">
        <v>14.85</v>
      </c>
      <c r="AY263" s="588">
        <v>0.0</v>
      </c>
      <c r="AZ263" s="588">
        <v>0.45</v>
      </c>
      <c r="BA263" s="588">
        <v>56.31</v>
      </c>
      <c r="BB263" s="589">
        <v>24600.0</v>
      </c>
      <c r="BC263" s="438" t="s">
        <v>1922</v>
      </c>
      <c r="BD263" s="438"/>
      <c r="BE263" s="438" t="s">
        <v>1952</v>
      </c>
      <c r="BF263" s="438" t="s">
        <v>1924</v>
      </c>
      <c r="BG263" s="438" t="s">
        <v>1925</v>
      </c>
      <c r="BH263" s="588">
        <v>0.0</v>
      </c>
      <c r="BI263" s="438" t="s">
        <v>1926</v>
      </c>
      <c r="BJ263" s="438" t="s">
        <v>1927</v>
      </c>
      <c r="BK263" s="438" t="s">
        <v>1928</v>
      </c>
      <c r="BL263" s="438" t="s">
        <v>1929</v>
      </c>
      <c r="BM263" s="438" t="s">
        <v>1930</v>
      </c>
      <c r="BN263" s="588">
        <v>59.9</v>
      </c>
      <c r="BO263" s="438" t="s">
        <v>1955</v>
      </c>
      <c r="BP263" s="438" t="s">
        <v>2851</v>
      </c>
      <c r="BQ263" s="438" t="s">
        <v>3456</v>
      </c>
      <c r="BR263" s="438" t="s">
        <v>1957</v>
      </c>
      <c r="BS263" s="438" t="s">
        <v>1958</v>
      </c>
      <c r="BT263" s="438" t="s">
        <v>1936</v>
      </c>
      <c r="BU263" s="589"/>
      <c r="BV263" s="438" t="s">
        <v>1936</v>
      </c>
      <c r="BW263" s="438"/>
      <c r="BX263" s="416">
        <f t="shared" si="3"/>
        <v>7.2</v>
      </c>
      <c r="BY263" s="89" t="s">
        <v>1937</v>
      </c>
      <c r="BZ263" s="89" t="s">
        <v>3457</v>
      </c>
    </row>
    <row r="264" ht="12.75" hidden="1" customHeight="1">
      <c r="A264" s="6">
        <v>49177.0</v>
      </c>
      <c r="B264" s="438" t="s">
        <v>3451</v>
      </c>
      <c r="C264" s="438" t="s">
        <v>3452</v>
      </c>
      <c r="D264" s="586">
        <v>42559.0</v>
      </c>
      <c r="E264" s="438" t="s">
        <v>3453</v>
      </c>
      <c r="F264" s="438" t="s">
        <v>2047</v>
      </c>
      <c r="G264" s="438" t="s">
        <v>1908</v>
      </c>
      <c r="H264" s="438" t="s">
        <v>1909</v>
      </c>
      <c r="I264" s="438" t="s">
        <v>1910</v>
      </c>
      <c r="J264" s="587">
        <v>1.0</v>
      </c>
      <c r="K264" s="416">
        <v>29.9</v>
      </c>
      <c r="L264" s="438" t="s">
        <v>1911</v>
      </c>
      <c r="M264" s="438" t="s">
        <v>3454</v>
      </c>
      <c r="N264" s="438" t="s">
        <v>1913</v>
      </c>
      <c r="O264" s="416">
        <v>1.64</v>
      </c>
      <c r="P264" s="588">
        <v>0.0</v>
      </c>
      <c r="Q264" s="588">
        <v>0.0</v>
      </c>
      <c r="R264" s="588">
        <v>2.07</v>
      </c>
      <c r="S264" s="588">
        <v>0.0</v>
      </c>
      <c r="T264" s="588">
        <v>0.0</v>
      </c>
      <c r="U264" s="588">
        <v>0.45</v>
      </c>
      <c r="V264" s="416">
        <v>0.39</v>
      </c>
      <c r="W264" s="416">
        <v>1.79</v>
      </c>
      <c r="X264" s="586">
        <v>42559.0</v>
      </c>
      <c r="Y264" s="586">
        <v>42570.40694444445</v>
      </c>
      <c r="Z264" s="438" t="s">
        <v>1914</v>
      </c>
      <c r="AA264" s="438" t="s">
        <v>1915</v>
      </c>
      <c r="AB264" s="586">
        <v>42570.40694444445</v>
      </c>
      <c r="AC264" s="586">
        <v>42569.0</v>
      </c>
      <c r="AD264" s="586">
        <v>42572.0</v>
      </c>
      <c r="AE264" s="438" t="s">
        <v>1916</v>
      </c>
      <c r="AF264" s="438"/>
      <c r="AG264" s="586"/>
      <c r="AH264" s="586"/>
      <c r="AI264" s="589"/>
      <c r="AJ264" s="438"/>
      <c r="AK264" s="588">
        <v>3.58</v>
      </c>
      <c r="AL264" s="589">
        <v>0.0</v>
      </c>
      <c r="AM264" s="438" t="s">
        <v>1917</v>
      </c>
      <c r="AN264" s="438" t="s">
        <v>1918</v>
      </c>
      <c r="AO264" s="438" t="s">
        <v>1919</v>
      </c>
      <c r="AP264" s="438" t="s">
        <v>1920</v>
      </c>
      <c r="AQ264" s="438" t="s">
        <v>3455</v>
      </c>
      <c r="AR264" s="588">
        <v>0.0</v>
      </c>
      <c r="AS264" s="588">
        <v>0.0</v>
      </c>
      <c r="AT264" s="588">
        <v>0.0</v>
      </c>
      <c r="AU264" s="588">
        <v>0.0</v>
      </c>
      <c r="AV264" s="588">
        <v>0.0</v>
      </c>
      <c r="AW264" s="588">
        <v>0.37</v>
      </c>
      <c r="AX264" s="588">
        <v>14.6</v>
      </c>
      <c r="AY264" s="588">
        <v>0.0</v>
      </c>
      <c r="AZ264" s="588">
        <v>0.45</v>
      </c>
      <c r="BA264" s="588">
        <v>29.9</v>
      </c>
      <c r="BB264" s="589">
        <v>24597.0</v>
      </c>
      <c r="BC264" s="438" t="s">
        <v>1922</v>
      </c>
      <c r="BD264" s="438"/>
      <c r="BE264" s="438" t="s">
        <v>1923</v>
      </c>
      <c r="BF264" s="438" t="s">
        <v>1924</v>
      </c>
      <c r="BG264" s="438" t="s">
        <v>1925</v>
      </c>
      <c r="BH264" s="588">
        <v>0.0</v>
      </c>
      <c r="BI264" s="438" t="s">
        <v>1926</v>
      </c>
      <c r="BJ264" s="438" t="s">
        <v>1927</v>
      </c>
      <c r="BK264" s="438" t="s">
        <v>1928</v>
      </c>
      <c r="BL264" s="438" t="s">
        <v>1929</v>
      </c>
      <c r="BM264" s="438" t="s">
        <v>1930</v>
      </c>
      <c r="BN264" s="588">
        <v>29.9</v>
      </c>
      <c r="BO264" s="438" t="s">
        <v>1931</v>
      </c>
      <c r="BP264" s="438" t="s">
        <v>2851</v>
      </c>
      <c r="BQ264" s="438" t="s">
        <v>3456</v>
      </c>
      <c r="BR264" s="438" t="s">
        <v>1934</v>
      </c>
      <c r="BS264" s="438" t="s">
        <v>1935</v>
      </c>
      <c r="BT264" s="438" t="s">
        <v>1936</v>
      </c>
      <c r="BU264" s="589"/>
      <c r="BV264" s="438" t="s">
        <v>1936</v>
      </c>
      <c r="BW264" s="438"/>
      <c r="BX264" s="416">
        <f t="shared" si="3"/>
        <v>3.82</v>
      </c>
      <c r="BY264" s="89" t="s">
        <v>1937</v>
      </c>
      <c r="BZ264" s="89" t="s">
        <v>3457</v>
      </c>
    </row>
    <row r="265" ht="12.75" hidden="1" customHeight="1">
      <c r="A265" s="6">
        <v>49210.0</v>
      </c>
      <c r="B265" s="438" t="s">
        <v>3458</v>
      </c>
      <c r="C265" s="438" t="s">
        <v>3459</v>
      </c>
      <c r="D265" s="586">
        <v>42562.0</v>
      </c>
      <c r="E265" s="438" t="s">
        <v>3460</v>
      </c>
      <c r="F265" s="438" t="s">
        <v>2090</v>
      </c>
      <c r="G265" s="438" t="s">
        <v>1908</v>
      </c>
      <c r="H265" s="438" t="s">
        <v>1909</v>
      </c>
      <c r="I265" s="438" t="s">
        <v>1910</v>
      </c>
      <c r="J265" s="587">
        <v>1.0</v>
      </c>
      <c r="K265" s="416">
        <v>29.9</v>
      </c>
      <c r="L265" s="438" t="s">
        <v>1911</v>
      </c>
      <c r="M265" s="438" t="s">
        <v>3461</v>
      </c>
      <c r="N265" s="438" t="s">
        <v>1913</v>
      </c>
      <c r="O265" s="416">
        <v>1.64</v>
      </c>
      <c r="P265" s="588">
        <v>0.0</v>
      </c>
      <c r="Q265" s="588">
        <v>0.0</v>
      </c>
      <c r="R265" s="588">
        <v>2.07</v>
      </c>
      <c r="S265" s="588">
        <v>0.0</v>
      </c>
      <c r="T265" s="588">
        <v>0.0</v>
      </c>
      <c r="U265" s="588">
        <v>0.45</v>
      </c>
      <c r="V265" s="416">
        <v>0.39</v>
      </c>
      <c r="W265" s="416">
        <v>1.79</v>
      </c>
      <c r="X265" s="586">
        <v>42562.0</v>
      </c>
      <c r="Y265" s="586">
        <v>42591.71805555555</v>
      </c>
      <c r="Z265" s="438" t="s">
        <v>1914</v>
      </c>
      <c r="AA265" s="438" t="s">
        <v>1915</v>
      </c>
      <c r="AB265" s="586">
        <v>42591.71805555555</v>
      </c>
      <c r="AC265" s="586">
        <v>42569.0</v>
      </c>
      <c r="AD265" s="586">
        <v>42573.0</v>
      </c>
      <c r="AE265" s="438" t="s">
        <v>1916</v>
      </c>
      <c r="AF265" s="438"/>
      <c r="AG265" s="586"/>
      <c r="AH265" s="586"/>
      <c r="AI265" s="589"/>
      <c r="AJ265" s="438"/>
      <c r="AK265" s="588">
        <v>3.58</v>
      </c>
      <c r="AL265" s="589">
        <v>0.0</v>
      </c>
      <c r="AM265" s="438" t="s">
        <v>1917</v>
      </c>
      <c r="AN265" s="438" t="s">
        <v>1918</v>
      </c>
      <c r="AO265" s="438" t="s">
        <v>1919</v>
      </c>
      <c r="AP265" s="438" t="s">
        <v>1920</v>
      </c>
      <c r="AQ265" s="438" t="s">
        <v>3462</v>
      </c>
      <c r="AR265" s="588">
        <v>0.0</v>
      </c>
      <c r="AS265" s="588">
        <v>0.0</v>
      </c>
      <c r="AT265" s="588">
        <v>0.0</v>
      </c>
      <c r="AU265" s="588">
        <v>0.0</v>
      </c>
      <c r="AV265" s="588">
        <v>0.0</v>
      </c>
      <c r="AW265" s="588">
        <v>0.41</v>
      </c>
      <c r="AX265" s="588">
        <v>14.19</v>
      </c>
      <c r="AY265" s="588">
        <v>0.0</v>
      </c>
      <c r="AZ265" s="588">
        <v>0.45</v>
      </c>
      <c r="BA265" s="588">
        <v>29.9</v>
      </c>
      <c r="BB265" s="589">
        <v>24597.0</v>
      </c>
      <c r="BC265" s="438" t="s">
        <v>1922</v>
      </c>
      <c r="BD265" s="438"/>
      <c r="BE265" s="438" t="s">
        <v>1923</v>
      </c>
      <c r="BF265" s="438" t="s">
        <v>1924</v>
      </c>
      <c r="BG265" s="438" t="s">
        <v>1925</v>
      </c>
      <c r="BH265" s="588">
        <v>0.0</v>
      </c>
      <c r="BI265" s="438" t="s">
        <v>1926</v>
      </c>
      <c r="BJ265" s="438" t="s">
        <v>1927</v>
      </c>
      <c r="BK265" s="438" t="s">
        <v>1928</v>
      </c>
      <c r="BL265" s="438" t="s">
        <v>1929</v>
      </c>
      <c r="BM265" s="438" t="s">
        <v>1930</v>
      </c>
      <c r="BN265" s="588">
        <v>29.9</v>
      </c>
      <c r="BO265" s="438" t="s">
        <v>1931</v>
      </c>
      <c r="BP265" s="438" t="s">
        <v>2093</v>
      </c>
      <c r="BQ265" s="438" t="s">
        <v>3463</v>
      </c>
      <c r="BR265" s="438" t="s">
        <v>1934</v>
      </c>
      <c r="BS265" s="438" t="s">
        <v>1935</v>
      </c>
      <c r="BT265" s="438" t="s">
        <v>1936</v>
      </c>
      <c r="BU265" s="589"/>
      <c r="BV265" s="438" t="s">
        <v>1936</v>
      </c>
      <c r="BW265" s="438"/>
      <c r="BX265" s="416">
        <f t="shared" si="3"/>
        <v>3.82</v>
      </c>
      <c r="BY265" s="89" t="s">
        <v>1937</v>
      </c>
      <c r="BZ265" s="89" t="s">
        <v>3464</v>
      </c>
    </row>
    <row r="266" ht="12.75" hidden="1" customHeight="1">
      <c r="A266" s="6">
        <v>49218.0</v>
      </c>
      <c r="B266" s="438" t="s">
        <v>3465</v>
      </c>
      <c r="C266" s="438" t="s">
        <v>3466</v>
      </c>
      <c r="D266" s="586">
        <v>42556.0</v>
      </c>
      <c r="E266" s="438" t="s">
        <v>3467</v>
      </c>
      <c r="F266" s="438" t="s">
        <v>1947</v>
      </c>
      <c r="G266" s="438" t="s">
        <v>1948</v>
      </c>
      <c r="H266" s="438" t="s">
        <v>1909</v>
      </c>
      <c r="I266" s="438" t="s">
        <v>1910</v>
      </c>
      <c r="J266" s="587">
        <v>1.0</v>
      </c>
      <c r="K266" s="416">
        <v>56.31</v>
      </c>
      <c r="L266" s="438" t="s">
        <v>1949</v>
      </c>
      <c r="M266" s="438" t="s">
        <v>3468</v>
      </c>
      <c r="N266" s="438" t="s">
        <v>1913</v>
      </c>
      <c r="O266" s="416">
        <v>3.09</v>
      </c>
      <c r="P266" s="588">
        <v>0.0</v>
      </c>
      <c r="Q266" s="588">
        <v>0.0</v>
      </c>
      <c r="R266" s="588">
        <v>3.744</v>
      </c>
      <c r="S266" s="588">
        <v>0.0</v>
      </c>
      <c r="T266" s="588">
        <v>0.0</v>
      </c>
      <c r="U266" s="588">
        <v>0.45</v>
      </c>
      <c r="V266" s="416">
        <v>0.73</v>
      </c>
      <c r="W266" s="416">
        <v>3.38</v>
      </c>
      <c r="X266" s="586">
        <v>42556.0</v>
      </c>
      <c r="Y266" s="586">
        <v>42570.40694444445</v>
      </c>
      <c r="Z266" s="438" t="s">
        <v>1914</v>
      </c>
      <c r="AA266" s="438" t="s">
        <v>1915</v>
      </c>
      <c r="AB266" s="586">
        <v>42570.40694444445</v>
      </c>
      <c r="AC266" s="586">
        <v>42569.0</v>
      </c>
      <c r="AD266" s="586">
        <v>42569.0</v>
      </c>
      <c r="AE266" s="438" t="s">
        <v>1916</v>
      </c>
      <c r="AF266" s="438"/>
      <c r="AG266" s="586"/>
      <c r="AH266" s="586"/>
      <c r="AI266" s="589"/>
      <c r="AJ266" s="438"/>
      <c r="AK266" s="588">
        <v>6.76</v>
      </c>
      <c r="AL266" s="589">
        <v>0.0</v>
      </c>
      <c r="AM266" s="438" t="s">
        <v>1917</v>
      </c>
      <c r="AN266" s="438" t="s">
        <v>1918</v>
      </c>
      <c r="AO266" s="438" t="s">
        <v>1919</v>
      </c>
      <c r="AP266" s="438" t="s">
        <v>1920</v>
      </c>
      <c r="AQ266" s="438" t="s">
        <v>3469</v>
      </c>
      <c r="AR266" s="588">
        <v>0.0</v>
      </c>
      <c r="AS266" s="588">
        <v>0.0</v>
      </c>
      <c r="AT266" s="588">
        <v>0.0</v>
      </c>
      <c r="AU266" s="588">
        <v>0.0</v>
      </c>
      <c r="AV266" s="588">
        <v>0.0</v>
      </c>
      <c r="AW266" s="588">
        <v>0.38</v>
      </c>
      <c r="AX266" s="588">
        <v>14.85</v>
      </c>
      <c r="AY266" s="588">
        <v>0.0</v>
      </c>
      <c r="AZ266" s="588">
        <v>0.45</v>
      </c>
      <c r="BA266" s="588">
        <v>56.31</v>
      </c>
      <c r="BB266" s="589">
        <v>24600.0</v>
      </c>
      <c r="BC266" s="438" t="s">
        <v>1922</v>
      </c>
      <c r="BD266" s="438"/>
      <c r="BE266" s="438" t="s">
        <v>1952</v>
      </c>
      <c r="BF266" s="438" t="s">
        <v>1924</v>
      </c>
      <c r="BG266" s="438" t="s">
        <v>1925</v>
      </c>
      <c r="BH266" s="588">
        <v>0.0</v>
      </c>
      <c r="BI266" s="438" t="s">
        <v>1926</v>
      </c>
      <c r="BJ266" s="438" t="s">
        <v>1927</v>
      </c>
      <c r="BK266" s="438" t="s">
        <v>1928</v>
      </c>
      <c r="BL266" s="438" t="s">
        <v>1929</v>
      </c>
      <c r="BM266" s="438" t="s">
        <v>1930</v>
      </c>
      <c r="BN266" s="588">
        <v>59.9</v>
      </c>
      <c r="BO266" s="438" t="s">
        <v>1955</v>
      </c>
      <c r="BP266" s="438" t="s">
        <v>2851</v>
      </c>
      <c r="BQ266" s="438" t="s">
        <v>3470</v>
      </c>
      <c r="BR266" s="438" t="s">
        <v>1957</v>
      </c>
      <c r="BS266" s="438" t="s">
        <v>1958</v>
      </c>
      <c r="BT266" s="438" t="s">
        <v>1936</v>
      </c>
      <c r="BU266" s="589"/>
      <c r="BV266" s="438" t="s">
        <v>1936</v>
      </c>
      <c r="BW266" s="438"/>
      <c r="BX266" s="416">
        <f t="shared" si="3"/>
        <v>7.2</v>
      </c>
      <c r="BY266" s="89" t="s">
        <v>1937</v>
      </c>
      <c r="BZ266" s="89" t="s">
        <v>3471</v>
      </c>
    </row>
    <row r="267" ht="12.75" hidden="1" customHeight="1">
      <c r="A267" s="6">
        <v>49218.0</v>
      </c>
      <c r="B267" s="438" t="s">
        <v>3465</v>
      </c>
      <c r="C267" s="438" t="s">
        <v>3466</v>
      </c>
      <c r="D267" s="586">
        <v>42556.0</v>
      </c>
      <c r="E267" s="438" t="s">
        <v>3467</v>
      </c>
      <c r="F267" s="438" t="s">
        <v>1947</v>
      </c>
      <c r="G267" s="438" t="s">
        <v>1908</v>
      </c>
      <c r="H267" s="438" t="s">
        <v>1909</v>
      </c>
      <c r="I267" s="438" t="s">
        <v>1910</v>
      </c>
      <c r="J267" s="587">
        <v>1.0</v>
      </c>
      <c r="K267" s="416">
        <v>29.9</v>
      </c>
      <c r="L267" s="438" t="s">
        <v>1911</v>
      </c>
      <c r="M267" s="438" t="s">
        <v>3468</v>
      </c>
      <c r="N267" s="438" t="s">
        <v>1913</v>
      </c>
      <c r="O267" s="416">
        <v>1.64</v>
      </c>
      <c r="P267" s="588">
        <v>0.0</v>
      </c>
      <c r="Q267" s="588">
        <v>0.0</v>
      </c>
      <c r="R267" s="588">
        <v>2.07</v>
      </c>
      <c r="S267" s="588">
        <v>0.0</v>
      </c>
      <c r="T267" s="588">
        <v>0.0</v>
      </c>
      <c r="U267" s="588">
        <v>0.45</v>
      </c>
      <c r="V267" s="416">
        <v>0.39</v>
      </c>
      <c r="W267" s="416">
        <v>1.79</v>
      </c>
      <c r="X267" s="586">
        <v>42556.0</v>
      </c>
      <c r="Y267" s="586">
        <v>42570.40694444445</v>
      </c>
      <c r="Z267" s="438" t="s">
        <v>1914</v>
      </c>
      <c r="AA267" s="438" t="s">
        <v>1915</v>
      </c>
      <c r="AB267" s="586">
        <v>42570.40694444445</v>
      </c>
      <c r="AC267" s="586">
        <v>42569.0</v>
      </c>
      <c r="AD267" s="586">
        <v>42569.0</v>
      </c>
      <c r="AE267" s="438" t="s">
        <v>1916</v>
      </c>
      <c r="AF267" s="438"/>
      <c r="AG267" s="586"/>
      <c r="AH267" s="586"/>
      <c r="AI267" s="589"/>
      <c r="AJ267" s="438"/>
      <c r="AK267" s="588">
        <v>3.58</v>
      </c>
      <c r="AL267" s="589">
        <v>0.0</v>
      </c>
      <c r="AM267" s="438" t="s">
        <v>1917</v>
      </c>
      <c r="AN267" s="438" t="s">
        <v>1918</v>
      </c>
      <c r="AO267" s="438" t="s">
        <v>1919</v>
      </c>
      <c r="AP267" s="438" t="s">
        <v>1920</v>
      </c>
      <c r="AQ267" s="438" t="s">
        <v>3469</v>
      </c>
      <c r="AR267" s="588">
        <v>0.0</v>
      </c>
      <c r="AS267" s="588">
        <v>0.0</v>
      </c>
      <c r="AT267" s="588">
        <v>0.0</v>
      </c>
      <c r="AU267" s="588">
        <v>0.0</v>
      </c>
      <c r="AV267" s="588">
        <v>0.0</v>
      </c>
      <c r="AW267" s="588">
        <v>0.37</v>
      </c>
      <c r="AX267" s="588">
        <v>14.6</v>
      </c>
      <c r="AY267" s="588">
        <v>0.0</v>
      </c>
      <c r="AZ267" s="588">
        <v>0.45</v>
      </c>
      <c r="BA267" s="588">
        <v>29.9</v>
      </c>
      <c r="BB267" s="589">
        <v>24597.0</v>
      </c>
      <c r="BC267" s="438" t="s">
        <v>1922</v>
      </c>
      <c r="BD267" s="438"/>
      <c r="BE267" s="438" t="s">
        <v>1923</v>
      </c>
      <c r="BF267" s="438" t="s">
        <v>1924</v>
      </c>
      <c r="BG267" s="438" t="s">
        <v>1925</v>
      </c>
      <c r="BH267" s="588">
        <v>0.0</v>
      </c>
      <c r="BI267" s="438" t="s">
        <v>1926</v>
      </c>
      <c r="BJ267" s="438" t="s">
        <v>1927</v>
      </c>
      <c r="BK267" s="438" t="s">
        <v>1928</v>
      </c>
      <c r="BL267" s="438" t="s">
        <v>1929</v>
      </c>
      <c r="BM267" s="438" t="s">
        <v>1930</v>
      </c>
      <c r="BN267" s="588">
        <v>29.9</v>
      </c>
      <c r="BO267" s="438" t="s">
        <v>1931</v>
      </c>
      <c r="BP267" s="438" t="s">
        <v>2851</v>
      </c>
      <c r="BQ267" s="438" t="s">
        <v>3470</v>
      </c>
      <c r="BR267" s="438" t="s">
        <v>1934</v>
      </c>
      <c r="BS267" s="438" t="s">
        <v>1935</v>
      </c>
      <c r="BT267" s="438" t="s">
        <v>1936</v>
      </c>
      <c r="BU267" s="589"/>
      <c r="BV267" s="438" t="s">
        <v>1936</v>
      </c>
      <c r="BW267" s="438"/>
      <c r="BX267" s="416">
        <f t="shared" si="3"/>
        <v>3.82</v>
      </c>
      <c r="BY267" s="89" t="s">
        <v>1937</v>
      </c>
      <c r="BZ267" s="89" t="s">
        <v>3471</v>
      </c>
    </row>
    <row r="268" ht="12.75" hidden="1" customHeight="1">
      <c r="A268" s="6">
        <v>49232.0</v>
      </c>
      <c r="B268" s="438" t="s">
        <v>3472</v>
      </c>
      <c r="C268" s="438" t="s">
        <v>3473</v>
      </c>
      <c r="D268" s="586">
        <v>42556.0</v>
      </c>
      <c r="E268" s="438" t="s">
        <v>3474</v>
      </c>
      <c r="F268" s="438" t="s">
        <v>2127</v>
      </c>
      <c r="G268" s="438" t="s">
        <v>1908</v>
      </c>
      <c r="H268" s="438" t="s">
        <v>1909</v>
      </c>
      <c r="I268" s="438" t="s">
        <v>1910</v>
      </c>
      <c r="J268" s="587">
        <v>2.0</v>
      </c>
      <c r="K268" s="416">
        <v>59.8</v>
      </c>
      <c r="L268" s="438" t="s">
        <v>1911</v>
      </c>
      <c r="M268" s="438" t="s">
        <v>3475</v>
      </c>
      <c r="N268" s="438" t="s">
        <v>1913</v>
      </c>
      <c r="O268" s="416">
        <v>3.28</v>
      </c>
      <c r="P268" s="588">
        <v>0.0</v>
      </c>
      <c r="Q268" s="588">
        <v>0.0</v>
      </c>
      <c r="R268" s="588">
        <v>4.14</v>
      </c>
      <c r="S268" s="588">
        <v>0.0</v>
      </c>
      <c r="T268" s="588">
        <v>0.0</v>
      </c>
      <c r="U268" s="588">
        <v>0.9</v>
      </c>
      <c r="V268" s="416">
        <v>0.78</v>
      </c>
      <c r="W268" s="416">
        <v>3.59</v>
      </c>
      <c r="X268" s="586">
        <v>42556.0</v>
      </c>
      <c r="Y268" s="586">
        <v>42570.40694444445</v>
      </c>
      <c r="Z268" s="438" t="s">
        <v>1914</v>
      </c>
      <c r="AA268" s="438" t="s">
        <v>1915</v>
      </c>
      <c r="AB268" s="586">
        <v>42570.40694444445</v>
      </c>
      <c r="AC268" s="586">
        <v>42569.0</v>
      </c>
      <c r="AD268" s="586">
        <v>42569.0</v>
      </c>
      <c r="AE268" s="438" t="s">
        <v>1916</v>
      </c>
      <c r="AF268" s="438"/>
      <c r="AG268" s="586"/>
      <c r="AH268" s="586"/>
      <c r="AI268" s="589"/>
      <c r="AJ268" s="438"/>
      <c r="AK268" s="588">
        <v>7.17</v>
      </c>
      <c r="AL268" s="589">
        <v>0.0</v>
      </c>
      <c r="AM268" s="438" t="s">
        <v>1917</v>
      </c>
      <c r="AN268" s="438" t="s">
        <v>1918</v>
      </c>
      <c r="AO268" s="438" t="s">
        <v>1919</v>
      </c>
      <c r="AP268" s="438" t="s">
        <v>1920</v>
      </c>
      <c r="AQ268" s="438" t="s">
        <v>3476</v>
      </c>
      <c r="AR268" s="588">
        <v>0.0</v>
      </c>
      <c r="AS268" s="588">
        <v>0.0</v>
      </c>
      <c r="AT268" s="588">
        <v>0.0</v>
      </c>
      <c r="AU268" s="588">
        <v>0.0</v>
      </c>
      <c r="AV268" s="588">
        <v>0.0</v>
      </c>
      <c r="AW268" s="588">
        <v>0.67</v>
      </c>
      <c r="AX268" s="588">
        <v>16.18</v>
      </c>
      <c r="AY268" s="588">
        <v>0.0</v>
      </c>
      <c r="AZ268" s="588">
        <v>0.9</v>
      </c>
      <c r="BA268" s="588">
        <v>59.8</v>
      </c>
      <c r="BB268" s="589">
        <v>24597.0</v>
      </c>
      <c r="BC268" s="438" t="s">
        <v>1922</v>
      </c>
      <c r="BD268" s="438"/>
      <c r="BE268" s="438" t="s">
        <v>1923</v>
      </c>
      <c r="BF268" s="438" t="s">
        <v>1924</v>
      </c>
      <c r="BG268" s="438" t="s">
        <v>1925</v>
      </c>
      <c r="BH268" s="588">
        <v>0.0</v>
      </c>
      <c r="BI268" s="438" t="s">
        <v>1926</v>
      </c>
      <c r="BJ268" s="438" t="s">
        <v>1927</v>
      </c>
      <c r="BK268" s="438" t="s">
        <v>1928</v>
      </c>
      <c r="BL268" s="438" t="s">
        <v>1929</v>
      </c>
      <c r="BM268" s="438" t="s">
        <v>1930</v>
      </c>
      <c r="BN268" s="588">
        <v>29.9</v>
      </c>
      <c r="BO268" s="438" t="s">
        <v>1931</v>
      </c>
      <c r="BP268" s="438" t="s">
        <v>2013</v>
      </c>
      <c r="BQ268" s="438" t="s">
        <v>3477</v>
      </c>
      <c r="BR268" s="438" t="s">
        <v>1934</v>
      </c>
      <c r="BS268" s="438" t="s">
        <v>1935</v>
      </c>
      <c r="BT268" s="438" t="s">
        <v>1936</v>
      </c>
      <c r="BU268" s="589"/>
      <c r="BV268" s="438" t="s">
        <v>1936</v>
      </c>
      <c r="BW268" s="438"/>
      <c r="BX268" s="416">
        <f t="shared" si="3"/>
        <v>7.65</v>
      </c>
      <c r="BY268" s="89" t="s">
        <v>1937</v>
      </c>
      <c r="BZ268" s="89" t="s">
        <v>3478</v>
      </c>
    </row>
    <row r="269" ht="12.75" hidden="1" customHeight="1">
      <c r="A269" s="6">
        <v>49237.0</v>
      </c>
      <c r="B269" s="438" t="s">
        <v>3479</v>
      </c>
      <c r="C269" s="438" t="s">
        <v>3480</v>
      </c>
      <c r="D269" s="586">
        <v>42556.0</v>
      </c>
      <c r="E269" s="438" t="s">
        <v>3481</v>
      </c>
      <c r="F269" s="438" t="s">
        <v>2090</v>
      </c>
      <c r="G269" s="438" t="s">
        <v>1908</v>
      </c>
      <c r="H269" s="438" t="s">
        <v>1909</v>
      </c>
      <c r="I269" s="438" t="s">
        <v>1910</v>
      </c>
      <c r="J269" s="587">
        <v>1.0</v>
      </c>
      <c r="K269" s="416">
        <v>29.9</v>
      </c>
      <c r="L269" s="438" t="s">
        <v>1911</v>
      </c>
      <c r="M269" s="438" t="s">
        <v>3482</v>
      </c>
      <c r="N269" s="438" t="s">
        <v>1913</v>
      </c>
      <c r="O269" s="416">
        <v>1.64</v>
      </c>
      <c r="P269" s="588">
        <v>0.0</v>
      </c>
      <c r="Q269" s="588">
        <v>0.0</v>
      </c>
      <c r="R269" s="588">
        <v>2.07</v>
      </c>
      <c r="S269" s="588">
        <v>0.0</v>
      </c>
      <c r="T269" s="588">
        <v>0.0</v>
      </c>
      <c r="U269" s="588">
        <v>0.45</v>
      </c>
      <c r="V269" s="416">
        <v>0.39</v>
      </c>
      <c r="W269" s="416">
        <v>1.79</v>
      </c>
      <c r="X269" s="586">
        <v>42556.0</v>
      </c>
      <c r="Y269" s="586">
        <v>42570.40694444445</v>
      </c>
      <c r="Z269" s="438" t="s">
        <v>1914</v>
      </c>
      <c r="AA269" s="438" t="s">
        <v>1915</v>
      </c>
      <c r="AB269" s="586">
        <v>42570.40694444445</v>
      </c>
      <c r="AC269" s="586">
        <v>42569.0</v>
      </c>
      <c r="AD269" s="586">
        <v>42569.0</v>
      </c>
      <c r="AE269" s="438" t="s">
        <v>1916</v>
      </c>
      <c r="AF269" s="438"/>
      <c r="AG269" s="586"/>
      <c r="AH269" s="586"/>
      <c r="AI269" s="589"/>
      <c r="AJ269" s="438"/>
      <c r="AK269" s="588">
        <v>3.58</v>
      </c>
      <c r="AL269" s="589">
        <v>0.0</v>
      </c>
      <c r="AM269" s="438" t="s">
        <v>1917</v>
      </c>
      <c r="AN269" s="438" t="s">
        <v>1918</v>
      </c>
      <c r="AO269" s="438" t="s">
        <v>1919</v>
      </c>
      <c r="AP269" s="438" t="s">
        <v>1920</v>
      </c>
      <c r="AQ269" s="438" t="s">
        <v>3483</v>
      </c>
      <c r="AR269" s="588">
        <v>0.0</v>
      </c>
      <c r="AS269" s="588">
        <v>0.0</v>
      </c>
      <c r="AT269" s="588">
        <v>0.0</v>
      </c>
      <c r="AU269" s="588">
        <v>0.0</v>
      </c>
      <c r="AV269" s="588">
        <v>0.0</v>
      </c>
      <c r="AW269" s="588">
        <v>0.42</v>
      </c>
      <c r="AX269" s="588">
        <v>14.52</v>
      </c>
      <c r="AY269" s="588">
        <v>0.0</v>
      </c>
      <c r="AZ269" s="588">
        <v>0.45</v>
      </c>
      <c r="BA269" s="588">
        <v>29.9</v>
      </c>
      <c r="BB269" s="589">
        <v>24597.0</v>
      </c>
      <c r="BC269" s="438" t="s">
        <v>1922</v>
      </c>
      <c r="BD269" s="438"/>
      <c r="BE269" s="438" t="s">
        <v>1923</v>
      </c>
      <c r="BF269" s="438" t="s">
        <v>1924</v>
      </c>
      <c r="BG269" s="438" t="s">
        <v>1925</v>
      </c>
      <c r="BH269" s="588">
        <v>0.0</v>
      </c>
      <c r="BI269" s="438" t="s">
        <v>1926</v>
      </c>
      <c r="BJ269" s="438" t="s">
        <v>1927</v>
      </c>
      <c r="BK269" s="438" t="s">
        <v>1928</v>
      </c>
      <c r="BL269" s="438" t="s">
        <v>1929</v>
      </c>
      <c r="BM269" s="438" t="s">
        <v>1930</v>
      </c>
      <c r="BN269" s="588">
        <v>29.9</v>
      </c>
      <c r="BO269" s="438" t="s">
        <v>1931</v>
      </c>
      <c r="BP269" s="438" t="s">
        <v>2093</v>
      </c>
      <c r="BQ269" s="438" t="s">
        <v>3484</v>
      </c>
      <c r="BR269" s="438" t="s">
        <v>1934</v>
      </c>
      <c r="BS269" s="438" t="s">
        <v>1935</v>
      </c>
      <c r="BT269" s="438" t="s">
        <v>1936</v>
      </c>
      <c r="BU269" s="589"/>
      <c r="BV269" s="438" t="s">
        <v>1936</v>
      </c>
      <c r="BW269" s="438"/>
      <c r="BX269" s="416">
        <f t="shared" si="3"/>
        <v>3.82</v>
      </c>
      <c r="BY269" s="89" t="s">
        <v>1937</v>
      </c>
      <c r="BZ269" s="89" t="s">
        <v>3485</v>
      </c>
    </row>
    <row r="270" ht="12.75" hidden="1" customHeight="1">
      <c r="A270" s="6">
        <v>49240.0</v>
      </c>
      <c r="B270" s="438" t="s">
        <v>3486</v>
      </c>
      <c r="C270" s="438" t="s">
        <v>3487</v>
      </c>
      <c r="D270" s="586">
        <v>42556.0</v>
      </c>
      <c r="E270" s="438" t="s">
        <v>3488</v>
      </c>
      <c r="F270" s="438" t="s">
        <v>2127</v>
      </c>
      <c r="G270" s="438" t="s">
        <v>1908</v>
      </c>
      <c r="H270" s="438" t="s">
        <v>1909</v>
      </c>
      <c r="I270" s="438" t="s">
        <v>1910</v>
      </c>
      <c r="J270" s="587">
        <v>1.0</v>
      </c>
      <c r="K270" s="416">
        <v>29.9</v>
      </c>
      <c r="L270" s="438" t="s">
        <v>1911</v>
      </c>
      <c r="M270" s="438" t="s">
        <v>3489</v>
      </c>
      <c r="N270" s="438" t="s">
        <v>1913</v>
      </c>
      <c r="O270" s="416">
        <v>1.64</v>
      </c>
      <c r="P270" s="588">
        <v>0.0</v>
      </c>
      <c r="Q270" s="588">
        <v>0.0</v>
      </c>
      <c r="R270" s="588">
        <v>2.07</v>
      </c>
      <c r="S270" s="588">
        <v>0.0</v>
      </c>
      <c r="T270" s="588">
        <v>0.0</v>
      </c>
      <c r="U270" s="588">
        <v>0.45</v>
      </c>
      <c r="V270" s="416">
        <v>0.39</v>
      </c>
      <c r="W270" s="416">
        <v>1.79</v>
      </c>
      <c r="X270" s="586">
        <v>42556.0</v>
      </c>
      <c r="Y270" s="586">
        <v>42571.46388888889</v>
      </c>
      <c r="Z270" s="438" t="s">
        <v>1914</v>
      </c>
      <c r="AA270" s="438" t="s">
        <v>1915</v>
      </c>
      <c r="AB270" s="586">
        <v>42571.46388888889</v>
      </c>
      <c r="AC270" s="586">
        <v>42569.0</v>
      </c>
      <c r="AD270" s="586">
        <v>42569.0</v>
      </c>
      <c r="AE270" s="438" t="s">
        <v>1916</v>
      </c>
      <c r="AF270" s="438"/>
      <c r="AG270" s="586"/>
      <c r="AH270" s="586"/>
      <c r="AI270" s="589"/>
      <c r="AJ270" s="438"/>
      <c r="AK270" s="588">
        <v>3.58</v>
      </c>
      <c r="AL270" s="589">
        <v>0.0</v>
      </c>
      <c r="AM270" s="438" t="s">
        <v>1917</v>
      </c>
      <c r="AN270" s="438" t="s">
        <v>1918</v>
      </c>
      <c r="AO270" s="438" t="s">
        <v>1919</v>
      </c>
      <c r="AP270" s="438" t="s">
        <v>1920</v>
      </c>
      <c r="AQ270" s="438" t="s">
        <v>3490</v>
      </c>
      <c r="AR270" s="588">
        <v>0.0</v>
      </c>
      <c r="AS270" s="588">
        <v>0.0</v>
      </c>
      <c r="AT270" s="588">
        <v>0.0</v>
      </c>
      <c r="AU270" s="588">
        <v>0.0</v>
      </c>
      <c r="AV270" s="588">
        <v>0.0</v>
      </c>
      <c r="AW270" s="588">
        <v>0.37</v>
      </c>
      <c r="AX270" s="588">
        <v>12.92</v>
      </c>
      <c r="AY270" s="588">
        <v>0.0</v>
      </c>
      <c r="AZ270" s="588">
        <v>0.45</v>
      </c>
      <c r="BA270" s="588">
        <v>29.9</v>
      </c>
      <c r="BB270" s="589">
        <v>24597.0</v>
      </c>
      <c r="BC270" s="438" t="s">
        <v>1922</v>
      </c>
      <c r="BD270" s="438"/>
      <c r="BE270" s="438" t="s">
        <v>1923</v>
      </c>
      <c r="BF270" s="438" t="s">
        <v>1924</v>
      </c>
      <c r="BG270" s="438" t="s">
        <v>1925</v>
      </c>
      <c r="BH270" s="588">
        <v>0.0</v>
      </c>
      <c r="BI270" s="438" t="s">
        <v>1926</v>
      </c>
      <c r="BJ270" s="438" t="s">
        <v>1927</v>
      </c>
      <c r="BK270" s="438" t="s">
        <v>1928</v>
      </c>
      <c r="BL270" s="438" t="s">
        <v>1929</v>
      </c>
      <c r="BM270" s="438" t="s">
        <v>1930</v>
      </c>
      <c r="BN270" s="588">
        <v>29.9</v>
      </c>
      <c r="BO270" s="438" t="s">
        <v>1931</v>
      </c>
      <c r="BP270" s="438" t="s">
        <v>2013</v>
      </c>
      <c r="BQ270" s="438" t="s">
        <v>3491</v>
      </c>
      <c r="BR270" s="438" t="s">
        <v>1934</v>
      </c>
      <c r="BS270" s="438" t="s">
        <v>1935</v>
      </c>
      <c r="BT270" s="438" t="s">
        <v>1936</v>
      </c>
      <c r="BU270" s="589"/>
      <c r="BV270" s="438" t="s">
        <v>1936</v>
      </c>
      <c r="BW270" s="438"/>
      <c r="BX270" s="416">
        <f t="shared" si="3"/>
        <v>3.82</v>
      </c>
      <c r="BY270" s="89" t="s">
        <v>1937</v>
      </c>
      <c r="BZ270" s="89" t="s">
        <v>3492</v>
      </c>
    </row>
    <row r="271" ht="12.75" hidden="1" customHeight="1">
      <c r="A271" s="6">
        <v>49242.0</v>
      </c>
      <c r="B271" s="438" t="s">
        <v>3493</v>
      </c>
      <c r="C271" s="438" t="s">
        <v>3494</v>
      </c>
      <c r="D271" s="586">
        <v>42556.0</v>
      </c>
      <c r="E271" s="438" t="s">
        <v>3495</v>
      </c>
      <c r="F271" s="438" t="s">
        <v>2127</v>
      </c>
      <c r="G271" s="438" t="s">
        <v>1908</v>
      </c>
      <c r="H271" s="438" t="s">
        <v>1909</v>
      </c>
      <c r="I271" s="438" t="s">
        <v>1910</v>
      </c>
      <c r="J271" s="587">
        <v>1.0</v>
      </c>
      <c r="K271" s="416">
        <v>29.9</v>
      </c>
      <c r="L271" s="438" t="s">
        <v>1911</v>
      </c>
      <c r="M271" s="438" t="s">
        <v>3496</v>
      </c>
      <c r="N271" s="438" t="s">
        <v>1913</v>
      </c>
      <c r="O271" s="416">
        <v>1.64</v>
      </c>
      <c r="P271" s="588">
        <v>0.0</v>
      </c>
      <c r="Q271" s="588">
        <v>0.0</v>
      </c>
      <c r="R271" s="588">
        <v>2.07</v>
      </c>
      <c r="S271" s="588">
        <v>0.0</v>
      </c>
      <c r="T271" s="588">
        <v>0.0</v>
      </c>
      <c r="U271" s="588">
        <v>0.45</v>
      </c>
      <c r="V271" s="416">
        <v>0.39</v>
      </c>
      <c r="W271" s="416">
        <v>1.79</v>
      </c>
      <c r="X271" s="586">
        <v>42556.0</v>
      </c>
      <c r="Y271" s="586">
        <v>42571.46388888889</v>
      </c>
      <c r="Z271" s="438" t="s">
        <v>1914</v>
      </c>
      <c r="AA271" s="438" t="s">
        <v>1915</v>
      </c>
      <c r="AB271" s="586">
        <v>42571.46388888889</v>
      </c>
      <c r="AC271" s="586">
        <v>42569.0</v>
      </c>
      <c r="AD271" s="586">
        <v>42569.0</v>
      </c>
      <c r="AE271" s="438" t="s">
        <v>1916</v>
      </c>
      <c r="AF271" s="438"/>
      <c r="AG271" s="586"/>
      <c r="AH271" s="586"/>
      <c r="AI271" s="589"/>
      <c r="AJ271" s="438"/>
      <c r="AK271" s="588">
        <v>3.58</v>
      </c>
      <c r="AL271" s="589">
        <v>0.0</v>
      </c>
      <c r="AM271" s="438" t="s">
        <v>1917</v>
      </c>
      <c r="AN271" s="438" t="s">
        <v>1918</v>
      </c>
      <c r="AO271" s="438" t="s">
        <v>1919</v>
      </c>
      <c r="AP271" s="438" t="s">
        <v>1920</v>
      </c>
      <c r="AQ271" s="438" t="s">
        <v>3497</v>
      </c>
      <c r="AR271" s="588">
        <v>0.0</v>
      </c>
      <c r="AS271" s="588">
        <v>0.0</v>
      </c>
      <c r="AT271" s="588">
        <v>0.0</v>
      </c>
      <c r="AU271" s="588">
        <v>0.0</v>
      </c>
      <c r="AV271" s="588">
        <v>0.0</v>
      </c>
      <c r="AW271" s="588">
        <v>0.42</v>
      </c>
      <c r="AX271" s="588">
        <v>18.35</v>
      </c>
      <c r="AY271" s="588">
        <v>0.0</v>
      </c>
      <c r="AZ271" s="588">
        <v>0.45</v>
      </c>
      <c r="BA271" s="588">
        <v>29.9</v>
      </c>
      <c r="BB271" s="589">
        <v>24597.0</v>
      </c>
      <c r="BC271" s="438" t="s">
        <v>1922</v>
      </c>
      <c r="BD271" s="438"/>
      <c r="BE271" s="438" t="s">
        <v>1923</v>
      </c>
      <c r="BF271" s="438" t="s">
        <v>1924</v>
      </c>
      <c r="BG271" s="438" t="s">
        <v>1925</v>
      </c>
      <c r="BH271" s="588">
        <v>0.0</v>
      </c>
      <c r="BI271" s="438" t="s">
        <v>1926</v>
      </c>
      <c r="BJ271" s="438" t="s">
        <v>1927</v>
      </c>
      <c r="BK271" s="438" t="s">
        <v>1928</v>
      </c>
      <c r="BL271" s="438" t="s">
        <v>1929</v>
      </c>
      <c r="BM271" s="438" t="s">
        <v>1930</v>
      </c>
      <c r="BN271" s="588">
        <v>29.9</v>
      </c>
      <c r="BO271" s="438" t="s">
        <v>1931</v>
      </c>
      <c r="BP271" s="438" t="s">
        <v>2013</v>
      </c>
      <c r="BQ271" s="438" t="s">
        <v>3498</v>
      </c>
      <c r="BR271" s="438" t="s">
        <v>1934</v>
      </c>
      <c r="BS271" s="438" t="s">
        <v>1935</v>
      </c>
      <c r="BT271" s="438" t="s">
        <v>1936</v>
      </c>
      <c r="BU271" s="589"/>
      <c r="BV271" s="438" t="s">
        <v>1936</v>
      </c>
      <c r="BW271" s="438"/>
      <c r="BX271" s="416">
        <f t="shared" si="3"/>
        <v>3.82</v>
      </c>
      <c r="BY271" s="89" t="s">
        <v>1937</v>
      </c>
      <c r="BZ271" s="89" t="s">
        <v>3499</v>
      </c>
    </row>
    <row r="272" ht="12.75" hidden="1" customHeight="1">
      <c r="A272" s="6">
        <v>49245.0</v>
      </c>
      <c r="B272" s="438" t="s">
        <v>3500</v>
      </c>
      <c r="C272" s="438" t="s">
        <v>3501</v>
      </c>
      <c r="D272" s="586">
        <v>42556.0</v>
      </c>
      <c r="E272" s="438" t="s">
        <v>3502</v>
      </c>
      <c r="F272" s="438" t="s">
        <v>2090</v>
      </c>
      <c r="G272" s="438" t="s">
        <v>1948</v>
      </c>
      <c r="H272" s="438" t="s">
        <v>1909</v>
      </c>
      <c r="I272" s="438" t="s">
        <v>1910</v>
      </c>
      <c r="J272" s="587">
        <v>1.0</v>
      </c>
      <c r="K272" s="416">
        <v>52.71</v>
      </c>
      <c r="L272" s="438" t="s">
        <v>1949</v>
      </c>
      <c r="M272" s="438" t="s">
        <v>3503</v>
      </c>
      <c r="N272" s="438" t="s">
        <v>1913</v>
      </c>
      <c r="O272" s="416">
        <v>2.89</v>
      </c>
      <c r="P272" s="588">
        <v>0.0</v>
      </c>
      <c r="Q272" s="588">
        <v>0.0</v>
      </c>
      <c r="R272" s="588">
        <v>3.744</v>
      </c>
      <c r="S272" s="588">
        <v>0.0</v>
      </c>
      <c r="T272" s="588">
        <v>0.0</v>
      </c>
      <c r="U272" s="588">
        <v>0.45</v>
      </c>
      <c r="V272" s="416">
        <v>0.69</v>
      </c>
      <c r="W272" s="416">
        <v>3.16</v>
      </c>
      <c r="X272" s="586">
        <v>42556.0</v>
      </c>
      <c r="Y272" s="586">
        <v>42570.40694444445</v>
      </c>
      <c r="Z272" s="438" t="s">
        <v>1914</v>
      </c>
      <c r="AA272" s="438" t="s">
        <v>1915</v>
      </c>
      <c r="AB272" s="586">
        <v>42570.40694444445</v>
      </c>
      <c r="AC272" s="586">
        <v>42569.0</v>
      </c>
      <c r="AD272" s="586">
        <v>42569.0</v>
      </c>
      <c r="AE272" s="438" t="s">
        <v>1916</v>
      </c>
      <c r="AF272" s="438"/>
      <c r="AG272" s="586"/>
      <c r="AH272" s="586"/>
      <c r="AI272" s="589"/>
      <c r="AJ272" s="438"/>
      <c r="AK272" s="588">
        <v>6.32</v>
      </c>
      <c r="AL272" s="589">
        <v>0.0</v>
      </c>
      <c r="AM272" s="438" t="s">
        <v>1917</v>
      </c>
      <c r="AN272" s="438" t="s">
        <v>1918</v>
      </c>
      <c r="AO272" s="438" t="s">
        <v>1919</v>
      </c>
      <c r="AP272" s="438" t="s">
        <v>1920</v>
      </c>
      <c r="AQ272" s="438" t="s">
        <v>3504</v>
      </c>
      <c r="AR272" s="588">
        <v>0.0</v>
      </c>
      <c r="AS272" s="588">
        <v>0.0</v>
      </c>
      <c r="AT272" s="588">
        <v>0.0</v>
      </c>
      <c r="AU272" s="588">
        <v>0.0</v>
      </c>
      <c r="AV272" s="588">
        <v>0.0</v>
      </c>
      <c r="AW272" s="588">
        <v>0.73</v>
      </c>
      <c r="AX272" s="588">
        <v>5.12</v>
      </c>
      <c r="AY272" s="588">
        <v>0.0</v>
      </c>
      <c r="AZ272" s="588">
        <v>0.45</v>
      </c>
      <c r="BA272" s="588">
        <v>52.71</v>
      </c>
      <c r="BB272" s="589">
        <v>24600.0</v>
      </c>
      <c r="BC272" s="438" t="s">
        <v>1922</v>
      </c>
      <c r="BD272" s="438"/>
      <c r="BE272" s="438" t="s">
        <v>1952</v>
      </c>
      <c r="BF272" s="438" t="s">
        <v>1924</v>
      </c>
      <c r="BG272" s="438" t="s">
        <v>1925</v>
      </c>
      <c r="BH272" s="588">
        <v>0.0</v>
      </c>
      <c r="BI272" s="438" t="s">
        <v>1926</v>
      </c>
      <c r="BJ272" s="438" t="s">
        <v>1927</v>
      </c>
      <c r="BK272" s="438" t="s">
        <v>1928</v>
      </c>
      <c r="BL272" s="438" t="s">
        <v>1929</v>
      </c>
      <c r="BM272" s="438" t="s">
        <v>1930</v>
      </c>
      <c r="BN272" s="588">
        <v>59.9</v>
      </c>
      <c r="BO272" s="438" t="s">
        <v>1955</v>
      </c>
      <c r="BP272" s="438" t="s">
        <v>2093</v>
      </c>
      <c r="BQ272" s="438" t="s">
        <v>3505</v>
      </c>
      <c r="BR272" s="438" t="s">
        <v>1957</v>
      </c>
      <c r="BS272" s="438" t="s">
        <v>1958</v>
      </c>
      <c r="BT272" s="438" t="s">
        <v>1936</v>
      </c>
      <c r="BU272" s="589"/>
      <c r="BV272" s="438" t="s">
        <v>1936</v>
      </c>
      <c r="BW272" s="438"/>
      <c r="BX272" s="416">
        <f t="shared" si="3"/>
        <v>6.74</v>
      </c>
      <c r="BY272" s="89" t="s">
        <v>1937</v>
      </c>
      <c r="BZ272" s="89" t="s">
        <v>3506</v>
      </c>
    </row>
    <row r="273" ht="12.75" hidden="1" customHeight="1">
      <c r="A273" s="6">
        <v>49245.0</v>
      </c>
      <c r="B273" s="438" t="s">
        <v>3500</v>
      </c>
      <c r="C273" s="438" t="s">
        <v>3501</v>
      </c>
      <c r="D273" s="586">
        <v>42556.0</v>
      </c>
      <c r="E273" s="438" t="s">
        <v>3502</v>
      </c>
      <c r="F273" s="438" t="s">
        <v>2090</v>
      </c>
      <c r="G273" s="438" t="s">
        <v>1908</v>
      </c>
      <c r="H273" s="438" t="s">
        <v>1909</v>
      </c>
      <c r="I273" s="438" t="s">
        <v>1910</v>
      </c>
      <c r="J273" s="587">
        <v>2.0</v>
      </c>
      <c r="K273" s="416">
        <v>59.8</v>
      </c>
      <c r="L273" s="438" t="s">
        <v>1911</v>
      </c>
      <c r="M273" s="438" t="s">
        <v>3503</v>
      </c>
      <c r="N273" s="438" t="s">
        <v>1913</v>
      </c>
      <c r="O273" s="416">
        <v>3.28</v>
      </c>
      <c r="P273" s="588">
        <v>0.0</v>
      </c>
      <c r="Q273" s="588">
        <v>0.0</v>
      </c>
      <c r="R273" s="588">
        <v>4.14</v>
      </c>
      <c r="S273" s="588">
        <v>0.0</v>
      </c>
      <c r="T273" s="588">
        <v>0.0</v>
      </c>
      <c r="U273" s="588">
        <v>0.9</v>
      </c>
      <c r="V273" s="416">
        <v>0.78</v>
      </c>
      <c r="W273" s="416">
        <v>3.59</v>
      </c>
      <c r="X273" s="586">
        <v>42556.0</v>
      </c>
      <c r="Y273" s="586">
        <v>42570.40694444445</v>
      </c>
      <c r="Z273" s="438" t="s">
        <v>1914</v>
      </c>
      <c r="AA273" s="438" t="s">
        <v>1915</v>
      </c>
      <c r="AB273" s="586">
        <v>42570.40694444445</v>
      </c>
      <c r="AC273" s="586">
        <v>42569.0</v>
      </c>
      <c r="AD273" s="586">
        <v>42569.0</v>
      </c>
      <c r="AE273" s="438" t="s">
        <v>1916</v>
      </c>
      <c r="AF273" s="438"/>
      <c r="AG273" s="586"/>
      <c r="AH273" s="586"/>
      <c r="AI273" s="589"/>
      <c r="AJ273" s="438"/>
      <c r="AK273" s="588">
        <v>7.17</v>
      </c>
      <c r="AL273" s="589">
        <v>0.0</v>
      </c>
      <c r="AM273" s="438" t="s">
        <v>1917</v>
      </c>
      <c r="AN273" s="438" t="s">
        <v>1918</v>
      </c>
      <c r="AO273" s="438" t="s">
        <v>1919</v>
      </c>
      <c r="AP273" s="438" t="s">
        <v>1920</v>
      </c>
      <c r="AQ273" s="438" t="s">
        <v>3504</v>
      </c>
      <c r="AR273" s="588">
        <v>0.0</v>
      </c>
      <c r="AS273" s="588">
        <v>0.0</v>
      </c>
      <c r="AT273" s="588">
        <v>0.0</v>
      </c>
      <c r="AU273" s="588">
        <v>0.0</v>
      </c>
      <c r="AV273" s="588">
        <v>0.0</v>
      </c>
      <c r="AW273" s="588">
        <v>1.42</v>
      </c>
      <c r="AX273" s="588">
        <v>10.16</v>
      </c>
      <c r="AY273" s="588">
        <v>0.0</v>
      </c>
      <c r="AZ273" s="588">
        <v>0.9</v>
      </c>
      <c r="BA273" s="588">
        <v>59.8</v>
      </c>
      <c r="BB273" s="589">
        <v>24597.0</v>
      </c>
      <c r="BC273" s="438" t="s">
        <v>1922</v>
      </c>
      <c r="BD273" s="438"/>
      <c r="BE273" s="438" t="s">
        <v>1923</v>
      </c>
      <c r="BF273" s="438" t="s">
        <v>1924</v>
      </c>
      <c r="BG273" s="438" t="s">
        <v>1925</v>
      </c>
      <c r="BH273" s="588">
        <v>0.0</v>
      </c>
      <c r="BI273" s="438" t="s">
        <v>1926</v>
      </c>
      <c r="BJ273" s="438" t="s">
        <v>1927</v>
      </c>
      <c r="BK273" s="438" t="s">
        <v>1928</v>
      </c>
      <c r="BL273" s="438" t="s">
        <v>1929</v>
      </c>
      <c r="BM273" s="438" t="s">
        <v>1930</v>
      </c>
      <c r="BN273" s="588">
        <v>29.9</v>
      </c>
      <c r="BO273" s="438" t="s">
        <v>1931</v>
      </c>
      <c r="BP273" s="438" t="s">
        <v>2093</v>
      </c>
      <c r="BQ273" s="438" t="s">
        <v>3505</v>
      </c>
      <c r="BR273" s="438" t="s">
        <v>1934</v>
      </c>
      <c r="BS273" s="438" t="s">
        <v>1935</v>
      </c>
      <c r="BT273" s="438" t="s">
        <v>1936</v>
      </c>
      <c r="BU273" s="589"/>
      <c r="BV273" s="438" t="s">
        <v>1936</v>
      </c>
      <c r="BW273" s="438"/>
      <c r="BX273" s="416">
        <f t="shared" si="3"/>
        <v>7.65</v>
      </c>
      <c r="BY273" s="89" t="s">
        <v>1937</v>
      </c>
      <c r="BZ273" s="89" t="s">
        <v>3506</v>
      </c>
    </row>
    <row r="274" ht="12.75" hidden="1" customHeight="1">
      <c r="A274" s="6">
        <v>49253.0</v>
      </c>
      <c r="B274" s="438" t="s">
        <v>3507</v>
      </c>
      <c r="C274" s="438" t="s">
        <v>3508</v>
      </c>
      <c r="D274" s="586">
        <v>42563.0</v>
      </c>
      <c r="E274" s="438" t="s">
        <v>3509</v>
      </c>
      <c r="F274" s="438" t="s">
        <v>2073</v>
      </c>
      <c r="G274" s="438" t="s">
        <v>1948</v>
      </c>
      <c r="H274" s="438" t="s">
        <v>1909</v>
      </c>
      <c r="I274" s="438" t="s">
        <v>1910</v>
      </c>
      <c r="J274" s="587">
        <v>1.0</v>
      </c>
      <c r="K274" s="416">
        <v>52.71</v>
      </c>
      <c r="L274" s="438" t="s">
        <v>1949</v>
      </c>
      <c r="M274" s="438" t="s">
        <v>3510</v>
      </c>
      <c r="N274" s="438" t="s">
        <v>1913</v>
      </c>
      <c r="O274" s="416">
        <v>2.89</v>
      </c>
      <c r="P274" s="588">
        <v>0.0</v>
      </c>
      <c r="Q274" s="588">
        <v>0.0</v>
      </c>
      <c r="R274" s="588">
        <v>3.744</v>
      </c>
      <c r="S274" s="588">
        <v>0.0</v>
      </c>
      <c r="T274" s="588">
        <v>0.0</v>
      </c>
      <c r="U274" s="588">
        <v>0.45</v>
      </c>
      <c r="V274" s="416">
        <v>0.69</v>
      </c>
      <c r="W274" s="416">
        <v>3.16</v>
      </c>
      <c r="X274" s="586">
        <v>42563.0</v>
      </c>
      <c r="Y274" s="586">
        <v>42591.725</v>
      </c>
      <c r="Z274" s="438" t="s">
        <v>1914</v>
      </c>
      <c r="AA274" s="438" t="s">
        <v>1915</v>
      </c>
      <c r="AB274" s="586">
        <v>42591.725</v>
      </c>
      <c r="AC274" s="586">
        <v>42590.0</v>
      </c>
      <c r="AD274" s="586">
        <v>42590.0</v>
      </c>
      <c r="AE274" s="438" t="s">
        <v>1916</v>
      </c>
      <c r="AF274" s="438"/>
      <c r="AG274" s="586"/>
      <c r="AH274" s="586"/>
      <c r="AI274" s="589"/>
      <c r="AJ274" s="438"/>
      <c r="AK274" s="588">
        <v>6.32</v>
      </c>
      <c r="AL274" s="589">
        <v>0.0</v>
      </c>
      <c r="AM274" s="438" t="s">
        <v>1917</v>
      </c>
      <c r="AN274" s="438" t="s">
        <v>1918</v>
      </c>
      <c r="AO274" s="438" t="s">
        <v>1919</v>
      </c>
      <c r="AP274" s="438" t="s">
        <v>1920</v>
      </c>
      <c r="AQ274" s="438" t="s">
        <v>3511</v>
      </c>
      <c r="AR274" s="588">
        <v>0.0</v>
      </c>
      <c r="AS274" s="588">
        <v>0.0</v>
      </c>
      <c r="AT274" s="588">
        <v>0.0</v>
      </c>
      <c r="AU274" s="588">
        <v>0.0</v>
      </c>
      <c r="AV274" s="588">
        <v>0.0</v>
      </c>
      <c r="AW274" s="588">
        <v>0.35</v>
      </c>
      <c r="AX274" s="588">
        <v>6.35</v>
      </c>
      <c r="AY274" s="588">
        <v>0.0</v>
      </c>
      <c r="AZ274" s="588">
        <v>0.45</v>
      </c>
      <c r="BA274" s="588">
        <v>52.71</v>
      </c>
      <c r="BB274" s="589">
        <v>24600.0</v>
      </c>
      <c r="BC274" s="438" t="s">
        <v>1922</v>
      </c>
      <c r="BD274" s="438"/>
      <c r="BE274" s="438" t="s">
        <v>1952</v>
      </c>
      <c r="BF274" s="438" t="s">
        <v>1924</v>
      </c>
      <c r="BG274" s="438" t="s">
        <v>1925</v>
      </c>
      <c r="BH274" s="588">
        <v>0.0</v>
      </c>
      <c r="BI274" s="438" t="s">
        <v>1926</v>
      </c>
      <c r="BJ274" s="438" t="s">
        <v>1927</v>
      </c>
      <c r="BK274" s="438" t="s">
        <v>1928</v>
      </c>
      <c r="BL274" s="438" t="s">
        <v>1929</v>
      </c>
      <c r="BM274" s="438" t="s">
        <v>1930</v>
      </c>
      <c r="BN274" s="588">
        <v>59.9</v>
      </c>
      <c r="BO274" s="438" t="s">
        <v>1955</v>
      </c>
      <c r="BP274" s="438" t="s">
        <v>2076</v>
      </c>
      <c r="BQ274" s="438" t="s">
        <v>3512</v>
      </c>
      <c r="BR274" s="438" t="s">
        <v>1957</v>
      </c>
      <c r="BS274" s="438" t="s">
        <v>1958</v>
      </c>
      <c r="BT274" s="438" t="s">
        <v>1936</v>
      </c>
      <c r="BU274" s="589"/>
      <c r="BV274" s="438" t="s">
        <v>1936</v>
      </c>
      <c r="BW274" s="438"/>
      <c r="BX274" s="416">
        <f t="shared" si="3"/>
        <v>6.74</v>
      </c>
      <c r="BY274" s="89" t="s">
        <v>1937</v>
      </c>
      <c r="BZ274" s="89" t="s">
        <v>3513</v>
      </c>
    </row>
    <row r="275" ht="12.75" hidden="1" customHeight="1">
      <c r="A275" s="6">
        <v>49253.0</v>
      </c>
      <c r="B275" s="438" t="s">
        <v>3507</v>
      </c>
      <c r="C275" s="438" t="s">
        <v>3508</v>
      </c>
      <c r="D275" s="586">
        <v>42563.0</v>
      </c>
      <c r="E275" s="438" t="s">
        <v>3509</v>
      </c>
      <c r="F275" s="438" t="s">
        <v>2073</v>
      </c>
      <c r="G275" s="438" t="s">
        <v>1908</v>
      </c>
      <c r="H275" s="438" t="s">
        <v>1909</v>
      </c>
      <c r="I275" s="438" t="s">
        <v>1910</v>
      </c>
      <c r="J275" s="587">
        <v>2.0</v>
      </c>
      <c r="K275" s="416">
        <v>59.8</v>
      </c>
      <c r="L275" s="438" t="s">
        <v>1911</v>
      </c>
      <c r="M275" s="438" t="s">
        <v>3510</v>
      </c>
      <c r="N275" s="438" t="s">
        <v>1913</v>
      </c>
      <c r="O275" s="416">
        <v>3.28</v>
      </c>
      <c r="P275" s="588">
        <v>0.0</v>
      </c>
      <c r="Q275" s="588">
        <v>0.0</v>
      </c>
      <c r="R275" s="588">
        <v>4.14</v>
      </c>
      <c r="S275" s="588">
        <v>0.0</v>
      </c>
      <c r="T275" s="588">
        <v>0.0</v>
      </c>
      <c r="U275" s="588">
        <v>0.9</v>
      </c>
      <c r="V275" s="416">
        <v>0.78</v>
      </c>
      <c r="W275" s="416">
        <v>3.59</v>
      </c>
      <c r="X275" s="586">
        <v>42563.0</v>
      </c>
      <c r="Y275" s="586">
        <v>42591.725</v>
      </c>
      <c r="Z275" s="438" t="s">
        <v>1914</v>
      </c>
      <c r="AA275" s="438" t="s">
        <v>1915</v>
      </c>
      <c r="AB275" s="586">
        <v>42591.725</v>
      </c>
      <c r="AC275" s="586">
        <v>42590.0</v>
      </c>
      <c r="AD275" s="586">
        <v>42590.0</v>
      </c>
      <c r="AE275" s="438" t="s">
        <v>1916</v>
      </c>
      <c r="AF275" s="438"/>
      <c r="AG275" s="586"/>
      <c r="AH275" s="586"/>
      <c r="AI275" s="589"/>
      <c r="AJ275" s="438"/>
      <c r="AK275" s="588">
        <v>7.17</v>
      </c>
      <c r="AL275" s="589">
        <v>0.0</v>
      </c>
      <c r="AM275" s="438" t="s">
        <v>1917</v>
      </c>
      <c r="AN275" s="438" t="s">
        <v>1918</v>
      </c>
      <c r="AO275" s="438" t="s">
        <v>1919</v>
      </c>
      <c r="AP275" s="438" t="s">
        <v>1920</v>
      </c>
      <c r="AQ275" s="438" t="s">
        <v>3511</v>
      </c>
      <c r="AR275" s="588">
        <v>0.0</v>
      </c>
      <c r="AS275" s="588">
        <v>0.0</v>
      </c>
      <c r="AT275" s="588">
        <v>0.0</v>
      </c>
      <c r="AU275" s="588">
        <v>0.0</v>
      </c>
      <c r="AV275" s="588">
        <v>0.0</v>
      </c>
      <c r="AW275" s="588">
        <v>0.64</v>
      </c>
      <c r="AX275" s="588">
        <v>11.88</v>
      </c>
      <c r="AY275" s="588">
        <v>0.0</v>
      </c>
      <c r="AZ275" s="588">
        <v>0.9</v>
      </c>
      <c r="BA275" s="588">
        <v>59.8</v>
      </c>
      <c r="BB275" s="589">
        <v>24597.0</v>
      </c>
      <c r="BC275" s="438" t="s">
        <v>1922</v>
      </c>
      <c r="BD275" s="438"/>
      <c r="BE275" s="438" t="s">
        <v>1923</v>
      </c>
      <c r="BF275" s="438" t="s">
        <v>1924</v>
      </c>
      <c r="BG275" s="438" t="s">
        <v>1925</v>
      </c>
      <c r="BH275" s="588">
        <v>0.0</v>
      </c>
      <c r="BI275" s="438" t="s">
        <v>1926</v>
      </c>
      <c r="BJ275" s="438" t="s">
        <v>1927</v>
      </c>
      <c r="BK275" s="438" t="s">
        <v>1928</v>
      </c>
      <c r="BL275" s="438" t="s">
        <v>1929</v>
      </c>
      <c r="BM275" s="438" t="s">
        <v>1930</v>
      </c>
      <c r="BN275" s="588">
        <v>29.9</v>
      </c>
      <c r="BO275" s="438" t="s">
        <v>1931</v>
      </c>
      <c r="BP275" s="438" t="s">
        <v>2076</v>
      </c>
      <c r="BQ275" s="438" t="s">
        <v>3512</v>
      </c>
      <c r="BR275" s="438" t="s">
        <v>1934</v>
      </c>
      <c r="BS275" s="438" t="s">
        <v>1935</v>
      </c>
      <c r="BT275" s="438" t="s">
        <v>1936</v>
      </c>
      <c r="BU275" s="589"/>
      <c r="BV275" s="438" t="s">
        <v>1936</v>
      </c>
      <c r="BW275" s="438"/>
      <c r="BX275" s="416">
        <f t="shared" si="3"/>
        <v>7.65</v>
      </c>
      <c r="BY275" s="89" t="s">
        <v>1937</v>
      </c>
      <c r="BZ275" s="89" t="s">
        <v>3513</v>
      </c>
    </row>
    <row r="276" ht="12.75" hidden="1" customHeight="1">
      <c r="A276" s="6">
        <v>49258.0</v>
      </c>
      <c r="B276" s="438" t="s">
        <v>3514</v>
      </c>
      <c r="C276" s="438" t="s">
        <v>3515</v>
      </c>
      <c r="D276" s="586">
        <v>42556.0</v>
      </c>
      <c r="E276" s="438" t="s">
        <v>3516</v>
      </c>
      <c r="F276" s="438" t="s">
        <v>2090</v>
      </c>
      <c r="G276" s="438" t="s">
        <v>1908</v>
      </c>
      <c r="H276" s="438" t="s">
        <v>1909</v>
      </c>
      <c r="I276" s="438" t="s">
        <v>1910</v>
      </c>
      <c r="J276" s="587">
        <v>1.0</v>
      </c>
      <c r="K276" s="416">
        <v>29.9</v>
      </c>
      <c r="L276" s="438" t="s">
        <v>1911</v>
      </c>
      <c r="M276" s="438" t="s">
        <v>3517</v>
      </c>
      <c r="N276" s="438" t="s">
        <v>1913</v>
      </c>
      <c r="O276" s="416">
        <v>1.64</v>
      </c>
      <c r="P276" s="588">
        <v>0.0</v>
      </c>
      <c r="Q276" s="588">
        <v>0.0</v>
      </c>
      <c r="R276" s="588">
        <v>2.07</v>
      </c>
      <c r="S276" s="588">
        <v>0.0</v>
      </c>
      <c r="T276" s="588">
        <v>0.0</v>
      </c>
      <c r="U276" s="588">
        <v>0.45</v>
      </c>
      <c r="V276" s="416">
        <v>0.39</v>
      </c>
      <c r="W276" s="416">
        <v>1.79</v>
      </c>
      <c r="X276" s="586">
        <v>42556.0</v>
      </c>
      <c r="Y276" s="586">
        <v>42570.40694444445</v>
      </c>
      <c r="Z276" s="438" t="s">
        <v>1914</v>
      </c>
      <c r="AA276" s="438" t="s">
        <v>1915</v>
      </c>
      <c r="AB276" s="586">
        <v>42570.40694444445</v>
      </c>
      <c r="AC276" s="586">
        <v>42569.0</v>
      </c>
      <c r="AD276" s="586">
        <v>42569.0</v>
      </c>
      <c r="AE276" s="438" t="s">
        <v>1916</v>
      </c>
      <c r="AF276" s="438"/>
      <c r="AG276" s="586"/>
      <c r="AH276" s="586"/>
      <c r="AI276" s="589"/>
      <c r="AJ276" s="438"/>
      <c r="AK276" s="588">
        <v>3.58</v>
      </c>
      <c r="AL276" s="589">
        <v>0.0</v>
      </c>
      <c r="AM276" s="438" t="s">
        <v>1917</v>
      </c>
      <c r="AN276" s="438" t="s">
        <v>1918</v>
      </c>
      <c r="AO276" s="438" t="s">
        <v>1919</v>
      </c>
      <c r="AP276" s="438" t="s">
        <v>1920</v>
      </c>
      <c r="AQ276" s="438" t="s">
        <v>3518</v>
      </c>
      <c r="AR276" s="588">
        <v>0.0</v>
      </c>
      <c r="AS276" s="588">
        <v>0.0</v>
      </c>
      <c r="AT276" s="588">
        <v>0.0</v>
      </c>
      <c r="AU276" s="588">
        <v>0.0</v>
      </c>
      <c r="AV276" s="588">
        <v>0.0</v>
      </c>
      <c r="AW276" s="588">
        <v>0.37</v>
      </c>
      <c r="AX276" s="588">
        <v>10.09</v>
      </c>
      <c r="AY276" s="588">
        <v>0.0</v>
      </c>
      <c r="AZ276" s="588">
        <v>0.45</v>
      </c>
      <c r="BA276" s="588">
        <v>29.9</v>
      </c>
      <c r="BB276" s="589">
        <v>24597.0</v>
      </c>
      <c r="BC276" s="438" t="s">
        <v>1922</v>
      </c>
      <c r="BD276" s="438"/>
      <c r="BE276" s="438" t="s">
        <v>1923</v>
      </c>
      <c r="BF276" s="438" t="s">
        <v>1924</v>
      </c>
      <c r="BG276" s="438" t="s">
        <v>1925</v>
      </c>
      <c r="BH276" s="588">
        <v>0.0</v>
      </c>
      <c r="BI276" s="438" t="s">
        <v>1926</v>
      </c>
      <c r="BJ276" s="438" t="s">
        <v>1927</v>
      </c>
      <c r="BK276" s="438" t="s">
        <v>1928</v>
      </c>
      <c r="BL276" s="438" t="s">
        <v>1929</v>
      </c>
      <c r="BM276" s="438" t="s">
        <v>1930</v>
      </c>
      <c r="BN276" s="588">
        <v>29.9</v>
      </c>
      <c r="BO276" s="438" t="s">
        <v>1931</v>
      </c>
      <c r="BP276" s="438" t="s">
        <v>2093</v>
      </c>
      <c r="BQ276" s="438" t="s">
        <v>3519</v>
      </c>
      <c r="BR276" s="438" t="s">
        <v>1934</v>
      </c>
      <c r="BS276" s="438" t="s">
        <v>1935</v>
      </c>
      <c r="BT276" s="438" t="s">
        <v>1936</v>
      </c>
      <c r="BU276" s="589"/>
      <c r="BV276" s="438" t="s">
        <v>1936</v>
      </c>
      <c r="BW276" s="438"/>
      <c r="BX276" s="416">
        <f t="shared" si="3"/>
        <v>3.82</v>
      </c>
      <c r="BY276" s="89" t="s">
        <v>1937</v>
      </c>
      <c r="BZ276" s="89" t="s">
        <v>3520</v>
      </c>
    </row>
    <row r="277" ht="12.75" hidden="1" customHeight="1">
      <c r="A277" s="6">
        <v>49259.0</v>
      </c>
      <c r="B277" s="438" t="s">
        <v>3521</v>
      </c>
      <c r="C277" s="438" t="s">
        <v>3522</v>
      </c>
      <c r="D277" s="586">
        <v>42556.0</v>
      </c>
      <c r="E277" s="438" t="s">
        <v>3523</v>
      </c>
      <c r="F277" s="438" t="s">
        <v>2090</v>
      </c>
      <c r="G277" s="438" t="s">
        <v>1908</v>
      </c>
      <c r="H277" s="438" t="s">
        <v>1909</v>
      </c>
      <c r="I277" s="438" t="s">
        <v>1910</v>
      </c>
      <c r="J277" s="587">
        <v>2.0</v>
      </c>
      <c r="K277" s="416">
        <v>59.8</v>
      </c>
      <c r="L277" s="438" t="s">
        <v>1911</v>
      </c>
      <c r="M277" s="438" t="s">
        <v>3524</v>
      </c>
      <c r="N277" s="438" t="s">
        <v>1913</v>
      </c>
      <c r="O277" s="416">
        <v>3.28</v>
      </c>
      <c r="P277" s="588">
        <v>0.0</v>
      </c>
      <c r="Q277" s="588">
        <v>0.0</v>
      </c>
      <c r="R277" s="588">
        <v>4.14</v>
      </c>
      <c r="S277" s="588">
        <v>0.0</v>
      </c>
      <c r="T277" s="588">
        <v>0.0</v>
      </c>
      <c r="U277" s="588">
        <v>0.9</v>
      </c>
      <c r="V277" s="416">
        <v>0.78</v>
      </c>
      <c r="W277" s="416">
        <v>3.59</v>
      </c>
      <c r="X277" s="586">
        <v>42556.0</v>
      </c>
      <c r="Y277" s="586">
        <v>42570.40694444445</v>
      </c>
      <c r="Z277" s="438" t="s">
        <v>1914</v>
      </c>
      <c r="AA277" s="438" t="s">
        <v>1915</v>
      </c>
      <c r="AB277" s="586">
        <v>42570.40694444445</v>
      </c>
      <c r="AC277" s="586">
        <v>42569.0</v>
      </c>
      <c r="AD277" s="586">
        <v>42569.0</v>
      </c>
      <c r="AE277" s="438" t="s">
        <v>1916</v>
      </c>
      <c r="AF277" s="438"/>
      <c r="AG277" s="586"/>
      <c r="AH277" s="586"/>
      <c r="AI277" s="589"/>
      <c r="AJ277" s="438"/>
      <c r="AK277" s="588">
        <v>7.17</v>
      </c>
      <c r="AL277" s="589">
        <v>0.0</v>
      </c>
      <c r="AM277" s="438" t="s">
        <v>1917</v>
      </c>
      <c r="AN277" s="438" t="s">
        <v>1918</v>
      </c>
      <c r="AO277" s="438" t="s">
        <v>1919</v>
      </c>
      <c r="AP277" s="438" t="s">
        <v>1920</v>
      </c>
      <c r="AQ277" s="438" t="s">
        <v>3525</v>
      </c>
      <c r="AR277" s="588">
        <v>0.0</v>
      </c>
      <c r="AS277" s="588">
        <v>0.0</v>
      </c>
      <c r="AT277" s="588">
        <v>0.0</v>
      </c>
      <c r="AU277" s="588">
        <v>0.0</v>
      </c>
      <c r="AV277" s="588">
        <v>0.0</v>
      </c>
      <c r="AW277" s="588">
        <v>0.7</v>
      </c>
      <c r="AX277" s="588">
        <v>15.04</v>
      </c>
      <c r="AY277" s="588">
        <v>0.0</v>
      </c>
      <c r="AZ277" s="588">
        <v>0.9</v>
      </c>
      <c r="BA277" s="588">
        <v>59.8</v>
      </c>
      <c r="BB277" s="589">
        <v>24597.0</v>
      </c>
      <c r="BC277" s="438" t="s">
        <v>1922</v>
      </c>
      <c r="BD277" s="438"/>
      <c r="BE277" s="438" t="s">
        <v>1923</v>
      </c>
      <c r="BF277" s="438" t="s">
        <v>1924</v>
      </c>
      <c r="BG277" s="438" t="s">
        <v>1925</v>
      </c>
      <c r="BH277" s="588">
        <v>0.0</v>
      </c>
      <c r="BI277" s="438" t="s">
        <v>1926</v>
      </c>
      <c r="BJ277" s="438" t="s">
        <v>1927</v>
      </c>
      <c r="BK277" s="438" t="s">
        <v>1928</v>
      </c>
      <c r="BL277" s="438" t="s">
        <v>1929</v>
      </c>
      <c r="BM277" s="438" t="s">
        <v>1930</v>
      </c>
      <c r="BN277" s="588">
        <v>29.9</v>
      </c>
      <c r="BO277" s="438" t="s">
        <v>1931</v>
      </c>
      <c r="BP277" s="438" t="s">
        <v>2093</v>
      </c>
      <c r="BQ277" s="438" t="s">
        <v>3526</v>
      </c>
      <c r="BR277" s="438" t="s">
        <v>1934</v>
      </c>
      <c r="BS277" s="438" t="s">
        <v>1935</v>
      </c>
      <c r="BT277" s="438" t="s">
        <v>1936</v>
      </c>
      <c r="BU277" s="589"/>
      <c r="BV277" s="438" t="s">
        <v>1936</v>
      </c>
      <c r="BW277" s="438"/>
      <c r="BX277" s="416">
        <f t="shared" si="3"/>
        <v>7.65</v>
      </c>
      <c r="BY277" s="89" t="s">
        <v>1937</v>
      </c>
      <c r="BZ277" s="89" t="s">
        <v>3527</v>
      </c>
    </row>
    <row r="278" ht="12.75" hidden="1" customHeight="1">
      <c r="A278" s="6">
        <v>49266.0</v>
      </c>
      <c r="B278" s="438" t="s">
        <v>3528</v>
      </c>
      <c r="C278" s="438" t="s">
        <v>3529</v>
      </c>
      <c r="D278" s="586">
        <v>42556.0</v>
      </c>
      <c r="E278" s="438" t="s">
        <v>3530</v>
      </c>
      <c r="F278" s="438" t="s">
        <v>2082</v>
      </c>
      <c r="G278" s="438" t="s">
        <v>1908</v>
      </c>
      <c r="H278" s="438" t="s">
        <v>1909</v>
      </c>
      <c r="I278" s="438" t="s">
        <v>1910</v>
      </c>
      <c r="J278" s="587">
        <v>1.0</v>
      </c>
      <c r="K278" s="416">
        <v>29.9</v>
      </c>
      <c r="L278" s="438" t="s">
        <v>1911</v>
      </c>
      <c r="M278" s="438" t="s">
        <v>3531</v>
      </c>
      <c r="N278" s="438" t="s">
        <v>1913</v>
      </c>
      <c r="O278" s="416">
        <v>1.64</v>
      </c>
      <c r="P278" s="588">
        <v>0.0</v>
      </c>
      <c r="Q278" s="588">
        <v>0.0</v>
      </c>
      <c r="R278" s="588">
        <v>2.07</v>
      </c>
      <c r="S278" s="588">
        <v>0.0</v>
      </c>
      <c r="T278" s="588">
        <v>0.0</v>
      </c>
      <c r="U278" s="588">
        <v>0.45</v>
      </c>
      <c r="V278" s="416">
        <v>0.39</v>
      </c>
      <c r="W278" s="416">
        <v>1.79</v>
      </c>
      <c r="X278" s="586">
        <v>42556.0</v>
      </c>
      <c r="Y278" s="586">
        <v>42569.64375</v>
      </c>
      <c r="Z278" s="438" t="s">
        <v>1914</v>
      </c>
      <c r="AA278" s="438" t="s">
        <v>1915</v>
      </c>
      <c r="AB278" s="586">
        <v>42569.64375</v>
      </c>
      <c r="AC278" s="586">
        <v>42569.0</v>
      </c>
      <c r="AD278" s="586">
        <v>42569.0</v>
      </c>
      <c r="AE278" s="438" t="s">
        <v>1916</v>
      </c>
      <c r="AF278" s="438"/>
      <c r="AG278" s="586"/>
      <c r="AH278" s="586"/>
      <c r="AI278" s="589"/>
      <c r="AJ278" s="438"/>
      <c r="AK278" s="588">
        <v>3.58</v>
      </c>
      <c r="AL278" s="589">
        <v>0.0</v>
      </c>
      <c r="AM278" s="438" t="s">
        <v>1917</v>
      </c>
      <c r="AN278" s="438" t="s">
        <v>1918</v>
      </c>
      <c r="AO278" s="438" t="s">
        <v>1919</v>
      </c>
      <c r="AP278" s="438" t="s">
        <v>1920</v>
      </c>
      <c r="AQ278" s="438" t="s">
        <v>3532</v>
      </c>
      <c r="AR278" s="588">
        <v>0.0</v>
      </c>
      <c r="AS278" s="588">
        <v>0.0</v>
      </c>
      <c r="AT278" s="588">
        <v>0.0</v>
      </c>
      <c r="AU278" s="588">
        <v>0.0</v>
      </c>
      <c r="AV278" s="588">
        <v>0.0</v>
      </c>
      <c r="AW278" s="588">
        <v>0.37</v>
      </c>
      <c r="AX278" s="588">
        <v>5.02</v>
      </c>
      <c r="AY278" s="588">
        <v>0.0</v>
      </c>
      <c r="AZ278" s="588">
        <v>0.45</v>
      </c>
      <c r="BA278" s="588">
        <v>29.9</v>
      </c>
      <c r="BB278" s="589">
        <v>24597.0</v>
      </c>
      <c r="BC278" s="438" t="s">
        <v>1922</v>
      </c>
      <c r="BD278" s="438"/>
      <c r="BE278" s="438" t="s">
        <v>1923</v>
      </c>
      <c r="BF278" s="438" t="s">
        <v>1924</v>
      </c>
      <c r="BG278" s="438" t="s">
        <v>1925</v>
      </c>
      <c r="BH278" s="588">
        <v>0.0</v>
      </c>
      <c r="BI278" s="438" t="s">
        <v>1926</v>
      </c>
      <c r="BJ278" s="438" t="s">
        <v>1927</v>
      </c>
      <c r="BK278" s="438" t="s">
        <v>1928</v>
      </c>
      <c r="BL278" s="438" t="s">
        <v>1929</v>
      </c>
      <c r="BM278" s="438" t="s">
        <v>1930</v>
      </c>
      <c r="BN278" s="588">
        <v>29.9</v>
      </c>
      <c r="BO278" s="438" t="s">
        <v>1931</v>
      </c>
      <c r="BP278" s="438" t="s">
        <v>1967</v>
      </c>
      <c r="BQ278" s="438" t="s">
        <v>3533</v>
      </c>
      <c r="BR278" s="438" t="s">
        <v>1934</v>
      </c>
      <c r="BS278" s="438" t="s">
        <v>1935</v>
      </c>
      <c r="BT278" s="438" t="s">
        <v>1936</v>
      </c>
      <c r="BU278" s="589"/>
      <c r="BV278" s="438" t="s">
        <v>1936</v>
      </c>
      <c r="BW278" s="438"/>
      <c r="BX278" s="416">
        <f t="shared" si="3"/>
        <v>3.82</v>
      </c>
      <c r="BY278" s="89" t="s">
        <v>1937</v>
      </c>
      <c r="BZ278" s="89" t="s">
        <v>3534</v>
      </c>
    </row>
    <row r="279" ht="12.75" hidden="1" customHeight="1">
      <c r="A279" s="6">
        <v>49268.0</v>
      </c>
      <c r="B279" s="438" t="s">
        <v>3535</v>
      </c>
      <c r="C279" s="438" t="s">
        <v>3536</v>
      </c>
      <c r="D279" s="586">
        <v>42556.0</v>
      </c>
      <c r="E279" s="438" t="s">
        <v>3537</v>
      </c>
      <c r="F279" s="438" t="s">
        <v>2090</v>
      </c>
      <c r="G279" s="438" t="s">
        <v>1908</v>
      </c>
      <c r="H279" s="438" t="s">
        <v>1909</v>
      </c>
      <c r="I279" s="438" t="s">
        <v>1910</v>
      </c>
      <c r="J279" s="587">
        <v>1.0</v>
      </c>
      <c r="K279" s="416">
        <v>29.9</v>
      </c>
      <c r="L279" s="438" t="s">
        <v>1911</v>
      </c>
      <c r="M279" s="438" t="s">
        <v>3538</v>
      </c>
      <c r="N279" s="438" t="s">
        <v>1913</v>
      </c>
      <c r="O279" s="416">
        <v>1.64</v>
      </c>
      <c r="P279" s="588">
        <v>0.0</v>
      </c>
      <c r="Q279" s="588">
        <v>0.0</v>
      </c>
      <c r="R279" s="588">
        <v>2.07</v>
      </c>
      <c r="S279" s="588">
        <v>0.0</v>
      </c>
      <c r="T279" s="588">
        <v>0.0</v>
      </c>
      <c r="U279" s="588">
        <v>0.45</v>
      </c>
      <c r="V279" s="416">
        <v>0.39</v>
      </c>
      <c r="W279" s="416">
        <v>1.79</v>
      </c>
      <c r="X279" s="586">
        <v>42556.0</v>
      </c>
      <c r="Y279" s="586">
        <v>42569.64375</v>
      </c>
      <c r="Z279" s="438" t="s">
        <v>1914</v>
      </c>
      <c r="AA279" s="438" t="s">
        <v>1915</v>
      </c>
      <c r="AB279" s="586">
        <v>42569.64375</v>
      </c>
      <c r="AC279" s="586">
        <v>42569.0</v>
      </c>
      <c r="AD279" s="586">
        <v>42569.0</v>
      </c>
      <c r="AE279" s="438" t="s">
        <v>1916</v>
      </c>
      <c r="AF279" s="438"/>
      <c r="AG279" s="586"/>
      <c r="AH279" s="586"/>
      <c r="AI279" s="589"/>
      <c r="AJ279" s="438"/>
      <c r="AK279" s="588">
        <v>3.58</v>
      </c>
      <c r="AL279" s="589">
        <v>0.0</v>
      </c>
      <c r="AM279" s="438" t="s">
        <v>1917</v>
      </c>
      <c r="AN279" s="438" t="s">
        <v>1918</v>
      </c>
      <c r="AO279" s="438" t="s">
        <v>1919</v>
      </c>
      <c r="AP279" s="438" t="s">
        <v>1920</v>
      </c>
      <c r="AQ279" s="438" t="s">
        <v>3539</v>
      </c>
      <c r="AR279" s="588">
        <v>0.0</v>
      </c>
      <c r="AS279" s="588">
        <v>0.0</v>
      </c>
      <c r="AT279" s="588">
        <v>0.0</v>
      </c>
      <c r="AU279" s="588">
        <v>0.0</v>
      </c>
      <c r="AV279" s="588">
        <v>0.0</v>
      </c>
      <c r="AW279" s="588">
        <v>0.34</v>
      </c>
      <c r="AX279" s="588">
        <v>7.62</v>
      </c>
      <c r="AY279" s="588">
        <v>0.0</v>
      </c>
      <c r="AZ279" s="588">
        <v>0.45</v>
      </c>
      <c r="BA279" s="588">
        <v>29.9</v>
      </c>
      <c r="BB279" s="589">
        <v>24597.0</v>
      </c>
      <c r="BC279" s="438" t="s">
        <v>1922</v>
      </c>
      <c r="BD279" s="438"/>
      <c r="BE279" s="438" t="s">
        <v>1923</v>
      </c>
      <c r="BF279" s="438" t="s">
        <v>1924</v>
      </c>
      <c r="BG279" s="438" t="s">
        <v>1925</v>
      </c>
      <c r="BH279" s="588">
        <v>0.0</v>
      </c>
      <c r="BI279" s="438" t="s">
        <v>1926</v>
      </c>
      <c r="BJ279" s="438" t="s">
        <v>1927</v>
      </c>
      <c r="BK279" s="438" t="s">
        <v>1928</v>
      </c>
      <c r="BL279" s="438" t="s">
        <v>1929</v>
      </c>
      <c r="BM279" s="438" t="s">
        <v>1930</v>
      </c>
      <c r="BN279" s="588">
        <v>29.9</v>
      </c>
      <c r="BO279" s="438" t="s">
        <v>1931</v>
      </c>
      <c r="BP279" s="438" t="s">
        <v>2093</v>
      </c>
      <c r="BQ279" s="438" t="s">
        <v>3540</v>
      </c>
      <c r="BR279" s="438" t="s">
        <v>1934</v>
      </c>
      <c r="BS279" s="438" t="s">
        <v>1935</v>
      </c>
      <c r="BT279" s="438" t="s">
        <v>1936</v>
      </c>
      <c r="BU279" s="589"/>
      <c r="BV279" s="438" t="s">
        <v>1936</v>
      </c>
      <c r="BW279" s="438"/>
      <c r="BX279" s="416">
        <f t="shared" si="3"/>
        <v>3.82</v>
      </c>
      <c r="BY279" s="89" t="s">
        <v>1937</v>
      </c>
      <c r="BZ279" s="89" t="s">
        <v>3541</v>
      </c>
    </row>
    <row r="280" ht="12.75" hidden="1" customHeight="1">
      <c r="A280" s="6">
        <v>49279.0</v>
      </c>
      <c r="B280" s="438" t="s">
        <v>3542</v>
      </c>
      <c r="C280" s="438" t="s">
        <v>3543</v>
      </c>
      <c r="D280" s="586">
        <v>42556.0</v>
      </c>
      <c r="E280" s="438" t="s">
        <v>3544</v>
      </c>
      <c r="F280" s="438" t="s">
        <v>1907</v>
      </c>
      <c r="G280" s="438" t="s">
        <v>1908</v>
      </c>
      <c r="H280" s="438" t="s">
        <v>1909</v>
      </c>
      <c r="I280" s="438" t="s">
        <v>1910</v>
      </c>
      <c r="J280" s="587">
        <v>1.0</v>
      </c>
      <c r="K280" s="416">
        <v>29.9</v>
      </c>
      <c r="L280" s="438" t="s">
        <v>1911</v>
      </c>
      <c r="M280" s="438" t="s">
        <v>3545</v>
      </c>
      <c r="N280" s="438" t="s">
        <v>1913</v>
      </c>
      <c r="O280" s="416">
        <v>1.64</v>
      </c>
      <c r="P280" s="588">
        <v>0.0</v>
      </c>
      <c r="Q280" s="588">
        <v>0.0</v>
      </c>
      <c r="R280" s="588">
        <v>2.07</v>
      </c>
      <c r="S280" s="588">
        <v>0.0</v>
      </c>
      <c r="T280" s="588">
        <v>0.0</v>
      </c>
      <c r="U280" s="588">
        <v>0.45</v>
      </c>
      <c r="V280" s="416">
        <v>0.39</v>
      </c>
      <c r="W280" s="416">
        <v>1.79</v>
      </c>
      <c r="X280" s="586">
        <v>42556.0</v>
      </c>
      <c r="Y280" s="586">
        <v>42569.64375</v>
      </c>
      <c r="Z280" s="438" t="s">
        <v>1914</v>
      </c>
      <c r="AA280" s="438" t="s">
        <v>1915</v>
      </c>
      <c r="AB280" s="586">
        <v>42569.64375</v>
      </c>
      <c r="AC280" s="586">
        <v>42569.0</v>
      </c>
      <c r="AD280" s="586">
        <v>42569.0</v>
      </c>
      <c r="AE280" s="438" t="s">
        <v>1916</v>
      </c>
      <c r="AF280" s="438"/>
      <c r="AG280" s="586"/>
      <c r="AH280" s="586"/>
      <c r="AI280" s="589"/>
      <c r="AJ280" s="438"/>
      <c r="AK280" s="588">
        <v>3.58</v>
      </c>
      <c r="AL280" s="589">
        <v>0.0</v>
      </c>
      <c r="AM280" s="438" t="s">
        <v>1917</v>
      </c>
      <c r="AN280" s="438" t="s">
        <v>1918</v>
      </c>
      <c r="AO280" s="438" t="s">
        <v>1919</v>
      </c>
      <c r="AP280" s="438" t="s">
        <v>1920</v>
      </c>
      <c r="AQ280" s="438" t="s">
        <v>3546</v>
      </c>
      <c r="AR280" s="588">
        <v>0.0</v>
      </c>
      <c r="AS280" s="588">
        <v>0.0</v>
      </c>
      <c r="AT280" s="588">
        <v>0.0</v>
      </c>
      <c r="AU280" s="588">
        <v>0.0</v>
      </c>
      <c r="AV280" s="588">
        <v>0.0</v>
      </c>
      <c r="AW280" s="588">
        <v>0.37</v>
      </c>
      <c r="AX280" s="588">
        <v>4.97</v>
      </c>
      <c r="AY280" s="588">
        <v>0.0</v>
      </c>
      <c r="AZ280" s="588">
        <v>0.45</v>
      </c>
      <c r="BA280" s="588">
        <v>29.9</v>
      </c>
      <c r="BB280" s="589">
        <v>24597.0</v>
      </c>
      <c r="BC280" s="438" t="s">
        <v>1922</v>
      </c>
      <c r="BD280" s="438"/>
      <c r="BE280" s="438" t="s">
        <v>1923</v>
      </c>
      <c r="BF280" s="438" t="s">
        <v>1924</v>
      </c>
      <c r="BG280" s="438" t="s">
        <v>1925</v>
      </c>
      <c r="BH280" s="588">
        <v>0.0</v>
      </c>
      <c r="BI280" s="438" t="s">
        <v>1926</v>
      </c>
      <c r="BJ280" s="438" t="s">
        <v>1927</v>
      </c>
      <c r="BK280" s="438" t="s">
        <v>1928</v>
      </c>
      <c r="BL280" s="438" t="s">
        <v>1929</v>
      </c>
      <c r="BM280" s="438" t="s">
        <v>1930</v>
      </c>
      <c r="BN280" s="588">
        <v>29.9</v>
      </c>
      <c r="BO280" s="438" t="s">
        <v>1931</v>
      </c>
      <c r="BP280" s="438" t="s">
        <v>1932</v>
      </c>
      <c r="BQ280" s="438" t="s">
        <v>3547</v>
      </c>
      <c r="BR280" s="438" t="s">
        <v>1934</v>
      </c>
      <c r="BS280" s="438" t="s">
        <v>1935</v>
      </c>
      <c r="BT280" s="438" t="s">
        <v>1936</v>
      </c>
      <c r="BU280" s="589"/>
      <c r="BV280" s="438" t="s">
        <v>1936</v>
      </c>
      <c r="BW280" s="438"/>
      <c r="BX280" s="416">
        <f t="shared" si="3"/>
        <v>3.82</v>
      </c>
      <c r="BY280" s="89" t="s">
        <v>1937</v>
      </c>
      <c r="BZ280" s="89" t="s">
        <v>3548</v>
      </c>
    </row>
    <row r="281" ht="12.75" hidden="1" customHeight="1">
      <c r="A281" s="6">
        <v>49289.0</v>
      </c>
      <c r="B281" s="438" t="s">
        <v>3549</v>
      </c>
      <c r="C281" s="438" t="s">
        <v>3550</v>
      </c>
      <c r="D281" s="586">
        <v>42558.0</v>
      </c>
      <c r="E281" s="438" t="s">
        <v>3551</v>
      </c>
      <c r="F281" s="438" t="s">
        <v>2090</v>
      </c>
      <c r="G281" s="438" t="s">
        <v>1908</v>
      </c>
      <c r="H281" s="438" t="s">
        <v>1909</v>
      </c>
      <c r="I281" s="438" t="s">
        <v>1910</v>
      </c>
      <c r="J281" s="587">
        <v>1.0</v>
      </c>
      <c r="K281" s="416">
        <v>29.9</v>
      </c>
      <c r="L281" s="438" t="s">
        <v>1911</v>
      </c>
      <c r="M281" s="438" t="s">
        <v>3552</v>
      </c>
      <c r="N281" s="438" t="s">
        <v>1913</v>
      </c>
      <c r="O281" s="416">
        <v>1.64</v>
      </c>
      <c r="P281" s="588">
        <v>0.0</v>
      </c>
      <c r="Q281" s="588">
        <v>0.0</v>
      </c>
      <c r="R281" s="588">
        <v>2.07</v>
      </c>
      <c r="S281" s="588">
        <v>0.0</v>
      </c>
      <c r="T281" s="588">
        <v>0.0</v>
      </c>
      <c r="U281" s="588">
        <v>0.45</v>
      </c>
      <c r="V281" s="416">
        <v>0.39</v>
      </c>
      <c r="W281" s="416">
        <v>1.79</v>
      </c>
      <c r="X281" s="586">
        <v>42558.0</v>
      </c>
      <c r="Y281" s="586">
        <v>42570.40694444445</v>
      </c>
      <c r="Z281" s="438" t="s">
        <v>1914</v>
      </c>
      <c r="AA281" s="438" t="s">
        <v>1915</v>
      </c>
      <c r="AB281" s="586">
        <v>42570.40694444445</v>
      </c>
      <c r="AC281" s="586">
        <v>42569.0</v>
      </c>
      <c r="AD281" s="586">
        <v>42571.0</v>
      </c>
      <c r="AE281" s="438" t="s">
        <v>1916</v>
      </c>
      <c r="AF281" s="438"/>
      <c r="AG281" s="586"/>
      <c r="AH281" s="586"/>
      <c r="AI281" s="589"/>
      <c r="AJ281" s="438"/>
      <c r="AK281" s="588">
        <v>3.58</v>
      </c>
      <c r="AL281" s="589">
        <v>0.0</v>
      </c>
      <c r="AM281" s="438" t="s">
        <v>1917</v>
      </c>
      <c r="AN281" s="438" t="s">
        <v>1918</v>
      </c>
      <c r="AO281" s="438" t="s">
        <v>1919</v>
      </c>
      <c r="AP281" s="438" t="s">
        <v>1920</v>
      </c>
      <c r="AQ281" s="438" t="s">
        <v>3553</v>
      </c>
      <c r="AR281" s="588">
        <v>0.0</v>
      </c>
      <c r="AS281" s="588">
        <v>0.0</v>
      </c>
      <c r="AT281" s="588">
        <v>0.0</v>
      </c>
      <c r="AU281" s="588">
        <v>0.0</v>
      </c>
      <c r="AV281" s="588">
        <v>0.0</v>
      </c>
      <c r="AW281" s="588">
        <v>0.34</v>
      </c>
      <c r="AX281" s="588">
        <v>7.61</v>
      </c>
      <c r="AY281" s="588">
        <v>0.0</v>
      </c>
      <c r="AZ281" s="588">
        <v>0.45</v>
      </c>
      <c r="BA281" s="588">
        <v>29.9</v>
      </c>
      <c r="BB281" s="589">
        <v>24597.0</v>
      </c>
      <c r="BC281" s="438" t="s">
        <v>1922</v>
      </c>
      <c r="BD281" s="438"/>
      <c r="BE281" s="438" t="s">
        <v>1923</v>
      </c>
      <c r="BF281" s="438" t="s">
        <v>1924</v>
      </c>
      <c r="BG281" s="438" t="s">
        <v>1925</v>
      </c>
      <c r="BH281" s="588">
        <v>0.0</v>
      </c>
      <c r="BI281" s="438" t="s">
        <v>1926</v>
      </c>
      <c r="BJ281" s="438" t="s">
        <v>1927</v>
      </c>
      <c r="BK281" s="438" t="s">
        <v>1928</v>
      </c>
      <c r="BL281" s="438" t="s">
        <v>1929</v>
      </c>
      <c r="BM281" s="438" t="s">
        <v>1930</v>
      </c>
      <c r="BN281" s="588">
        <v>29.9</v>
      </c>
      <c r="BO281" s="438" t="s">
        <v>1931</v>
      </c>
      <c r="BP281" s="438" t="s">
        <v>2093</v>
      </c>
      <c r="BQ281" s="438" t="s">
        <v>3554</v>
      </c>
      <c r="BR281" s="438" t="s">
        <v>1934</v>
      </c>
      <c r="BS281" s="438" t="s">
        <v>1935</v>
      </c>
      <c r="BT281" s="438" t="s">
        <v>1936</v>
      </c>
      <c r="BU281" s="589"/>
      <c r="BV281" s="438" t="s">
        <v>1936</v>
      </c>
      <c r="BW281" s="438"/>
      <c r="BX281" s="416">
        <f t="shared" si="3"/>
        <v>3.82</v>
      </c>
      <c r="BY281" s="89" t="s">
        <v>1937</v>
      </c>
      <c r="BZ281" s="89" t="s">
        <v>3555</v>
      </c>
    </row>
    <row r="282" ht="12.75" hidden="1" customHeight="1">
      <c r="A282" s="6">
        <v>8124.0</v>
      </c>
      <c r="B282" s="438" t="s">
        <v>3556</v>
      </c>
      <c r="C282" s="438" t="s">
        <v>3557</v>
      </c>
      <c r="D282" s="586">
        <v>42556.0</v>
      </c>
      <c r="E282" s="438" t="s">
        <v>3558</v>
      </c>
      <c r="F282" s="438" t="s">
        <v>2090</v>
      </c>
      <c r="G282" s="438" t="s">
        <v>1908</v>
      </c>
      <c r="H282" s="438" t="s">
        <v>1909</v>
      </c>
      <c r="I282" s="438" t="s">
        <v>1910</v>
      </c>
      <c r="J282" s="587">
        <v>1.0</v>
      </c>
      <c r="K282" s="416">
        <v>29.9</v>
      </c>
      <c r="L282" s="438" t="s">
        <v>1911</v>
      </c>
      <c r="M282" s="438" t="s">
        <v>3559</v>
      </c>
      <c r="N282" s="438" t="s">
        <v>1913</v>
      </c>
      <c r="O282" s="416">
        <v>1.64</v>
      </c>
      <c r="P282" s="588">
        <v>0.0</v>
      </c>
      <c r="Q282" s="588">
        <v>0.0</v>
      </c>
      <c r="R282" s="588">
        <v>2.07</v>
      </c>
      <c r="S282" s="588">
        <v>0.0</v>
      </c>
      <c r="T282" s="588">
        <v>0.0</v>
      </c>
      <c r="U282" s="588">
        <v>0.45</v>
      </c>
      <c r="V282" s="416">
        <v>0.39</v>
      </c>
      <c r="W282" s="416">
        <v>1.79</v>
      </c>
      <c r="X282" s="586">
        <v>42556.0</v>
      </c>
      <c r="Y282" s="586">
        <v>42570.40694444445</v>
      </c>
      <c r="Z282" s="438" t="s">
        <v>1914</v>
      </c>
      <c r="AA282" s="438" t="s">
        <v>1915</v>
      </c>
      <c r="AB282" s="586">
        <v>42570.40694444445</v>
      </c>
      <c r="AC282" s="586">
        <v>42569.0</v>
      </c>
      <c r="AD282" s="586">
        <v>42569.0</v>
      </c>
      <c r="AE282" s="438" t="s">
        <v>1916</v>
      </c>
      <c r="AF282" s="438"/>
      <c r="AG282" s="586"/>
      <c r="AH282" s="586"/>
      <c r="AI282" s="589"/>
      <c r="AJ282" s="438"/>
      <c r="AK282" s="588">
        <v>3.58</v>
      </c>
      <c r="AL282" s="589">
        <v>0.0</v>
      </c>
      <c r="AM282" s="438" t="s">
        <v>1917</v>
      </c>
      <c r="AN282" s="438" t="s">
        <v>1918</v>
      </c>
      <c r="AO282" s="438" t="s">
        <v>1919</v>
      </c>
      <c r="AP282" s="438" t="s">
        <v>1920</v>
      </c>
      <c r="AQ282" s="438" t="s">
        <v>3560</v>
      </c>
      <c r="AR282" s="588">
        <v>0.0</v>
      </c>
      <c r="AS282" s="588">
        <v>0.0</v>
      </c>
      <c r="AT282" s="588">
        <v>0.0</v>
      </c>
      <c r="AU282" s="588">
        <v>0.0</v>
      </c>
      <c r="AV282" s="588">
        <v>0.0</v>
      </c>
      <c r="AW282" s="588">
        <v>0.37</v>
      </c>
      <c r="AX282" s="588">
        <v>10.09</v>
      </c>
      <c r="AY282" s="588">
        <v>0.0</v>
      </c>
      <c r="AZ282" s="588">
        <v>0.45</v>
      </c>
      <c r="BA282" s="588">
        <v>29.9</v>
      </c>
      <c r="BB282" s="589">
        <v>24597.0</v>
      </c>
      <c r="BC282" s="438" t="s">
        <v>1922</v>
      </c>
      <c r="BD282" s="438"/>
      <c r="BE282" s="438" t="s">
        <v>1923</v>
      </c>
      <c r="BF282" s="438" t="s">
        <v>1924</v>
      </c>
      <c r="BG282" s="438" t="s">
        <v>1925</v>
      </c>
      <c r="BH282" s="588">
        <v>0.0</v>
      </c>
      <c r="BI282" s="438" t="s">
        <v>1926</v>
      </c>
      <c r="BJ282" s="438" t="s">
        <v>1927</v>
      </c>
      <c r="BK282" s="438" t="s">
        <v>1928</v>
      </c>
      <c r="BL282" s="438" t="s">
        <v>1929</v>
      </c>
      <c r="BM282" s="438" t="s">
        <v>1930</v>
      </c>
      <c r="BN282" s="588">
        <v>29.9</v>
      </c>
      <c r="BO282" s="438" t="s">
        <v>1931</v>
      </c>
      <c r="BP282" s="438" t="s">
        <v>2093</v>
      </c>
      <c r="BQ282" s="438" t="s">
        <v>3561</v>
      </c>
      <c r="BR282" s="438" t="s">
        <v>1934</v>
      </c>
      <c r="BS282" s="438" t="s">
        <v>1935</v>
      </c>
      <c r="BT282" s="438" t="s">
        <v>1936</v>
      </c>
      <c r="BU282" s="589"/>
      <c r="BV282" s="438" t="s">
        <v>1936</v>
      </c>
      <c r="BW282" s="438"/>
      <c r="BX282" s="416">
        <f t="shared" si="3"/>
        <v>3.82</v>
      </c>
      <c r="BY282" s="89" t="s">
        <v>1937</v>
      </c>
      <c r="BZ282" s="89" t="s">
        <v>3562</v>
      </c>
    </row>
    <row r="283" ht="12.75" hidden="1" customHeight="1">
      <c r="A283" s="6">
        <v>8671.0</v>
      </c>
      <c r="B283" s="438" t="s">
        <v>3563</v>
      </c>
      <c r="C283" s="438" t="s">
        <v>3107</v>
      </c>
      <c r="D283" s="586">
        <v>42556.0</v>
      </c>
      <c r="E283" s="438" t="s">
        <v>3564</v>
      </c>
      <c r="F283" s="438" t="s">
        <v>1907</v>
      </c>
      <c r="G283" s="438" t="s">
        <v>1908</v>
      </c>
      <c r="H283" s="438" t="s">
        <v>1909</v>
      </c>
      <c r="I283" s="438" t="s">
        <v>1910</v>
      </c>
      <c r="J283" s="587">
        <v>1.0</v>
      </c>
      <c r="K283" s="416">
        <v>24.52</v>
      </c>
      <c r="L283" s="438" t="s">
        <v>1911</v>
      </c>
      <c r="M283" s="438" t="s">
        <v>3565</v>
      </c>
      <c r="N283" s="438" t="s">
        <v>1913</v>
      </c>
      <c r="O283" s="416">
        <v>1.34</v>
      </c>
      <c r="P283" s="588">
        <v>0.0</v>
      </c>
      <c r="Q283" s="588">
        <v>0.0</v>
      </c>
      <c r="R283" s="588">
        <v>2.07</v>
      </c>
      <c r="S283" s="588">
        <v>0.0</v>
      </c>
      <c r="T283" s="588">
        <v>0.0</v>
      </c>
      <c r="U283" s="588">
        <v>0.45</v>
      </c>
      <c r="V283" s="416">
        <v>0.32</v>
      </c>
      <c r="W283" s="416">
        <v>1.47</v>
      </c>
      <c r="X283" s="586">
        <v>42556.0</v>
      </c>
      <c r="Y283" s="586">
        <v>42569.64375</v>
      </c>
      <c r="Z283" s="438" t="s">
        <v>1914</v>
      </c>
      <c r="AA283" s="438" t="s">
        <v>1915</v>
      </c>
      <c r="AB283" s="586">
        <v>42569.64375</v>
      </c>
      <c r="AC283" s="586">
        <v>42569.0</v>
      </c>
      <c r="AD283" s="586">
        <v>42569.0</v>
      </c>
      <c r="AE283" s="438" t="s">
        <v>1916</v>
      </c>
      <c r="AF283" s="438"/>
      <c r="AG283" s="586"/>
      <c r="AH283" s="586"/>
      <c r="AI283" s="589"/>
      <c r="AJ283" s="438"/>
      <c r="AK283" s="588">
        <v>2.94</v>
      </c>
      <c r="AL283" s="589">
        <v>0.0</v>
      </c>
      <c r="AM283" s="438" t="s">
        <v>1917</v>
      </c>
      <c r="AN283" s="438" t="s">
        <v>1918</v>
      </c>
      <c r="AO283" s="438" t="s">
        <v>1919</v>
      </c>
      <c r="AP283" s="438" t="s">
        <v>1920</v>
      </c>
      <c r="AQ283" s="438" t="s">
        <v>3566</v>
      </c>
      <c r="AR283" s="588">
        <v>0.0</v>
      </c>
      <c r="AS283" s="588">
        <v>0.0</v>
      </c>
      <c r="AT283" s="588">
        <v>0.0</v>
      </c>
      <c r="AU283" s="588">
        <v>0.0</v>
      </c>
      <c r="AV283" s="588">
        <v>0.0</v>
      </c>
      <c r="AW283" s="588">
        <v>0.56</v>
      </c>
      <c r="AX283" s="588">
        <v>28.38</v>
      </c>
      <c r="AY283" s="588">
        <v>0.0</v>
      </c>
      <c r="AZ283" s="588">
        <v>0.45</v>
      </c>
      <c r="BA283" s="588">
        <v>24.52</v>
      </c>
      <c r="BB283" s="589">
        <v>24597.0</v>
      </c>
      <c r="BC283" s="438" t="s">
        <v>1922</v>
      </c>
      <c r="BD283" s="438"/>
      <c r="BE283" s="438" t="s">
        <v>1923</v>
      </c>
      <c r="BF283" s="438" t="s">
        <v>1924</v>
      </c>
      <c r="BG283" s="438" t="s">
        <v>1925</v>
      </c>
      <c r="BH283" s="588">
        <v>0.0</v>
      </c>
      <c r="BI283" s="438" t="s">
        <v>1926</v>
      </c>
      <c r="BJ283" s="438" t="s">
        <v>1927</v>
      </c>
      <c r="BK283" s="438" t="s">
        <v>1928</v>
      </c>
      <c r="BL283" s="438" t="s">
        <v>1929</v>
      </c>
      <c r="BM283" s="438" t="s">
        <v>1930</v>
      </c>
      <c r="BN283" s="588">
        <v>29.9</v>
      </c>
      <c r="BO283" s="438" t="s">
        <v>1931</v>
      </c>
      <c r="BP283" s="438" t="s">
        <v>1932</v>
      </c>
      <c r="BQ283" s="438" t="s">
        <v>3567</v>
      </c>
      <c r="BR283" s="438" t="s">
        <v>1934</v>
      </c>
      <c r="BS283" s="438" t="s">
        <v>1935</v>
      </c>
      <c r="BT283" s="438" t="s">
        <v>1936</v>
      </c>
      <c r="BU283" s="589"/>
      <c r="BV283" s="438" t="s">
        <v>1936</v>
      </c>
      <c r="BW283" s="438"/>
      <c r="BX283" s="416">
        <f t="shared" si="3"/>
        <v>3.13</v>
      </c>
      <c r="BY283" s="89" t="s">
        <v>1937</v>
      </c>
      <c r="BZ283" s="89" t="s">
        <v>3568</v>
      </c>
    </row>
    <row r="284" ht="12.75" hidden="1" customHeight="1">
      <c r="A284" s="6">
        <v>9528.0</v>
      </c>
      <c r="B284" s="438" t="s">
        <v>3569</v>
      </c>
      <c r="C284" s="438" t="s">
        <v>3570</v>
      </c>
      <c r="D284" s="586">
        <v>42556.0</v>
      </c>
      <c r="E284" s="438" t="s">
        <v>3571</v>
      </c>
      <c r="F284" s="438" t="s">
        <v>1964</v>
      </c>
      <c r="G284" s="438" t="s">
        <v>1908</v>
      </c>
      <c r="H284" s="438" t="s">
        <v>1909</v>
      </c>
      <c r="I284" s="438" t="s">
        <v>1910</v>
      </c>
      <c r="J284" s="587">
        <v>1.0</v>
      </c>
      <c r="K284" s="416">
        <v>29.9</v>
      </c>
      <c r="L284" s="438" t="s">
        <v>1911</v>
      </c>
      <c r="M284" s="438" t="s">
        <v>3572</v>
      </c>
      <c r="N284" s="438" t="s">
        <v>1913</v>
      </c>
      <c r="O284" s="416">
        <v>1.64</v>
      </c>
      <c r="P284" s="588">
        <v>0.0</v>
      </c>
      <c r="Q284" s="588">
        <v>0.0</v>
      </c>
      <c r="R284" s="588">
        <v>2.07</v>
      </c>
      <c r="S284" s="588">
        <v>0.0</v>
      </c>
      <c r="T284" s="588">
        <v>0.0</v>
      </c>
      <c r="U284" s="588">
        <v>0.45</v>
      </c>
      <c r="V284" s="416">
        <v>0.39</v>
      </c>
      <c r="W284" s="416">
        <v>1.79</v>
      </c>
      <c r="X284" s="586">
        <v>42556.0</v>
      </c>
      <c r="Y284" s="586">
        <v>42570.40694444445</v>
      </c>
      <c r="Z284" s="438" t="s">
        <v>1914</v>
      </c>
      <c r="AA284" s="438" t="s">
        <v>1915</v>
      </c>
      <c r="AB284" s="586">
        <v>42570.40694444445</v>
      </c>
      <c r="AC284" s="586">
        <v>42569.0</v>
      </c>
      <c r="AD284" s="586">
        <v>42569.0</v>
      </c>
      <c r="AE284" s="438" t="s">
        <v>1916</v>
      </c>
      <c r="AF284" s="438"/>
      <c r="AG284" s="586"/>
      <c r="AH284" s="586"/>
      <c r="AI284" s="589"/>
      <c r="AJ284" s="438"/>
      <c r="AK284" s="588">
        <v>3.58</v>
      </c>
      <c r="AL284" s="589">
        <v>0.0</v>
      </c>
      <c r="AM284" s="438" t="s">
        <v>1917</v>
      </c>
      <c r="AN284" s="438" t="s">
        <v>1918</v>
      </c>
      <c r="AO284" s="438" t="s">
        <v>1919</v>
      </c>
      <c r="AP284" s="438" t="s">
        <v>1920</v>
      </c>
      <c r="AQ284" s="438" t="s">
        <v>3573</v>
      </c>
      <c r="AR284" s="588">
        <v>0.0</v>
      </c>
      <c r="AS284" s="588">
        <v>0.0</v>
      </c>
      <c r="AT284" s="588">
        <v>0.0</v>
      </c>
      <c r="AU284" s="588">
        <v>0.0</v>
      </c>
      <c r="AV284" s="588">
        <v>0.0</v>
      </c>
      <c r="AW284" s="588">
        <v>0.42</v>
      </c>
      <c r="AX284" s="588">
        <v>7.19</v>
      </c>
      <c r="AY284" s="588">
        <v>0.0</v>
      </c>
      <c r="AZ284" s="588">
        <v>0.45</v>
      </c>
      <c r="BA284" s="588">
        <v>29.9</v>
      </c>
      <c r="BB284" s="589">
        <v>24597.0</v>
      </c>
      <c r="BC284" s="438" t="s">
        <v>1922</v>
      </c>
      <c r="BD284" s="438"/>
      <c r="BE284" s="438" t="s">
        <v>1923</v>
      </c>
      <c r="BF284" s="438" t="s">
        <v>1924</v>
      </c>
      <c r="BG284" s="438" t="s">
        <v>1925</v>
      </c>
      <c r="BH284" s="588">
        <v>0.0</v>
      </c>
      <c r="BI284" s="438" t="s">
        <v>1926</v>
      </c>
      <c r="BJ284" s="438" t="s">
        <v>1927</v>
      </c>
      <c r="BK284" s="438" t="s">
        <v>1928</v>
      </c>
      <c r="BL284" s="438" t="s">
        <v>1929</v>
      </c>
      <c r="BM284" s="438" t="s">
        <v>1930</v>
      </c>
      <c r="BN284" s="588">
        <v>29.9</v>
      </c>
      <c r="BO284" s="438" t="s">
        <v>1931</v>
      </c>
      <c r="BP284" s="438" t="s">
        <v>1967</v>
      </c>
      <c r="BQ284" s="438" t="s">
        <v>3574</v>
      </c>
      <c r="BR284" s="438" t="s">
        <v>1934</v>
      </c>
      <c r="BS284" s="438" t="s">
        <v>1935</v>
      </c>
      <c r="BT284" s="438" t="s">
        <v>1936</v>
      </c>
      <c r="BU284" s="589"/>
      <c r="BV284" s="438" t="s">
        <v>1936</v>
      </c>
      <c r="BW284" s="438"/>
      <c r="BX284" s="416">
        <f t="shared" si="3"/>
        <v>3.82</v>
      </c>
      <c r="BY284" s="89" t="s">
        <v>1937</v>
      </c>
      <c r="BZ284" s="89" t="s">
        <v>3575</v>
      </c>
    </row>
    <row r="285" ht="12.75" hidden="1" customHeight="1">
      <c r="A285" s="6">
        <v>9787.0</v>
      </c>
      <c r="B285" s="438" t="s">
        <v>3576</v>
      </c>
      <c r="C285" s="438" t="s">
        <v>3577</v>
      </c>
      <c r="D285" s="586">
        <v>42556.0</v>
      </c>
      <c r="E285" s="438" t="s">
        <v>3578</v>
      </c>
      <c r="F285" s="438" t="s">
        <v>2090</v>
      </c>
      <c r="G285" s="438" t="s">
        <v>1908</v>
      </c>
      <c r="H285" s="438" t="s">
        <v>1909</v>
      </c>
      <c r="I285" s="438" t="s">
        <v>1910</v>
      </c>
      <c r="J285" s="587">
        <v>1.0</v>
      </c>
      <c r="K285" s="416">
        <v>29.9</v>
      </c>
      <c r="L285" s="438" t="s">
        <v>1911</v>
      </c>
      <c r="M285" s="438" t="s">
        <v>3579</v>
      </c>
      <c r="N285" s="438" t="s">
        <v>1913</v>
      </c>
      <c r="O285" s="416">
        <v>1.64</v>
      </c>
      <c r="P285" s="588">
        <v>0.0</v>
      </c>
      <c r="Q285" s="588">
        <v>0.0</v>
      </c>
      <c r="R285" s="588">
        <v>2.07</v>
      </c>
      <c r="S285" s="588">
        <v>0.0</v>
      </c>
      <c r="T285" s="588">
        <v>0.0</v>
      </c>
      <c r="U285" s="588">
        <v>0.45</v>
      </c>
      <c r="V285" s="416">
        <v>0.39</v>
      </c>
      <c r="W285" s="416">
        <v>1.79</v>
      </c>
      <c r="X285" s="586">
        <v>42556.0</v>
      </c>
      <c r="Y285" s="586">
        <v>42570.40694444445</v>
      </c>
      <c r="Z285" s="438" t="s">
        <v>1914</v>
      </c>
      <c r="AA285" s="438" t="s">
        <v>1915</v>
      </c>
      <c r="AB285" s="586">
        <v>42570.40694444445</v>
      </c>
      <c r="AC285" s="586">
        <v>42569.0</v>
      </c>
      <c r="AD285" s="586">
        <v>42569.0</v>
      </c>
      <c r="AE285" s="438" t="s">
        <v>1916</v>
      </c>
      <c r="AF285" s="438"/>
      <c r="AG285" s="586"/>
      <c r="AH285" s="586"/>
      <c r="AI285" s="589"/>
      <c r="AJ285" s="438"/>
      <c r="AK285" s="588">
        <v>3.58</v>
      </c>
      <c r="AL285" s="589">
        <v>0.0</v>
      </c>
      <c r="AM285" s="438" t="s">
        <v>1917</v>
      </c>
      <c r="AN285" s="438" t="s">
        <v>1918</v>
      </c>
      <c r="AO285" s="438" t="s">
        <v>1919</v>
      </c>
      <c r="AP285" s="438" t="s">
        <v>1920</v>
      </c>
      <c r="AQ285" s="438" t="s">
        <v>3580</v>
      </c>
      <c r="AR285" s="588">
        <v>0.0</v>
      </c>
      <c r="AS285" s="588">
        <v>0.0</v>
      </c>
      <c r="AT285" s="588">
        <v>0.0</v>
      </c>
      <c r="AU285" s="588">
        <v>0.0</v>
      </c>
      <c r="AV285" s="588">
        <v>0.0</v>
      </c>
      <c r="AW285" s="588">
        <v>0.37</v>
      </c>
      <c r="AX285" s="588">
        <v>10.09</v>
      </c>
      <c r="AY285" s="588">
        <v>0.0</v>
      </c>
      <c r="AZ285" s="588">
        <v>0.45</v>
      </c>
      <c r="BA285" s="588">
        <v>29.9</v>
      </c>
      <c r="BB285" s="589">
        <v>24597.0</v>
      </c>
      <c r="BC285" s="438" t="s">
        <v>1922</v>
      </c>
      <c r="BD285" s="438"/>
      <c r="BE285" s="438" t="s">
        <v>1923</v>
      </c>
      <c r="BF285" s="438" t="s">
        <v>1924</v>
      </c>
      <c r="BG285" s="438" t="s">
        <v>1925</v>
      </c>
      <c r="BH285" s="588">
        <v>0.0</v>
      </c>
      <c r="BI285" s="438" t="s">
        <v>1926</v>
      </c>
      <c r="BJ285" s="438" t="s">
        <v>1927</v>
      </c>
      <c r="BK285" s="438" t="s">
        <v>1928</v>
      </c>
      <c r="BL285" s="438" t="s">
        <v>1929</v>
      </c>
      <c r="BM285" s="438" t="s">
        <v>1930</v>
      </c>
      <c r="BN285" s="588">
        <v>29.9</v>
      </c>
      <c r="BO285" s="438" t="s">
        <v>1931</v>
      </c>
      <c r="BP285" s="438" t="s">
        <v>2093</v>
      </c>
      <c r="BQ285" s="438" t="s">
        <v>3581</v>
      </c>
      <c r="BR285" s="438" t="s">
        <v>1934</v>
      </c>
      <c r="BS285" s="438" t="s">
        <v>1935</v>
      </c>
      <c r="BT285" s="438" t="s">
        <v>1936</v>
      </c>
      <c r="BU285" s="589"/>
      <c r="BV285" s="438" t="s">
        <v>1936</v>
      </c>
      <c r="BW285" s="438"/>
      <c r="BX285" s="416">
        <f t="shared" si="3"/>
        <v>3.82</v>
      </c>
      <c r="BY285" s="89" t="s">
        <v>1937</v>
      </c>
      <c r="BZ285" s="89" t="s">
        <v>3582</v>
      </c>
    </row>
    <row r="286" ht="12.75" hidden="1" customHeight="1">
      <c r="A286" s="6">
        <v>9929.0</v>
      </c>
      <c r="B286" s="438" t="s">
        <v>3583</v>
      </c>
      <c r="C286" s="438" t="s">
        <v>3584</v>
      </c>
      <c r="D286" s="586">
        <v>42556.0</v>
      </c>
      <c r="E286" s="438" t="s">
        <v>3585</v>
      </c>
      <c r="F286" s="438" t="s">
        <v>2523</v>
      </c>
      <c r="G286" s="438" t="s">
        <v>1948</v>
      </c>
      <c r="H286" s="438" t="s">
        <v>1909</v>
      </c>
      <c r="I286" s="438" t="s">
        <v>1910</v>
      </c>
      <c r="J286" s="587">
        <v>1.0</v>
      </c>
      <c r="K286" s="416">
        <v>49.12</v>
      </c>
      <c r="L286" s="438" t="s">
        <v>1949</v>
      </c>
      <c r="M286" s="438" t="s">
        <v>3586</v>
      </c>
      <c r="N286" s="438" t="s">
        <v>1913</v>
      </c>
      <c r="O286" s="416">
        <v>2.69</v>
      </c>
      <c r="P286" s="588">
        <v>0.0</v>
      </c>
      <c r="Q286" s="588">
        <v>0.0</v>
      </c>
      <c r="R286" s="588">
        <v>3.744</v>
      </c>
      <c r="S286" s="588">
        <v>0.0</v>
      </c>
      <c r="T286" s="588">
        <v>0.0</v>
      </c>
      <c r="U286" s="588">
        <v>0.45</v>
      </c>
      <c r="V286" s="416">
        <v>0.64</v>
      </c>
      <c r="W286" s="416">
        <v>2.95</v>
      </c>
      <c r="X286" s="586">
        <v>42556.0</v>
      </c>
      <c r="Y286" s="586">
        <v>42569.64375</v>
      </c>
      <c r="Z286" s="438" t="s">
        <v>1914</v>
      </c>
      <c r="AA286" s="438" t="s">
        <v>1915</v>
      </c>
      <c r="AB286" s="586">
        <v>42569.64375</v>
      </c>
      <c r="AC286" s="586">
        <v>42569.0</v>
      </c>
      <c r="AD286" s="586">
        <v>42569.0</v>
      </c>
      <c r="AE286" s="438" t="s">
        <v>1916</v>
      </c>
      <c r="AF286" s="438"/>
      <c r="AG286" s="586"/>
      <c r="AH286" s="586"/>
      <c r="AI286" s="589"/>
      <c r="AJ286" s="438"/>
      <c r="AK286" s="588">
        <v>5.89</v>
      </c>
      <c r="AL286" s="589">
        <v>0.0</v>
      </c>
      <c r="AM286" s="438" t="s">
        <v>1917</v>
      </c>
      <c r="AN286" s="438" t="s">
        <v>1918</v>
      </c>
      <c r="AO286" s="438" t="s">
        <v>1919</v>
      </c>
      <c r="AP286" s="438" t="s">
        <v>1920</v>
      </c>
      <c r="AQ286" s="438" t="s">
        <v>3587</v>
      </c>
      <c r="AR286" s="588">
        <v>0.0</v>
      </c>
      <c r="AS286" s="588">
        <v>0.0</v>
      </c>
      <c r="AT286" s="588">
        <v>0.0</v>
      </c>
      <c r="AU286" s="588">
        <v>0.0</v>
      </c>
      <c r="AV286" s="588">
        <v>0.0</v>
      </c>
      <c r="AW286" s="588">
        <v>0.72</v>
      </c>
      <c r="AX286" s="588">
        <v>2.56</v>
      </c>
      <c r="AY286" s="588">
        <v>0.0</v>
      </c>
      <c r="AZ286" s="588">
        <v>0.45</v>
      </c>
      <c r="BA286" s="588">
        <v>49.12</v>
      </c>
      <c r="BB286" s="589">
        <v>24600.0</v>
      </c>
      <c r="BC286" s="438" t="s">
        <v>1922</v>
      </c>
      <c r="BD286" s="438"/>
      <c r="BE286" s="438" t="s">
        <v>1952</v>
      </c>
      <c r="BF286" s="438" t="s">
        <v>1924</v>
      </c>
      <c r="BG286" s="438" t="s">
        <v>1925</v>
      </c>
      <c r="BH286" s="588">
        <v>0.0</v>
      </c>
      <c r="BI286" s="438" t="s">
        <v>1926</v>
      </c>
      <c r="BJ286" s="438" t="s">
        <v>1927</v>
      </c>
      <c r="BK286" s="438" t="s">
        <v>1928</v>
      </c>
      <c r="BL286" s="438" t="s">
        <v>1929</v>
      </c>
      <c r="BM286" s="438" t="s">
        <v>1930</v>
      </c>
      <c r="BN286" s="588">
        <v>59.9</v>
      </c>
      <c r="BO286" s="438" t="s">
        <v>1955</v>
      </c>
      <c r="BP286" s="438" t="s">
        <v>1967</v>
      </c>
      <c r="BQ286" s="438" t="s">
        <v>3588</v>
      </c>
      <c r="BR286" s="438" t="s">
        <v>1957</v>
      </c>
      <c r="BS286" s="438" t="s">
        <v>1958</v>
      </c>
      <c r="BT286" s="438" t="s">
        <v>1936</v>
      </c>
      <c r="BU286" s="589"/>
      <c r="BV286" s="438" t="s">
        <v>1936</v>
      </c>
      <c r="BW286" s="438"/>
      <c r="BX286" s="416">
        <f t="shared" si="3"/>
        <v>6.28</v>
      </c>
      <c r="BY286" s="89" t="s">
        <v>1937</v>
      </c>
      <c r="BZ286" s="89" t="s">
        <v>3589</v>
      </c>
    </row>
    <row r="287" ht="12.75" hidden="1" customHeight="1">
      <c r="A287" s="6">
        <v>9929.0</v>
      </c>
      <c r="B287" s="438" t="s">
        <v>3583</v>
      </c>
      <c r="C287" s="438" t="s">
        <v>3584</v>
      </c>
      <c r="D287" s="586">
        <v>42556.0</v>
      </c>
      <c r="E287" s="438" t="s">
        <v>3585</v>
      </c>
      <c r="F287" s="438" t="s">
        <v>2523</v>
      </c>
      <c r="G287" s="438" t="s">
        <v>1908</v>
      </c>
      <c r="H287" s="438" t="s">
        <v>1909</v>
      </c>
      <c r="I287" s="438" t="s">
        <v>1910</v>
      </c>
      <c r="J287" s="587">
        <v>2.0</v>
      </c>
      <c r="K287" s="416">
        <v>59.8</v>
      </c>
      <c r="L287" s="438" t="s">
        <v>1911</v>
      </c>
      <c r="M287" s="438" t="s">
        <v>3586</v>
      </c>
      <c r="N287" s="438" t="s">
        <v>1913</v>
      </c>
      <c r="O287" s="416">
        <v>3.28</v>
      </c>
      <c r="P287" s="588">
        <v>0.0</v>
      </c>
      <c r="Q287" s="588">
        <v>0.0</v>
      </c>
      <c r="R287" s="588">
        <v>4.14</v>
      </c>
      <c r="S287" s="588">
        <v>0.0</v>
      </c>
      <c r="T287" s="588">
        <v>0.0</v>
      </c>
      <c r="U287" s="588">
        <v>0.9</v>
      </c>
      <c r="V287" s="416">
        <v>0.78</v>
      </c>
      <c r="W287" s="416">
        <v>3.59</v>
      </c>
      <c r="X287" s="586">
        <v>42556.0</v>
      </c>
      <c r="Y287" s="586">
        <v>42569.64375</v>
      </c>
      <c r="Z287" s="438" t="s">
        <v>1914</v>
      </c>
      <c r="AA287" s="438" t="s">
        <v>1915</v>
      </c>
      <c r="AB287" s="586">
        <v>42569.64375</v>
      </c>
      <c r="AC287" s="586">
        <v>42569.0</v>
      </c>
      <c r="AD287" s="586">
        <v>42569.0</v>
      </c>
      <c r="AE287" s="438" t="s">
        <v>1916</v>
      </c>
      <c r="AF287" s="438"/>
      <c r="AG287" s="586"/>
      <c r="AH287" s="586"/>
      <c r="AI287" s="589"/>
      <c r="AJ287" s="438"/>
      <c r="AK287" s="588">
        <v>7.17</v>
      </c>
      <c r="AL287" s="589">
        <v>0.0</v>
      </c>
      <c r="AM287" s="438" t="s">
        <v>1917</v>
      </c>
      <c r="AN287" s="438" t="s">
        <v>1918</v>
      </c>
      <c r="AO287" s="438" t="s">
        <v>1919</v>
      </c>
      <c r="AP287" s="438" t="s">
        <v>1920</v>
      </c>
      <c r="AQ287" s="438" t="s">
        <v>3587</v>
      </c>
      <c r="AR287" s="588">
        <v>0.0</v>
      </c>
      <c r="AS287" s="588">
        <v>0.0</v>
      </c>
      <c r="AT287" s="588">
        <v>0.0</v>
      </c>
      <c r="AU287" s="588">
        <v>0.0</v>
      </c>
      <c r="AV287" s="588">
        <v>0.0</v>
      </c>
      <c r="AW287" s="588">
        <v>1.42</v>
      </c>
      <c r="AX287" s="588">
        <v>5.08</v>
      </c>
      <c r="AY287" s="588">
        <v>0.0</v>
      </c>
      <c r="AZ287" s="588">
        <v>0.9</v>
      </c>
      <c r="BA287" s="588">
        <v>59.8</v>
      </c>
      <c r="BB287" s="589">
        <v>24597.0</v>
      </c>
      <c r="BC287" s="438" t="s">
        <v>1922</v>
      </c>
      <c r="BD287" s="438"/>
      <c r="BE287" s="438" t="s">
        <v>1923</v>
      </c>
      <c r="BF287" s="438" t="s">
        <v>1924</v>
      </c>
      <c r="BG287" s="438" t="s">
        <v>1925</v>
      </c>
      <c r="BH287" s="588">
        <v>0.0</v>
      </c>
      <c r="BI287" s="438" t="s">
        <v>1926</v>
      </c>
      <c r="BJ287" s="438" t="s">
        <v>1927</v>
      </c>
      <c r="BK287" s="438" t="s">
        <v>1928</v>
      </c>
      <c r="BL287" s="438" t="s">
        <v>1929</v>
      </c>
      <c r="BM287" s="438" t="s">
        <v>1930</v>
      </c>
      <c r="BN287" s="588">
        <v>29.9</v>
      </c>
      <c r="BO287" s="438" t="s">
        <v>1931</v>
      </c>
      <c r="BP287" s="438" t="s">
        <v>1967</v>
      </c>
      <c r="BQ287" s="438" t="s">
        <v>3588</v>
      </c>
      <c r="BR287" s="438" t="s">
        <v>1934</v>
      </c>
      <c r="BS287" s="438" t="s">
        <v>1935</v>
      </c>
      <c r="BT287" s="438" t="s">
        <v>1936</v>
      </c>
      <c r="BU287" s="589"/>
      <c r="BV287" s="438" t="s">
        <v>1936</v>
      </c>
      <c r="BW287" s="438"/>
      <c r="BX287" s="416">
        <f t="shared" si="3"/>
        <v>7.65</v>
      </c>
      <c r="BY287" s="89" t="s">
        <v>1937</v>
      </c>
      <c r="BZ287" s="89" t="s">
        <v>3589</v>
      </c>
    </row>
    <row r="288" ht="12.75" hidden="1" customHeight="1">
      <c r="A288" s="6">
        <v>9959.0</v>
      </c>
      <c r="B288" s="438" t="s">
        <v>3590</v>
      </c>
      <c r="C288" s="438" t="s">
        <v>3591</v>
      </c>
      <c r="D288" s="586">
        <v>42556.0</v>
      </c>
      <c r="E288" s="438" t="s">
        <v>3592</v>
      </c>
      <c r="F288" s="438" t="s">
        <v>1907</v>
      </c>
      <c r="G288" s="438" t="s">
        <v>1908</v>
      </c>
      <c r="H288" s="438" t="s">
        <v>1909</v>
      </c>
      <c r="I288" s="438" t="s">
        <v>1910</v>
      </c>
      <c r="J288" s="587">
        <v>1.0</v>
      </c>
      <c r="K288" s="416">
        <v>29.9</v>
      </c>
      <c r="L288" s="438" t="s">
        <v>1911</v>
      </c>
      <c r="M288" s="438" t="s">
        <v>3593</v>
      </c>
      <c r="N288" s="438" t="s">
        <v>1913</v>
      </c>
      <c r="O288" s="416">
        <v>1.64</v>
      </c>
      <c r="P288" s="588">
        <v>0.0</v>
      </c>
      <c r="Q288" s="588">
        <v>0.0</v>
      </c>
      <c r="R288" s="588">
        <v>2.07</v>
      </c>
      <c r="S288" s="588">
        <v>0.0</v>
      </c>
      <c r="T288" s="588">
        <v>0.0</v>
      </c>
      <c r="U288" s="588">
        <v>0.45</v>
      </c>
      <c r="V288" s="416">
        <v>0.39</v>
      </c>
      <c r="W288" s="416">
        <v>1.79</v>
      </c>
      <c r="X288" s="586">
        <v>42556.0</v>
      </c>
      <c r="Y288" s="586">
        <v>42569.64375</v>
      </c>
      <c r="Z288" s="438" t="s">
        <v>1914</v>
      </c>
      <c r="AA288" s="438" t="s">
        <v>1915</v>
      </c>
      <c r="AB288" s="586">
        <v>42569.64375</v>
      </c>
      <c r="AC288" s="586">
        <v>42569.0</v>
      </c>
      <c r="AD288" s="586">
        <v>42569.0</v>
      </c>
      <c r="AE288" s="438" t="s">
        <v>1916</v>
      </c>
      <c r="AF288" s="438"/>
      <c r="AG288" s="586"/>
      <c r="AH288" s="586"/>
      <c r="AI288" s="589"/>
      <c r="AJ288" s="438"/>
      <c r="AK288" s="588">
        <v>3.58</v>
      </c>
      <c r="AL288" s="589">
        <v>0.0</v>
      </c>
      <c r="AM288" s="438" t="s">
        <v>1917</v>
      </c>
      <c r="AN288" s="438" t="s">
        <v>1918</v>
      </c>
      <c r="AO288" s="438" t="s">
        <v>1919</v>
      </c>
      <c r="AP288" s="438" t="s">
        <v>1920</v>
      </c>
      <c r="AQ288" s="438" t="s">
        <v>3594</v>
      </c>
      <c r="AR288" s="588">
        <v>0.0</v>
      </c>
      <c r="AS288" s="588">
        <v>0.0</v>
      </c>
      <c r="AT288" s="588">
        <v>0.0</v>
      </c>
      <c r="AU288" s="588">
        <v>0.0</v>
      </c>
      <c r="AV288" s="588">
        <v>0.0</v>
      </c>
      <c r="AW288" s="588">
        <v>0.37</v>
      </c>
      <c r="AX288" s="588">
        <v>10.09</v>
      </c>
      <c r="AY288" s="588">
        <v>0.0</v>
      </c>
      <c r="AZ288" s="588">
        <v>0.45</v>
      </c>
      <c r="BA288" s="588">
        <v>29.9</v>
      </c>
      <c r="BB288" s="589">
        <v>24597.0</v>
      </c>
      <c r="BC288" s="438" t="s">
        <v>1922</v>
      </c>
      <c r="BD288" s="438"/>
      <c r="BE288" s="438" t="s">
        <v>1923</v>
      </c>
      <c r="BF288" s="438" t="s">
        <v>1924</v>
      </c>
      <c r="BG288" s="438" t="s">
        <v>1925</v>
      </c>
      <c r="BH288" s="588">
        <v>0.0</v>
      </c>
      <c r="BI288" s="438" t="s">
        <v>1926</v>
      </c>
      <c r="BJ288" s="438" t="s">
        <v>1927</v>
      </c>
      <c r="BK288" s="438" t="s">
        <v>1928</v>
      </c>
      <c r="BL288" s="438" t="s">
        <v>1929</v>
      </c>
      <c r="BM288" s="438" t="s">
        <v>1930</v>
      </c>
      <c r="BN288" s="588">
        <v>29.9</v>
      </c>
      <c r="BO288" s="438" t="s">
        <v>1931</v>
      </c>
      <c r="BP288" s="438" t="s">
        <v>1932</v>
      </c>
      <c r="BQ288" s="438" t="s">
        <v>3595</v>
      </c>
      <c r="BR288" s="438" t="s">
        <v>1934</v>
      </c>
      <c r="BS288" s="438" t="s">
        <v>1935</v>
      </c>
      <c r="BT288" s="438" t="s">
        <v>1936</v>
      </c>
      <c r="BU288" s="589"/>
      <c r="BV288" s="438" t="s">
        <v>1936</v>
      </c>
      <c r="BW288" s="438"/>
      <c r="BX288" s="416">
        <f t="shared" si="3"/>
        <v>3.82</v>
      </c>
      <c r="BY288" s="89" t="s">
        <v>1937</v>
      </c>
      <c r="BZ288" s="89" t="s">
        <v>3596</v>
      </c>
    </row>
    <row r="289" ht="12.75" hidden="1" customHeight="1">
      <c r="A289" s="6">
        <v>13718.0</v>
      </c>
      <c r="B289" s="438" t="s">
        <v>3597</v>
      </c>
      <c r="C289" s="438" t="s">
        <v>3598</v>
      </c>
      <c r="D289" s="586">
        <v>42556.0</v>
      </c>
      <c r="E289" s="438" t="s">
        <v>3599</v>
      </c>
      <c r="F289" s="438" t="s">
        <v>3600</v>
      </c>
      <c r="G289" s="438" t="s">
        <v>1908</v>
      </c>
      <c r="H289" s="438" t="s">
        <v>1909</v>
      </c>
      <c r="I289" s="438" t="s">
        <v>1910</v>
      </c>
      <c r="J289" s="587">
        <v>2.0</v>
      </c>
      <c r="K289" s="416">
        <v>54.8</v>
      </c>
      <c r="L289" s="438" t="s">
        <v>1911</v>
      </c>
      <c r="M289" s="438" t="s">
        <v>3601</v>
      </c>
      <c r="N289" s="438" t="s">
        <v>1913</v>
      </c>
      <c r="O289" s="416">
        <v>3.0</v>
      </c>
      <c r="P289" s="588">
        <v>0.0</v>
      </c>
      <c r="Q289" s="588">
        <v>0.0</v>
      </c>
      <c r="R289" s="588">
        <v>4.14</v>
      </c>
      <c r="S289" s="588">
        <v>0.0</v>
      </c>
      <c r="T289" s="588">
        <v>0.0</v>
      </c>
      <c r="U289" s="588">
        <v>0.9</v>
      </c>
      <c r="V289" s="416">
        <v>0.71</v>
      </c>
      <c r="W289" s="416">
        <v>3.29</v>
      </c>
      <c r="X289" s="586">
        <v>42556.0</v>
      </c>
      <c r="Y289" s="586">
        <v>42569.64375</v>
      </c>
      <c r="Z289" s="438" t="s">
        <v>1914</v>
      </c>
      <c r="AA289" s="438" t="s">
        <v>1915</v>
      </c>
      <c r="AB289" s="586">
        <v>42569.64375</v>
      </c>
      <c r="AC289" s="586">
        <v>42569.0</v>
      </c>
      <c r="AD289" s="586">
        <v>42569.0</v>
      </c>
      <c r="AE289" s="438" t="s">
        <v>1916</v>
      </c>
      <c r="AF289" s="438"/>
      <c r="AG289" s="586"/>
      <c r="AH289" s="586"/>
      <c r="AI289" s="589"/>
      <c r="AJ289" s="438"/>
      <c r="AK289" s="588">
        <v>6.57</v>
      </c>
      <c r="AL289" s="589">
        <v>0.0</v>
      </c>
      <c r="AM289" s="438" t="s">
        <v>1917</v>
      </c>
      <c r="AN289" s="438" t="s">
        <v>1918</v>
      </c>
      <c r="AO289" s="438" t="s">
        <v>1919</v>
      </c>
      <c r="AP289" s="438" t="s">
        <v>1920</v>
      </c>
      <c r="AQ289" s="438" t="s">
        <v>3602</v>
      </c>
      <c r="AR289" s="588">
        <v>0.0</v>
      </c>
      <c r="AS289" s="588">
        <v>0.0</v>
      </c>
      <c r="AT289" s="588">
        <v>0.0</v>
      </c>
      <c r="AU289" s="588">
        <v>0.0</v>
      </c>
      <c r="AV289" s="588">
        <v>0.0</v>
      </c>
      <c r="AW289" s="588">
        <v>1.29</v>
      </c>
      <c r="AX289" s="588">
        <v>8.78</v>
      </c>
      <c r="AY289" s="588">
        <v>0.0</v>
      </c>
      <c r="AZ289" s="588">
        <v>0.9</v>
      </c>
      <c r="BA289" s="588">
        <v>54.8</v>
      </c>
      <c r="BB289" s="589">
        <v>24598.0</v>
      </c>
      <c r="BC289" s="438" t="s">
        <v>1922</v>
      </c>
      <c r="BD289" s="438"/>
      <c r="BE289" s="438" t="s">
        <v>1923</v>
      </c>
      <c r="BF289" s="438" t="s">
        <v>1924</v>
      </c>
      <c r="BG289" s="438" t="s">
        <v>1925</v>
      </c>
      <c r="BH289" s="588">
        <v>0.0</v>
      </c>
      <c r="BI289" s="438" t="s">
        <v>1926</v>
      </c>
      <c r="BJ289" s="438" t="s">
        <v>1927</v>
      </c>
      <c r="BK289" s="438" t="s">
        <v>1928</v>
      </c>
      <c r="BL289" s="438" t="s">
        <v>1929</v>
      </c>
      <c r="BM289" s="438" t="s">
        <v>1930</v>
      </c>
      <c r="BN289" s="588">
        <v>29.9</v>
      </c>
      <c r="BO289" s="438" t="s">
        <v>1931</v>
      </c>
      <c r="BP289" s="438" t="s">
        <v>2013</v>
      </c>
      <c r="BQ289" s="438" t="s">
        <v>3603</v>
      </c>
      <c r="BR289" s="438" t="s">
        <v>3604</v>
      </c>
      <c r="BS289" s="438" t="s">
        <v>3605</v>
      </c>
      <c r="BT289" s="438" t="s">
        <v>1936</v>
      </c>
      <c r="BU289" s="589"/>
      <c r="BV289" s="438" t="s">
        <v>1936</v>
      </c>
      <c r="BW289" s="438"/>
      <c r="BX289" s="416">
        <f t="shared" si="3"/>
        <v>7</v>
      </c>
      <c r="BY289" s="89" t="s">
        <v>1943</v>
      </c>
      <c r="BZ289" s="89" t="s">
        <v>3606</v>
      </c>
    </row>
    <row r="290" ht="12.75" hidden="1" customHeight="1">
      <c r="A290" s="6">
        <v>13718.0</v>
      </c>
      <c r="B290" s="438" t="s">
        <v>3597</v>
      </c>
      <c r="C290" s="438" t="s">
        <v>3598</v>
      </c>
      <c r="D290" s="586">
        <v>42583.0</v>
      </c>
      <c r="E290" s="438" t="s">
        <v>3607</v>
      </c>
      <c r="F290" s="438" t="s">
        <v>3600</v>
      </c>
      <c r="G290" s="438" t="s">
        <v>1908</v>
      </c>
      <c r="H290" s="438" t="s">
        <v>1909</v>
      </c>
      <c r="I290" s="438" t="s">
        <v>2179</v>
      </c>
      <c r="J290" s="587">
        <v>5.0</v>
      </c>
      <c r="K290" s="416">
        <v>102.5</v>
      </c>
      <c r="L290" s="438" t="s">
        <v>1911</v>
      </c>
      <c r="M290" s="438" t="s">
        <v>3608</v>
      </c>
      <c r="N290" s="438" t="s">
        <v>2181</v>
      </c>
      <c r="O290" s="416">
        <v>5.63</v>
      </c>
      <c r="P290" s="588">
        <v>0.0</v>
      </c>
      <c r="Q290" s="588">
        <v>0.0</v>
      </c>
      <c r="R290" s="588">
        <v>10.35</v>
      </c>
      <c r="S290" s="588">
        <v>0.0</v>
      </c>
      <c r="T290" s="588">
        <v>0.0</v>
      </c>
      <c r="U290" s="588">
        <v>2.25</v>
      </c>
      <c r="V290" s="416">
        <v>1.33</v>
      </c>
      <c r="W290" s="416">
        <v>6.15</v>
      </c>
      <c r="X290" s="586">
        <v>42577.0</v>
      </c>
      <c r="Y290" s="586">
        <v>42590.52361111111</v>
      </c>
      <c r="Z290" s="438" t="s">
        <v>1914</v>
      </c>
      <c r="AA290" s="438" t="s">
        <v>1915</v>
      </c>
      <c r="AB290" s="586">
        <v>42590.52361111111</v>
      </c>
      <c r="AC290" s="586">
        <v>42586.0</v>
      </c>
      <c r="AD290" s="586">
        <v>42586.0</v>
      </c>
      <c r="AE290" s="438" t="s">
        <v>1916</v>
      </c>
      <c r="AF290" s="438"/>
      <c r="AG290" s="586"/>
      <c r="AH290" s="586"/>
      <c r="AI290" s="589"/>
      <c r="AJ290" s="438"/>
      <c r="AK290" s="588">
        <v>12.3</v>
      </c>
      <c r="AL290" s="589">
        <v>0.0</v>
      </c>
      <c r="AM290" s="438" t="s">
        <v>1917</v>
      </c>
      <c r="AN290" s="438" t="s">
        <v>1918</v>
      </c>
      <c r="AO290" s="438" t="s">
        <v>1919</v>
      </c>
      <c r="AP290" s="438" t="s">
        <v>1920</v>
      </c>
      <c r="AQ290" s="438" t="s">
        <v>3609</v>
      </c>
      <c r="AR290" s="588">
        <v>0.0</v>
      </c>
      <c r="AS290" s="588">
        <v>0.0</v>
      </c>
      <c r="AT290" s="588">
        <v>0.0</v>
      </c>
      <c r="AU290" s="588">
        <v>0.0</v>
      </c>
      <c r="AV290" s="588">
        <v>0.0</v>
      </c>
      <c r="AW290" s="588">
        <v>1.56</v>
      </c>
      <c r="AX290" s="588">
        <v>28.56</v>
      </c>
      <c r="AY290" s="588">
        <v>0.0</v>
      </c>
      <c r="AZ290" s="588">
        <v>2.25</v>
      </c>
      <c r="BA290" s="588">
        <v>102.5</v>
      </c>
      <c r="BB290" s="589">
        <v>24732.0</v>
      </c>
      <c r="BC290" s="438" t="s">
        <v>1922</v>
      </c>
      <c r="BD290" s="438"/>
      <c r="BE290" s="438" t="s">
        <v>1923</v>
      </c>
      <c r="BF290" s="438" t="s">
        <v>1924</v>
      </c>
      <c r="BG290" s="438" t="s">
        <v>1925</v>
      </c>
      <c r="BH290" s="588">
        <v>0.0</v>
      </c>
      <c r="BI290" s="438" t="s">
        <v>1926</v>
      </c>
      <c r="BJ290" s="438" t="s">
        <v>1927</v>
      </c>
      <c r="BK290" s="438" t="s">
        <v>1928</v>
      </c>
      <c r="BL290" s="438" t="s">
        <v>1929</v>
      </c>
      <c r="BM290" s="438" t="s">
        <v>1930</v>
      </c>
      <c r="BN290" s="588">
        <v>29.9</v>
      </c>
      <c r="BO290" s="438" t="s">
        <v>1931</v>
      </c>
      <c r="BP290" s="438" t="s">
        <v>2013</v>
      </c>
      <c r="BQ290" s="438" t="s">
        <v>3610</v>
      </c>
      <c r="BR290" s="438" t="s">
        <v>3604</v>
      </c>
      <c r="BS290" s="438" t="s">
        <v>3605</v>
      </c>
      <c r="BT290" s="438" t="s">
        <v>1936</v>
      </c>
      <c r="BU290" s="589"/>
      <c r="BV290" s="438" t="s">
        <v>1936</v>
      </c>
      <c r="BW290" s="438"/>
      <c r="BX290" s="416">
        <f t="shared" si="3"/>
        <v>13.11</v>
      </c>
      <c r="BY290" s="89" t="s">
        <v>1943</v>
      </c>
      <c r="BZ290" s="89" t="s">
        <v>3606</v>
      </c>
    </row>
    <row r="291" ht="12.75" hidden="1" customHeight="1">
      <c r="A291" s="6">
        <v>14130.0</v>
      </c>
      <c r="B291" s="438" t="s">
        <v>3611</v>
      </c>
      <c r="C291" s="438" t="s">
        <v>3612</v>
      </c>
      <c r="D291" s="586">
        <v>42558.0</v>
      </c>
      <c r="E291" s="438" t="s">
        <v>3613</v>
      </c>
      <c r="F291" s="438" t="s">
        <v>3614</v>
      </c>
      <c r="G291" s="438" t="s">
        <v>1908</v>
      </c>
      <c r="H291" s="438" t="s">
        <v>1909</v>
      </c>
      <c r="I291" s="438" t="s">
        <v>1910</v>
      </c>
      <c r="J291" s="587">
        <v>4.0</v>
      </c>
      <c r="K291" s="416">
        <v>112.68</v>
      </c>
      <c r="L291" s="438" t="s">
        <v>1911</v>
      </c>
      <c r="M291" s="438" t="s">
        <v>3615</v>
      </c>
      <c r="N291" s="438" t="s">
        <v>1913</v>
      </c>
      <c r="O291" s="416">
        <v>6.18</v>
      </c>
      <c r="P291" s="588">
        <v>0.0</v>
      </c>
      <c r="Q291" s="588">
        <v>0.0</v>
      </c>
      <c r="R291" s="588">
        <v>8.28</v>
      </c>
      <c r="S291" s="588">
        <v>0.0</v>
      </c>
      <c r="T291" s="588">
        <v>0.0</v>
      </c>
      <c r="U291" s="588">
        <v>1.8</v>
      </c>
      <c r="V291" s="416">
        <v>1.46</v>
      </c>
      <c r="W291" s="416">
        <v>6.76</v>
      </c>
      <c r="X291" s="586">
        <v>42558.0</v>
      </c>
      <c r="Y291" s="586">
        <v>42565.506944444445</v>
      </c>
      <c r="Z291" s="438" t="s">
        <v>1914</v>
      </c>
      <c r="AA291" s="438" t="s">
        <v>1915</v>
      </c>
      <c r="AB291" s="586">
        <v>42565.506944444445</v>
      </c>
      <c r="AC291" s="586">
        <v>42569.0</v>
      </c>
      <c r="AD291" s="586">
        <v>42569.0</v>
      </c>
      <c r="AE291" s="438" t="s">
        <v>1916</v>
      </c>
      <c r="AF291" s="438"/>
      <c r="AG291" s="586"/>
      <c r="AH291" s="586"/>
      <c r="AI291" s="589"/>
      <c r="AJ291" s="438"/>
      <c r="AK291" s="588">
        <v>13.52</v>
      </c>
      <c r="AL291" s="589">
        <v>0.0</v>
      </c>
      <c r="AM291" s="438" t="s">
        <v>1917</v>
      </c>
      <c r="AN291" s="438" t="s">
        <v>1918</v>
      </c>
      <c r="AO291" s="438" t="s">
        <v>1919</v>
      </c>
      <c r="AP291" s="438" t="s">
        <v>1920</v>
      </c>
      <c r="AQ291" s="438" t="s">
        <v>3616</v>
      </c>
      <c r="AR291" s="588">
        <v>0.0</v>
      </c>
      <c r="AS291" s="588">
        <v>0.0</v>
      </c>
      <c r="AT291" s="588">
        <v>0.0</v>
      </c>
      <c r="AU291" s="588">
        <v>0.0</v>
      </c>
      <c r="AV291" s="588">
        <v>0.0</v>
      </c>
      <c r="AW291" s="588">
        <v>0.0</v>
      </c>
      <c r="AX291" s="588">
        <v>80.28</v>
      </c>
      <c r="AY291" s="588">
        <v>0.0</v>
      </c>
      <c r="AZ291" s="588">
        <v>1.8</v>
      </c>
      <c r="BA291" s="588">
        <v>112.68</v>
      </c>
      <c r="BB291" s="589">
        <v>24598.0</v>
      </c>
      <c r="BC291" s="438" t="s">
        <v>1922</v>
      </c>
      <c r="BD291" s="438"/>
      <c r="BE291" s="438" t="s">
        <v>1923</v>
      </c>
      <c r="BF291" s="438" t="s">
        <v>1924</v>
      </c>
      <c r="BG291" s="438" t="s">
        <v>1925</v>
      </c>
      <c r="BH291" s="588">
        <v>0.0</v>
      </c>
      <c r="BI291" s="438" t="s">
        <v>1926</v>
      </c>
      <c r="BJ291" s="438" t="s">
        <v>2263</v>
      </c>
      <c r="BK291" s="438" t="s">
        <v>2264</v>
      </c>
      <c r="BL291" s="438"/>
      <c r="BM291" s="438"/>
      <c r="BN291" s="588">
        <v>29.9</v>
      </c>
      <c r="BO291" s="438" t="s">
        <v>1931</v>
      </c>
      <c r="BP291" s="438" t="s">
        <v>2265</v>
      </c>
      <c r="BQ291" s="438"/>
      <c r="BR291" s="438" t="s">
        <v>3604</v>
      </c>
      <c r="BS291" s="438" t="s">
        <v>3605</v>
      </c>
      <c r="BT291" s="438" t="s">
        <v>1936</v>
      </c>
      <c r="BU291" s="589"/>
      <c r="BV291" s="438" t="s">
        <v>1936</v>
      </c>
      <c r="BW291" s="438"/>
      <c r="BX291" s="416">
        <f t="shared" si="3"/>
        <v>14.4</v>
      </c>
      <c r="BY291" s="89" t="s">
        <v>1943</v>
      </c>
      <c r="BZ291" s="89" t="s">
        <v>3617</v>
      </c>
    </row>
    <row r="292" ht="12.75" hidden="1" customHeight="1">
      <c r="A292" s="6">
        <v>16282.0</v>
      </c>
      <c r="B292" s="438" t="s">
        <v>3618</v>
      </c>
      <c r="C292" s="438" t="s">
        <v>3619</v>
      </c>
      <c r="D292" s="586">
        <v>42583.0</v>
      </c>
      <c r="E292" s="438" t="s">
        <v>3620</v>
      </c>
      <c r="F292" s="438" t="s">
        <v>2090</v>
      </c>
      <c r="G292" s="438" t="s">
        <v>1908</v>
      </c>
      <c r="H292" s="438" t="s">
        <v>1909</v>
      </c>
      <c r="I292" s="438" t="s">
        <v>2179</v>
      </c>
      <c r="J292" s="587">
        <v>1.0</v>
      </c>
      <c r="K292" s="416">
        <v>29.9</v>
      </c>
      <c r="L292" s="438" t="s">
        <v>1911</v>
      </c>
      <c r="M292" s="438" t="s">
        <v>3621</v>
      </c>
      <c r="N292" s="438" t="s">
        <v>2181</v>
      </c>
      <c r="O292" s="416">
        <v>1.64</v>
      </c>
      <c r="P292" s="588">
        <v>0.0</v>
      </c>
      <c r="Q292" s="588">
        <v>0.0</v>
      </c>
      <c r="R292" s="588">
        <v>2.07</v>
      </c>
      <c r="S292" s="588">
        <v>0.0</v>
      </c>
      <c r="T292" s="588">
        <v>0.0</v>
      </c>
      <c r="U292" s="588">
        <v>0.45</v>
      </c>
      <c r="V292" s="416">
        <v>0.39</v>
      </c>
      <c r="W292" s="416">
        <v>1.79</v>
      </c>
      <c r="X292" s="586">
        <v>42579.0</v>
      </c>
      <c r="Y292" s="586">
        <v>42590.71805555555</v>
      </c>
      <c r="Z292" s="438" t="s">
        <v>1914</v>
      </c>
      <c r="AA292" s="438" t="s">
        <v>1915</v>
      </c>
      <c r="AB292" s="586">
        <v>42590.71805555555</v>
      </c>
      <c r="AC292" s="586">
        <v>42594.0</v>
      </c>
      <c r="AD292" s="586">
        <v>42594.0</v>
      </c>
      <c r="AE292" s="438" t="s">
        <v>1916</v>
      </c>
      <c r="AF292" s="438"/>
      <c r="AG292" s="586"/>
      <c r="AH292" s="586"/>
      <c r="AI292" s="589"/>
      <c r="AJ292" s="438"/>
      <c r="AK292" s="588">
        <v>3.58</v>
      </c>
      <c r="AL292" s="589">
        <v>0.0</v>
      </c>
      <c r="AM292" s="438" t="s">
        <v>1917</v>
      </c>
      <c r="AN292" s="438" t="s">
        <v>1918</v>
      </c>
      <c r="AO292" s="438" t="s">
        <v>1919</v>
      </c>
      <c r="AP292" s="438" t="s">
        <v>1920</v>
      </c>
      <c r="AQ292" s="438" t="s">
        <v>3622</v>
      </c>
      <c r="AR292" s="588">
        <v>0.0</v>
      </c>
      <c r="AS292" s="588">
        <v>0.0</v>
      </c>
      <c r="AT292" s="588">
        <v>0.0</v>
      </c>
      <c r="AU292" s="588">
        <v>0.0</v>
      </c>
      <c r="AV292" s="588">
        <v>0.0</v>
      </c>
      <c r="AW292" s="588">
        <v>0.34</v>
      </c>
      <c r="AX292" s="588">
        <v>9.69</v>
      </c>
      <c r="AY292" s="588">
        <v>0.0</v>
      </c>
      <c r="AZ292" s="588">
        <v>0.45</v>
      </c>
      <c r="BA292" s="588">
        <v>29.9</v>
      </c>
      <c r="BB292" s="589">
        <v>24732.0</v>
      </c>
      <c r="BC292" s="438" t="s">
        <v>1922</v>
      </c>
      <c r="BD292" s="438"/>
      <c r="BE292" s="438" t="s">
        <v>1923</v>
      </c>
      <c r="BF292" s="438" t="s">
        <v>1924</v>
      </c>
      <c r="BG292" s="438" t="s">
        <v>1925</v>
      </c>
      <c r="BH292" s="588">
        <v>0.0</v>
      </c>
      <c r="BI292" s="438" t="s">
        <v>1926</v>
      </c>
      <c r="BJ292" s="438" t="s">
        <v>1927</v>
      </c>
      <c r="BK292" s="438" t="s">
        <v>1928</v>
      </c>
      <c r="BL292" s="438" t="s">
        <v>1929</v>
      </c>
      <c r="BM292" s="438" t="s">
        <v>1930</v>
      </c>
      <c r="BN292" s="588">
        <v>29.9</v>
      </c>
      <c r="BO292" s="438" t="s">
        <v>1931</v>
      </c>
      <c r="BP292" s="438" t="s">
        <v>2093</v>
      </c>
      <c r="BQ292" s="438" t="s">
        <v>3623</v>
      </c>
      <c r="BR292" s="438" t="s">
        <v>3604</v>
      </c>
      <c r="BS292" s="438" t="s">
        <v>3605</v>
      </c>
      <c r="BT292" s="438" t="s">
        <v>1936</v>
      </c>
      <c r="BU292" s="589"/>
      <c r="BV292" s="438" t="s">
        <v>1936</v>
      </c>
      <c r="BW292" s="438"/>
      <c r="BX292" s="416">
        <f t="shared" si="3"/>
        <v>3.82</v>
      </c>
      <c r="BY292" s="89" t="s">
        <v>1943</v>
      </c>
      <c r="BZ292" s="89" t="s">
        <v>3624</v>
      </c>
    </row>
    <row r="293" ht="12.75" hidden="1" customHeight="1">
      <c r="A293" s="6">
        <v>20385.0</v>
      </c>
      <c r="B293" s="438" t="s">
        <v>2030</v>
      </c>
      <c r="C293" s="438" t="s">
        <v>2031</v>
      </c>
      <c r="D293" s="586">
        <v>42584.0</v>
      </c>
      <c r="E293" s="438" t="s">
        <v>3625</v>
      </c>
      <c r="F293" s="438" t="s">
        <v>2010</v>
      </c>
      <c r="G293" s="438" t="s">
        <v>1908</v>
      </c>
      <c r="H293" s="438" t="s">
        <v>1909</v>
      </c>
      <c r="I293" s="438" t="s">
        <v>2179</v>
      </c>
      <c r="J293" s="587">
        <v>1.0</v>
      </c>
      <c r="K293" s="416">
        <v>29.9</v>
      </c>
      <c r="L293" s="438" t="s">
        <v>1911</v>
      </c>
      <c r="M293" s="438" t="s">
        <v>3626</v>
      </c>
      <c r="N293" s="438" t="s">
        <v>2181</v>
      </c>
      <c r="O293" s="416">
        <v>1.64</v>
      </c>
      <c r="P293" s="588">
        <v>0.0</v>
      </c>
      <c r="Q293" s="588">
        <v>0.0</v>
      </c>
      <c r="R293" s="588">
        <v>2.07</v>
      </c>
      <c r="S293" s="588">
        <v>0.0</v>
      </c>
      <c r="T293" s="588">
        <v>0.0</v>
      </c>
      <c r="U293" s="588">
        <v>0.45</v>
      </c>
      <c r="V293" s="416">
        <v>0.39</v>
      </c>
      <c r="W293" s="416">
        <v>1.79</v>
      </c>
      <c r="X293" s="586">
        <v>42584.0</v>
      </c>
      <c r="Y293" s="586">
        <v>42591.75486111111</v>
      </c>
      <c r="Z293" s="438" t="s">
        <v>1914</v>
      </c>
      <c r="AA293" s="438" t="s">
        <v>1915</v>
      </c>
      <c r="AB293" s="586">
        <v>42591.75486111111</v>
      </c>
      <c r="AC293" s="586">
        <v>42592.0</v>
      </c>
      <c r="AD293" s="586">
        <v>42597.0</v>
      </c>
      <c r="AE293" s="438" t="s">
        <v>1916</v>
      </c>
      <c r="AF293" s="438"/>
      <c r="AG293" s="586"/>
      <c r="AH293" s="586"/>
      <c r="AI293" s="589"/>
      <c r="AJ293" s="438"/>
      <c r="AK293" s="588">
        <v>3.58</v>
      </c>
      <c r="AL293" s="589">
        <v>0.0</v>
      </c>
      <c r="AM293" s="438" t="s">
        <v>1917</v>
      </c>
      <c r="AN293" s="438" t="s">
        <v>1918</v>
      </c>
      <c r="AO293" s="438" t="s">
        <v>1919</v>
      </c>
      <c r="AP293" s="438" t="s">
        <v>1920</v>
      </c>
      <c r="AQ293" s="438" t="s">
        <v>3627</v>
      </c>
      <c r="AR293" s="588">
        <v>0.0</v>
      </c>
      <c r="AS293" s="588">
        <v>0.0</v>
      </c>
      <c r="AT293" s="588">
        <v>0.0</v>
      </c>
      <c r="AU293" s="588">
        <v>0.0</v>
      </c>
      <c r="AV293" s="588">
        <v>0.0</v>
      </c>
      <c r="AW293" s="588">
        <v>0.35</v>
      </c>
      <c r="AX293" s="588">
        <v>9.29</v>
      </c>
      <c r="AY293" s="588">
        <v>0.0</v>
      </c>
      <c r="AZ293" s="588">
        <v>0.45</v>
      </c>
      <c r="BA293" s="588">
        <v>29.9</v>
      </c>
      <c r="BB293" s="589">
        <v>24732.0</v>
      </c>
      <c r="BC293" s="438" t="s">
        <v>1922</v>
      </c>
      <c r="BD293" s="438"/>
      <c r="BE293" s="438" t="s">
        <v>1923</v>
      </c>
      <c r="BF293" s="438" t="s">
        <v>1924</v>
      </c>
      <c r="BG293" s="438" t="s">
        <v>1925</v>
      </c>
      <c r="BH293" s="588">
        <v>0.0</v>
      </c>
      <c r="BI293" s="438" t="s">
        <v>1926</v>
      </c>
      <c r="BJ293" s="438" t="s">
        <v>1927</v>
      </c>
      <c r="BK293" s="438" t="s">
        <v>1928</v>
      </c>
      <c r="BL293" s="438" t="s">
        <v>1929</v>
      </c>
      <c r="BM293" s="438" t="s">
        <v>1930</v>
      </c>
      <c r="BN293" s="588">
        <v>29.9</v>
      </c>
      <c r="BO293" s="438" t="s">
        <v>1931</v>
      </c>
      <c r="BP293" s="438" t="s">
        <v>2013</v>
      </c>
      <c r="BQ293" s="438" t="s">
        <v>3628</v>
      </c>
      <c r="BR293" s="438" t="s">
        <v>3604</v>
      </c>
      <c r="BS293" s="438" t="s">
        <v>3605</v>
      </c>
      <c r="BT293" s="438" t="s">
        <v>1936</v>
      </c>
      <c r="BU293" s="589"/>
      <c r="BV293" s="438" t="s">
        <v>1936</v>
      </c>
      <c r="BW293" s="438"/>
      <c r="BX293" s="416">
        <f t="shared" si="3"/>
        <v>3.82</v>
      </c>
      <c r="BY293" s="89" t="s">
        <v>1943</v>
      </c>
      <c r="BZ293" s="89" t="s">
        <v>2036</v>
      </c>
    </row>
    <row r="294" ht="12.75" hidden="1" customHeight="1">
      <c r="A294" s="6">
        <v>25431.0</v>
      </c>
      <c r="B294" s="438" t="s">
        <v>3629</v>
      </c>
      <c r="C294" s="438" t="s">
        <v>3630</v>
      </c>
      <c r="D294" s="586">
        <v>42614.0</v>
      </c>
      <c r="E294" s="438" t="s">
        <v>3631</v>
      </c>
      <c r="F294" s="438" t="s">
        <v>3632</v>
      </c>
      <c r="G294" s="438" t="s">
        <v>1908</v>
      </c>
      <c r="H294" s="438" t="s">
        <v>1909</v>
      </c>
      <c r="I294" s="438" t="s">
        <v>2179</v>
      </c>
      <c r="J294" s="587">
        <v>2.0</v>
      </c>
      <c r="K294" s="416">
        <v>40.38</v>
      </c>
      <c r="L294" s="438" t="s">
        <v>1911</v>
      </c>
      <c r="M294" s="438" t="s">
        <v>3633</v>
      </c>
      <c r="N294" s="438" t="s">
        <v>2181</v>
      </c>
      <c r="O294" s="416">
        <v>2.21</v>
      </c>
      <c r="P294" s="588">
        <v>0.0</v>
      </c>
      <c r="Q294" s="588">
        <v>0.0</v>
      </c>
      <c r="R294" s="588">
        <v>4.14</v>
      </c>
      <c r="S294" s="588">
        <v>0.0</v>
      </c>
      <c r="T294" s="588">
        <v>0.0</v>
      </c>
      <c r="U294" s="588">
        <v>0.9</v>
      </c>
      <c r="V294" s="416">
        <v>0.52</v>
      </c>
      <c r="W294" s="416">
        <v>2.42</v>
      </c>
      <c r="X294" s="586">
        <v>42601.0</v>
      </c>
      <c r="Y294" s="586">
        <v>42608.7625</v>
      </c>
      <c r="Z294" s="438" t="s">
        <v>1914</v>
      </c>
      <c r="AA294" s="438" t="s">
        <v>1915</v>
      </c>
      <c r="AB294" s="586">
        <v>42608.7625</v>
      </c>
      <c r="AC294" s="586">
        <v>42611.0</v>
      </c>
      <c r="AD294" s="586">
        <v>42611.0</v>
      </c>
      <c r="AE294" s="438" t="s">
        <v>1916</v>
      </c>
      <c r="AF294" s="438"/>
      <c r="AG294" s="586"/>
      <c r="AH294" s="586"/>
      <c r="AI294" s="589"/>
      <c r="AJ294" s="438"/>
      <c r="AK294" s="588">
        <v>4.84</v>
      </c>
      <c r="AL294" s="589">
        <v>0.0</v>
      </c>
      <c r="AM294" s="438" t="s">
        <v>1917</v>
      </c>
      <c r="AN294" s="438" t="s">
        <v>1918</v>
      </c>
      <c r="AO294" s="438" t="s">
        <v>1919</v>
      </c>
      <c r="AP294" s="438" t="s">
        <v>1920</v>
      </c>
      <c r="AQ294" s="438" t="s">
        <v>3634</v>
      </c>
      <c r="AR294" s="588">
        <v>0.0</v>
      </c>
      <c r="AS294" s="588">
        <v>0.0</v>
      </c>
      <c r="AT294" s="588">
        <v>0.0</v>
      </c>
      <c r="AU294" s="588">
        <v>0.0</v>
      </c>
      <c r="AV294" s="588">
        <v>0.0</v>
      </c>
      <c r="AW294" s="588">
        <v>0.66</v>
      </c>
      <c r="AX294" s="588">
        <v>5.47</v>
      </c>
      <c r="AY294" s="588">
        <v>0.0</v>
      </c>
      <c r="AZ294" s="588">
        <v>0.9</v>
      </c>
      <c r="BA294" s="588">
        <v>40.38</v>
      </c>
      <c r="BB294" s="589">
        <v>24732.0</v>
      </c>
      <c r="BC294" s="438" t="s">
        <v>1922</v>
      </c>
      <c r="BD294" s="438"/>
      <c r="BE294" s="438" t="s">
        <v>1923</v>
      </c>
      <c r="BF294" s="438" t="s">
        <v>1924</v>
      </c>
      <c r="BG294" s="438" t="s">
        <v>1925</v>
      </c>
      <c r="BH294" s="588">
        <v>0.0</v>
      </c>
      <c r="BI294" s="438" t="s">
        <v>1926</v>
      </c>
      <c r="BJ294" s="438" t="s">
        <v>1927</v>
      </c>
      <c r="BK294" s="438" t="s">
        <v>1928</v>
      </c>
      <c r="BL294" s="438" t="s">
        <v>1929</v>
      </c>
      <c r="BM294" s="438" t="s">
        <v>1930</v>
      </c>
      <c r="BN294" s="588">
        <v>29.9</v>
      </c>
      <c r="BO294" s="438" t="s">
        <v>1931</v>
      </c>
      <c r="BP294" s="438" t="s">
        <v>1967</v>
      </c>
      <c r="BQ294" s="438" t="s">
        <v>3635</v>
      </c>
      <c r="BR294" s="438" t="s">
        <v>3604</v>
      </c>
      <c r="BS294" s="438" t="s">
        <v>3605</v>
      </c>
      <c r="BT294" s="438" t="s">
        <v>1936</v>
      </c>
      <c r="BU294" s="589"/>
      <c r="BV294" s="438" t="s">
        <v>1936</v>
      </c>
      <c r="BW294" s="438"/>
      <c r="BX294" s="416">
        <f t="shared" si="3"/>
        <v>5.15</v>
      </c>
      <c r="BY294" s="89" t="s">
        <v>1943</v>
      </c>
      <c r="BZ294" s="89" t="s">
        <v>3636</v>
      </c>
    </row>
    <row r="295" ht="12.75" hidden="1" customHeight="1">
      <c r="A295" s="6">
        <v>26387.0</v>
      </c>
      <c r="B295" s="438" t="s">
        <v>2372</v>
      </c>
      <c r="C295" s="438" t="s">
        <v>2373</v>
      </c>
      <c r="D295" s="586">
        <v>42717.0</v>
      </c>
      <c r="E295" s="438" t="s">
        <v>3637</v>
      </c>
      <c r="F295" s="438" t="s">
        <v>3638</v>
      </c>
      <c r="G295" s="438" t="s">
        <v>1908</v>
      </c>
      <c r="H295" s="438" t="s">
        <v>1909</v>
      </c>
      <c r="I295" s="438"/>
      <c r="J295" s="587">
        <v>0.0</v>
      </c>
      <c r="K295" s="416">
        <v>-357.71</v>
      </c>
      <c r="L295" s="438" t="s">
        <v>1911</v>
      </c>
      <c r="M295" s="438" t="s">
        <v>3639</v>
      </c>
      <c r="N295" s="438"/>
      <c r="O295" s="416">
        <v>0.0</v>
      </c>
      <c r="P295" s="588">
        <v>0.0</v>
      </c>
      <c r="Q295" s="588">
        <v>0.0</v>
      </c>
      <c r="R295" s="588">
        <v>0.0</v>
      </c>
      <c r="S295" s="588">
        <v>0.0</v>
      </c>
      <c r="T295" s="588">
        <v>0.0</v>
      </c>
      <c r="U295" s="588">
        <v>0.0</v>
      </c>
      <c r="V295" s="416">
        <v>0.0</v>
      </c>
      <c r="W295" s="416">
        <v>0.0</v>
      </c>
      <c r="X295" s="586">
        <v>42717.0</v>
      </c>
      <c r="Y295" s="586"/>
      <c r="Z295" s="438" t="s">
        <v>2538</v>
      </c>
      <c r="AA295" s="438"/>
      <c r="AB295" s="586"/>
      <c r="AC295" s="586"/>
      <c r="AD295" s="586"/>
      <c r="AE295" s="438" t="s">
        <v>3640</v>
      </c>
      <c r="AF295" s="438"/>
      <c r="AG295" s="586"/>
      <c r="AH295" s="586"/>
      <c r="AI295" s="589"/>
      <c r="AJ295" s="438"/>
      <c r="AK295" s="588">
        <v>0.0</v>
      </c>
      <c r="AL295" s="589">
        <v>0.0</v>
      </c>
      <c r="AM295" s="438" t="s">
        <v>3641</v>
      </c>
      <c r="AN295" s="438" t="s">
        <v>3642</v>
      </c>
      <c r="AO295" s="438" t="s">
        <v>3641</v>
      </c>
      <c r="AP295" s="438" t="s">
        <v>3643</v>
      </c>
      <c r="AQ295" s="438" t="s">
        <v>3644</v>
      </c>
      <c r="AR295" s="588">
        <v>0.0</v>
      </c>
      <c r="AS295" s="588">
        <v>0.0</v>
      </c>
      <c r="AT295" s="588">
        <v>0.0</v>
      </c>
      <c r="AU295" s="588">
        <v>0.0</v>
      </c>
      <c r="AV295" s="588">
        <v>0.0</v>
      </c>
      <c r="AW295" s="588">
        <v>0.0</v>
      </c>
      <c r="AX295" s="588">
        <v>0.0</v>
      </c>
      <c r="AY295" s="588">
        <v>0.0</v>
      </c>
      <c r="AZ295" s="588">
        <v>0.0</v>
      </c>
      <c r="BA295" s="588">
        <v>-357.71</v>
      </c>
      <c r="BB295" s="589"/>
      <c r="BC295" s="438" t="s">
        <v>1922</v>
      </c>
      <c r="BD295" s="438"/>
      <c r="BE295" s="438" t="s">
        <v>1923</v>
      </c>
      <c r="BF295" s="438" t="s">
        <v>2378</v>
      </c>
      <c r="BG295" s="438" t="s">
        <v>1936</v>
      </c>
      <c r="BH295" s="588">
        <v>0.0</v>
      </c>
      <c r="BI295" s="438"/>
      <c r="BJ295" s="438"/>
      <c r="BK295" s="438"/>
      <c r="BL295" s="438"/>
      <c r="BM295" s="438"/>
      <c r="BN295" s="588"/>
      <c r="BO295" s="438" t="s">
        <v>1931</v>
      </c>
      <c r="BP295" s="438"/>
      <c r="BQ295" s="438"/>
      <c r="BR295" s="438" t="s">
        <v>3645</v>
      </c>
      <c r="BS295" s="438" t="s">
        <v>3646</v>
      </c>
      <c r="BT295" s="438" t="s">
        <v>1936</v>
      </c>
      <c r="BU295" s="589"/>
      <c r="BV295" s="438" t="s">
        <v>1936</v>
      </c>
      <c r="BW295" s="438"/>
      <c r="BX295" s="416">
        <f t="shared" si="3"/>
        <v>0</v>
      </c>
      <c r="BY295" s="89" t="s">
        <v>1943</v>
      </c>
      <c r="BZ295" s="89" t="s">
        <v>3647</v>
      </c>
    </row>
    <row r="296" ht="12.75" hidden="1" customHeight="1">
      <c r="A296" s="6">
        <v>26387.0</v>
      </c>
      <c r="B296" s="438" t="s">
        <v>2372</v>
      </c>
      <c r="C296" s="438" t="s">
        <v>2373</v>
      </c>
      <c r="D296" s="586">
        <v>42736.0</v>
      </c>
      <c r="E296" s="438" t="s">
        <v>3648</v>
      </c>
      <c r="F296" s="438" t="s">
        <v>3638</v>
      </c>
      <c r="G296" s="438" t="s">
        <v>1908</v>
      </c>
      <c r="H296" s="438" t="s">
        <v>1909</v>
      </c>
      <c r="I296" s="438"/>
      <c r="J296" s="587">
        <v>0.0</v>
      </c>
      <c r="K296" s="416">
        <v>-63.0</v>
      </c>
      <c r="L296" s="438" t="s">
        <v>1911</v>
      </c>
      <c r="M296" s="438" t="s">
        <v>3639</v>
      </c>
      <c r="N296" s="438"/>
      <c r="O296" s="416">
        <v>0.0</v>
      </c>
      <c r="P296" s="588">
        <v>0.0</v>
      </c>
      <c r="Q296" s="588">
        <v>0.0</v>
      </c>
      <c r="R296" s="588">
        <v>0.0</v>
      </c>
      <c r="S296" s="588">
        <v>0.0</v>
      </c>
      <c r="T296" s="588">
        <v>0.0</v>
      </c>
      <c r="U296" s="588">
        <v>0.0</v>
      </c>
      <c r="V296" s="416">
        <v>0.0</v>
      </c>
      <c r="W296" s="416">
        <v>0.0</v>
      </c>
      <c r="X296" s="586">
        <v>42723.0</v>
      </c>
      <c r="Y296" s="586"/>
      <c r="Z296" s="438" t="s">
        <v>2538</v>
      </c>
      <c r="AA296" s="438"/>
      <c r="AB296" s="586"/>
      <c r="AC296" s="586"/>
      <c r="AD296" s="586"/>
      <c r="AE296" s="438" t="s">
        <v>1916</v>
      </c>
      <c r="AF296" s="438"/>
      <c r="AG296" s="586"/>
      <c r="AH296" s="586"/>
      <c r="AI296" s="589"/>
      <c r="AJ296" s="438"/>
      <c r="AK296" s="588">
        <v>0.0</v>
      </c>
      <c r="AL296" s="589">
        <v>0.0</v>
      </c>
      <c r="AM296" s="438" t="s">
        <v>3641</v>
      </c>
      <c r="AN296" s="438" t="s">
        <v>3642</v>
      </c>
      <c r="AO296" s="438" t="s">
        <v>3641</v>
      </c>
      <c r="AP296" s="438" t="s">
        <v>3643</v>
      </c>
      <c r="AQ296" s="438" t="s">
        <v>3649</v>
      </c>
      <c r="AR296" s="588">
        <v>0.0</v>
      </c>
      <c r="AS296" s="588">
        <v>0.0</v>
      </c>
      <c r="AT296" s="588">
        <v>0.0</v>
      </c>
      <c r="AU296" s="588">
        <v>0.0</v>
      </c>
      <c r="AV296" s="588">
        <v>0.0</v>
      </c>
      <c r="AW296" s="588">
        <v>0.0</v>
      </c>
      <c r="AX296" s="588">
        <v>0.0</v>
      </c>
      <c r="AY296" s="588">
        <v>0.0</v>
      </c>
      <c r="AZ296" s="588">
        <v>0.0</v>
      </c>
      <c r="BA296" s="588">
        <v>-63.0</v>
      </c>
      <c r="BB296" s="589"/>
      <c r="BC296" s="438" t="s">
        <v>1922</v>
      </c>
      <c r="BD296" s="438"/>
      <c r="BE296" s="438" t="s">
        <v>1923</v>
      </c>
      <c r="BF296" s="438" t="s">
        <v>2378</v>
      </c>
      <c r="BG296" s="438" t="s">
        <v>1936</v>
      </c>
      <c r="BH296" s="588">
        <v>0.0</v>
      </c>
      <c r="BI296" s="438"/>
      <c r="BJ296" s="438"/>
      <c r="BK296" s="438"/>
      <c r="BL296" s="438"/>
      <c r="BM296" s="438"/>
      <c r="BN296" s="588"/>
      <c r="BO296" s="438" t="s">
        <v>1931</v>
      </c>
      <c r="BP296" s="438"/>
      <c r="BQ296" s="438"/>
      <c r="BR296" s="438" t="s">
        <v>3604</v>
      </c>
      <c r="BS296" s="438" t="s">
        <v>3605</v>
      </c>
      <c r="BT296" s="438" t="s">
        <v>1936</v>
      </c>
      <c r="BU296" s="589"/>
      <c r="BV296" s="438" t="s">
        <v>1936</v>
      </c>
      <c r="BW296" s="438"/>
      <c r="BX296" s="416">
        <f t="shared" si="3"/>
        <v>0</v>
      </c>
      <c r="BY296" s="89" t="s">
        <v>1943</v>
      </c>
      <c r="BZ296" s="89" t="s">
        <v>3647</v>
      </c>
    </row>
    <row r="297" ht="12.75" hidden="1" customHeight="1">
      <c r="A297" s="6">
        <v>26387.0</v>
      </c>
      <c r="B297" s="438" t="s">
        <v>2372</v>
      </c>
      <c r="C297" s="438" t="s">
        <v>2373</v>
      </c>
      <c r="D297" s="586">
        <v>42738.0</v>
      </c>
      <c r="E297" s="438" t="s">
        <v>3650</v>
      </c>
      <c r="F297" s="438" t="s">
        <v>3638</v>
      </c>
      <c r="G297" s="438" t="s">
        <v>1908</v>
      </c>
      <c r="H297" s="438" t="s">
        <v>1909</v>
      </c>
      <c r="I297" s="438"/>
      <c r="J297" s="587">
        <v>0.0</v>
      </c>
      <c r="K297" s="416">
        <v>-96.56</v>
      </c>
      <c r="L297" s="438" t="s">
        <v>1911</v>
      </c>
      <c r="M297" s="438" t="s">
        <v>3651</v>
      </c>
      <c r="N297" s="438"/>
      <c r="O297" s="416">
        <v>0.0</v>
      </c>
      <c r="P297" s="588">
        <v>0.0</v>
      </c>
      <c r="Q297" s="588">
        <v>0.0</v>
      </c>
      <c r="R297" s="588">
        <v>0.0</v>
      </c>
      <c r="S297" s="588">
        <v>0.0</v>
      </c>
      <c r="T297" s="588">
        <v>0.0</v>
      </c>
      <c r="U297" s="588">
        <v>0.0</v>
      </c>
      <c r="V297" s="416">
        <v>0.0</v>
      </c>
      <c r="W297" s="416">
        <v>0.0</v>
      </c>
      <c r="X297" s="586">
        <v>42726.0</v>
      </c>
      <c r="Y297" s="586"/>
      <c r="Z297" s="438" t="s">
        <v>2538</v>
      </c>
      <c r="AA297" s="438"/>
      <c r="AB297" s="586"/>
      <c r="AC297" s="586"/>
      <c r="AD297" s="586"/>
      <c r="AE297" s="438" t="s">
        <v>1916</v>
      </c>
      <c r="AF297" s="438"/>
      <c r="AG297" s="586"/>
      <c r="AH297" s="586"/>
      <c r="AI297" s="589"/>
      <c r="AJ297" s="438"/>
      <c r="AK297" s="588">
        <v>0.0</v>
      </c>
      <c r="AL297" s="589">
        <v>0.0</v>
      </c>
      <c r="AM297" s="438" t="s">
        <v>3641</v>
      </c>
      <c r="AN297" s="438" t="s">
        <v>3642</v>
      </c>
      <c r="AO297" s="438" t="s">
        <v>3641</v>
      </c>
      <c r="AP297" s="438" t="s">
        <v>3643</v>
      </c>
      <c r="AQ297" s="438" t="s">
        <v>3652</v>
      </c>
      <c r="AR297" s="588">
        <v>0.0</v>
      </c>
      <c r="AS297" s="588">
        <v>0.0</v>
      </c>
      <c r="AT297" s="588">
        <v>0.0</v>
      </c>
      <c r="AU297" s="588">
        <v>0.0</v>
      </c>
      <c r="AV297" s="588">
        <v>0.0</v>
      </c>
      <c r="AW297" s="588">
        <v>0.0</v>
      </c>
      <c r="AX297" s="588">
        <v>0.0</v>
      </c>
      <c r="AY297" s="588">
        <v>0.0</v>
      </c>
      <c r="AZ297" s="588">
        <v>0.0</v>
      </c>
      <c r="BA297" s="588">
        <v>-96.56</v>
      </c>
      <c r="BB297" s="589"/>
      <c r="BC297" s="438" t="s">
        <v>1922</v>
      </c>
      <c r="BD297" s="438"/>
      <c r="BE297" s="438" t="s">
        <v>1923</v>
      </c>
      <c r="BF297" s="438" t="s">
        <v>2378</v>
      </c>
      <c r="BG297" s="438" t="s">
        <v>1936</v>
      </c>
      <c r="BH297" s="588">
        <v>0.0</v>
      </c>
      <c r="BI297" s="438"/>
      <c r="BJ297" s="438"/>
      <c r="BK297" s="438"/>
      <c r="BL297" s="438"/>
      <c r="BM297" s="438"/>
      <c r="BN297" s="588"/>
      <c r="BO297" s="438" t="s">
        <v>1931</v>
      </c>
      <c r="BP297" s="438"/>
      <c r="BQ297" s="438"/>
      <c r="BR297" s="438" t="s">
        <v>3604</v>
      </c>
      <c r="BS297" s="438" t="s">
        <v>3605</v>
      </c>
      <c r="BT297" s="438" t="s">
        <v>1936</v>
      </c>
      <c r="BU297" s="589"/>
      <c r="BV297" s="438" t="s">
        <v>1936</v>
      </c>
      <c r="BW297" s="438"/>
      <c r="BX297" s="416">
        <f t="shared" si="3"/>
        <v>0</v>
      </c>
      <c r="BY297" s="89" t="s">
        <v>1943</v>
      </c>
      <c r="BZ297" s="89" t="s">
        <v>3647</v>
      </c>
    </row>
    <row r="298" ht="12.75" hidden="1" customHeight="1">
      <c r="A298" s="311">
        <v>26387.0</v>
      </c>
      <c r="B298" s="591" t="s">
        <v>2372</v>
      </c>
      <c r="C298" s="438" t="s">
        <v>2373</v>
      </c>
      <c r="D298" s="592">
        <v>42900.0</v>
      </c>
      <c r="E298" s="591" t="s">
        <v>3653</v>
      </c>
      <c r="F298" s="438" t="s">
        <v>3638</v>
      </c>
      <c r="G298" s="438" t="s">
        <v>1908</v>
      </c>
      <c r="H298" s="591" t="s">
        <v>1909</v>
      </c>
      <c r="I298" s="438"/>
      <c r="J298" s="593">
        <v>0.0</v>
      </c>
      <c r="K298" s="594">
        <v>-167.02</v>
      </c>
      <c r="L298" s="438" t="s">
        <v>1911</v>
      </c>
      <c r="M298" s="438" t="s">
        <v>3654</v>
      </c>
      <c r="N298" s="438"/>
      <c r="O298" s="594">
        <v>0.0</v>
      </c>
      <c r="P298" s="588">
        <v>0.0</v>
      </c>
      <c r="Q298" s="588">
        <v>0.0</v>
      </c>
      <c r="R298" s="588">
        <v>0.0</v>
      </c>
      <c r="S298" s="588">
        <v>0.0</v>
      </c>
      <c r="T298" s="588">
        <v>0.0</v>
      </c>
      <c r="U298" s="588">
        <v>0.0</v>
      </c>
      <c r="V298" s="594">
        <v>0.0</v>
      </c>
      <c r="W298" s="594">
        <v>0.0</v>
      </c>
      <c r="X298" s="586">
        <v>42843.0</v>
      </c>
      <c r="Y298" s="586"/>
      <c r="Z298" s="438" t="s">
        <v>2538</v>
      </c>
      <c r="AA298" s="438"/>
      <c r="AB298" s="586"/>
      <c r="AC298" s="586"/>
      <c r="AD298" s="586"/>
      <c r="AE298" s="438" t="s">
        <v>1916</v>
      </c>
      <c r="AF298" s="438"/>
      <c r="AG298" s="586"/>
      <c r="AH298" s="586"/>
      <c r="AI298" s="589"/>
      <c r="AJ298" s="438"/>
      <c r="AK298" s="588">
        <v>0.0</v>
      </c>
      <c r="AL298" s="589">
        <v>0.0</v>
      </c>
      <c r="AM298" s="438" t="s">
        <v>3655</v>
      </c>
      <c r="AN298" s="438" t="s">
        <v>3638</v>
      </c>
      <c r="AO298" s="591" t="s">
        <v>3656</v>
      </c>
      <c r="AP298" s="438" t="s">
        <v>3643</v>
      </c>
      <c r="AQ298" s="438" t="s">
        <v>3657</v>
      </c>
      <c r="AR298" s="588">
        <v>0.0</v>
      </c>
      <c r="AS298" s="588">
        <v>0.0</v>
      </c>
      <c r="AT298" s="588">
        <v>0.0</v>
      </c>
      <c r="AU298" s="588">
        <v>0.0</v>
      </c>
      <c r="AV298" s="588">
        <v>0.0</v>
      </c>
      <c r="AW298" s="588">
        <v>0.0</v>
      </c>
      <c r="AX298" s="588">
        <v>0.0</v>
      </c>
      <c r="AY298" s="588">
        <v>0.0</v>
      </c>
      <c r="AZ298" s="588">
        <v>0.0</v>
      </c>
      <c r="BA298" s="588">
        <v>-167.02</v>
      </c>
      <c r="BB298" s="589"/>
      <c r="BC298" s="438" t="s">
        <v>1922</v>
      </c>
      <c r="BD298" s="438"/>
      <c r="BE298" s="438" t="s">
        <v>1923</v>
      </c>
      <c r="BF298" s="438" t="s">
        <v>2378</v>
      </c>
      <c r="BG298" s="438" t="s">
        <v>1936</v>
      </c>
      <c r="BH298" s="588">
        <v>0.0</v>
      </c>
      <c r="BI298" s="438"/>
      <c r="BJ298" s="438"/>
      <c r="BK298" s="438"/>
      <c r="BL298" s="438"/>
      <c r="BM298" s="438"/>
      <c r="BN298" s="588"/>
      <c r="BO298" s="438" t="s">
        <v>1931</v>
      </c>
      <c r="BP298" s="438"/>
      <c r="BQ298" s="438"/>
      <c r="BR298" s="438" t="s">
        <v>3604</v>
      </c>
      <c r="BS298" s="438" t="s">
        <v>3605</v>
      </c>
      <c r="BT298" s="438" t="s">
        <v>1936</v>
      </c>
      <c r="BU298" s="589"/>
      <c r="BV298" s="438" t="s">
        <v>1936</v>
      </c>
      <c r="BW298" s="438"/>
      <c r="BX298" s="594">
        <f t="shared" si="3"/>
        <v>0</v>
      </c>
      <c r="BY298" s="311" t="s">
        <v>1943</v>
      </c>
      <c r="BZ298" s="311" t="s">
        <v>3647</v>
      </c>
    </row>
    <row r="299" ht="12.75" hidden="1" customHeight="1">
      <c r="A299" s="311">
        <v>26387.0</v>
      </c>
      <c r="B299" s="591" t="s">
        <v>2372</v>
      </c>
      <c r="C299" s="438" t="s">
        <v>2373</v>
      </c>
      <c r="D299" s="592">
        <v>42928.0</v>
      </c>
      <c r="E299" s="591" t="s">
        <v>3658</v>
      </c>
      <c r="F299" s="438" t="s">
        <v>3638</v>
      </c>
      <c r="G299" s="438" t="s">
        <v>1908</v>
      </c>
      <c r="H299" s="591" t="s">
        <v>1909</v>
      </c>
      <c r="I299" s="438"/>
      <c r="J299" s="593">
        <v>0.0</v>
      </c>
      <c r="K299" s="594">
        <v>-1022.45</v>
      </c>
      <c r="L299" s="438" t="s">
        <v>1911</v>
      </c>
      <c r="M299" s="438" t="s">
        <v>3659</v>
      </c>
      <c r="N299" s="438"/>
      <c r="O299" s="594">
        <v>0.0</v>
      </c>
      <c r="P299" s="588">
        <v>0.0</v>
      </c>
      <c r="Q299" s="588">
        <v>0.0</v>
      </c>
      <c r="R299" s="588">
        <v>0.0</v>
      </c>
      <c r="S299" s="588">
        <v>0.0</v>
      </c>
      <c r="T299" s="588">
        <v>0.0</v>
      </c>
      <c r="U299" s="588">
        <v>0.0</v>
      </c>
      <c r="V299" s="594">
        <v>0.0</v>
      </c>
      <c r="W299" s="594">
        <v>0.0</v>
      </c>
      <c r="X299" s="586">
        <v>42909.0</v>
      </c>
      <c r="Y299" s="586"/>
      <c r="Z299" s="438" t="s">
        <v>2538</v>
      </c>
      <c r="AA299" s="438"/>
      <c r="AB299" s="586"/>
      <c r="AC299" s="586"/>
      <c r="AD299" s="586"/>
      <c r="AE299" s="438" t="s">
        <v>1916</v>
      </c>
      <c r="AF299" s="438"/>
      <c r="AG299" s="586"/>
      <c r="AH299" s="586"/>
      <c r="AI299" s="589"/>
      <c r="AJ299" s="438"/>
      <c r="AK299" s="588">
        <v>0.0</v>
      </c>
      <c r="AL299" s="589">
        <v>0.0</v>
      </c>
      <c r="AM299" s="438" t="s">
        <v>3655</v>
      </c>
      <c r="AN299" s="438" t="s">
        <v>3638</v>
      </c>
      <c r="AO299" s="591" t="s">
        <v>3656</v>
      </c>
      <c r="AP299" s="438" t="s">
        <v>3643</v>
      </c>
      <c r="AQ299" s="438" t="s">
        <v>3660</v>
      </c>
      <c r="AR299" s="588">
        <v>0.0</v>
      </c>
      <c r="AS299" s="588">
        <v>0.0</v>
      </c>
      <c r="AT299" s="588">
        <v>0.0</v>
      </c>
      <c r="AU299" s="588">
        <v>0.0</v>
      </c>
      <c r="AV299" s="588">
        <v>0.0</v>
      </c>
      <c r="AW299" s="588">
        <v>0.0</v>
      </c>
      <c r="AX299" s="588">
        <v>0.0</v>
      </c>
      <c r="AY299" s="588">
        <v>0.0</v>
      </c>
      <c r="AZ299" s="588">
        <v>0.0</v>
      </c>
      <c r="BA299" s="588">
        <v>-1022.45</v>
      </c>
      <c r="BB299" s="589"/>
      <c r="BC299" s="438" t="s">
        <v>1922</v>
      </c>
      <c r="BD299" s="438"/>
      <c r="BE299" s="438" t="s">
        <v>1923</v>
      </c>
      <c r="BF299" s="438" t="s">
        <v>2378</v>
      </c>
      <c r="BG299" s="438" t="s">
        <v>1936</v>
      </c>
      <c r="BH299" s="588">
        <v>0.0</v>
      </c>
      <c r="BI299" s="438"/>
      <c r="BJ299" s="438"/>
      <c r="BK299" s="438"/>
      <c r="BL299" s="438"/>
      <c r="BM299" s="438"/>
      <c r="BN299" s="588"/>
      <c r="BO299" s="438" t="s">
        <v>1931</v>
      </c>
      <c r="BP299" s="438"/>
      <c r="BQ299" s="438"/>
      <c r="BR299" s="438" t="s">
        <v>3604</v>
      </c>
      <c r="BS299" s="438" t="s">
        <v>3605</v>
      </c>
      <c r="BT299" s="438" t="s">
        <v>1936</v>
      </c>
      <c r="BU299" s="589"/>
      <c r="BV299" s="438" t="s">
        <v>1936</v>
      </c>
      <c r="BW299" s="438"/>
      <c r="BX299" s="594">
        <f t="shared" si="3"/>
        <v>0</v>
      </c>
      <c r="BY299" s="311" t="s">
        <v>1943</v>
      </c>
      <c r="BZ299" s="311" t="s">
        <v>3647</v>
      </c>
    </row>
    <row r="300" ht="12.75" hidden="1" customHeight="1">
      <c r="A300" s="311">
        <v>26387.0</v>
      </c>
      <c r="B300" s="591" t="s">
        <v>2372</v>
      </c>
      <c r="C300" s="438" t="s">
        <v>2373</v>
      </c>
      <c r="D300" s="592">
        <v>42951.0</v>
      </c>
      <c r="E300" s="591" t="s">
        <v>3661</v>
      </c>
      <c r="F300" s="438" t="s">
        <v>3638</v>
      </c>
      <c r="G300" s="438" t="s">
        <v>1908</v>
      </c>
      <c r="H300" s="591" t="s">
        <v>1909</v>
      </c>
      <c r="I300" s="438"/>
      <c r="J300" s="593">
        <v>0.0</v>
      </c>
      <c r="K300" s="594">
        <v>-139.51</v>
      </c>
      <c r="L300" s="438" t="s">
        <v>1911</v>
      </c>
      <c r="M300" s="438" t="s">
        <v>3662</v>
      </c>
      <c r="N300" s="438"/>
      <c r="O300" s="594">
        <v>0.0</v>
      </c>
      <c r="P300" s="588">
        <v>0.0</v>
      </c>
      <c r="Q300" s="588">
        <v>0.0</v>
      </c>
      <c r="R300" s="588">
        <v>0.0</v>
      </c>
      <c r="S300" s="588">
        <v>0.0</v>
      </c>
      <c r="T300" s="588">
        <v>0.0</v>
      </c>
      <c r="U300" s="588">
        <v>0.0</v>
      </c>
      <c r="V300" s="594">
        <v>0.0</v>
      </c>
      <c r="W300" s="594">
        <v>0.0</v>
      </c>
      <c r="X300" s="586">
        <v>42775.0</v>
      </c>
      <c r="Y300" s="586"/>
      <c r="Z300" s="438" t="s">
        <v>2538</v>
      </c>
      <c r="AA300" s="438"/>
      <c r="AB300" s="586"/>
      <c r="AC300" s="586"/>
      <c r="AD300" s="586"/>
      <c r="AE300" s="438" t="s">
        <v>1916</v>
      </c>
      <c r="AF300" s="438"/>
      <c r="AG300" s="586"/>
      <c r="AH300" s="586"/>
      <c r="AI300" s="589"/>
      <c r="AJ300" s="438"/>
      <c r="AK300" s="588">
        <v>0.0</v>
      </c>
      <c r="AL300" s="589">
        <v>0.0</v>
      </c>
      <c r="AM300" s="438" t="s">
        <v>3655</v>
      </c>
      <c r="AN300" s="438" t="s">
        <v>3638</v>
      </c>
      <c r="AO300" s="591" t="s">
        <v>3656</v>
      </c>
      <c r="AP300" s="438" t="s">
        <v>3643</v>
      </c>
      <c r="AQ300" s="438" t="s">
        <v>3663</v>
      </c>
      <c r="AR300" s="588">
        <v>0.0</v>
      </c>
      <c r="AS300" s="588">
        <v>0.0</v>
      </c>
      <c r="AT300" s="588">
        <v>0.0</v>
      </c>
      <c r="AU300" s="588">
        <v>0.0</v>
      </c>
      <c r="AV300" s="588">
        <v>0.0</v>
      </c>
      <c r="AW300" s="588">
        <v>0.0</v>
      </c>
      <c r="AX300" s="588">
        <v>0.0</v>
      </c>
      <c r="AY300" s="588">
        <v>0.0</v>
      </c>
      <c r="AZ300" s="588">
        <v>0.0</v>
      </c>
      <c r="BA300" s="588">
        <v>-139.51</v>
      </c>
      <c r="BB300" s="589"/>
      <c r="BC300" s="438" t="s">
        <v>1922</v>
      </c>
      <c r="BD300" s="438"/>
      <c r="BE300" s="438" t="s">
        <v>1923</v>
      </c>
      <c r="BF300" s="438" t="s">
        <v>2378</v>
      </c>
      <c r="BG300" s="438" t="s">
        <v>1936</v>
      </c>
      <c r="BH300" s="588">
        <v>0.0</v>
      </c>
      <c r="BI300" s="438"/>
      <c r="BJ300" s="438"/>
      <c r="BK300" s="438"/>
      <c r="BL300" s="438"/>
      <c r="BM300" s="438"/>
      <c r="BN300" s="588"/>
      <c r="BO300" s="438" t="s">
        <v>1931</v>
      </c>
      <c r="BP300" s="438"/>
      <c r="BQ300" s="438"/>
      <c r="BR300" s="438" t="s">
        <v>3604</v>
      </c>
      <c r="BS300" s="438" t="s">
        <v>3605</v>
      </c>
      <c r="BT300" s="438" t="s">
        <v>1936</v>
      </c>
      <c r="BU300" s="589"/>
      <c r="BV300" s="438" t="s">
        <v>1936</v>
      </c>
      <c r="BW300" s="438"/>
      <c r="BX300" s="594">
        <f t="shared" si="3"/>
        <v>0</v>
      </c>
      <c r="BY300" s="311" t="s">
        <v>1943</v>
      </c>
      <c r="BZ300" s="311" t="s">
        <v>3647</v>
      </c>
    </row>
    <row r="301" ht="12.75" hidden="1" customHeight="1">
      <c r="A301" s="311">
        <v>26387.0</v>
      </c>
      <c r="B301" s="591" t="s">
        <v>2372</v>
      </c>
      <c r="C301" s="438" t="s">
        <v>2373</v>
      </c>
      <c r="D301" s="592">
        <v>42951.0</v>
      </c>
      <c r="E301" s="591" t="s">
        <v>3664</v>
      </c>
      <c r="F301" s="438" t="s">
        <v>3638</v>
      </c>
      <c r="G301" s="438" t="s">
        <v>1908</v>
      </c>
      <c r="H301" s="591" t="s">
        <v>1909</v>
      </c>
      <c r="I301" s="438"/>
      <c r="J301" s="593">
        <v>0.0</v>
      </c>
      <c r="K301" s="594">
        <v>-402.15</v>
      </c>
      <c r="L301" s="438" t="s">
        <v>1911</v>
      </c>
      <c r="M301" s="438" t="s">
        <v>3665</v>
      </c>
      <c r="N301" s="438"/>
      <c r="O301" s="594">
        <v>0.0</v>
      </c>
      <c r="P301" s="588">
        <v>0.0</v>
      </c>
      <c r="Q301" s="588">
        <v>0.0</v>
      </c>
      <c r="R301" s="588">
        <v>0.0</v>
      </c>
      <c r="S301" s="588">
        <v>0.0</v>
      </c>
      <c r="T301" s="588">
        <v>0.0</v>
      </c>
      <c r="U301" s="588">
        <v>0.0</v>
      </c>
      <c r="V301" s="594">
        <v>0.0</v>
      </c>
      <c r="W301" s="594">
        <v>0.0</v>
      </c>
      <c r="X301" s="586">
        <v>42937.0</v>
      </c>
      <c r="Y301" s="586"/>
      <c r="Z301" s="438" t="s">
        <v>2538</v>
      </c>
      <c r="AA301" s="438"/>
      <c r="AB301" s="586"/>
      <c r="AC301" s="586"/>
      <c r="AD301" s="586"/>
      <c r="AE301" s="438" t="s">
        <v>1916</v>
      </c>
      <c r="AF301" s="438"/>
      <c r="AG301" s="586"/>
      <c r="AH301" s="586"/>
      <c r="AI301" s="589"/>
      <c r="AJ301" s="438"/>
      <c r="AK301" s="588">
        <v>0.0</v>
      </c>
      <c r="AL301" s="589">
        <v>0.0</v>
      </c>
      <c r="AM301" s="438" t="s">
        <v>3655</v>
      </c>
      <c r="AN301" s="438" t="s">
        <v>3638</v>
      </c>
      <c r="AO301" s="591" t="s">
        <v>3656</v>
      </c>
      <c r="AP301" s="438" t="s">
        <v>3643</v>
      </c>
      <c r="AQ301" s="438" t="s">
        <v>3666</v>
      </c>
      <c r="AR301" s="588">
        <v>0.0</v>
      </c>
      <c r="AS301" s="588">
        <v>0.0</v>
      </c>
      <c r="AT301" s="588">
        <v>0.0</v>
      </c>
      <c r="AU301" s="588">
        <v>0.0</v>
      </c>
      <c r="AV301" s="588">
        <v>0.0</v>
      </c>
      <c r="AW301" s="588">
        <v>0.0</v>
      </c>
      <c r="AX301" s="588">
        <v>0.0</v>
      </c>
      <c r="AY301" s="588">
        <v>0.0</v>
      </c>
      <c r="AZ301" s="588">
        <v>0.0</v>
      </c>
      <c r="BA301" s="588">
        <v>-402.15</v>
      </c>
      <c r="BB301" s="589"/>
      <c r="BC301" s="438" t="s">
        <v>1922</v>
      </c>
      <c r="BD301" s="438"/>
      <c r="BE301" s="438" t="s">
        <v>1923</v>
      </c>
      <c r="BF301" s="438" t="s">
        <v>2378</v>
      </c>
      <c r="BG301" s="438" t="s">
        <v>1936</v>
      </c>
      <c r="BH301" s="588">
        <v>0.0</v>
      </c>
      <c r="BI301" s="438"/>
      <c r="BJ301" s="438"/>
      <c r="BK301" s="438"/>
      <c r="BL301" s="438"/>
      <c r="BM301" s="438"/>
      <c r="BN301" s="588"/>
      <c r="BO301" s="438" t="s">
        <v>1931</v>
      </c>
      <c r="BP301" s="438"/>
      <c r="BQ301" s="438"/>
      <c r="BR301" s="438" t="s">
        <v>3604</v>
      </c>
      <c r="BS301" s="438" t="s">
        <v>3605</v>
      </c>
      <c r="BT301" s="438" t="s">
        <v>1936</v>
      </c>
      <c r="BU301" s="589"/>
      <c r="BV301" s="438" t="s">
        <v>1936</v>
      </c>
      <c r="BW301" s="438"/>
      <c r="BX301" s="594">
        <f t="shared" si="3"/>
        <v>0</v>
      </c>
      <c r="BY301" s="311" t="s">
        <v>1943</v>
      </c>
      <c r="BZ301" s="311" t="s">
        <v>3647</v>
      </c>
    </row>
    <row r="302" ht="12.75" hidden="1" customHeight="1">
      <c r="A302" s="311">
        <v>26387.0</v>
      </c>
      <c r="B302" s="591" t="s">
        <v>2372</v>
      </c>
      <c r="C302" s="438" t="s">
        <v>2373</v>
      </c>
      <c r="D302" s="592">
        <v>42951.0</v>
      </c>
      <c r="E302" s="591" t="s">
        <v>3667</v>
      </c>
      <c r="F302" s="438" t="s">
        <v>3638</v>
      </c>
      <c r="G302" s="438" t="s">
        <v>1908</v>
      </c>
      <c r="H302" s="591" t="s">
        <v>1909</v>
      </c>
      <c r="I302" s="438"/>
      <c r="J302" s="593">
        <v>0.0</v>
      </c>
      <c r="K302" s="594">
        <v>-167.28</v>
      </c>
      <c r="L302" s="438" t="s">
        <v>1911</v>
      </c>
      <c r="M302" s="438" t="s">
        <v>3668</v>
      </c>
      <c r="N302" s="438"/>
      <c r="O302" s="594">
        <v>0.0</v>
      </c>
      <c r="P302" s="588">
        <v>0.0</v>
      </c>
      <c r="Q302" s="588">
        <v>0.0</v>
      </c>
      <c r="R302" s="588">
        <v>0.0</v>
      </c>
      <c r="S302" s="588">
        <v>0.0</v>
      </c>
      <c r="T302" s="588">
        <v>0.0</v>
      </c>
      <c r="U302" s="588">
        <v>0.0</v>
      </c>
      <c r="V302" s="594">
        <v>0.0</v>
      </c>
      <c r="W302" s="594">
        <v>0.0</v>
      </c>
      <c r="X302" s="586">
        <v>42845.0</v>
      </c>
      <c r="Y302" s="586"/>
      <c r="Z302" s="438" t="s">
        <v>2538</v>
      </c>
      <c r="AA302" s="438"/>
      <c r="AB302" s="586"/>
      <c r="AC302" s="586"/>
      <c r="AD302" s="586"/>
      <c r="AE302" s="438" t="s">
        <v>1916</v>
      </c>
      <c r="AF302" s="438"/>
      <c r="AG302" s="586"/>
      <c r="AH302" s="586"/>
      <c r="AI302" s="589"/>
      <c r="AJ302" s="438"/>
      <c r="AK302" s="588">
        <v>0.0</v>
      </c>
      <c r="AL302" s="589">
        <v>0.0</v>
      </c>
      <c r="AM302" s="438" t="s">
        <v>3655</v>
      </c>
      <c r="AN302" s="438" t="s">
        <v>3638</v>
      </c>
      <c r="AO302" s="591" t="s">
        <v>3656</v>
      </c>
      <c r="AP302" s="438" t="s">
        <v>3643</v>
      </c>
      <c r="AQ302" s="438" t="s">
        <v>3669</v>
      </c>
      <c r="AR302" s="588">
        <v>0.0</v>
      </c>
      <c r="AS302" s="588">
        <v>0.0</v>
      </c>
      <c r="AT302" s="588">
        <v>0.0</v>
      </c>
      <c r="AU302" s="588">
        <v>0.0</v>
      </c>
      <c r="AV302" s="588">
        <v>0.0</v>
      </c>
      <c r="AW302" s="588">
        <v>0.0</v>
      </c>
      <c r="AX302" s="588">
        <v>0.0</v>
      </c>
      <c r="AY302" s="588">
        <v>0.0</v>
      </c>
      <c r="AZ302" s="588">
        <v>0.0</v>
      </c>
      <c r="BA302" s="588">
        <v>-167.28</v>
      </c>
      <c r="BB302" s="589"/>
      <c r="BC302" s="438" t="s">
        <v>1922</v>
      </c>
      <c r="BD302" s="438"/>
      <c r="BE302" s="438" t="s">
        <v>1923</v>
      </c>
      <c r="BF302" s="438" t="s">
        <v>2378</v>
      </c>
      <c r="BG302" s="438" t="s">
        <v>1936</v>
      </c>
      <c r="BH302" s="588">
        <v>0.0</v>
      </c>
      <c r="BI302" s="438"/>
      <c r="BJ302" s="438"/>
      <c r="BK302" s="438"/>
      <c r="BL302" s="438"/>
      <c r="BM302" s="438"/>
      <c r="BN302" s="588"/>
      <c r="BO302" s="438" t="s">
        <v>1931</v>
      </c>
      <c r="BP302" s="438"/>
      <c r="BQ302" s="438"/>
      <c r="BR302" s="438" t="s">
        <v>3604</v>
      </c>
      <c r="BS302" s="438" t="s">
        <v>3605</v>
      </c>
      <c r="BT302" s="438" t="s">
        <v>1936</v>
      </c>
      <c r="BU302" s="589"/>
      <c r="BV302" s="438" t="s">
        <v>1936</v>
      </c>
      <c r="BW302" s="438"/>
      <c r="BX302" s="594">
        <f t="shared" si="3"/>
        <v>0</v>
      </c>
      <c r="BY302" s="311" t="s">
        <v>1943</v>
      </c>
      <c r="BZ302" s="311" t="s">
        <v>3647</v>
      </c>
    </row>
    <row r="303" ht="12.75" hidden="1" customHeight="1">
      <c r="A303" s="311">
        <v>26387.0</v>
      </c>
      <c r="B303" s="591" t="s">
        <v>2372</v>
      </c>
      <c r="C303" s="438" t="s">
        <v>2373</v>
      </c>
      <c r="D303" s="592">
        <v>42951.0</v>
      </c>
      <c r="E303" s="591" t="s">
        <v>3670</v>
      </c>
      <c r="F303" s="438" t="s">
        <v>3638</v>
      </c>
      <c r="G303" s="438" t="s">
        <v>1908</v>
      </c>
      <c r="H303" s="591" t="s">
        <v>1909</v>
      </c>
      <c r="I303" s="438"/>
      <c r="J303" s="593">
        <v>0.0</v>
      </c>
      <c r="K303" s="594">
        <v>-11.74</v>
      </c>
      <c r="L303" s="438" t="s">
        <v>1911</v>
      </c>
      <c r="M303" s="438" t="s">
        <v>3662</v>
      </c>
      <c r="N303" s="438"/>
      <c r="O303" s="594">
        <v>0.0</v>
      </c>
      <c r="P303" s="588">
        <v>0.0</v>
      </c>
      <c r="Q303" s="588">
        <v>0.0</v>
      </c>
      <c r="R303" s="588">
        <v>0.0</v>
      </c>
      <c r="S303" s="588">
        <v>0.0</v>
      </c>
      <c r="T303" s="588">
        <v>0.0</v>
      </c>
      <c r="U303" s="588">
        <v>0.0</v>
      </c>
      <c r="V303" s="594">
        <v>0.0</v>
      </c>
      <c r="W303" s="594">
        <v>0.0</v>
      </c>
      <c r="X303" s="586">
        <v>42937.0</v>
      </c>
      <c r="Y303" s="586"/>
      <c r="Z303" s="438" t="s">
        <v>2538</v>
      </c>
      <c r="AA303" s="438"/>
      <c r="AB303" s="586"/>
      <c r="AC303" s="586"/>
      <c r="AD303" s="586"/>
      <c r="AE303" s="438" t="s">
        <v>1916</v>
      </c>
      <c r="AF303" s="438"/>
      <c r="AG303" s="586"/>
      <c r="AH303" s="586"/>
      <c r="AI303" s="589"/>
      <c r="AJ303" s="438"/>
      <c r="AK303" s="588">
        <v>0.0</v>
      </c>
      <c r="AL303" s="589">
        <v>0.0</v>
      </c>
      <c r="AM303" s="438" t="s">
        <v>3655</v>
      </c>
      <c r="AN303" s="438" t="s">
        <v>3638</v>
      </c>
      <c r="AO303" s="591" t="s">
        <v>3656</v>
      </c>
      <c r="AP303" s="438" t="s">
        <v>3643</v>
      </c>
      <c r="AQ303" s="438" t="s">
        <v>3671</v>
      </c>
      <c r="AR303" s="588">
        <v>0.0</v>
      </c>
      <c r="AS303" s="588">
        <v>0.0</v>
      </c>
      <c r="AT303" s="588">
        <v>0.0</v>
      </c>
      <c r="AU303" s="588">
        <v>0.0</v>
      </c>
      <c r="AV303" s="588">
        <v>0.0</v>
      </c>
      <c r="AW303" s="588">
        <v>0.0</v>
      </c>
      <c r="AX303" s="588">
        <v>0.0</v>
      </c>
      <c r="AY303" s="588">
        <v>0.0</v>
      </c>
      <c r="AZ303" s="588">
        <v>0.0</v>
      </c>
      <c r="BA303" s="588">
        <v>-11.74</v>
      </c>
      <c r="BB303" s="589"/>
      <c r="BC303" s="438" t="s">
        <v>1922</v>
      </c>
      <c r="BD303" s="438"/>
      <c r="BE303" s="438" t="s">
        <v>1923</v>
      </c>
      <c r="BF303" s="438" t="s">
        <v>2378</v>
      </c>
      <c r="BG303" s="438" t="s">
        <v>1936</v>
      </c>
      <c r="BH303" s="588">
        <v>0.0</v>
      </c>
      <c r="BI303" s="438"/>
      <c r="BJ303" s="438"/>
      <c r="BK303" s="438"/>
      <c r="BL303" s="438"/>
      <c r="BM303" s="438"/>
      <c r="BN303" s="588"/>
      <c r="BO303" s="438" t="s">
        <v>1931</v>
      </c>
      <c r="BP303" s="438"/>
      <c r="BQ303" s="438"/>
      <c r="BR303" s="438" t="s">
        <v>3604</v>
      </c>
      <c r="BS303" s="438" t="s">
        <v>3605</v>
      </c>
      <c r="BT303" s="438" t="s">
        <v>1936</v>
      </c>
      <c r="BU303" s="589"/>
      <c r="BV303" s="438" t="s">
        <v>1936</v>
      </c>
      <c r="BW303" s="438"/>
      <c r="BX303" s="594">
        <f t="shared" si="3"/>
        <v>0</v>
      </c>
      <c r="BY303" s="311" t="s">
        <v>1943</v>
      </c>
      <c r="BZ303" s="311" t="s">
        <v>3647</v>
      </c>
    </row>
    <row r="304" ht="12.75" hidden="1" customHeight="1">
      <c r="A304" s="311">
        <v>26387.0</v>
      </c>
      <c r="B304" s="591" t="s">
        <v>2372</v>
      </c>
      <c r="C304" s="438" t="s">
        <v>2373</v>
      </c>
      <c r="D304" s="592">
        <v>42951.0</v>
      </c>
      <c r="E304" s="591" t="s">
        <v>3672</v>
      </c>
      <c r="F304" s="438" t="s">
        <v>3638</v>
      </c>
      <c r="G304" s="438" t="s">
        <v>1908</v>
      </c>
      <c r="H304" s="591" t="s">
        <v>1909</v>
      </c>
      <c r="I304" s="438"/>
      <c r="J304" s="593">
        <v>0.0</v>
      </c>
      <c r="K304" s="594">
        <v>-8.17</v>
      </c>
      <c r="L304" s="438" t="s">
        <v>1911</v>
      </c>
      <c r="M304" s="438" t="s">
        <v>3668</v>
      </c>
      <c r="N304" s="438"/>
      <c r="O304" s="594">
        <v>0.0</v>
      </c>
      <c r="P304" s="588">
        <v>0.0</v>
      </c>
      <c r="Q304" s="588">
        <v>0.0</v>
      </c>
      <c r="R304" s="588">
        <v>0.0</v>
      </c>
      <c r="S304" s="588">
        <v>0.0</v>
      </c>
      <c r="T304" s="588">
        <v>0.0</v>
      </c>
      <c r="U304" s="588">
        <v>0.0</v>
      </c>
      <c r="V304" s="594">
        <v>0.0</v>
      </c>
      <c r="W304" s="594">
        <v>0.0</v>
      </c>
      <c r="X304" s="586">
        <v>42937.0</v>
      </c>
      <c r="Y304" s="586"/>
      <c r="Z304" s="438" t="s">
        <v>2538</v>
      </c>
      <c r="AA304" s="438"/>
      <c r="AB304" s="586"/>
      <c r="AC304" s="586"/>
      <c r="AD304" s="586"/>
      <c r="AE304" s="438" t="s">
        <v>1916</v>
      </c>
      <c r="AF304" s="438"/>
      <c r="AG304" s="586"/>
      <c r="AH304" s="586"/>
      <c r="AI304" s="589"/>
      <c r="AJ304" s="438"/>
      <c r="AK304" s="588">
        <v>0.0</v>
      </c>
      <c r="AL304" s="589">
        <v>0.0</v>
      </c>
      <c r="AM304" s="438" t="s">
        <v>3655</v>
      </c>
      <c r="AN304" s="438" t="s">
        <v>3638</v>
      </c>
      <c r="AO304" s="591" t="s">
        <v>3656</v>
      </c>
      <c r="AP304" s="438" t="s">
        <v>3643</v>
      </c>
      <c r="AQ304" s="438" t="s">
        <v>3673</v>
      </c>
      <c r="AR304" s="588">
        <v>0.0</v>
      </c>
      <c r="AS304" s="588">
        <v>0.0</v>
      </c>
      <c r="AT304" s="588">
        <v>0.0</v>
      </c>
      <c r="AU304" s="588">
        <v>0.0</v>
      </c>
      <c r="AV304" s="588">
        <v>0.0</v>
      </c>
      <c r="AW304" s="588">
        <v>0.0</v>
      </c>
      <c r="AX304" s="588">
        <v>0.0</v>
      </c>
      <c r="AY304" s="588">
        <v>0.0</v>
      </c>
      <c r="AZ304" s="588">
        <v>0.0</v>
      </c>
      <c r="BA304" s="588">
        <v>-8.17</v>
      </c>
      <c r="BB304" s="589"/>
      <c r="BC304" s="438" t="s">
        <v>1922</v>
      </c>
      <c r="BD304" s="438"/>
      <c r="BE304" s="438" t="s">
        <v>1923</v>
      </c>
      <c r="BF304" s="438" t="s">
        <v>2378</v>
      </c>
      <c r="BG304" s="438" t="s">
        <v>1936</v>
      </c>
      <c r="BH304" s="588">
        <v>0.0</v>
      </c>
      <c r="BI304" s="438"/>
      <c r="BJ304" s="438"/>
      <c r="BK304" s="438"/>
      <c r="BL304" s="438"/>
      <c r="BM304" s="438"/>
      <c r="BN304" s="588"/>
      <c r="BO304" s="438" t="s">
        <v>1931</v>
      </c>
      <c r="BP304" s="438"/>
      <c r="BQ304" s="438"/>
      <c r="BR304" s="438" t="s">
        <v>3604</v>
      </c>
      <c r="BS304" s="438" t="s">
        <v>3605</v>
      </c>
      <c r="BT304" s="438" t="s">
        <v>1936</v>
      </c>
      <c r="BU304" s="589"/>
      <c r="BV304" s="438" t="s">
        <v>1936</v>
      </c>
      <c r="BW304" s="438"/>
      <c r="BX304" s="594">
        <f t="shared" si="3"/>
        <v>0</v>
      </c>
      <c r="BY304" s="311" t="s">
        <v>1943</v>
      </c>
      <c r="BZ304" s="311" t="s">
        <v>3647</v>
      </c>
    </row>
    <row r="305" ht="12.75" hidden="1" customHeight="1">
      <c r="A305" s="311">
        <v>26387.0</v>
      </c>
      <c r="B305" s="591" t="s">
        <v>2372</v>
      </c>
      <c r="C305" s="438" t="s">
        <v>2373</v>
      </c>
      <c r="D305" s="592">
        <v>42951.0</v>
      </c>
      <c r="E305" s="591" t="s">
        <v>3674</v>
      </c>
      <c r="F305" s="438" t="s">
        <v>3638</v>
      </c>
      <c r="G305" s="438" t="s">
        <v>1908</v>
      </c>
      <c r="H305" s="591" t="s">
        <v>1909</v>
      </c>
      <c r="I305" s="438"/>
      <c r="J305" s="593">
        <v>0.0</v>
      </c>
      <c r="K305" s="594">
        <v>-2.38</v>
      </c>
      <c r="L305" s="438" t="s">
        <v>1911</v>
      </c>
      <c r="M305" s="438" t="s">
        <v>3654</v>
      </c>
      <c r="N305" s="438"/>
      <c r="O305" s="594">
        <v>0.0</v>
      </c>
      <c r="P305" s="588">
        <v>0.0</v>
      </c>
      <c r="Q305" s="588">
        <v>0.0</v>
      </c>
      <c r="R305" s="588">
        <v>0.0</v>
      </c>
      <c r="S305" s="588">
        <v>0.0</v>
      </c>
      <c r="T305" s="588">
        <v>0.0</v>
      </c>
      <c r="U305" s="588">
        <v>0.0</v>
      </c>
      <c r="V305" s="594">
        <v>0.0</v>
      </c>
      <c r="W305" s="594">
        <v>0.0</v>
      </c>
      <c r="X305" s="586">
        <v>42937.0</v>
      </c>
      <c r="Y305" s="586"/>
      <c r="Z305" s="438" t="s">
        <v>2538</v>
      </c>
      <c r="AA305" s="438"/>
      <c r="AB305" s="586"/>
      <c r="AC305" s="586"/>
      <c r="AD305" s="586"/>
      <c r="AE305" s="438" t="s">
        <v>1916</v>
      </c>
      <c r="AF305" s="438"/>
      <c r="AG305" s="586"/>
      <c r="AH305" s="586"/>
      <c r="AI305" s="589"/>
      <c r="AJ305" s="438"/>
      <c r="AK305" s="588">
        <v>0.0</v>
      </c>
      <c r="AL305" s="589">
        <v>0.0</v>
      </c>
      <c r="AM305" s="438" t="s">
        <v>3655</v>
      </c>
      <c r="AN305" s="438" t="s">
        <v>3638</v>
      </c>
      <c r="AO305" s="591" t="s">
        <v>3656</v>
      </c>
      <c r="AP305" s="438" t="s">
        <v>3643</v>
      </c>
      <c r="AQ305" s="438" t="s">
        <v>3675</v>
      </c>
      <c r="AR305" s="588">
        <v>0.0</v>
      </c>
      <c r="AS305" s="588">
        <v>0.0</v>
      </c>
      <c r="AT305" s="588">
        <v>0.0</v>
      </c>
      <c r="AU305" s="588">
        <v>0.0</v>
      </c>
      <c r="AV305" s="588">
        <v>0.0</v>
      </c>
      <c r="AW305" s="588">
        <v>0.0</v>
      </c>
      <c r="AX305" s="588">
        <v>0.0</v>
      </c>
      <c r="AY305" s="588">
        <v>0.0</v>
      </c>
      <c r="AZ305" s="588">
        <v>0.0</v>
      </c>
      <c r="BA305" s="588">
        <v>-2.38</v>
      </c>
      <c r="BB305" s="589"/>
      <c r="BC305" s="438" t="s">
        <v>1922</v>
      </c>
      <c r="BD305" s="438"/>
      <c r="BE305" s="438" t="s">
        <v>1923</v>
      </c>
      <c r="BF305" s="438" t="s">
        <v>2378</v>
      </c>
      <c r="BG305" s="438" t="s">
        <v>1936</v>
      </c>
      <c r="BH305" s="588">
        <v>0.0</v>
      </c>
      <c r="BI305" s="438"/>
      <c r="BJ305" s="438"/>
      <c r="BK305" s="438"/>
      <c r="BL305" s="438"/>
      <c r="BM305" s="438"/>
      <c r="BN305" s="588"/>
      <c r="BO305" s="438" t="s">
        <v>1931</v>
      </c>
      <c r="BP305" s="438"/>
      <c r="BQ305" s="438"/>
      <c r="BR305" s="438" t="s">
        <v>3604</v>
      </c>
      <c r="BS305" s="438" t="s">
        <v>3605</v>
      </c>
      <c r="BT305" s="438" t="s">
        <v>1936</v>
      </c>
      <c r="BU305" s="589"/>
      <c r="BV305" s="438" t="s">
        <v>1936</v>
      </c>
      <c r="BW305" s="438"/>
      <c r="BX305" s="594">
        <f t="shared" si="3"/>
        <v>0</v>
      </c>
      <c r="BY305" s="311" t="s">
        <v>1943</v>
      </c>
      <c r="BZ305" s="311" t="s">
        <v>3647</v>
      </c>
    </row>
    <row r="306" ht="12.75" hidden="1" customHeight="1">
      <c r="A306" s="311">
        <v>26387.0</v>
      </c>
      <c r="B306" s="591" t="s">
        <v>2372</v>
      </c>
      <c r="C306" s="438" t="s">
        <v>2373</v>
      </c>
      <c r="D306" s="592">
        <v>42951.0</v>
      </c>
      <c r="E306" s="591" t="s">
        <v>3676</v>
      </c>
      <c r="F306" s="438" t="s">
        <v>3638</v>
      </c>
      <c r="G306" s="438" t="s">
        <v>1908</v>
      </c>
      <c r="H306" s="591" t="s">
        <v>1909</v>
      </c>
      <c r="I306" s="438"/>
      <c r="J306" s="593">
        <v>0.0</v>
      </c>
      <c r="K306" s="594">
        <v>-27.4</v>
      </c>
      <c r="L306" s="438" t="s">
        <v>1911</v>
      </c>
      <c r="M306" s="438" t="s">
        <v>3665</v>
      </c>
      <c r="N306" s="438"/>
      <c r="O306" s="594">
        <v>0.0</v>
      </c>
      <c r="P306" s="588">
        <v>0.0</v>
      </c>
      <c r="Q306" s="588">
        <v>0.0</v>
      </c>
      <c r="R306" s="588">
        <v>0.0</v>
      </c>
      <c r="S306" s="588">
        <v>0.0</v>
      </c>
      <c r="T306" s="588">
        <v>0.0</v>
      </c>
      <c r="U306" s="588">
        <v>0.0</v>
      </c>
      <c r="V306" s="594">
        <v>0.0</v>
      </c>
      <c r="W306" s="594">
        <v>0.0</v>
      </c>
      <c r="X306" s="586">
        <v>42937.0</v>
      </c>
      <c r="Y306" s="586"/>
      <c r="Z306" s="438" t="s">
        <v>2538</v>
      </c>
      <c r="AA306" s="438"/>
      <c r="AB306" s="586"/>
      <c r="AC306" s="586"/>
      <c r="AD306" s="586"/>
      <c r="AE306" s="438" t="s">
        <v>1916</v>
      </c>
      <c r="AF306" s="438"/>
      <c r="AG306" s="586"/>
      <c r="AH306" s="586"/>
      <c r="AI306" s="589"/>
      <c r="AJ306" s="438"/>
      <c r="AK306" s="588">
        <v>0.0</v>
      </c>
      <c r="AL306" s="589">
        <v>0.0</v>
      </c>
      <c r="AM306" s="438" t="s">
        <v>3655</v>
      </c>
      <c r="AN306" s="438" t="s">
        <v>3638</v>
      </c>
      <c r="AO306" s="591" t="s">
        <v>3656</v>
      </c>
      <c r="AP306" s="438" t="s">
        <v>3643</v>
      </c>
      <c r="AQ306" s="438" t="s">
        <v>3677</v>
      </c>
      <c r="AR306" s="588">
        <v>0.0</v>
      </c>
      <c r="AS306" s="588">
        <v>0.0</v>
      </c>
      <c r="AT306" s="588">
        <v>0.0</v>
      </c>
      <c r="AU306" s="588">
        <v>0.0</v>
      </c>
      <c r="AV306" s="588">
        <v>0.0</v>
      </c>
      <c r="AW306" s="588">
        <v>0.0</v>
      </c>
      <c r="AX306" s="588">
        <v>0.0</v>
      </c>
      <c r="AY306" s="588">
        <v>0.0</v>
      </c>
      <c r="AZ306" s="588">
        <v>0.0</v>
      </c>
      <c r="BA306" s="588">
        <v>-27.4</v>
      </c>
      <c r="BB306" s="589"/>
      <c r="BC306" s="438" t="s">
        <v>1922</v>
      </c>
      <c r="BD306" s="438"/>
      <c r="BE306" s="438" t="s">
        <v>1923</v>
      </c>
      <c r="BF306" s="438" t="s">
        <v>2378</v>
      </c>
      <c r="BG306" s="438" t="s">
        <v>1936</v>
      </c>
      <c r="BH306" s="588">
        <v>0.0</v>
      </c>
      <c r="BI306" s="438"/>
      <c r="BJ306" s="438"/>
      <c r="BK306" s="438"/>
      <c r="BL306" s="438"/>
      <c r="BM306" s="438"/>
      <c r="BN306" s="588"/>
      <c r="BO306" s="438" t="s">
        <v>1931</v>
      </c>
      <c r="BP306" s="438"/>
      <c r="BQ306" s="438"/>
      <c r="BR306" s="438" t="s">
        <v>3604</v>
      </c>
      <c r="BS306" s="438" t="s">
        <v>3605</v>
      </c>
      <c r="BT306" s="438" t="s">
        <v>1936</v>
      </c>
      <c r="BU306" s="589"/>
      <c r="BV306" s="438" t="s">
        <v>1936</v>
      </c>
      <c r="BW306" s="438"/>
      <c r="BX306" s="594">
        <f t="shared" si="3"/>
        <v>0</v>
      </c>
      <c r="BY306" s="311" t="s">
        <v>1943</v>
      </c>
      <c r="BZ306" s="311" t="s">
        <v>3647</v>
      </c>
    </row>
    <row r="307" ht="12.75" hidden="1" customHeight="1">
      <c r="A307" s="311">
        <v>26387.0</v>
      </c>
      <c r="B307" s="591" t="s">
        <v>2372</v>
      </c>
      <c r="C307" s="438" t="s">
        <v>2373</v>
      </c>
      <c r="D307" s="592">
        <v>42954.0</v>
      </c>
      <c r="E307" s="591" t="s">
        <v>3678</v>
      </c>
      <c r="F307" s="438" t="s">
        <v>3638</v>
      </c>
      <c r="G307" s="438" t="s">
        <v>1908</v>
      </c>
      <c r="H307" s="591" t="s">
        <v>1909</v>
      </c>
      <c r="I307" s="438"/>
      <c r="J307" s="593">
        <v>0.0</v>
      </c>
      <c r="K307" s="594">
        <v>-272.79</v>
      </c>
      <c r="L307" s="438" t="s">
        <v>1911</v>
      </c>
      <c r="M307" s="438" t="s">
        <v>3679</v>
      </c>
      <c r="N307" s="438"/>
      <c r="O307" s="594">
        <v>0.0</v>
      </c>
      <c r="P307" s="588">
        <v>0.0</v>
      </c>
      <c r="Q307" s="588">
        <v>0.0</v>
      </c>
      <c r="R307" s="588">
        <v>0.0</v>
      </c>
      <c r="S307" s="588">
        <v>0.0</v>
      </c>
      <c r="T307" s="588">
        <v>0.0</v>
      </c>
      <c r="U307" s="588">
        <v>0.0</v>
      </c>
      <c r="V307" s="594">
        <v>0.0</v>
      </c>
      <c r="W307" s="594">
        <v>0.0</v>
      </c>
      <c r="X307" s="586">
        <v>42746.0</v>
      </c>
      <c r="Y307" s="586"/>
      <c r="Z307" s="438" t="s">
        <v>2538</v>
      </c>
      <c r="AA307" s="438"/>
      <c r="AB307" s="586"/>
      <c r="AC307" s="586"/>
      <c r="AD307" s="586"/>
      <c r="AE307" s="438" t="s">
        <v>1916</v>
      </c>
      <c r="AF307" s="438"/>
      <c r="AG307" s="586"/>
      <c r="AH307" s="586"/>
      <c r="AI307" s="589"/>
      <c r="AJ307" s="438"/>
      <c r="AK307" s="588">
        <v>0.0</v>
      </c>
      <c r="AL307" s="589">
        <v>0.0</v>
      </c>
      <c r="AM307" s="438" t="s">
        <v>3641</v>
      </c>
      <c r="AN307" s="438" t="s">
        <v>3680</v>
      </c>
      <c r="AO307" s="591" t="s">
        <v>3681</v>
      </c>
      <c r="AP307" s="438" t="s">
        <v>3643</v>
      </c>
      <c r="AQ307" s="438" t="s">
        <v>3682</v>
      </c>
      <c r="AR307" s="588">
        <v>0.0</v>
      </c>
      <c r="AS307" s="588">
        <v>0.0</v>
      </c>
      <c r="AT307" s="588">
        <v>0.0</v>
      </c>
      <c r="AU307" s="588">
        <v>0.0</v>
      </c>
      <c r="AV307" s="588">
        <v>0.0</v>
      </c>
      <c r="AW307" s="588">
        <v>0.0</v>
      </c>
      <c r="AX307" s="588">
        <v>0.0</v>
      </c>
      <c r="AY307" s="588">
        <v>0.0</v>
      </c>
      <c r="AZ307" s="588">
        <v>0.0</v>
      </c>
      <c r="BA307" s="588">
        <v>-272.79</v>
      </c>
      <c r="BB307" s="589"/>
      <c r="BC307" s="438" t="s">
        <v>1922</v>
      </c>
      <c r="BD307" s="438"/>
      <c r="BE307" s="438" t="s">
        <v>1923</v>
      </c>
      <c r="BF307" s="438" t="s">
        <v>2378</v>
      </c>
      <c r="BG307" s="438" t="s">
        <v>1936</v>
      </c>
      <c r="BH307" s="588">
        <v>0.0</v>
      </c>
      <c r="BI307" s="438"/>
      <c r="BJ307" s="438"/>
      <c r="BK307" s="438"/>
      <c r="BL307" s="438"/>
      <c r="BM307" s="438"/>
      <c r="BN307" s="588"/>
      <c r="BO307" s="438" t="s">
        <v>1931</v>
      </c>
      <c r="BP307" s="438"/>
      <c r="BQ307" s="438"/>
      <c r="BR307" s="438" t="s">
        <v>3604</v>
      </c>
      <c r="BS307" s="438" t="s">
        <v>3605</v>
      </c>
      <c r="BT307" s="438" t="s">
        <v>1936</v>
      </c>
      <c r="BU307" s="589"/>
      <c r="BV307" s="438" t="s">
        <v>1936</v>
      </c>
      <c r="BW307" s="438"/>
      <c r="BX307" s="594">
        <f t="shared" si="3"/>
        <v>0</v>
      </c>
      <c r="BY307" s="311" t="s">
        <v>1943</v>
      </c>
      <c r="BZ307" s="311" t="s">
        <v>3647</v>
      </c>
    </row>
    <row r="308" ht="12.75" hidden="1" customHeight="1">
      <c r="A308" s="311">
        <v>26387.0</v>
      </c>
      <c r="B308" s="591" t="s">
        <v>2372</v>
      </c>
      <c r="C308" s="438" t="s">
        <v>2373</v>
      </c>
      <c r="D308" s="592">
        <v>42954.0</v>
      </c>
      <c r="E308" s="591" t="s">
        <v>3683</v>
      </c>
      <c r="F308" s="438" t="s">
        <v>3638</v>
      </c>
      <c r="G308" s="438" t="s">
        <v>1908</v>
      </c>
      <c r="H308" s="591" t="s">
        <v>1909</v>
      </c>
      <c r="I308" s="438"/>
      <c r="J308" s="593">
        <v>0.0</v>
      </c>
      <c r="K308" s="594">
        <v>-212.27</v>
      </c>
      <c r="L308" s="438" t="s">
        <v>1911</v>
      </c>
      <c r="M308" s="438" t="s">
        <v>3679</v>
      </c>
      <c r="N308" s="438"/>
      <c r="O308" s="594">
        <v>0.0</v>
      </c>
      <c r="P308" s="588">
        <v>0.0</v>
      </c>
      <c r="Q308" s="588">
        <v>0.0</v>
      </c>
      <c r="R308" s="588">
        <v>0.0</v>
      </c>
      <c r="S308" s="588">
        <v>0.0</v>
      </c>
      <c r="T308" s="588">
        <v>0.0</v>
      </c>
      <c r="U308" s="588">
        <v>0.0</v>
      </c>
      <c r="V308" s="594">
        <v>0.0</v>
      </c>
      <c r="W308" s="594">
        <v>0.0</v>
      </c>
      <c r="X308" s="586">
        <v>42718.0</v>
      </c>
      <c r="Y308" s="586"/>
      <c r="Z308" s="438" t="s">
        <v>2538</v>
      </c>
      <c r="AA308" s="438"/>
      <c r="AB308" s="586"/>
      <c r="AC308" s="586"/>
      <c r="AD308" s="586"/>
      <c r="AE308" s="438" t="s">
        <v>1916</v>
      </c>
      <c r="AF308" s="438"/>
      <c r="AG308" s="586"/>
      <c r="AH308" s="586"/>
      <c r="AI308" s="589"/>
      <c r="AJ308" s="438"/>
      <c r="AK308" s="588">
        <v>0.0</v>
      </c>
      <c r="AL308" s="589">
        <v>0.0</v>
      </c>
      <c r="AM308" s="438" t="s">
        <v>3641</v>
      </c>
      <c r="AN308" s="438" t="s">
        <v>3680</v>
      </c>
      <c r="AO308" s="591" t="s">
        <v>3681</v>
      </c>
      <c r="AP308" s="438" t="s">
        <v>3643</v>
      </c>
      <c r="AQ308" s="438" t="s">
        <v>3684</v>
      </c>
      <c r="AR308" s="588">
        <v>0.0</v>
      </c>
      <c r="AS308" s="588">
        <v>0.0</v>
      </c>
      <c r="AT308" s="588">
        <v>0.0</v>
      </c>
      <c r="AU308" s="588">
        <v>0.0</v>
      </c>
      <c r="AV308" s="588">
        <v>0.0</v>
      </c>
      <c r="AW308" s="588">
        <v>0.0</v>
      </c>
      <c r="AX308" s="588">
        <v>0.0</v>
      </c>
      <c r="AY308" s="588">
        <v>0.0</v>
      </c>
      <c r="AZ308" s="588">
        <v>0.0</v>
      </c>
      <c r="BA308" s="588">
        <v>-212.27</v>
      </c>
      <c r="BB308" s="589"/>
      <c r="BC308" s="438" t="s">
        <v>1922</v>
      </c>
      <c r="BD308" s="438"/>
      <c r="BE308" s="438" t="s">
        <v>1923</v>
      </c>
      <c r="BF308" s="438" t="s">
        <v>2378</v>
      </c>
      <c r="BG308" s="438" t="s">
        <v>1936</v>
      </c>
      <c r="BH308" s="588">
        <v>0.0</v>
      </c>
      <c r="BI308" s="438"/>
      <c r="BJ308" s="438"/>
      <c r="BK308" s="438"/>
      <c r="BL308" s="438"/>
      <c r="BM308" s="438"/>
      <c r="BN308" s="588"/>
      <c r="BO308" s="438" t="s">
        <v>1931</v>
      </c>
      <c r="BP308" s="438"/>
      <c r="BQ308" s="438"/>
      <c r="BR308" s="438" t="s">
        <v>3604</v>
      </c>
      <c r="BS308" s="438" t="s">
        <v>3605</v>
      </c>
      <c r="BT308" s="438" t="s">
        <v>1936</v>
      </c>
      <c r="BU308" s="589"/>
      <c r="BV308" s="438" t="s">
        <v>1936</v>
      </c>
      <c r="BW308" s="438"/>
      <c r="BX308" s="594">
        <f t="shared" si="3"/>
        <v>0</v>
      </c>
      <c r="BY308" s="311" t="s">
        <v>1943</v>
      </c>
      <c r="BZ308" s="311" t="s">
        <v>3647</v>
      </c>
    </row>
    <row r="309" ht="12.75" hidden="1" customHeight="1">
      <c r="A309" s="311">
        <v>26387.0</v>
      </c>
      <c r="B309" s="591" t="s">
        <v>2372</v>
      </c>
      <c r="C309" s="438" t="s">
        <v>2373</v>
      </c>
      <c r="D309" s="592">
        <v>42955.0</v>
      </c>
      <c r="E309" s="591" t="s">
        <v>3685</v>
      </c>
      <c r="F309" s="438" t="s">
        <v>3638</v>
      </c>
      <c r="G309" s="438" t="s">
        <v>1908</v>
      </c>
      <c r="H309" s="591" t="s">
        <v>1909</v>
      </c>
      <c r="I309" s="438"/>
      <c r="J309" s="593">
        <v>0.0</v>
      </c>
      <c r="K309" s="594">
        <v>-169.4</v>
      </c>
      <c r="L309" s="438" t="s">
        <v>1911</v>
      </c>
      <c r="M309" s="438" t="s">
        <v>3686</v>
      </c>
      <c r="N309" s="438"/>
      <c r="O309" s="594">
        <v>0.0</v>
      </c>
      <c r="P309" s="588">
        <v>0.0</v>
      </c>
      <c r="Q309" s="588">
        <v>0.0</v>
      </c>
      <c r="R309" s="588">
        <v>0.0</v>
      </c>
      <c r="S309" s="588">
        <v>0.0</v>
      </c>
      <c r="T309" s="588">
        <v>0.0</v>
      </c>
      <c r="U309" s="588">
        <v>0.0</v>
      </c>
      <c r="V309" s="594">
        <v>0.0</v>
      </c>
      <c r="W309" s="594">
        <v>0.0</v>
      </c>
      <c r="X309" s="586">
        <v>42951.0</v>
      </c>
      <c r="Y309" s="586"/>
      <c r="Z309" s="438" t="s">
        <v>2538</v>
      </c>
      <c r="AA309" s="438"/>
      <c r="AB309" s="586"/>
      <c r="AC309" s="586"/>
      <c r="AD309" s="586"/>
      <c r="AE309" s="438" t="s">
        <v>1916</v>
      </c>
      <c r="AF309" s="438"/>
      <c r="AG309" s="586"/>
      <c r="AH309" s="586"/>
      <c r="AI309" s="589"/>
      <c r="AJ309" s="438"/>
      <c r="AK309" s="588">
        <v>0.0</v>
      </c>
      <c r="AL309" s="589">
        <v>0.0</v>
      </c>
      <c r="AM309" s="438" t="s">
        <v>3655</v>
      </c>
      <c r="AN309" s="438" t="s">
        <v>3638</v>
      </c>
      <c r="AO309" s="591" t="s">
        <v>3656</v>
      </c>
      <c r="AP309" s="438" t="s">
        <v>3643</v>
      </c>
      <c r="AQ309" s="438" t="s">
        <v>3687</v>
      </c>
      <c r="AR309" s="588">
        <v>0.0</v>
      </c>
      <c r="AS309" s="588">
        <v>0.0</v>
      </c>
      <c r="AT309" s="588">
        <v>0.0</v>
      </c>
      <c r="AU309" s="588">
        <v>0.0</v>
      </c>
      <c r="AV309" s="588">
        <v>0.0</v>
      </c>
      <c r="AW309" s="588">
        <v>0.0</v>
      </c>
      <c r="AX309" s="588">
        <v>0.0</v>
      </c>
      <c r="AY309" s="588">
        <v>0.0</v>
      </c>
      <c r="AZ309" s="588">
        <v>0.0</v>
      </c>
      <c r="BA309" s="588">
        <v>-169.4</v>
      </c>
      <c r="BB309" s="589"/>
      <c r="BC309" s="438" t="s">
        <v>1922</v>
      </c>
      <c r="BD309" s="438"/>
      <c r="BE309" s="438" t="s">
        <v>1923</v>
      </c>
      <c r="BF309" s="438" t="s">
        <v>2378</v>
      </c>
      <c r="BG309" s="438" t="s">
        <v>1936</v>
      </c>
      <c r="BH309" s="588">
        <v>0.0</v>
      </c>
      <c r="BI309" s="438"/>
      <c r="BJ309" s="438"/>
      <c r="BK309" s="438"/>
      <c r="BL309" s="438"/>
      <c r="BM309" s="438"/>
      <c r="BN309" s="588"/>
      <c r="BO309" s="438" t="s">
        <v>1931</v>
      </c>
      <c r="BP309" s="438"/>
      <c r="BQ309" s="438"/>
      <c r="BR309" s="438" t="s">
        <v>3604</v>
      </c>
      <c r="BS309" s="438" t="s">
        <v>3605</v>
      </c>
      <c r="BT309" s="438" t="s">
        <v>1936</v>
      </c>
      <c r="BU309" s="589"/>
      <c r="BV309" s="438" t="s">
        <v>1936</v>
      </c>
      <c r="BW309" s="438"/>
      <c r="BX309" s="594">
        <f t="shared" si="3"/>
        <v>0</v>
      </c>
      <c r="BY309" s="311" t="s">
        <v>1943</v>
      </c>
      <c r="BZ309" s="311" t="s">
        <v>3647</v>
      </c>
    </row>
    <row r="310" ht="12.75" hidden="1" customHeight="1">
      <c r="A310" s="6">
        <v>26496.0</v>
      </c>
      <c r="B310" s="438" t="s">
        <v>2176</v>
      </c>
      <c r="C310" s="438" t="s">
        <v>2177</v>
      </c>
      <c r="D310" s="586">
        <v>42584.0</v>
      </c>
      <c r="E310" s="438" t="s">
        <v>2178</v>
      </c>
      <c r="F310" s="438" t="s">
        <v>1907</v>
      </c>
      <c r="G310" s="438" t="s">
        <v>1908</v>
      </c>
      <c r="H310" s="438" t="s">
        <v>1909</v>
      </c>
      <c r="I310" s="438" t="s">
        <v>2179</v>
      </c>
      <c r="J310" s="587">
        <v>1.0</v>
      </c>
      <c r="K310" s="416">
        <v>29.9</v>
      </c>
      <c r="L310" s="438" t="s">
        <v>1911</v>
      </c>
      <c r="M310" s="438" t="s">
        <v>2180</v>
      </c>
      <c r="N310" s="438" t="s">
        <v>2181</v>
      </c>
      <c r="O310" s="416">
        <v>1.64</v>
      </c>
      <c r="P310" s="588">
        <v>0.0</v>
      </c>
      <c r="Q310" s="588">
        <v>0.0</v>
      </c>
      <c r="R310" s="588">
        <v>2.07</v>
      </c>
      <c r="S310" s="588">
        <v>0.0</v>
      </c>
      <c r="T310" s="588">
        <v>0.0</v>
      </c>
      <c r="U310" s="588">
        <v>0.45</v>
      </c>
      <c r="V310" s="416">
        <v>0.39</v>
      </c>
      <c r="W310" s="416">
        <v>1.79</v>
      </c>
      <c r="X310" s="586">
        <v>42584.0</v>
      </c>
      <c r="Y310" s="586">
        <v>42590.7875</v>
      </c>
      <c r="Z310" s="438" t="s">
        <v>1914</v>
      </c>
      <c r="AA310" s="438" t="s">
        <v>1915</v>
      </c>
      <c r="AB310" s="586">
        <v>42590.7875</v>
      </c>
      <c r="AC310" s="586">
        <v>42590.0</v>
      </c>
      <c r="AD310" s="586">
        <v>42594.0</v>
      </c>
      <c r="AE310" s="438" t="s">
        <v>1916</v>
      </c>
      <c r="AF310" s="438"/>
      <c r="AG310" s="586"/>
      <c r="AH310" s="586"/>
      <c r="AI310" s="589"/>
      <c r="AJ310" s="438"/>
      <c r="AK310" s="588">
        <v>3.58</v>
      </c>
      <c r="AL310" s="589">
        <v>0.0</v>
      </c>
      <c r="AM310" s="438" t="s">
        <v>1917</v>
      </c>
      <c r="AN310" s="438" t="s">
        <v>1918</v>
      </c>
      <c r="AO310" s="438" t="s">
        <v>1919</v>
      </c>
      <c r="AP310" s="438" t="s">
        <v>1920</v>
      </c>
      <c r="AQ310" s="438" t="s">
        <v>2182</v>
      </c>
      <c r="AR310" s="588">
        <v>0.0</v>
      </c>
      <c r="AS310" s="588">
        <v>0.0</v>
      </c>
      <c r="AT310" s="588">
        <v>0.0</v>
      </c>
      <c r="AU310" s="588">
        <v>0.0</v>
      </c>
      <c r="AV310" s="588">
        <v>0.0</v>
      </c>
      <c r="AW310" s="588">
        <v>0.43</v>
      </c>
      <c r="AX310" s="588">
        <v>13.75</v>
      </c>
      <c r="AY310" s="588">
        <v>0.0</v>
      </c>
      <c r="AZ310" s="588">
        <v>0.45</v>
      </c>
      <c r="BA310" s="588">
        <v>29.9</v>
      </c>
      <c r="BB310" s="589">
        <v>24732.0</v>
      </c>
      <c r="BC310" s="438" t="s">
        <v>1922</v>
      </c>
      <c r="BD310" s="438"/>
      <c r="BE310" s="438" t="s">
        <v>1923</v>
      </c>
      <c r="BF310" s="438" t="s">
        <v>1924</v>
      </c>
      <c r="BG310" s="438" t="s">
        <v>1925</v>
      </c>
      <c r="BH310" s="588">
        <v>0.0</v>
      </c>
      <c r="BI310" s="438" t="s">
        <v>1926</v>
      </c>
      <c r="BJ310" s="438" t="s">
        <v>1927</v>
      </c>
      <c r="BK310" s="438" t="s">
        <v>1928</v>
      </c>
      <c r="BL310" s="438" t="s">
        <v>1929</v>
      </c>
      <c r="BM310" s="438" t="s">
        <v>1930</v>
      </c>
      <c r="BN310" s="588">
        <v>29.9</v>
      </c>
      <c r="BO310" s="438" t="s">
        <v>1931</v>
      </c>
      <c r="BP310" s="438" t="s">
        <v>1932</v>
      </c>
      <c r="BQ310" s="438" t="s">
        <v>2183</v>
      </c>
      <c r="BR310" s="438" t="s">
        <v>3604</v>
      </c>
      <c r="BS310" s="438" t="s">
        <v>3605</v>
      </c>
      <c r="BT310" s="438" t="s">
        <v>1936</v>
      </c>
      <c r="BU310" s="589"/>
      <c r="BV310" s="438" t="s">
        <v>1936</v>
      </c>
      <c r="BW310" s="438"/>
      <c r="BX310" s="416">
        <f t="shared" si="3"/>
        <v>3.82</v>
      </c>
      <c r="BY310" s="89" t="s">
        <v>1943</v>
      </c>
      <c r="BZ310" s="89" t="s">
        <v>2184</v>
      </c>
    </row>
    <row r="311" ht="12.75" hidden="1" customHeight="1">
      <c r="A311" s="6">
        <v>30927.0</v>
      </c>
      <c r="B311" s="438" t="s">
        <v>3688</v>
      </c>
      <c r="C311" s="438" t="s">
        <v>3689</v>
      </c>
      <c r="D311" s="586">
        <v>42843.0</v>
      </c>
      <c r="E311" s="438" t="s">
        <v>3690</v>
      </c>
      <c r="F311" s="438" t="s">
        <v>3638</v>
      </c>
      <c r="G311" s="438" t="s">
        <v>1908</v>
      </c>
      <c r="H311" s="438" t="s">
        <v>1909</v>
      </c>
      <c r="I311" s="438"/>
      <c r="J311" s="587">
        <v>0.0</v>
      </c>
      <c r="K311" s="416">
        <v>-74.4</v>
      </c>
      <c r="L311" s="438" t="s">
        <v>1911</v>
      </c>
      <c r="M311" s="438" t="s">
        <v>3691</v>
      </c>
      <c r="N311" s="438"/>
      <c r="O311" s="416">
        <v>0.0</v>
      </c>
      <c r="P311" s="588">
        <v>0.0</v>
      </c>
      <c r="Q311" s="588">
        <v>0.0</v>
      </c>
      <c r="R311" s="588">
        <v>0.0</v>
      </c>
      <c r="S311" s="588">
        <v>0.0</v>
      </c>
      <c r="T311" s="588">
        <v>0.0</v>
      </c>
      <c r="U311" s="588">
        <v>0.0</v>
      </c>
      <c r="V311" s="416">
        <v>0.0</v>
      </c>
      <c r="W311" s="416">
        <v>0.0</v>
      </c>
      <c r="X311" s="586">
        <v>42817.0</v>
      </c>
      <c r="Y311" s="586"/>
      <c r="Z311" s="438" t="s">
        <v>2538</v>
      </c>
      <c r="AA311" s="438"/>
      <c r="AB311" s="586"/>
      <c r="AC311" s="586"/>
      <c r="AD311" s="586"/>
      <c r="AE311" s="438" t="s">
        <v>1916</v>
      </c>
      <c r="AF311" s="438"/>
      <c r="AG311" s="586"/>
      <c r="AH311" s="586"/>
      <c r="AI311" s="589"/>
      <c r="AJ311" s="438"/>
      <c r="AK311" s="588">
        <v>0.0</v>
      </c>
      <c r="AL311" s="589">
        <v>0.0</v>
      </c>
      <c r="AM311" s="438" t="s">
        <v>3655</v>
      </c>
      <c r="AN311" s="438" t="s">
        <v>3638</v>
      </c>
      <c r="AO311" s="438" t="s">
        <v>3656</v>
      </c>
      <c r="AP311" s="438" t="s">
        <v>3643</v>
      </c>
      <c r="AQ311" s="438" t="s">
        <v>3692</v>
      </c>
      <c r="AR311" s="588">
        <v>0.0</v>
      </c>
      <c r="AS311" s="588">
        <v>0.0</v>
      </c>
      <c r="AT311" s="588">
        <v>0.0</v>
      </c>
      <c r="AU311" s="588">
        <v>0.0</v>
      </c>
      <c r="AV311" s="588">
        <v>0.0</v>
      </c>
      <c r="AW311" s="588">
        <v>0.0</v>
      </c>
      <c r="AX311" s="588">
        <v>0.0</v>
      </c>
      <c r="AY311" s="588">
        <v>0.0</v>
      </c>
      <c r="AZ311" s="588">
        <v>0.0</v>
      </c>
      <c r="BA311" s="588">
        <v>-74.4</v>
      </c>
      <c r="BB311" s="589"/>
      <c r="BC311" s="438" t="s">
        <v>1922</v>
      </c>
      <c r="BD311" s="438"/>
      <c r="BE311" s="438" t="s">
        <v>1923</v>
      </c>
      <c r="BF311" s="438" t="s">
        <v>3693</v>
      </c>
      <c r="BG311" s="438" t="s">
        <v>1936</v>
      </c>
      <c r="BH311" s="588">
        <v>0.0</v>
      </c>
      <c r="BI311" s="438"/>
      <c r="BJ311" s="438"/>
      <c r="BK311" s="438"/>
      <c r="BL311" s="438"/>
      <c r="BM311" s="438"/>
      <c r="BN311" s="588"/>
      <c r="BO311" s="438" t="s">
        <v>1931</v>
      </c>
      <c r="BP311" s="438"/>
      <c r="BQ311" s="438"/>
      <c r="BR311" s="438" t="s">
        <v>3604</v>
      </c>
      <c r="BS311" s="438" t="s">
        <v>3605</v>
      </c>
      <c r="BT311" s="438" t="s">
        <v>1936</v>
      </c>
      <c r="BU311" s="589"/>
      <c r="BV311" s="438" t="s">
        <v>1936</v>
      </c>
      <c r="BW311" s="438"/>
      <c r="BX311" s="416">
        <f t="shared" si="3"/>
        <v>0</v>
      </c>
      <c r="BY311" s="89" t="s">
        <v>1943</v>
      </c>
      <c r="BZ311" s="89" t="s">
        <v>3694</v>
      </c>
    </row>
    <row r="312" ht="12.75" hidden="1" customHeight="1">
      <c r="A312" s="311">
        <v>30927.0</v>
      </c>
      <c r="B312" s="591" t="s">
        <v>3688</v>
      </c>
      <c r="C312" s="438" t="s">
        <v>3689</v>
      </c>
      <c r="D312" s="592">
        <v>42856.0</v>
      </c>
      <c r="E312" s="591" t="s">
        <v>3695</v>
      </c>
      <c r="F312" s="438" t="s">
        <v>3638</v>
      </c>
      <c r="G312" s="438" t="s">
        <v>1908</v>
      </c>
      <c r="H312" s="591" t="s">
        <v>1909</v>
      </c>
      <c r="I312" s="438"/>
      <c r="J312" s="593">
        <v>0.0</v>
      </c>
      <c r="K312" s="594">
        <v>-157.02</v>
      </c>
      <c r="L312" s="438" t="s">
        <v>1911</v>
      </c>
      <c r="M312" s="438" t="s">
        <v>3696</v>
      </c>
      <c r="N312" s="438"/>
      <c r="O312" s="594">
        <v>0.0</v>
      </c>
      <c r="P312" s="588">
        <v>0.0</v>
      </c>
      <c r="Q312" s="588">
        <v>0.0</v>
      </c>
      <c r="R312" s="588">
        <v>0.0</v>
      </c>
      <c r="S312" s="588">
        <v>0.0</v>
      </c>
      <c r="T312" s="588">
        <v>0.0</v>
      </c>
      <c r="U312" s="588">
        <v>0.0</v>
      </c>
      <c r="V312" s="594">
        <v>0.0</v>
      </c>
      <c r="W312" s="594">
        <v>0.0</v>
      </c>
      <c r="X312" s="586">
        <v>42800.0</v>
      </c>
      <c r="Y312" s="586"/>
      <c r="Z312" s="438" t="s">
        <v>2538</v>
      </c>
      <c r="AA312" s="438"/>
      <c r="AB312" s="586"/>
      <c r="AC312" s="586"/>
      <c r="AD312" s="586"/>
      <c r="AE312" s="438" t="s">
        <v>1916</v>
      </c>
      <c r="AF312" s="438"/>
      <c r="AG312" s="586"/>
      <c r="AH312" s="586"/>
      <c r="AI312" s="589"/>
      <c r="AJ312" s="438"/>
      <c r="AK312" s="588">
        <v>0.0</v>
      </c>
      <c r="AL312" s="589">
        <v>0.0</v>
      </c>
      <c r="AM312" s="438" t="s">
        <v>3655</v>
      </c>
      <c r="AN312" s="438" t="s">
        <v>3638</v>
      </c>
      <c r="AO312" s="591" t="s">
        <v>3656</v>
      </c>
      <c r="AP312" s="438" t="s">
        <v>3643</v>
      </c>
      <c r="AQ312" s="438" t="s">
        <v>3697</v>
      </c>
      <c r="AR312" s="588">
        <v>0.0</v>
      </c>
      <c r="AS312" s="588">
        <v>0.0</v>
      </c>
      <c r="AT312" s="588">
        <v>0.0</v>
      </c>
      <c r="AU312" s="588">
        <v>0.0</v>
      </c>
      <c r="AV312" s="588">
        <v>0.0</v>
      </c>
      <c r="AW312" s="588">
        <v>0.0</v>
      </c>
      <c r="AX312" s="588">
        <v>0.0</v>
      </c>
      <c r="AY312" s="588">
        <v>0.0</v>
      </c>
      <c r="AZ312" s="588">
        <v>0.0</v>
      </c>
      <c r="BA312" s="588">
        <v>-157.02</v>
      </c>
      <c r="BB312" s="589"/>
      <c r="BC312" s="438" t="s">
        <v>1922</v>
      </c>
      <c r="BD312" s="438"/>
      <c r="BE312" s="438" t="s">
        <v>1923</v>
      </c>
      <c r="BF312" s="438" t="s">
        <v>3693</v>
      </c>
      <c r="BG312" s="438" t="s">
        <v>1936</v>
      </c>
      <c r="BH312" s="588">
        <v>0.0</v>
      </c>
      <c r="BI312" s="438"/>
      <c r="BJ312" s="438"/>
      <c r="BK312" s="438"/>
      <c r="BL312" s="438"/>
      <c r="BM312" s="438"/>
      <c r="BN312" s="588"/>
      <c r="BO312" s="438" t="s">
        <v>1931</v>
      </c>
      <c r="BP312" s="438"/>
      <c r="BQ312" s="438"/>
      <c r="BR312" s="438" t="s">
        <v>3604</v>
      </c>
      <c r="BS312" s="438" t="s">
        <v>3605</v>
      </c>
      <c r="BT312" s="438" t="s">
        <v>1936</v>
      </c>
      <c r="BU312" s="589"/>
      <c r="BV312" s="438" t="s">
        <v>1936</v>
      </c>
      <c r="BW312" s="438"/>
      <c r="BX312" s="594">
        <f t="shared" si="3"/>
        <v>0</v>
      </c>
      <c r="BY312" s="311" t="s">
        <v>1943</v>
      </c>
      <c r="BZ312" s="311" t="s">
        <v>3694</v>
      </c>
    </row>
    <row r="313" ht="12.75" hidden="1" customHeight="1">
      <c r="A313" s="311">
        <v>30927.0</v>
      </c>
      <c r="B313" s="591" t="s">
        <v>3688</v>
      </c>
      <c r="C313" s="438" t="s">
        <v>3689</v>
      </c>
      <c r="D313" s="592">
        <v>42898.0</v>
      </c>
      <c r="E313" s="591" t="s">
        <v>3698</v>
      </c>
      <c r="F313" s="438" t="s">
        <v>3638</v>
      </c>
      <c r="G313" s="438" t="s">
        <v>1908</v>
      </c>
      <c r="H313" s="591" t="s">
        <v>1909</v>
      </c>
      <c r="I313" s="438"/>
      <c r="J313" s="593">
        <v>0.0</v>
      </c>
      <c r="K313" s="594">
        <v>-9.34</v>
      </c>
      <c r="L313" s="438" t="s">
        <v>1911</v>
      </c>
      <c r="M313" s="438" t="s">
        <v>3699</v>
      </c>
      <c r="N313" s="438"/>
      <c r="O313" s="594">
        <v>0.0</v>
      </c>
      <c r="P313" s="588">
        <v>0.0</v>
      </c>
      <c r="Q313" s="588">
        <v>0.0</v>
      </c>
      <c r="R313" s="588">
        <v>0.0</v>
      </c>
      <c r="S313" s="588">
        <v>0.0</v>
      </c>
      <c r="T313" s="588">
        <v>0.0</v>
      </c>
      <c r="U313" s="588">
        <v>0.0</v>
      </c>
      <c r="V313" s="594">
        <v>0.0</v>
      </c>
      <c r="W313" s="594">
        <v>0.0</v>
      </c>
      <c r="X313" s="586">
        <v>42800.0</v>
      </c>
      <c r="Y313" s="586"/>
      <c r="Z313" s="438" t="s">
        <v>2538</v>
      </c>
      <c r="AA313" s="438"/>
      <c r="AB313" s="586"/>
      <c r="AC313" s="586"/>
      <c r="AD313" s="586"/>
      <c r="AE313" s="438" t="s">
        <v>1916</v>
      </c>
      <c r="AF313" s="438"/>
      <c r="AG313" s="586"/>
      <c r="AH313" s="586"/>
      <c r="AI313" s="589"/>
      <c r="AJ313" s="438"/>
      <c r="AK313" s="588">
        <v>0.0</v>
      </c>
      <c r="AL313" s="589">
        <v>0.0</v>
      </c>
      <c r="AM313" s="438" t="s">
        <v>3655</v>
      </c>
      <c r="AN313" s="438" t="s">
        <v>3638</v>
      </c>
      <c r="AO313" s="591" t="s">
        <v>3656</v>
      </c>
      <c r="AP313" s="438" t="s">
        <v>3643</v>
      </c>
      <c r="AQ313" s="438" t="s">
        <v>3700</v>
      </c>
      <c r="AR313" s="588">
        <v>0.0</v>
      </c>
      <c r="AS313" s="588">
        <v>0.0</v>
      </c>
      <c r="AT313" s="588">
        <v>0.0</v>
      </c>
      <c r="AU313" s="588">
        <v>0.0</v>
      </c>
      <c r="AV313" s="588">
        <v>0.0</v>
      </c>
      <c r="AW313" s="588">
        <v>0.0</v>
      </c>
      <c r="AX313" s="588">
        <v>0.0</v>
      </c>
      <c r="AY313" s="588">
        <v>0.0</v>
      </c>
      <c r="AZ313" s="588">
        <v>0.0</v>
      </c>
      <c r="BA313" s="588">
        <v>-9.34</v>
      </c>
      <c r="BB313" s="589"/>
      <c r="BC313" s="438" t="s">
        <v>1922</v>
      </c>
      <c r="BD313" s="438"/>
      <c r="BE313" s="438" t="s">
        <v>1923</v>
      </c>
      <c r="BF313" s="438" t="s">
        <v>3693</v>
      </c>
      <c r="BG313" s="438" t="s">
        <v>1936</v>
      </c>
      <c r="BH313" s="588">
        <v>0.0</v>
      </c>
      <c r="BI313" s="438"/>
      <c r="BJ313" s="438"/>
      <c r="BK313" s="438"/>
      <c r="BL313" s="438"/>
      <c r="BM313" s="438"/>
      <c r="BN313" s="588"/>
      <c r="BO313" s="438" t="s">
        <v>1931</v>
      </c>
      <c r="BP313" s="438"/>
      <c r="BQ313" s="438"/>
      <c r="BR313" s="438" t="s">
        <v>3604</v>
      </c>
      <c r="BS313" s="438" t="s">
        <v>3605</v>
      </c>
      <c r="BT313" s="438" t="s">
        <v>1936</v>
      </c>
      <c r="BU313" s="589"/>
      <c r="BV313" s="438" t="s">
        <v>1936</v>
      </c>
      <c r="BW313" s="438"/>
      <c r="BX313" s="594">
        <f t="shared" si="3"/>
        <v>0</v>
      </c>
      <c r="BY313" s="311" t="s">
        <v>1943</v>
      </c>
      <c r="BZ313" s="311" t="s">
        <v>3694</v>
      </c>
    </row>
    <row r="314" ht="12.75" hidden="1" customHeight="1">
      <c r="A314" s="311">
        <v>30927.0</v>
      </c>
      <c r="B314" s="591" t="s">
        <v>3688</v>
      </c>
      <c r="C314" s="438" t="s">
        <v>3689</v>
      </c>
      <c r="D314" s="592">
        <v>42898.0</v>
      </c>
      <c r="E314" s="591" t="s">
        <v>3701</v>
      </c>
      <c r="F314" s="438" t="s">
        <v>3638</v>
      </c>
      <c r="G314" s="438" t="s">
        <v>1908</v>
      </c>
      <c r="H314" s="591" t="s">
        <v>1909</v>
      </c>
      <c r="I314" s="438"/>
      <c r="J314" s="593">
        <v>0.0</v>
      </c>
      <c r="K314" s="594">
        <v>-9.26</v>
      </c>
      <c r="L314" s="438" t="s">
        <v>1911</v>
      </c>
      <c r="M314" s="438" t="s">
        <v>3699</v>
      </c>
      <c r="N314" s="438"/>
      <c r="O314" s="594">
        <v>0.0</v>
      </c>
      <c r="P314" s="588">
        <v>0.0</v>
      </c>
      <c r="Q314" s="588">
        <v>0.0</v>
      </c>
      <c r="R314" s="588">
        <v>0.0</v>
      </c>
      <c r="S314" s="588">
        <v>0.0</v>
      </c>
      <c r="T314" s="588">
        <v>0.0</v>
      </c>
      <c r="U314" s="588">
        <v>0.0</v>
      </c>
      <c r="V314" s="594">
        <v>0.0</v>
      </c>
      <c r="W314" s="594">
        <v>0.0</v>
      </c>
      <c r="X314" s="586">
        <v>42845.0</v>
      </c>
      <c r="Y314" s="586"/>
      <c r="Z314" s="438" t="s">
        <v>2538</v>
      </c>
      <c r="AA314" s="438"/>
      <c r="AB314" s="586"/>
      <c r="AC314" s="586"/>
      <c r="AD314" s="586"/>
      <c r="AE314" s="438" t="s">
        <v>1916</v>
      </c>
      <c r="AF314" s="438"/>
      <c r="AG314" s="586"/>
      <c r="AH314" s="586"/>
      <c r="AI314" s="589"/>
      <c r="AJ314" s="438"/>
      <c r="AK314" s="588">
        <v>0.0</v>
      </c>
      <c r="AL314" s="589">
        <v>0.0</v>
      </c>
      <c r="AM314" s="438" t="s">
        <v>3655</v>
      </c>
      <c r="AN314" s="438" t="s">
        <v>3638</v>
      </c>
      <c r="AO314" s="591" t="s">
        <v>3656</v>
      </c>
      <c r="AP314" s="438" t="s">
        <v>3643</v>
      </c>
      <c r="AQ314" s="438" t="s">
        <v>3702</v>
      </c>
      <c r="AR314" s="588">
        <v>0.0</v>
      </c>
      <c r="AS314" s="588">
        <v>0.0</v>
      </c>
      <c r="AT314" s="588">
        <v>0.0</v>
      </c>
      <c r="AU314" s="588">
        <v>0.0</v>
      </c>
      <c r="AV314" s="588">
        <v>0.0</v>
      </c>
      <c r="AW314" s="588">
        <v>0.0</v>
      </c>
      <c r="AX314" s="588">
        <v>0.0</v>
      </c>
      <c r="AY314" s="588">
        <v>0.0</v>
      </c>
      <c r="AZ314" s="588">
        <v>0.0</v>
      </c>
      <c r="BA314" s="588">
        <v>-9.26</v>
      </c>
      <c r="BB314" s="589"/>
      <c r="BC314" s="438" t="s">
        <v>1922</v>
      </c>
      <c r="BD314" s="438"/>
      <c r="BE314" s="438" t="s">
        <v>1923</v>
      </c>
      <c r="BF314" s="438" t="s">
        <v>3693</v>
      </c>
      <c r="BG314" s="438" t="s">
        <v>1936</v>
      </c>
      <c r="BH314" s="588">
        <v>0.0</v>
      </c>
      <c r="BI314" s="438"/>
      <c r="BJ314" s="438"/>
      <c r="BK314" s="438"/>
      <c r="BL314" s="438"/>
      <c r="BM314" s="438"/>
      <c r="BN314" s="588"/>
      <c r="BO314" s="438" t="s">
        <v>1931</v>
      </c>
      <c r="BP314" s="438"/>
      <c r="BQ314" s="438"/>
      <c r="BR314" s="438" t="s">
        <v>3604</v>
      </c>
      <c r="BS314" s="438" t="s">
        <v>3605</v>
      </c>
      <c r="BT314" s="438" t="s">
        <v>1936</v>
      </c>
      <c r="BU314" s="589"/>
      <c r="BV314" s="438" t="s">
        <v>1936</v>
      </c>
      <c r="BW314" s="438"/>
      <c r="BX314" s="594">
        <f t="shared" si="3"/>
        <v>0</v>
      </c>
      <c r="BY314" s="311" t="s">
        <v>1943</v>
      </c>
      <c r="BZ314" s="311" t="s">
        <v>3694</v>
      </c>
    </row>
    <row r="315" ht="12.75" hidden="1" customHeight="1">
      <c r="A315" s="311">
        <v>30927.0</v>
      </c>
      <c r="B315" s="591" t="s">
        <v>3688</v>
      </c>
      <c r="C315" s="438" t="s">
        <v>3689</v>
      </c>
      <c r="D315" s="592">
        <v>42956.0</v>
      </c>
      <c r="E315" s="591" t="s">
        <v>3703</v>
      </c>
      <c r="F315" s="438" t="s">
        <v>3638</v>
      </c>
      <c r="G315" s="438" t="s">
        <v>1908</v>
      </c>
      <c r="H315" s="591" t="s">
        <v>1909</v>
      </c>
      <c r="I315" s="438"/>
      <c r="J315" s="593">
        <v>0.0</v>
      </c>
      <c r="K315" s="594">
        <v>-14.42</v>
      </c>
      <c r="L315" s="438" t="s">
        <v>1911</v>
      </c>
      <c r="M315" s="438" t="s">
        <v>3704</v>
      </c>
      <c r="N315" s="438"/>
      <c r="O315" s="594">
        <v>0.0</v>
      </c>
      <c r="P315" s="588">
        <v>0.0</v>
      </c>
      <c r="Q315" s="588">
        <v>0.0</v>
      </c>
      <c r="R315" s="588">
        <v>0.0</v>
      </c>
      <c r="S315" s="588">
        <v>0.0</v>
      </c>
      <c r="T315" s="588">
        <v>0.0</v>
      </c>
      <c r="U315" s="588">
        <v>0.0</v>
      </c>
      <c r="V315" s="594">
        <v>0.0</v>
      </c>
      <c r="W315" s="594">
        <v>0.0</v>
      </c>
      <c r="X315" s="586">
        <v>42913.0</v>
      </c>
      <c r="Y315" s="586"/>
      <c r="Z315" s="438" t="s">
        <v>2538</v>
      </c>
      <c r="AA315" s="438"/>
      <c r="AB315" s="586"/>
      <c r="AC315" s="586"/>
      <c r="AD315" s="586"/>
      <c r="AE315" s="438" t="s">
        <v>1916</v>
      </c>
      <c r="AF315" s="438"/>
      <c r="AG315" s="586"/>
      <c r="AH315" s="586"/>
      <c r="AI315" s="589"/>
      <c r="AJ315" s="438"/>
      <c r="AK315" s="588">
        <v>0.0</v>
      </c>
      <c r="AL315" s="589">
        <v>0.0</v>
      </c>
      <c r="AM315" s="438" t="s">
        <v>3655</v>
      </c>
      <c r="AN315" s="438" t="s">
        <v>3638</v>
      </c>
      <c r="AO315" s="591" t="s">
        <v>3656</v>
      </c>
      <c r="AP315" s="438" t="s">
        <v>3643</v>
      </c>
      <c r="AQ315" s="438" t="s">
        <v>3705</v>
      </c>
      <c r="AR315" s="588">
        <v>0.0</v>
      </c>
      <c r="AS315" s="588">
        <v>0.0</v>
      </c>
      <c r="AT315" s="588">
        <v>0.0</v>
      </c>
      <c r="AU315" s="588">
        <v>0.0</v>
      </c>
      <c r="AV315" s="588">
        <v>0.0</v>
      </c>
      <c r="AW315" s="588">
        <v>0.0</v>
      </c>
      <c r="AX315" s="588">
        <v>0.0</v>
      </c>
      <c r="AY315" s="588">
        <v>0.0</v>
      </c>
      <c r="AZ315" s="588">
        <v>0.0</v>
      </c>
      <c r="BA315" s="588">
        <v>-14.42</v>
      </c>
      <c r="BB315" s="589"/>
      <c r="BC315" s="438" t="s">
        <v>1922</v>
      </c>
      <c r="BD315" s="438"/>
      <c r="BE315" s="438" t="s">
        <v>1923</v>
      </c>
      <c r="BF315" s="438" t="s">
        <v>3693</v>
      </c>
      <c r="BG315" s="438" t="s">
        <v>1936</v>
      </c>
      <c r="BH315" s="588">
        <v>0.0</v>
      </c>
      <c r="BI315" s="438"/>
      <c r="BJ315" s="438"/>
      <c r="BK315" s="438"/>
      <c r="BL315" s="438"/>
      <c r="BM315" s="438"/>
      <c r="BN315" s="588"/>
      <c r="BO315" s="438" t="s">
        <v>1931</v>
      </c>
      <c r="BP315" s="438"/>
      <c r="BQ315" s="438"/>
      <c r="BR315" s="438" t="s">
        <v>3604</v>
      </c>
      <c r="BS315" s="438" t="s">
        <v>3605</v>
      </c>
      <c r="BT315" s="438" t="s">
        <v>1936</v>
      </c>
      <c r="BU315" s="589"/>
      <c r="BV315" s="438" t="s">
        <v>1936</v>
      </c>
      <c r="BW315" s="438"/>
      <c r="BX315" s="594">
        <f t="shared" si="3"/>
        <v>0</v>
      </c>
      <c r="BY315" s="311" t="s">
        <v>1943</v>
      </c>
      <c r="BZ315" s="311" t="s">
        <v>3694</v>
      </c>
    </row>
    <row r="316" ht="12.75" hidden="1" customHeight="1">
      <c r="A316" s="311">
        <v>30927.0</v>
      </c>
      <c r="B316" s="591" t="s">
        <v>3688</v>
      </c>
      <c r="C316" s="438" t="s">
        <v>3689</v>
      </c>
      <c r="D316" s="592">
        <v>42956.0</v>
      </c>
      <c r="E316" s="591" t="s">
        <v>3706</v>
      </c>
      <c r="F316" s="438" t="s">
        <v>3638</v>
      </c>
      <c r="G316" s="438" t="s">
        <v>1908</v>
      </c>
      <c r="H316" s="591" t="s">
        <v>1909</v>
      </c>
      <c r="I316" s="438"/>
      <c r="J316" s="593">
        <v>0.0</v>
      </c>
      <c r="K316" s="594">
        <v>-8.88</v>
      </c>
      <c r="L316" s="438" t="s">
        <v>1911</v>
      </c>
      <c r="M316" s="438" t="s">
        <v>3704</v>
      </c>
      <c r="N316" s="438"/>
      <c r="O316" s="594">
        <v>0.0</v>
      </c>
      <c r="P316" s="588">
        <v>0.0</v>
      </c>
      <c r="Q316" s="588">
        <v>0.0</v>
      </c>
      <c r="R316" s="588">
        <v>0.0</v>
      </c>
      <c r="S316" s="588">
        <v>0.0</v>
      </c>
      <c r="T316" s="588">
        <v>0.0</v>
      </c>
      <c r="U316" s="588">
        <v>0.0</v>
      </c>
      <c r="V316" s="594">
        <v>0.0</v>
      </c>
      <c r="W316" s="594">
        <v>0.0</v>
      </c>
      <c r="X316" s="586">
        <v>42913.0</v>
      </c>
      <c r="Y316" s="586"/>
      <c r="Z316" s="438" t="s">
        <v>2538</v>
      </c>
      <c r="AA316" s="438"/>
      <c r="AB316" s="586"/>
      <c r="AC316" s="586"/>
      <c r="AD316" s="586"/>
      <c r="AE316" s="438" t="s">
        <v>1916</v>
      </c>
      <c r="AF316" s="438"/>
      <c r="AG316" s="586"/>
      <c r="AH316" s="586"/>
      <c r="AI316" s="589"/>
      <c r="AJ316" s="438"/>
      <c r="AK316" s="588">
        <v>0.0</v>
      </c>
      <c r="AL316" s="589">
        <v>0.0</v>
      </c>
      <c r="AM316" s="438" t="s">
        <v>3655</v>
      </c>
      <c r="AN316" s="438" t="s">
        <v>3638</v>
      </c>
      <c r="AO316" s="591" t="s">
        <v>3656</v>
      </c>
      <c r="AP316" s="438" t="s">
        <v>3643</v>
      </c>
      <c r="AQ316" s="438" t="s">
        <v>3707</v>
      </c>
      <c r="AR316" s="588">
        <v>0.0</v>
      </c>
      <c r="AS316" s="588">
        <v>0.0</v>
      </c>
      <c r="AT316" s="588">
        <v>0.0</v>
      </c>
      <c r="AU316" s="588">
        <v>0.0</v>
      </c>
      <c r="AV316" s="588">
        <v>0.0</v>
      </c>
      <c r="AW316" s="588">
        <v>0.0</v>
      </c>
      <c r="AX316" s="588">
        <v>0.0</v>
      </c>
      <c r="AY316" s="588">
        <v>0.0</v>
      </c>
      <c r="AZ316" s="588">
        <v>0.0</v>
      </c>
      <c r="BA316" s="588">
        <v>-8.88</v>
      </c>
      <c r="BB316" s="589"/>
      <c r="BC316" s="438" t="s">
        <v>1922</v>
      </c>
      <c r="BD316" s="438"/>
      <c r="BE316" s="438" t="s">
        <v>1923</v>
      </c>
      <c r="BF316" s="438" t="s">
        <v>3693</v>
      </c>
      <c r="BG316" s="438" t="s">
        <v>1936</v>
      </c>
      <c r="BH316" s="588">
        <v>0.0</v>
      </c>
      <c r="BI316" s="438"/>
      <c r="BJ316" s="438"/>
      <c r="BK316" s="438"/>
      <c r="BL316" s="438"/>
      <c r="BM316" s="438"/>
      <c r="BN316" s="588"/>
      <c r="BO316" s="438" t="s">
        <v>1931</v>
      </c>
      <c r="BP316" s="438"/>
      <c r="BQ316" s="438"/>
      <c r="BR316" s="438" t="s">
        <v>3604</v>
      </c>
      <c r="BS316" s="438" t="s">
        <v>3605</v>
      </c>
      <c r="BT316" s="438" t="s">
        <v>1936</v>
      </c>
      <c r="BU316" s="589"/>
      <c r="BV316" s="438" t="s">
        <v>1936</v>
      </c>
      <c r="BW316" s="438"/>
      <c r="BX316" s="594">
        <f t="shared" si="3"/>
        <v>0</v>
      </c>
      <c r="BY316" s="311" t="s">
        <v>1943</v>
      </c>
      <c r="BZ316" s="311" t="s">
        <v>3694</v>
      </c>
    </row>
    <row r="317" ht="12.75" hidden="1" customHeight="1">
      <c r="A317" s="311">
        <v>30927.0</v>
      </c>
      <c r="B317" s="591" t="s">
        <v>3688</v>
      </c>
      <c r="C317" s="438" t="s">
        <v>3689</v>
      </c>
      <c r="D317" s="592">
        <v>42968.0</v>
      </c>
      <c r="E317" s="591" t="s">
        <v>3708</v>
      </c>
      <c r="F317" s="438" t="s">
        <v>3638</v>
      </c>
      <c r="G317" s="438" t="s">
        <v>1908</v>
      </c>
      <c r="H317" s="591" t="s">
        <v>1909</v>
      </c>
      <c r="I317" s="438"/>
      <c r="J317" s="593">
        <v>0.0</v>
      </c>
      <c r="K317" s="594">
        <v>-74.4</v>
      </c>
      <c r="L317" s="438" t="s">
        <v>1911</v>
      </c>
      <c r="M317" s="438" t="s">
        <v>3709</v>
      </c>
      <c r="N317" s="438"/>
      <c r="O317" s="594">
        <v>0.0</v>
      </c>
      <c r="P317" s="588">
        <v>0.0</v>
      </c>
      <c r="Q317" s="588">
        <v>0.0</v>
      </c>
      <c r="R317" s="588">
        <v>0.0</v>
      </c>
      <c r="S317" s="588">
        <v>0.0</v>
      </c>
      <c r="T317" s="588">
        <v>0.0</v>
      </c>
      <c r="U317" s="588">
        <v>0.0</v>
      </c>
      <c r="V317" s="594">
        <v>0.0</v>
      </c>
      <c r="W317" s="594">
        <v>0.0</v>
      </c>
      <c r="X317" s="586">
        <v>42943.0</v>
      </c>
      <c r="Y317" s="586"/>
      <c r="Z317" s="438" t="s">
        <v>2538</v>
      </c>
      <c r="AA317" s="438"/>
      <c r="AB317" s="586"/>
      <c r="AC317" s="586"/>
      <c r="AD317" s="586"/>
      <c r="AE317" s="438" t="s">
        <v>1916</v>
      </c>
      <c r="AF317" s="438"/>
      <c r="AG317" s="586"/>
      <c r="AH317" s="586"/>
      <c r="AI317" s="589"/>
      <c r="AJ317" s="438"/>
      <c r="AK317" s="588">
        <v>0.0</v>
      </c>
      <c r="AL317" s="589">
        <v>0.0</v>
      </c>
      <c r="AM317" s="438" t="s">
        <v>3655</v>
      </c>
      <c r="AN317" s="438" t="s">
        <v>3638</v>
      </c>
      <c r="AO317" s="591" t="s">
        <v>3656</v>
      </c>
      <c r="AP317" s="438" t="s">
        <v>3643</v>
      </c>
      <c r="AQ317" s="438" t="s">
        <v>3710</v>
      </c>
      <c r="AR317" s="588">
        <v>0.0</v>
      </c>
      <c r="AS317" s="588">
        <v>0.0</v>
      </c>
      <c r="AT317" s="588">
        <v>0.0</v>
      </c>
      <c r="AU317" s="588">
        <v>0.0</v>
      </c>
      <c r="AV317" s="588">
        <v>0.0</v>
      </c>
      <c r="AW317" s="588">
        <v>0.0</v>
      </c>
      <c r="AX317" s="588">
        <v>0.0</v>
      </c>
      <c r="AY317" s="588">
        <v>0.0</v>
      </c>
      <c r="AZ317" s="588">
        <v>0.0</v>
      </c>
      <c r="BA317" s="588">
        <v>-74.4</v>
      </c>
      <c r="BB317" s="589"/>
      <c r="BC317" s="438" t="s">
        <v>1922</v>
      </c>
      <c r="BD317" s="438"/>
      <c r="BE317" s="438" t="s">
        <v>1923</v>
      </c>
      <c r="BF317" s="438" t="s">
        <v>3693</v>
      </c>
      <c r="BG317" s="438" t="s">
        <v>1936</v>
      </c>
      <c r="BH317" s="588">
        <v>0.0</v>
      </c>
      <c r="BI317" s="438"/>
      <c r="BJ317" s="438"/>
      <c r="BK317" s="438"/>
      <c r="BL317" s="438"/>
      <c r="BM317" s="438"/>
      <c r="BN317" s="588"/>
      <c r="BO317" s="438" t="s">
        <v>1931</v>
      </c>
      <c r="BP317" s="438"/>
      <c r="BQ317" s="438"/>
      <c r="BR317" s="438" t="s">
        <v>3604</v>
      </c>
      <c r="BS317" s="438" t="s">
        <v>3605</v>
      </c>
      <c r="BT317" s="438" t="s">
        <v>1936</v>
      </c>
      <c r="BU317" s="589"/>
      <c r="BV317" s="438" t="s">
        <v>1936</v>
      </c>
      <c r="BW317" s="438"/>
      <c r="BX317" s="594">
        <f t="shared" si="3"/>
        <v>0</v>
      </c>
      <c r="BY317" s="311" t="s">
        <v>1943</v>
      </c>
      <c r="BZ317" s="311" t="s">
        <v>3694</v>
      </c>
    </row>
    <row r="318" ht="12.75" hidden="1" customHeight="1">
      <c r="A318" s="311">
        <v>30927.0</v>
      </c>
      <c r="B318" s="591" t="s">
        <v>3688</v>
      </c>
      <c r="C318" s="438" t="s">
        <v>3689</v>
      </c>
      <c r="D318" s="592">
        <v>42991.0</v>
      </c>
      <c r="E318" s="591" t="s">
        <v>3711</v>
      </c>
      <c r="F318" s="438" t="s">
        <v>3638</v>
      </c>
      <c r="G318" s="438" t="s">
        <v>1908</v>
      </c>
      <c r="H318" s="591" t="s">
        <v>1909</v>
      </c>
      <c r="I318" s="438"/>
      <c r="J318" s="593">
        <v>0.0</v>
      </c>
      <c r="K318" s="594">
        <v>-37.2</v>
      </c>
      <c r="L318" s="438" t="s">
        <v>1911</v>
      </c>
      <c r="M318" s="438" t="s">
        <v>3712</v>
      </c>
      <c r="N318" s="438"/>
      <c r="O318" s="594">
        <v>0.0</v>
      </c>
      <c r="P318" s="588">
        <v>0.0</v>
      </c>
      <c r="Q318" s="588">
        <v>0.0</v>
      </c>
      <c r="R318" s="588">
        <v>0.0</v>
      </c>
      <c r="S318" s="588">
        <v>0.0</v>
      </c>
      <c r="T318" s="588">
        <v>0.0</v>
      </c>
      <c r="U318" s="588">
        <v>0.0</v>
      </c>
      <c r="V318" s="594">
        <v>0.0</v>
      </c>
      <c r="W318" s="594">
        <v>0.0</v>
      </c>
      <c r="X318" s="586">
        <v>42969.0</v>
      </c>
      <c r="Y318" s="586"/>
      <c r="Z318" s="438" t="s">
        <v>2538</v>
      </c>
      <c r="AA318" s="438"/>
      <c r="AB318" s="586"/>
      <c r="AC318" s="586"/>
      <c r="AD318" s="586"/>
      <c r="AE318" s="438" t="s">
        <v>1916</v>
      </c>
      <c r="AF318" s="438"/>
      <c r="AG318" s="586"/>
      <c r="AH318" s="586"/>
      <c r="AI318" s="589"/>
      <c r="AJ318" s="438"/>
      <c r="AK318" s="588">
        <v>0.0</v>
      </c>
      <c r="AL318" s="589">
        <v>0.0</v>
      </c>
      <c r="AM318" s="438" t="s">
        <v>3655</v>
      </c>
      <c r="AN318" s="438" t="s">
        <v>3638</v>
      </c>
      <c r="AO318" s="591" t="s">
        <v>3656</v>
      </c>
      <c r="AP318" s="438" t="s">
        <v>3643</v>
      </c>
      <c r="AQ318" s="438" t="s">
        <v>3713</v>
      </c>
      <c r="AR318" s="588">
        <v>0.0</v>
      </c>
      <c r="AS318" s="588">
        <v>0.0</v>
      </c>
      <c r="AT318" s="588">
        <v>0.0</v>
      </c>
      <c r="AU318" s="588">
        <v>0.0</v>
      </c>
      <c r="AV318" s="588">
        <v>0.0</v>
      </c>
      <c r="AW318" s="588">
        <v>0.0</v>
      </c>
      <c r="AX318" s="588">
        <v>0.0</v>
      </c>
      <c r="AY318" s="588">
        <v>0.0</v>
      </c>
      <c r="AZ318" s="588">
        <v>0.0</v>
      </c>
      <c r="BA318" s="588">
        <v>-37.2</v>
      </c>
      <c r="BB318" s="589"/>
      <c r="BC318" s="438" t="s">
        <v>1922</v>
      </c>
      <c r="BD318" s="438"/>
      <c r="BE318" s="438" t="s">
        <v>1923</v>
      </c>
      <c r="BF318" s="438" t="s">
        <v>3693</v>
      </c>
      <c r="BG318" s="438" t="s">
        <v>1936</v>
      </c>
      <c r="BH318" s="588">
        <v>0.0</v>
      </c>
      <c r="BI318" s="438"/>
      <c r="BJ318" s="438"/>
      <c r="BK318" s="438"/>
      <c r="BL318" s="438"/>
      <c r="BM318" s="438"/>
      <c r="BN318" s="588"/>
      <c r="BO318" s="438" t="s">
        <v>1931</v>
      </c>
      <c r="BP318" s="438"/>
      <c r="BQ318" s="438"/>
      <c r="BR318" s="438" t="s">
        <v>3604</v>
      </c>
      <c r="BS318" s="438" t="s">
        <v>3605</v>
      </c>
      <c r="BT318" s="438" t="s">
        <v>1936</v>
      </c>
      <c r="BU318" s="589"/>
      <c r="BV318" s="438" t="s">
        <v>1936</v>
      </c>
      <c r="BW318" s="438"/>
      <c r="BX318" s="594">
        <f t="shared" si="3"/>
        <v>0</v>
      </c>
      <c r="BY318" s="311" t="s">
        <v>1943</v>
      </c>
      <c r="BZ318" s="311" t="s">
        <v>3694</v>
      </c>
    </row>
    <row r="319" ht="12.75" hidden="1" customHeight="1">
      <c r="A319" s="311">
        <v>30927.0</v>
      </c>
      <c r="B319" s="591" t="s">
        <v>3688</v>
      </c>
      <c r="C319" s="438" t="s">
        <v>3689</v>
      </c>
      <c r="D319" s="592">
        <v>42991.0</v>
      </c>
      <c r="E319" s="591" t="s">
        <v>3714</v>
      </c>
      <c r="F319" s="438" t="s">
        <v>3638</v>
      </c>
      <c r="G319" s="438" t="s">
        <v>1908</v>
      </c>
      <c r="H319" s="591" t="s">
        <v>1909</v>
      </c>
      <c r="I319" s="438"/>
      <c r="J319" s="593">
        <v>0.0</v>
      </c>
      <c r="K319" s="594">
        <v>-224.58</v>
      </c>
      <c r="L319" s="438" t="s">
        <v>1911</v>
      </c>
      <c r="M319" s="438" t="s">
        <v>3715</v>
      </c>
      <c r="N319" s="438"/>
      <c r="O319" s="594">
        <v>0.0</v>
      </c>
      <c r="P319" s="588">
        <v>0.0</v>
      </c>
      <c r="Q319" s="588">
        <v>0.0</v>
      </c>
      <c r="R319" s="588">
        <v>0.0</v>
      </c>
      <c r="S319" s="588">
        <v>0.0</v>
      </c>
      <c r="T319" s="588">
        <v>0.0</v>
      </c>
      <c r="U319" s="588">
        <v>0.0</v>
      </c>
      <c r="V319" s="594">
        <v>0.0</v>
      </c>
      <c r="W319" s="594">
        <v>0.0</v>
      </c>
      <c r="X319" s="586">
        <v>42960.0</v>
      </c>
      <c r="Y319" s="586"/>
      <c r="Z319" s="438" t="s">
        <v>2538</v>
      </c>
      <c r="AA319" s="438"/>
      <c r="AB319" s="586"/>
      <c r="AC319" s="586"/>
      <c r="AD319" s="586"/>
      <c r="AE319" s="438" t="s">
        <v>1916</v>
      </c>
      <c r="AF319" s="438"/>
      <c r="AG319" s="586"/>
      <c r="AH319" s="586"/>
      <c r="AI319" s="589"/>
      <c r="AJ319" s="438"/>
      <c r="AK319" s="588">
        <v>0.0</v>
      </c>
      <c r="AL319" s="589">
        <v>0.0</v>
      </c>
      <c r="AM319" s="438" t="s">
        <v>3655</v>
      </c>
      <c r="AN319" s="438" t="s">
        <v>3638</v>
      </c>
      <c r="AO319" s="591" t="s">
        <v>3656</v>
      </c>
      <c r="AP319" s="438" t="s">
        <v>3643</v>
      </c>
      <c r="AQ319" s="438" t="s">
        <v>3716</v>
      </c>
      <c r="AR319" s="588">
        <v>0.0</v>
      </c>
      <c r="AS319" s="588">
        <v>0.0</v>
      </c>
      <c r="AT319" s="588">
        <v>0.0</v>
      </c>
      <c r="AU319" s="588">
        <v>0.0</v>
      </c>
      <c r="AV319" s="588">
        <v>0.0</v>
      </c>
      <c r="AW319" s="588">
        <v>0.0</v>
      </c>
      <c r="AX319" s="588">
        <v>0.0</v>
      </c>
      <c r="AY319" s="588">
        <v>0.0</v>
      </c>
      <c r="AZ319" s="588">
        <v>0.0</v>
      </c>
      <c r="BA319" s="588">
        <v>-224.58</v>
      </c>
      <c r="BB319" s="589"/>
      <c r="BC319" s="438" t="s">
        <v>1922</v>
      </c>
      <c r="BD319" s="438"/>
      <c r="BE319" s="438" t="s">
        <v>1923</v>
      </c>
      <c r="BF319" s="438" t="s">
        <v>3693</v>
      </c>
      <c r="BG319" s="438" t="s">
        <v>1936</v>
      </c>
      <c r="BH319" s="588">
        <v>0.0</v>
      </c>
      <c r="BI319" s="438"/>
      <c r="BJ319" s="438"/>
      <c r="BK319" s="438"/>
      <c r="BL319" s="438"/>
      <c r="BM319" s="438"/>
      <c r="BN319" s="588"/>
      <c r="BO319" s="438" t="s">
        <v>1931</v>
      </c>
      <c r="BP319" s="438"/>
      <c r="BQ319" s="438"/>
      <c r="BR319" s="438" t="s">
        <v>3604</v>
      </c>
      <c r="BS319" s="438" t="s">
        <v>3605</v>
      </c>
      <c r="BT319" s="438" t="s">
        <v>1936</v>
      </c>
      <c r="BU319" s="589"/>
      <c r="BV319" s="438" t="s">
        <v>1936</v>
      </c>
      <c r="BW319" s="438"/>
      <c r="BX319" s="594">
        <f t="shared" si="3"/>
        <v>0</v>
      </c>
      <c r="BY319" s="311" t="s">
        <v>1943</v>
      </c>
      <c r="BZ319" s="311" t="s">
        <v>3694</v>
      </c>
    </row>
    <row r="320" ht="12.75" hidden="1" customHeight="1">
      <c r="A320" s="6">
        <v>31097.0</v>
      </c>
      <c r="B320" s="438" t="s">
        <v>3717</v>
      </c>
      <c r="C320" s="438" t="s">
        <v>3718</v>
      </c>
      <c r="D320" s="586">
        <v>42556.0</v>
      </c>
      <c r="E320" s="438" t="s">
        <v>3719</v>
      </c>
      <c r="F320" s="438" t="s">
        <v>3720</v>
      </c>
      <c r="G320" s="438" t="s">
        <v>1908</v>
      </c>
      <c r="H320" s="438" t="s">
        <v>1909</v>
      </c>
      <c r="I320" s="438" t="s">
        <v>1910</v>
      </c>
      <c r="J320" s="587">
        <v>3.0</v>
      </c>
      <c r="K320" s="416">
        <v>79.23</v>
      </c>
      <c r="L320" s="438" t="s">
        <v>1911</v>
      </c>
      <c r="M320" s="438" t="s">
        <v>3721</v>
      </c>
      <c r="N320" s="438" t="s">
        <v>1913</v>
      </c>
      <c r="O320" s="416">
        <v>4.35</v>
      </c>
      <c r="P320" s="588">
        <v>0.0</v>
      </c>
      <c r="Q320" s="588">
        <v>0.0</v>
      </c>
      <c r="R320" s="588">
        <v>6.21</v>
      </c>
      <c r="S320" s="588">
        <v>0.0</v>
      </c>
      <c r="T320" s="588">
        <v>0.0</v>
      </c>
      <c r="U320" s="588">
        <v>1.35</v>
      </c>
      <c r="V320" s="416">
        <v>1.03</v>
      </c>
      <c r="W320" s="416">
        <v>4.75</v>
      </c>
      <c r="X320" s="586">
        <v>42556.0</v>
      </c>
      <c r="Y320" s="586">
        <v>42569.555555555555</v>
      </c>
      <c r="Z320" s="438" t="s">
        <v>1914</v>
      </c>
      <c r="AA320" s="438" t="s">
        <v>1915</v>
      </c>
      <c r="AB320" s="586">
        <v>42569.555555555555</v>
      </c>
      <c r="AC320" s="586">
        <v>42569.0</v>
      </c>
      <c r="AD320" s="586">
        <v>42569.0</v>
      </c>
      <c r="AE320" s="438" t="s">
        <v>1916</v>
      </c>
      <c r="AF320" s="438"/>
      <c r="AG320" s="586"/>
      <c r="AH320" s="586"/>
      <c r="AI320" s="589"/>
      <c r="AJ320" s="438"/>
      <c r="AK320" s="588">
        <v>9.5</v>
      </c>
      <c r="AL320" s="589">
        <v>0.0</v>
      </c>
      <c r="AM320" s="438" t="s">
        <v>1917</v>
      </c>
      <c r="AN320" s="438" t="s">
        <v>1918</v>
      </c>
      <c r="AO320" s="438" t="s">
        <v>1919</v>
      </c>
      <c r="AP320" s="438" t="s">
        <v>1920</v>
      </c>
      <c r="AQ320" s="438" t="s">
        <v>3722</v>
      </c>
      <c r="AR320" s="588">
        <v>0.0</v>
      </c>
      <c r="AS320" s="588">
        <v>0.0</v>
      </c>
      <c r="AT320" s="588">
        <v>0.0</v>
      </c>
      <c r="AU320" s="588">
        <v>0.0</v>
      </c>
      <c r="AV320" s="588">
        <v>0.0</v>
      </c>
      <c r="AW320" s="588">
        <v>0.0</v>
      </c>
      <c r="AX320" s="588">
        <v>15.13</v>
      </c>
      <c r="AY320" s="588">
        <v>0.0</v>
      </c>
      <c r="AZ320" s="588">
        <v>1.35</v>
      </c>
      <c r="BA320" s="588">
        <v>79.23</v>
      </c>
      <c r="BB320" s="589">
        <v>24598.0</v>
      </c>
      <c r="BC320" s="438" t="s">
        <v>1922</v>
      </c>
      <c r="BD320" s="438"/>
      <c r="BE320" s="438" t="s">
        <v>1923</v>
      </c>
      <c r="BF320" s="438" t="s">
        <v>1924</v>
      </c>
      <c r="BG320" s="438" t="s">
        <v>1925</v>
      </c>
      <c r="BH320" s="588">
        <v>0.0</v>
      </c>
      <c r="BI320" s="438" t="s">
        <v>1926</v>
      </c>
      <c r="BJ320" s="438" t="s">
        <v>1953</v>
      </c>
      <c r="BK320" s="438" t="s">
        <v>1954</v>
      </c>
      <c r="BL320" s="438"/>
      <c r="BM320" s="438"/>
      <c r="BN320" s="588">
        <v>29.9</v>
      </c>
      <c r="BO320" s="438" t="s">
        <v>1931</v>
      </c>
      <c r="BP320" s="438" t="s">
        <v>1932</v>
      </c>
      <c r="BQ320" s="438"/>
      <c r="BR320" s="438" t="s">
        <v>3604</v>
      </c>
      <c r="BS320" s="438" t="s">
        <v>3605</v>
      </c>
      <c r="BT320" s="438" t="s">
        <v>1936</v>
      </c>
      <c r="BU320" s="589"/>
      <c r="BV320" s="438" t="s">
        <v>1936</v>
      </c>
      <c r="BW320" s="438"/>
      <c r="BX320" s="416">
        <f t="shared" si="3"/>
        <v>10.13</v>
      </c>
      <c r="BY320" s="89" t="s">
        <v>1943</v>
      </c>
      <c r="BZ320" s="89" t="s">
        <v>3723</v>
      </c>
    </row>
    <row r="321" ht="12.75" hidden="1" customHeight="1">
      <c r="A321" s="6">
        <v>31097.0</v>
      </c>
      <c r="B321" s="438" t="s">
        <v>3717</v>
      </c>
      <c r="C321" s="438" t="s">
        <v>3718</v>
      </c>
      <c r="D321" s="586">
        <v>42594.0</v>
      </c>
      <c r="E321" s="438" t="s">
        <v>3724</v>
      </c>
      <c r="F321" s="438" t="s">
        <v>3720</v>
      </c>
      <c r="G321" s="438" t="s">
        <v>1908</v>
      </c>
      <c r="H321" s="438" t="s">
        <v>1909</v>
      </c>
      <c r="I321" s="438" t="s">
        <v>2179</v>
      </c>
      <c r="J321" s="587">
        <v>3.0</v>
      </c>
      <c r="K321" s="416">
        <v>59.37</v>
      </c>
      <c r="L321" s="438" t="s">
        <v>1911</v>
      </c>
      <c r="M321" s="438" t="s">
        <v>3725</v>
      </c>
      <c r="N321" s="438" t="s">
        <v>2181</v>
      </c>
      <c r="O321" s="416">
        <v>3.26</v>
      </c>
      <c r="P321" s="588">
        <v>0.0</v>
      </c>
      <c r="Q321" s="588">
        <v>0.0</v>
      </c>
      <c r="R321" s="588">
        <v>6.21</v>
      </c>
      <c r="S321" s="588">
        <v>0.0</v>
      </c>
      <c r="T321" s="588">
        <v>0.0</v>
      </c>
      <c r="U321" s="588">
        <v>1.35</v>
      </c>
      <c r="V321" s="416">
        <v>0.77</v>
      </c>
      <c r="W321" s="416">
        <v>3.56</v>
      </c>
      <c r="X321" s="586">
        <v>42594.0</v>
      </c>
      <c r="Y321" s="586">
        <v>42600.479166666664</v>
      </c>
      <c r="Z321" s="438" t="s">
        <v>1914</v>
      </c>
      <c r="AA321" s="438" t="s">
        <v>1915</v>
      </c>
      <c r="AB321" s="586">
        <v>42600.479166666664</v>
      </c>
      <c r="AC321" s="586">
        <v>42605.0</v>
      </c>
      <c r="AD321" s="586">
        <v>42605.0</v>
      </c>
      <c r="AE321" s="438" t="s">
        <v>1916</v>
      </c>
      <c r="AF321" s="438"/>
      <c r="AG321" s="586"/>
      <c r="AH321" s="586"/>
      <c r="AI321" s="589"/>
      <c r="AJ321" s="438"/>
      <c r="AK321" s="588">
        <v>7.12</v>
      </c>
      <c r="AL321" s="589">
        <v>0.0</v>
      </c>
      <c r="AM321" s="438" t="s">
        <v>1917</v>
      </c>
      <c r="AN321" s="438" t="s">
        <v>1918</v>
      </c>
      <c r="AO321" s="438" t="s">
        <v>1919</v>
      </c>
      <c r="AP321" s="438" t="s">
        <v>1920</v>
      </c>
      <c r="AQ321" s="438" t="s">
        <v>3726</v>
      </c>
      <c r="AR321" s="588">
        <v>0.0</v>
      </c>
      <c r="AS321" s="588">
        <v>0.0</v>
      </c>
      <c r="AT321" s="588">
        <v>0.0</v>
      </c>
      <c r="AU321" s="588">
        <v>0.0</v>
      </c>
      <c r="AV321" s="588">
        <v>0.0</v>
      </c>
      <c r="AW321" s="588">
        <v>0.0</v>
      </c>
      <c r="AX321" s="588">
        <v>22.19</v>
      </c>
      <c r="AY321" s="588">
        <v>0.0</v>
      </c>
      <c r="AZ321" s="588">
        <v>1.35</v>
      </c>
      <c r="BA321" s="588">
        <v>59.37</v>
      </c>
      <c r="BB321" s="589">
        <v>24732.0</v>
      </c>
      <c r="BC321" s="438" t="s">
        <v>1922</v>
      </c>
      <c r="BD321" s="438"/>
      <c r="BE321" s="438" t="s">
        <v>1923</v>
      </c>
      <c r="BF321" s="438" t="s">
        <v>1924</v>
      </c>
      <c r="BG321" s="438" t="s">
        <v>1925</v>
      </c>
      <c r="BH321" s="588">
        <v>0.0</v>
      </c>
      <c r="BI321" s="438" t="s">
        <v>1926</v>
      </c>
      <c r="BJ321" s="438" t="s">
        <v>1953</v>
      </c>
      <c r="BK321" s="438" t="s">
        <v>1954</v>
      </c>
      <c r="BL321" s="438"/>
      <c r="BM321" s="438"/>
      <c r="BN321" s="588">
        <v>29.9</v>
      </c>
      <c r="BO321" s="438" t="s">
        <v>1931</v>
      </c>
      <c r="BP321" s="438" t="s">
        <v>1932</v>
      </c>
      <c r="BQ321" s="438"/>
      <c r="BR321" s="438" t="s">
        <v>3604</v>
      </c>
      <c r="BS321" s="438" t="s">
        <v>3605</v>
      </c>
      <c r="BT321" s="438" t="s">
        <v>1936</v>
      </c>
      <c r="BU321" s="589"/>
      <c r="BV321" s="438" t="s">
        <v>1936</v>
      </c>
      <c r="BW321" s="438"/>
      <c r="BX321" s="416">
        <f t="shared" si="3"/>
        <v>7.59</v>
      </c>
      <c r="BY321" s="89" t="s">
        <v>1943</v>
      </c>
      <c r="BZ321" s="89" t="s">
        <v>3723</v>
      </c>
    </row>
    <row r="322" ht="12.75" hidden="1" customHeight="1">
      <c r="A322" s="6">
        <v>31894.0</v>
      </c>
      <c r="B322" s="438" t="s">
        <v>2372</v>
      </c>
      <c r="C322" s="438" t="s">
        <v>2373</v>
      </c>
      <c r="D322" s="586">
        <v>42571.0</v>
      </c>
      <c r="E322" s="438" t="s">
        <v>3727</v>
      </c>
      <c r="F322" s="438" t="s">
        <v>3728</v>
      </c>
      <c r="G322" s="438" t="s">
        <v>1908</v>
      </c>
      <c r="H322" s="438" t="s">
        <v>1909</v>
      </c>
      <c r="I322" s="438" t="s">
        <v>1910</v>
      </c>
      <c r="J322" s="587">
        <v>400.0</v>
      </c>
      <c r="K322" s="416">
        <v>6243.29</v>
      </c>
      <c r="L322" s="438" t="s">
        <v>1911</v>
      </c>
      <c r="M322" s="438" t="s">
        <v>3729</v>
      </c>
      <c r="N322" s="438" t="s">
        <v>1913</v>
      </c>
      <c r="O322" s="416">
        <v>396.71</v>
      </c>
      <c r="P322" s="588">
        <v>0.0</v>
      </c>
      <c r="Q322" s="588">
        <v>0.0</v>
      </c>
      <c r="R322" s="588">
        <v>828.0</v>
      </c>
      <c r="S322" s="588">
        <v>0.0</v>
      </c>
      <c r="T322" s="588">
        <v>0.0</v>
      </c>
      <c r="U322" s="588">
        <v>180.0</v>
      </c>
      <c r="V322" s="416">
        <v>93.96</v>
      </c>
      <c r="W322" s="416">
        <v>433.68</v>
      </c>
      <c r="X322" s="586">
        <v>42571.0</v>
      </c>
      <c r="Y322" s="586">
        <v>42583.458333333336</v>
      </c>
      <c r="Z322" s="438" t="s">
        <v>1914</v>
      </c>
      <c r="AA322" s="438" t="s">
        <v>1915</v>
      </c>
      <c r="AB322" s="586">
        <v>42583.458333333336</v>
      </c>
      <c r="AC322" s="586">
        <v>42583.0</v>
      </c>
      <c r="AD322" s="586">
        <v>42583.0</v>
      </c>
      <c r="AE322" s="438" t="s">
        <v>1916</v>
      </c>
      <c r="AF322" s="438"/>
      <c r="AG322" s="586"/>
      <c r="AH322" s="586"/>
      <c r="AI322" s="589"/>
      <c r="AJ322" s="438"/>
      <c r="AK322" s="588">
        <v>867.36</v>
      </c>
      <c r="AL322" s="589">
        <v>0.0</v>
      </c>
      <c r="AM322" s="438" t="s">
        <v>1917</v>
      </c>
      <c r="AN322" s="438" t="s">
        <v>1918</v>
      </c>
      <c r="AO322" s="438" t="s">
        <v>1919</v>
      </c>
      <c r="AP322" s="438" t="s">
        <v>1920</v>
      </c>
      <c r="AQ322" s="438" t="s">
        <v>3730</v>
      </c>
      <c r="AR322" s="588">
        <v>0.0</v>
      </c>
      <c r="AS322" s="588">
        <v>0.0</v>
      </c>
      <c r="AT322" s="588">
        <v>0.0</v>
      </c>
      <c r="AU322" s="588">
        <v>0.0</v>
      </c>
      <c r="AV322" s="588">
        <v>0.0</v>
      </c>
      <c r="AW322" s="588">
        <v>0.0</v>
      </c>
      <c r="AX322" s="588">
        <v>220.39</v>
      </c>
      <c r="AY322" s="588">
        <v>24.79</v>
      </c>
      <c r="AZ322" s="588">
        <v>180.0</v>
      </c>
      <c r="BA322" s="588">
        <v>7228.0</v>
      </c>
      <c r="BB322" s="589">
        <v>24598.0</v>
      </c>
      <c r="BC322" s="438" t="s">
        <v>1922</v>
      </c>
      <c r="BD322" s="438"/>
      <c r="BE322" s="438" t="s">
        <v>1923</v>
      </c>
      <c r="BF322" s="438" t="s">
        <v>2378</v>
      </c>
      <c r="BG322" s="438" t="s">
        <v>1936</v>
      </c>
      <c r="BH322" s="588">
        <v>0.0</v>
      </c>
      <c r="BI322" s="438" t="s">
        <v>1926</v>
      </c>
      <c r="BJ322" s="438" t="s">
        <v>1953</v>
      </c>
      <c r="BK322" s="438" t="s">
        <v>1954</v>
      </c>
      <c r="BL322" s="438"/>
      <c r="BM322" s="438"/>
      <c r="BN322" s="588">
        <v>29.9</v>
      </c>
      <c r="BO322" s="438" t="s">
        <v>1931</v>
      </c>
      <c r="BP322" s="438" t="s">
        <v>2379</v>
      </c>
      <c r="BQ322" s="438"/>
      <c r="BR322" s="438" t="s">
        <v>3604</v>
      </c>
      <c r="BS322" s="438" t="s">
        <v>3605</v>
      </c>
      <c r="BT322" s="438" t="s">
        <v>1936</v>
      </c>
      <c r="BU322" s="589"/>
      <c r="BV322" s="438" t="s">
        <v>1936</v>
      </c>
      <c r="BW322" s="438"/>
      <c r="BX322" s="416">
        <f t="shared" si="3"/>
        <v>924.35</v>
      </c>
      <c r="BY322" s="89" t="s">
        <v>1943</v>
      </c>
      <c r="BZ322" s="89" t="s">
        <v>2380</v>
      </c>
    </row>
    <row r="323" ht="12.75" hidden="1" customHeight="1">
      <c r="A323" s="6">
        <v>31894.0</v>
      </c>
      <c r="B323" s="438" t="s">
        <v>2372</v>
      </c>
      <c r="C323" s="438" t="s">
        <v>2373</v>
      </c>
      <c r="D323" s="586">
        <v>42686.0</v>
      </c>
      <c r="E323" s="438" t="s">
        <v>3731</v>
      </c>
      <c r="F323" s="438" t="s">
        <v>3728</v>
      </c>
      <c r="G323" s="438" t="s">
        <v>1908</v>
      </c>
      <c r="H323" s="438" t="s">
        <v>1909</v>
      </c>
      <c r="I323" s="438" t="s">
        <v>3732</v>
      </c>
      <c r="J323" s="587">
        <v>50.0</v>
      </c>
      <c r="K323" s="416">
        <v>903.5</v>
      </c>
      <c r="L323" s="438" t="s">
        <v>1911</v>
      </c>
      <c r="M323" s="438" t="s">
        <v>3733</v>
      </c>
      <c r="N323" s="438" t="s">
        <v>3734</v>
      </c>
      <c r="O323" s="416">
        <v>49.58</v>
      </c>
      <c r="P323" s="588">
        <v>0.0</v>
      </c>
      <c r="Q323" s="588">
        <v>0.0</v>
      </c>
      <c r="R323" s="588">
        <v>103.5</v>
      </c>
      <c r="S323" s="588">
        <v>0.0</v>
      </c>
      <c r="T323" s="588">
        <v>0.0</v>
      </c>
      <c r="U323" s="588">
        <v>22.5</v>
      </c>
      <c r="V323" s="416">
        <v>11.75</v>
      </c>
      <c r="W323" s="416">
        <v>54.21</v>
      </c>
      <c r="X323" s="586">
        <v>42686.0</v>
      </c>
      <c r="Y323" s="586">
        <v>42696.458333333336</v>
      </c>
      <c r="Z323" s="438" t="s">
        <v>1914</v>
      </c>
      <c r="AA323" s="438" t="s">
        <v>1915</v>
      </c>
      <c r="AB323" s="586">
        <v>42696.458333333336</v>
      </c>
      <c r="AC323" s="586">
        <v>42692.0</v>
      </c>
      <c r="AD323" s="586">
        <v>42697.0</v>
      </c>
      <c r="AE323" s="438" t="s">
        <v>1916</v>
      </c>
      <c r="AF323" s="438"/>
      <c r="AG323" s="586"/>
      <c r="AH323" s="586"/>
      <c r="AI323" s="589"/>
      <c r="AJ323" s="438"/>
      <c r="AK323" s="588">
        <v>108.41</v>
      </c>
      <c r="AL323" s="589">
        <v>0.0</v>
      </c>
      <c r="AM323" s="438" t="s">
        <v>1917</v>
      </c>
      <c r="AN323" s="438" t="s">
        <v>1918</v>
      </c>
      <c r="AO323" s="438" t="s">
        <v>1919</v>
      </c>
      <c r="AP323" s="438" t="s">
        <v>1920</v>
      </c>
      <c r="AQ323" s="438" t="s">
        <v>3735</v>
      </c>
      <c r="AR323" s="588">
        <v>0.0</v>
      </c>
      <c r="AS323" s="588">
        <v>0.0</v>
      </c>
      <c r="AT323" s="588">
        <v>0.0</v>
      </c>
      <c r="AU323" s="588">
        <v>0.0</v>
      </c>
      <c r="AV323" s="588">
        <v>0.0</v>
      </c>
      <c r="AW323" s="588">
        <v>0.0</v>
      </c>
      <c r="AX323" s="588">
        <v>30.87</v>
      </c>
      <c r="AY323" s="588">
        <v>5.5</v>
      </c>
      <c r="AZ323" s="588">
        <v>22.5</v>
      </c>
      <c r="BA323" s="588">
        <v>903.5</v>
      </c>
      <c r="BB323" s="589">
        <v>26226.0</v>
      </c>
      <c r="BC323" s="438" t="s">
        <v>1922</v>
      </c>
      <c r="BD323" s="438"/>
      <c r="BE323" s="438" t="s">
        <v>1923</v>
      </c>
      <c r="BF323" s="438" t="s">
        <v>2378</v>
      </c>
      <c r="BG323" s="438" t="s">
        <v>1936</v>
      </c>
      <c r="BH323" s="588">
        <v>0.0</v>
      </c>
      <c r="BI323" s="438" t="s">
        <v>1926</v>
      </c>
      <c r="BJ323" s="438" t="s">
        <v>1953</v>
      </c>
      <c r="BK323" s="438" t="s">
        <v>1954</v>
      </c>
      <c r="BL323" s="438"/>
      <c r="BM323" s="438"/>
      <c r="BN323" s="588">
        <v>29.9</v>
      </c>
      <c r="BO323" s="438" t="s">
        <v>1931</v>
      </c>
      <c r="BP323" s="438" t="s">
        <v>2379</v>
      </c>
      <c r="BQ323" s="438"/>
      <c r="BR323" s="438" t="s">
        <v>3604</v>
      </c>
      <c r="BS323" s="438" t="s">
        <v>3605</v>
      </c>
      <c r="BT323" s="438" t="s">
        <v>1925</v>
      </c>
      <c r="BU323" s="589">
        <v>131.0</v>
      </c>
      <c r="BV323" s="438" t="s">
        <v>1936</v>
      </c>
      <c r="BW323" s="438"/>
      <c r="BX323" s="416">
        <f t="shared" si="3"/>
        <v>115.54</v>
      </c>
      <c r="BY323" s="89" t="s">
        <v>1943</v>
      </c>
      <c r="BZ323" s="89" t="s">
        <v>2380</v>
      </c>
    </row>
    <row r="324" ht="12.75" hidden="1" customHeight="1">
      <c r="A324" s="311">
        <v>31894.0</v>
      </c>
      <c r="B324" s="591" t="s">
        <v>2372</v>
      </c>
      <c r="C324" s="438" t="s">
        <v>2373</v>
      </c>
      <c r="D324" s="592">
        <v>42906.0</v>
      </c>
      <c r="E324" s="591" t="s">
        <v>3736</v>
      </c>
      <c r="F324" s="438" t="s">
        <v>3728</v>
      </c>
      <c r="G324" s="438" t="s">
        <v>1908</v>
      </c>
      <c r="H324" s="591" t="s">
        <v>1909</v>
      </c>
      <c r="I324" s="438"/>
      <c r="J324" s="593">
        <v>-18.0</v>
      </c>
      <c r="K324" s="594">
        <v>-325.26</v>
      </c>
      <c r="L324" s="438" t="s">
        <v>1911</v>
      </c>
      <c r="M324" s="438"/>
      <c r="N324" s="438"/>
      <c r="O324" s="594">
        <v>-17.85</v>
      </c>
      <c r="P324" s="588">
        <v>0.0</v>
      </c>
      <c r="Q324" s="588">
        <v>0.0</v>
      </c>
      <c r="R324" s="588">
        <v>-37.26</v>
      </c>
      <c r="S324" s="588">
        <v>0.0</v>
      </c>
      <c r="T324" s="588">
        <v>0.0</v>
      </c>
      <c r="U324" s="588">
        <v>15.12</v>
      </c>
      <c r="V324" s="594">
        <v>-4.23</v>
      </c>
      <c r="W324" s="594">
        <v>-19.52</v>
      </c>
      <c r="X324" s="586">
        <v>42872.0</v>
      </c>
      <c r="Y324" s="586"/>
      <c r="Z324" s="438" t="s">
        <v>2538</v>
      </c>
      <c r="AA324" s="438"/>
      <c r="AB324" s="586"/>
      <c r="AC324" s="586"/>
      <c r="AD324" s="586"/>
      <c r="AE324" s="438" t="s">
        <v>1916</v>
      </c>
      <c r="AF324" s="438" t="s">
        <v>3727</v>
      </c>
      <c r="AG324" s="586">
        <v>42571.0</v>
      </c>
      <c r="AH324" s="586">
        <v>42571.0</v>
      </c>
      <c r="AI324" s="589">
        <v>25880.0</v>
      </c>
      <c r="AJ324" s="438" t="s">
        <v>3737</v>
      </c>
      <c r="AK324" s="588">
        <v>-39.03</v>
      </c>
      <c r="AL324" s="589">
        <v>0.0</v>
      </c>
      <c r="AM324" s="438" t="s">
        <v>3738</v>
      </c>
      <c r="AN324" s="438" t="s">
        <v>3739</v>
      </c>
      <c r="AO324" s="591" t="s">
        <v>3740</v>
      </c>
      <c r="AP324" s="438" t="s">
        <v>2543</v>
      </c>
      <c r="AQ324" s="438" t="s">
        <v>3741</v>
      </c>
      <c r="AR324" s="588">
        <v>0.0</v>
      </c>
      <c r="AS324" s="588">
        <v>0.0</v>
      </c>
      <c r="AT324" s="588">
        <v>0.0</v>
      </c>
      <c r="AU324" s="588">
        <v>0.0</v>
      </c>
      <c r="AV324" s="588">
        <v>0.0</v>
      </c>
      <c r="AW324" s="588">
        <v>0.0</v>
      </c>
      <c r="AX324" s="588">
        <v>19.46</v>
      </c>
      <c r="AY324" s="588">
        <v>0.0</v>
      </c>
      <c r="AZ324" s="588">
        <v>15.12</v>
      </c>
      <c r="BA324" s="588">
        <v>-325.26</v>
      </c>
      <c r="BB324" s="589">
        <v>24598.0</v>
      </c>
      <c r="BC324" s="438" t="s">
        <v>1922</v>
      </c>
      <c r="BD324" s="438"/>
      <c r="BE324" s="438" t="s">
        <v>1923</v>
      </c>
      <c r="BF324" s="438" t="s">
        <v>2378</v>
      </c>
      <c r="BG324" s="438" t="s">
        <v>1936</v>
      </c>
      <c r="BH324" s="588">
        <v>0.0</v>
      </c>
      <c r="BI324" s="438" t="s">
        <v>2545</v>
      </c>
      <c r="BJ324" s="438"/>
      <c r="BK324" s="438"/>
      <c r="BL324" s="438"/>
      <c r="BM324" s="438"/>
      <c r="BN324" s="588"/>
      <c r="BO324" s="438" t="s">
        <v>1931</v>
      </c>
      <c r="BP324" s="438" t="s">
        <v>2379</v>
      </c>
      <c r="BQ324" s="438"/>
      <c r="BR324" s="438" t="s">
        <v>3604</v>
      </c>
      <c r="BS324" s="438" t="s">
        <v>3605</v>
      </c>
      <c r="BT324" s="438" t="s">
        <v>1925</v>
      </c>
      <c r="BU324" s="589">
        <v>215.0</v>
      </c>
      <c r="BV324" s="438" t="s">
        <v>1936</v>
      </c>
      <c r="BW324" s="438"/>
      <c r="BX324" s="594">
        <f t="shared" si="3"/>
        <v>-41.6</v>
      </c>
      <c r="BY324" s="311" t="s">
        <v>1943</v>
      </c>
      <c r="BZ324" s="311" t="s">
        <v>2380</v>
      </c>
    </row>
    <row r="325" ht="12.75" hidden="1" customHeight="1">
      <c r="A325" s="311">
        <v>31894.0</v>
      </c>
      <c r="B325" s="591" t="s">
        <v>2372</v>
      </c>
      <c r="C325" s="438" t="s">
        <v>2373</v>
      </c>
      <c r="D325" s="592">
        <v>42906.0</v>
      </c>
      <c r="E325" s="591" t="s">
        <v>3736</v>
      </c>
      <c r="F325" s="438" t="s">
        <v>3728</v>
      </c>
      <c r="G325" s="438" t="s">
        <v>1908</v>
      </c>
      <c r="H325" s="591" t="s">
        <v>1909</v>
      </c>
      <c r="I325" s="438"/>
      <c r="J325" s="593">
        <v>-50.0</v>
      </c>
      <c r="K325" s="594">
        <v>-903.5</v>
      </c>
      <c r="L325" s="438" t="s">
        <v>1911</v>
      </c>
      <c r="M325" s="438"/>
      <c r="N325" s="438"/>
      <c r="O325" s="594">
        <v>-49.59</v>
      </c>
      <c r="P325" s="588">
        <v>0.0</v>
      </c>
      <c r="Q325" s="588">
        <v>0.0</v>
      </c>
      <c r="R325" s="588">
        <v>-103.5</v>
      </c>
      <c r="S325" s="588">
        <v>0.0</v>
      </c>
      <c r="T325" s="588">
        <v>0.0</v>
      </c>
      <c r="U325" s="588">
        <v>42.0</v>
      </c>
      <c r="V325" s="594">
        <v>-11.75</v>
      </c>
      <c r="W325" s="594">
        <v>-54.21</v>
      </c>
      <c r="X325" s="586">
        <v>42872.0</v>
      </c>
      <c r="Y325" s="586"/>
      <c r="Z325" s="438" t="s">
        <v>2538</v>
      </c>
      <c r="AA325" s="438"/>
      <c r="AB325" s="586"/>
      <c r="AC325" s="586"/>
      <c r="AD325" s="586"/>
      <c r="AE325" s="438" t="s">
        <v>1916</v>
      </c>
      <c r="AF325" s="438" t="s">
        <v>3731</v>
      </c>
      <c r="AG325" s="586">
        <v>42686.0</v>
      </c>
      <c r="AH325" s="586">
        <v>42686.0</v>
      </c>
      <c r="AI325" s="589">
        <v>25880.0</v>
      </c>
      <c r="AJ325" s="438" t="s">
        <v>3737</v>
      </c>
      <c r="AK325" s="588">
        <v>-108.42</v>
      </c>
      <c r="AL325" s="589">
        <v>0.0</v>
      </c>
      <c r="AM325" s="438" t="s">
        <v>3738</v>
      </c>
      <c r="AN325" s="438" t="s">
        <v>3739</v>
      </c>
      <c r="AO325" s="591" t="s">
        <v>3740</v>
      </c>
      <c r="AP325" s="438" t="s">
        <v>2543</v>
      </c>
      <c r="AQ325" s="438" t="s">
        <v>3741</v>
      </c>
      <c r="AR325" s="588">
        <v>0.0</v>
      </c>
      <c r="AS325" s="588">
        <v>0.0</v>
      </c>
      <c r="AT325" s="588">
        <v>0.0</v>
      </c>
      <c r="AU325" s="588">
        <v>0.0</v>
      </c>
      <c r="AV325" s="588">
        <v>0.0</v>
      </c>
      <c r="AW325" s="588">
        <v>0.0</v>
      </c>
      <c r="AX325" s="588">
        <v>0.0</v>
      </c>
      <c r="AY325" s="588">
        <v>0.0</v>
      </c>
      <c r="AZ325" s="588">
        <v>42.0</v>
      </c>
      <c r="BA325" s="588">
        <v>-903.5</v>
      </c>
      <c r="BB325" s="589">
        <v>26226.0</v>
      </c>
      <c r="BC325" s="438" t="s">
        <v>1922</v>
      </c>
      <c r="BD325" s="438"/>
      <c r="BE325" s="438" t="s">
        <v>1923</v>
      </c>
      <c r="BF325" s="438" t="s">
        <v>2378</v>
      </c>
      <c r="BG325" s="438" t="s">
        <v>1936</v>
      </c>
      <c r="BH325" s="588">
        <v>0.0</v>
      </c>
      <c r="BI325" s="438" t="s">
        <v>2545</v>
      </c>
      <c r="BJ325" s="438"/>
      <c r="BK325" s="438"/>
      <c r="BL325" s="438"/>
      <c r="BM325" s="438"/>
      <c r="BN325" s="588"/>
      <c r="BO325" s="438" t="s">
        <v>1931</v>
      </c>
      <c r="BP325" s="438" t="s">
        <v>2379</v>
      </c>
      <c r="BQ325" s="438"/>
      <c r="BR325" s="438" t="s">
        <v>3604</v>
      </c>
      <c r="BS325" s="438" t="s">
        <v>3605</v>
      </c>
      <c r="BT325" s="438" t="s">
        <v>1925</v>
      </c>
      <c r="BU325" s="589">
        <v>215.0</v>
      </c>
      <c r="BV325" s="438" t="s">
        <v>1936</v>
      </c>
      <c r="BW325" s="438"/>
      <c r="BX325" s="594">
        <f t="shared" si="3"/>
        <v>-115.55</v>
      </c>
      <c r="BY325" s="311" t="s">
        <v>1943</v>
      </c>
      <c r="BZ325" s="311" t="s">
        <v>2380</v>
      </c>
    </row>
    <row r="326" ht="12.75" hidden="1" customHeight="1">
      <c r="A326" s="311">
        <v>31894.0</v>
      </c>
      <c r="B326" s="591" t="s">
        <v>2372</v>
      </c>
      <c r="C326" s="438" t="s">
        <v>2373</v>
      </c>
      <c r="D326" s="592">
        <v>42929.0</v>
      </c>
      <c r="E326" s="591" t="s">
        <v>3742</v>
      </c>
      <c r="F326" s="438" t="s">
        <v>3728</v>
      </c>
      <c r="G326" s="438" t="s">
        <v>1908</v>
      </c>
      <c r="H326" s="591" t="s">
        <v>1909</v>
      </c>
      <c r="I326" s="438"/>
      <c r="J326" s="593">
        <v>-3.0</v>
      </c>
      <c r="K326" s="594">
        <v>-54.21</v>
      </c>
      <c r="L326" s="438" t="s">
        <v>1911</v>
      </c>
      <c r="M326" s="438"/>
      <c r="N326" s="438"/>
      <c r="O326" s="594">
        <v>-2.97</v>
      </c>
      <c r="P326" s="588">
        <v>0.0</v>
      </c>
      <c r="Q326" s="588">
        <v>0.0</v>
      </c>
      <c r="R326" s="588">
        <v>-6.21</v>
      </c>
      <c r="S326" s="588">
        <v>0.0</v>
      </c>
      <c r="T326" s="588">
        <v>0.0</v>
      </c>
      <c r="U326" s="588">
        <v>2.52</v>
      </c>
      <c r="V326" s="594">
        <v>-0.7</v>
      </c>
      <c r="W326" s="594">
        <v>-3.25</v>
      </c>
      <c r="X326" s="586">
        <v>42895.0</v>
      </c>
      <c r="Y326" s="586"/>
      <c r="Z326" s="438" t="s">
        <v>2538</v>
      </c>
      <c r="AA326" s="438"/>
      <c r="AB326" s="586"/>
      <c r="AC326" s="586"/>
      <c r="AD326" s="586"/>
      <c r="AE326" s="438" t="s">
        <v>1916</v>
      </c>
      <c r="AF326" s="438" t="s">
        <v>3727</v>
      </c>
      <c r="AG326" s="586">
        <v>42571.0</v>
      </c>
      <c r="AH326" s="586">
        <v>42571.0</v>
      </c>
      <c r="AI326" s="589">
        <v>25991.0</v>
      </c>
      <c r="AJ326" s="438" t="s">
        <v>3737</v>
      </c>
      <c r="AK326" s="588">
        <v>-6.5</v>
      </c>
      <c r="AL326" s="589">
        <v>0.0</v>
      </c>
      <c r="AM326" s="438" t="s">
        <v>3738</v>
      </c>
      <c r="AN326" s="438" t="s">
        <v>3739</v>
      </c>
      <c r="AO326" s="591" t="s">
        <v>3740</v>
      </c>
      <c r="AP326" s="438" t="s">
        <v>2543</v>
      </c>
      <c r="AQ326" s="438" t="s">
        <v>3743</v>
      </c>
      <c r="AR326" s="588">
        <v>0.0</v>
      </c>
      <c r="AS326" s="588">
        <v>0.0</v>
      </c>
      <c r="AT326" s="588">
        <v>0.0</v>
      </c>
      <c r="AU326" s="588">
        <v>0.0</v>
      </c>
      <c r="AV326" s="588">
        <v>0.0</v>
      </c>
      <c r="AW326" s="588">
        <v>0.0</v>
      </c>
      <c r="AX326" s="588">
        <v>1.15</v>
      </c>
      <c r="AY326" s="588">
        <v>0.0</v>
      </c>
      <c r="AZ326" s="588">
        <v>2.52</v>
      </c>
      <c r="BA326" s="588">
        <v>-54.21</v>
      </c>
      <c r="BB326" s="589">
        <v>24598.0</v>
      </c>
      <c r="BC326" s="438" t="s">
        <v>1922</v>
      </c>
      <c r="BD326" s="438"/>
      <c r="BE326" s="438" t="s">
        <v>1923</v>
      </c>
      <c r="BF326" s="438" t="s">
        <v>2378</v>
      </c>
      <c r="BG326" s="438" t="s">
        <v>1936</v>
      </c>
      <c r="BH326" s="588">
        <v>0.0</v>
      </c>
      <c r="BI326" s="438" t="s">
        <v>2545</v>
      </c>
      <c r="BJ326" s="438"/>
      <c r="BK326" s="438"/>
      <c r="BL326" s="438"/>
      <c r="BM326" s="438"/>
      <c r="BN326" s="588"/>
      <c r="BO326" s="438" t="s">
        <v>1931</v>
      </c>
      <c r="BP326" s="438" t="s">
        <v>2379</v>
      </c>
      <c r="BQ326" s="438"/>
      <c r="BR326" s="438" t="s">
        <v>3604</v>
      </c>
      <c r="BS326" s="438" t="s">
        <v>3605</v>
      </c>
      <c r="BT326" s="438" t="s">
        <v>1925</v>
      </c>
      <c r="BU326" s="589">
        <v>219.0</v>
      </c>
      <c r="BV326" s="438" t="s">
        <v>1936</v>
      </c>
      <c r="BW326" s="438"/>
      <c r="BX326" s="594">
        <f t="shared" si="3"/>
        <v>-6.92</v>
      </c>
      <c r="BY326" s="311" t="s">
        <v>1943</v>
      </c>
      <c r="BZ326" s="311" t="s">
        <v>2380</v>
      </c>
    </row>
    <row r="327" ht="12.75" hidden="1" customHeight="1">
      <c r="A327" s="311">
        <v>31894.0</v>
      </c>
      <c r="B327" s="591" t="s">
        <v>2372</v>
      </c>
      <c r="C327" s="438" t="s">
        <v>2373</v>
      </c>
      <c r="D327" s="592">
        <v>42979.0</v>
      </c>
      <c r="E327" s="591" t="s">
        <v>3744</v>
      </c>
      <c r="F327" s="438" t="s">
        <v>3728</v>
      </c>
      <c r="G327" s="438" t="s">
        <v>1908</v>
      </c>
      <c r="H327" s="591" t="s">
        <v>1909</v>
      </c>
      <c r="I327" s="438" t="s">
        <v>3745</v>
      </c>
      <c r="J327" s="593">
        <v>50.0</v>
      </c>
      <c r="K327" s="594">
        <v>601.0</v>
      </c>
      <c r="L327" s="438" t="s">
        <v>1911</v>
      </c>
      <c r="M327" s="438" t="s">
        <v>3746</v>
      </c>
      <c r="N327" s="438" t="s">
        <v>3734</v>
      </c>
      <c r="O327" s="594">
        <v>32.99</v>
      </c>
      <c r="P327" s="588">
        <v>0.0</v>
      </c>
      <c r="Q327" s="588">
        <v>0.0</v>
      </c>
      <c r="R327" s="588">
        <v>103.5</v>
      </c>
      <c r="S327" s="588">
        <v>0.0</v>
      </c>
      <c r="T327" s="588">
        <v>0.0</v>
      </c>
      <c r="U327" s="588">
        <v>22.5</v>
      </c>
      <c r="V327" s="594">
        <v>7.81</v>
      </c>
      <c r="W327" s="594">
        <v>36.06</v>
      </c>
      <c r="X327" s="586">
        <v>42976.0</v>
      </c>
      <c r="Y327" s="586">
        <v>42985.45</v>
      </c>
      <c r="Z327" s="438" t="s">
        <v>1914</v>
      </c>
      <c r="AA327" s="438" t="s">
        <v>1915</v>
      </c>
      <c r="AB327" s="586">
        <v>42985.45</v>
      </c>
      <c r="AC327" s="586">
        <v>42984.0</v>
      </c>
      <c r="AD327" s="586">
        <v>42984.0</v>
      </c>
      <c r="AE327" s="438" t="s">
        <v>1916</v>
      </c>
      <c r="AF327" s="438"/>
      <c r="AG327" s="586"/>
      <c r="AH327" s="586"/>
      <c r="AI327" s="589"/>
      <c r="AJ327" s="438"/>
      <c r="AK327" s="588">
        <v>72.12</v>
      </c>
      <c r="AL327" s="589">
        <v>0.0</v>
      </c>
      <c r="AM327" s="438" t="s">
        <v>1917</v>
      </c>
      <c r="AN327" s="438" t="s">
        <v>1918</v>
      </c>
      <c r="AO327" s="591" t="s">
        <v>1919</v>
      </c>
      <c r="AP327" s="438" t="s">
        <v>1920</v>
      </c>
      <c r="AQ327" s="438" t="s">
        <v>3747</v>
      </c>
      <c r="AR327" s="588">
        <v>0.0</v>
      </c>
      <c r="AS327" s="588">
        <v>0.0</v>
      </c>
      <c r="AT327" s="588">
        <v>0.0</v>
      </c>
      <c r="AU327" s="588">
        <v>0.0</v>
      </c>
      <c r="AV327" s="588">
        <v>0.0</v>
      </c>
      <c r="AW327" s="588">
        <v>0.0</v>
      </c>
      <c r="AX327" s="588">
        <v>20.15</v>
      </c>
      <c r="AY327" s="588">
        <v>3.14</v>
      </c>
      <c r="AZ327" s="588">
        <v>22.5</v>
      </c>
      <c r="BA327" s="588">
        <v>601.0</v>
      </c>
      <c r="BB327" s="589">
        <v>29524.0</v>
      </c>
      <c r="BC327" s="438" t="s">
        <v>1922</v>
      </c>
      <c r="BD327" s="438"/>
      <c r="BE327" s="438" t="s">
        <v>1923</v>
      </c>
      <c r="BF327" s="438" t="s">
        <v>2378</v>
      </c>
      <c r="BG327" s="438" t="s">
        <v>1936</v>
      </c>
      <c r="BH327" s="588">
        <v>0.0</v>
      </c>
      <c r="BI327" s="438" t="s">
        <v>1926</v>
      </c>
      <c r="BJ327" s="438" t="s">
        <v>3748</v>
      </c>
      <c r="BK327" s="438" t="s">
        <v>3749</v>
      </c>
      <c r="BL327" s="438"/>
      <c r="BM327" s="438"/>
      <c r="BN327" s="588">
        <v>19.9</v>
      </c>
      <c r="BO327" s="438" t="s">
        <v>1931</v>
      </c>
      <c r="BP327" s="438" t="s">
        <v>2379</v>
      </c>
      <c r="BQ327" s="438"/>
      <c r="BR327" s="438" t="s">
        <v>3604</v>
      </c>
      <c r="BS327" s="438" t="s">
        <v>3605</v>
      </c>
      <c r="BT327" s="438" t="s">
        <v>1925</v>
      </c>
      <c r="BU327" s="589">
        <v>221.0</v>
      </c>
      <c r="BV327" s="438" t="s">
        <v>1925</v>
      </c>
      <c r="BW327" s="438" t="s">
        <v>3750</v>
      </c>
      <c r="BX327" s="594">
        <f t="shared" si="3"/>
        <v>76.86</v>
      </c>
      <c r="BY327" s="311" t="s">
        <v>1943</v>
      </c>
      <c r="BZ327" s="311" t="s">
        <v>2380</v>
      </c>
    </row>
    <row r="328" ht="12.75" hidden="1" customHeight="1">
      <c r="A328" s="311">
        <v>31894.0</v>
      </c>
      <c r="B328" s="591" t="s">
        <v>2372</v>
      </c>
      <c r="C328" s="438" t="s">
        <v>2373</v>
      </c>
      <c r="D328" s="592">
        <v>42979.0</v>
      </c>
      <c r="E328" s="591" t="s">
        <v>3751</v>
      </c>
      <c r="F328" s="438" t="s">
        <v>3728</v>
      </c>
      <c r="G328" s="438" t="s">
        <v>1908</v>
      </c>
      <c r="H328" s="591" t="s">
        <v>1909</v>
      </c>
      <c r="I328" s="438"/>
      <c r="J328" s="593">
        <v>-8.0</v>
      </c>
      <c r="K328" s="594">
        <v>-144.56</v>
      </c>
      <c r="L328" s="438" t="s">
        <v>1911</v>
      </c>
      <c r="M328" s="438"/>
      <c r="N328" s="438"/>
      <c r="O328" s="594">
        <v>-7.93</v>
      </c>
      <c r="P328" s="588">
        <v>0.0</v>
      </c>
      <c r="Q328" s="588">
        <v>0.0</v>
      </c>
      <c r="R328" s="588">
        <v>-16.56</v>
      </c>
      <c r="S328" s="588">
        <v>0.0</v>
      </c>
      <c r="T328" s="588">
        <v>0.0</v>
      </c>
      <c r="U328" s="588">
        <v>6.72</v>
      </c>
      <c r="V328" s="594">
        <v>-1.88</v>
      </c>
      <c r="W328" s="594">
        <v>-8.67</v>
      </c>
      <c r="X328" s="586">
        <v>42947.0</v>
      </c>
      <c r="Y328" s="586"/>
      <c r="Z328" s="438" t="s">
        <v>2538</v>
      </c>
      <c r="AA328" s="438"/>
      <c r="AB328" s="586"/>
      <c r="AC328" s="586"/>
      <c r="AD328" s="586"/>
      <c r="AE328" s="438" t="s">
        <v>1916</v>
      </c>
      <c r="AF328" s="438" t="s">
        <v>3727</v>
      </c>
      <c r="AG328" s="586">
        <v>42571.0</v>
      </c>
      <c r="AH328" s="586">
        <v>42571.0</v>
      </c>
      <c r="AI328" s="589">
        <v>26192.0</v>
      </c>
      <c r="AJ328" s="438" t="s">
        <v>3737</v>
      </c>
      <c r="AK328" s="588">
        <v>-17.34</v>
      </c>
      <c r="AL328" s="589">
        <v>0.0</v>
      </c>
      <c r="AM328" s="438" t="s">
        <v>3738</v>
      </c>
      <c r="AN328" s="438" t="s">
        <v>3739</v>
      </c>
      <c r="AO328" s="591" t="s">
        <v>3740</v>
      </c>
      <c r="AP328" s="438" t="s">
        <v>2543</v>
      </c>
      <c r="AQ328" s="438" t="s">
        <v>3752</v>
      </c>
      <c r="AR328" s="588">
        <v>0.0</v>
      </c>
      <c r="AS328" s="588">
        <v>0.0</v>
      </c>
      <c r="AT328" s="588">
        <v>0.0</v>
      </c>
      <c r="AU328" s="588">
        <v>0.0</v>
      </c>
      <c r="AV328" s="588">
        <v>0.0</v>
      </c>
      <c r="AW328" s="588">
        <v>0.0</v>
      </c>
      <c r="AX328" s="588">
        <v>5.12</v>
      </c>
      <c r="AY328" s="588">
        <v>0.0</v>
      </c>
      <c r="AZ328" s="588">
        <v>6.72</v>
      </c>
      <c r="BA328" s="588">
        <v>-144.56</v>
      </c>
      <c r="BB328" s="589">
        <v>24598.0</v>
      </c>
      <c r="BC328" s="438" t="s">
        <v>1922</v>
      </c>
      <c r="BD328" s="438"/>
      <c r="BE328" s="438" t="s">
        <v>1923</v>
      </c>
      <c r="BF328" s="438" t="s">
        <v>2378</v>
      </c>
      <c r="BG328" s="438" t="s">
        <v>1936</v>
      </c>
      <c r="BH328" s="588">
        <v>0.0</v>
      </c>
      <c r="BI328" s="438" t="s">
        <v>2545</v>
      </c>
      <c r="BJ328" s="438"/>
      <c r="BK328" s="438"/>
      <c r="BL328" s="438"/>
      <c r="BM328" s="438"/>
      <c r="BN328" s="588"/>
      <c r="BO328" s="438" t="s">
        <v>1931</v>
      </c>
      <c r="BP328" s="438" t="s">
        <v>2379</v>
      </c>
      <c r="BQ328" s="438"/>
      <c r="BR328" s="438" t="s">
        <v>3604</v>
      </c>
      <c r="BS328" s="438" t="s">
        <v>3605</v>
      </c>
      <c r="BT328" s="438" t="s">
        <v>1925</v>
      </c>
      <c r="BU328" s="589">
        <v>245.0</v>
      </c>
      <c r="BV328" s="438" t="s">
        <v>1936</v>
      </c>
      <c r="BW328" s="438"/>
      <c r="BX328" s="594">
        <f t="shared" si="3"/>
        <v>-18.48</v>
      </c>
      <c r="BY328" s="311" t="s">
        <v>1943</v>
      </c>
      <c r="BZ328" s="311" t="s">
        <v>2380</v>
      </c>
    </row>
    <row r="329" ht="12.75" hidden="1" customHeight="1">
      <c r="A329" s="6">
        <v>33140.0</v>
      </c>
      <c r="B329" s="438" t="s">
        <v>3753</v>
      </c>
      <c r="C329" s="438" t="s">
        <v>3718</v>
      </c>
      <c r="D329" s="586">
        <v>42556.0</v>
      </c>
      <c r="E329" s="438" t="s">
        <v>3754</v>
      </c>
      <c r="F329" s="438" t="s">
        <v>3720</v>
      </c>
      <c r="G329" s="438" t="s">
        <v>1908</v>
      </c>
      <c r="H329" s="438" t="s">
        <v>1909</v>
      </c>
      <c r="I329" s="438" t="s">
        <v>1910</v>
      </c>
      <c r="J329" s="587">
        <v>2.0</v>
      </c>
      <c r="K329" s="416">
        <v>52.82</v>
      </c>
      <c r="L329" s="438" t="s">
        <v>1911</v>
      </c>
      <c r="M329" s="438" t="s">
        <v>3755</v>
      </c>
      <c r="N329" s="438" t="s">
        <v>1913</v>
      </c>
      <c r="O329" s="416">
        <v>2.9</v>
      </c>
      <c r="P329" s="588">
        <v>0.0</v>
      </c>
      <c r="Q329" s="588">
        <v>0.0</v>
      </c>
      <c r="R329" s="588">
        <v>4.14</v>
      </c>
      <c r="S329" s="588">
        <v>0.0</v>
      </c>
      <c r="T329" s="588">
        <v>0.0</v>
      </c>
      <c r="U329" s="588">
        <v>0.9</v>
      </c>
      <c r="V329" s="416">
        <v>0.69</v>
      </c>
      <c r="W329" s="416">
        <v>3.17</v>
      </c>
      <c r="X329" s="586">
        <v>42556.0</v>
      </c>
      <c r="Y329" s="586">
        <v>42569.5</v>
      </c>
      <c r="Z329" s="438" t="s">
        <v>1914</v>
      </c>
      <c r="AA329" s="438" t="s">
        <v>1915</v>
      </c>
      <c r="AB329" s="586">
        <v>42569.5</v>
      </c>
      <c r="AC329" s="586">
        <v>42569.0</v>
      </c>
      <c r="AD329" s="586">
        <v>42569.0</v>
      </c>
      <c r="AE329" s="438" t="s">
        <v>1916</v>
      </c>
      <c r="AF329" s="438"/>
      <c r="AG329" s="586"/>
      <c r="AH329" s="586"/>
      <c r="AI329" s="589"/>
      <c r="AJ329" s="438"/>
      <c r="AK329" s="588">
        <v>6.33</v>
      </c>
      <c r="AL329" s="589">
        <v>0.0</v>
      </c>
      <c r="AM329" s="438" t="s">
        <v>1917</v>
      </c>
      <c r="AN329" s="438" t="s">
        <v>1918</v>
      </c>
      <c r="AO329" s="438" t="s">
        <v>1919</v>
      </c>
      <c r="AP329" s="438" t="s">
        <v>1920</v>
      </c>
      <c r="AQ329" s="438" t="s">
        <v>3756</v>
      </c>
      <c r="AR329" s="588">
        <v>0.0</v>
      </c>
      <c r="AS329" s="588">
        <v>0.0</v>
      </c>
      <c r="AT329" s="588">
        <v>0.0</v>
      </c>
      <c r="AU329" s="588">
        <v>0.0</v>
      </c>
      <c r="AV329" s="588">
        <v>0.0</v>
      </c>
      <c r="AW329" s="588">
        <v>0.0</v>
      </c>
      <c r="AX329" s="588">
        <v>17.98</v>
      </c>
      <c r="AY329" s="588">
        <v>0.0</v>
      </c>
      <c r="AZ329" s="588">
        <v>0.9</v>
      </c>
      <c r="BA329" s="588">
        <v>52.82</v>
      </c>
      <c r="BB329" s="589">
        <v>24598.0</v>
      </c>
      <c r="BC329" s="438" t="s">
        <v>1922</v>
      </c>
      <c r="BD329" s="438"/>
      <c r="BE329" s="438" t="s">
        <v>1923</v>
      </c>
      <c r="BF329" s="438" t="s">
        <v>1924</v>
      </c>
      <c r="BG329" s="438" t="s">
        <v>1925</v>
      </c>
      <c r="BH329" s="588">
        <v>0.0</v>
      </c>
      <c r="BI329" s="438" t="s">
        <v>1926</v>
      </c>
      <c r="BJ329" s="438" t="s">
        <v>1953</v>
      </c>
      <c r="BK329" s="438" t="s">
        <v>1954</v>
      </c>
      <c r="BL329" s="438"/>
      <c r="BM329" s="438"/>
      <c r="BN329" s="588">
        <v>29.9</v>
      </c>
      <c r="BO329" s="438" t="s">
        <v>1931</v>
      </c>
      <c r="BP329" s="438" t="s">
        <v>1932</v>
      </c>
      <c r="BQ329" s="438"/>
      <c r="BR329" s="438" t="s">
        <v>3604</v>
      </c>
      <c r="BS329" s="438" t="s">
        <v>3605</v>
      </c>
      <c r="BT329" s="438" t="s">
        <v>1936</v>
      </c>
      <c r="BU329" s="589"/>
      <c r="BV329" s="438" t="s">
        <v>1936</v>
      </c>
      <c r="BW329" s="438"/>
      <c r="BX329" s="416">
        <f t="shared" si="3"/>
        <v>6.76</v>
      </c>
      <c r="BY329" s="89" t="s">
        <v>1943</v>
      </c>
      <c r="BZ329" s="89" t="s">
        <v>3757</v>
      </c>
    </row>
    <row r="330" ht="12.75" hidden="1" customHeight="1">
      <c r="A330" s="6">
        <v>33151.0</v>
      </c>
      <c r="B330" s="438" t="s">
        <v>2372</v>
      </c>
      <c r="C330" s="438" t="s">
        <v>2373</v>
      </c>
      <c r="D330" s="586">
        <v>42571.0</v>
      </c>
      <c r="E330" s="438" t="s">
        <v>3758</v>
      </c>
      <c r="F330" s="438" t="s">
        <v>3728</v>
      </c>
      <c r="G330" s="438" t="s">
        <v>1908</v>
      </c>
      <c r="H330" s="438" t="s">
        <v>1909</v>
      </c>
      <c r="I330" s="438" t="s">
        <v>1910</v>
      </c>
      <c r="J330" s="587">
        <v>350.0</v>
      </c>
      <c r="K330" s="416">
        <v>6324.5</v>
      </c>
      <c r="L330" s="438" t="s">
        <v>1911</v>
      </c>
      <c r="M330" s="438" t="s">
        <v>3759</v>
      </c>
      <c r="N330" s="438" t="s">
        <v>1913</v>
      </c>
      <c r="O330" s="416">
        <v>347.12</v>
      </c>
      <c r="P330" s="588">
        <v>0.0</v>
      </c>
      <c r="Q330" s="588">
        <v>0.0</v>
      </c>
      <c r="R330" s="588">
        <v>724.5</v>
      </c>
      <c r="S330" s="588">
        <v>0.0</v>
      </c>
      <c r="T330" s="588">
        <v>0.0</v>
      </c>
      <c r="U330" s="588">
        <v>157.5</v>
      </c>
      <c r="V330" s="416">
        <v>82.22</v>
      </c>
      <c r="W330" s="416">
        <v>379.47</v>
      </c>
      <c r="X330" s="586">
        <v>42571.0</v>
      </c>
      <c r="Y330" s="586">
        <v>42583.5125</v>
      </c>
      <c r="Z330" s="438" t="s">
        <v>1914</v>
      </c>
      <c r="AA330" s="438" t="s">
        <v>1915</v>
      </c>
      <c r="AB330" s="586">
        <v>42583.5125</v>
      </c>
      <c r="AC330" s="586">
        <v>42583.0</v>
      </c>
      <c r="AD330" s="586">
        <v>42583.0</v>
      </c>
      <c r="AE330" s="438" t="s">
        <v>1916</v>
      </c>
      <c r="AF330" s="438"/>
      <c r="AG330" s="586"/>
      <c r="AH330" s="586"/>
      <c r="AI330" s="589"/>
      <c r="AJ330" s="438"/>
      <c r="AK330" s="588">
        <v>758.94</v>
      </c>
      <c r="AL330" s="589">
        <v>0.0</v>
      </c>
      <c r="AM330" s="438" t="s">
        <v>1917</v>
      </c>
      <c r="AN330" s="438" t="s">
        <v>1918</v>
      </c>
      <c r="AO330" s="438" t="s">
        <v>1919</v>
      </c>
      <c r="AP330" s="438" t="s">
        <v>1920</v>
      </c>
      <c r="AQ330" s="438" t="s">
        <v>3760</v>
      </c>
      <c r="AR330" s="588">
        <v>0.0</v>
      </c>
      <c r="AS330" s="588">
        <v>0.0</v>
      </c>
      <c r="AT330" s="588">
        <v>0.0</v>
      </c>
      <c r="AU330" s="588">
        <v>0.0</v>
      </c>
      <c r="AV330" s="588">
        <v>0.0</v>
      </c>
      <c r="AW330" s="588">
        <v>0.0</v>
      </c>
      <c r="AX330" s="588">
        <v>142.48</v>
      </c>
      <c r="AY330" s="588">
        <v>34.62</v>
      </c>
      <c r="AZ330" s="588">
        <v>157.5</v>
      </c>
      <c r="BA330" s="588">
        <v>6324.5</v>
      </c>
      <c r="BB330" s="589">
        <v>24598.0</v>
      </c>
      <c r="BC330" s="438" t="s">
        <v>1922</v>
      </c>
      <c r="BD330" s="438"/>
      <c r="BE330" s="438" t="s">
        <v>1923</v>
      </c>
      <c r="BF330" s="438" t="s">
        <v>2378</v>
      </c>
      <c r="BG330" s="438" t="s">
        <v>1936</v>
      </c>
      <c r="BH330" s="588">
        <v>0.0</v>
      </c>
      <c r="BI330" s="438" t="s">
        <v>1926</v>
      </c>
      <c r="BJ330" s="438" t="s">
        <v>2212</v>
      </c>
      <c r="BK330" s="438" t="s">
        <v>2213</v>
      </c>
      <c r="BL330" s="438"/>
      <c r="BM330" s="438"/>
      <c r="BN330" s="588">
        <v>29.9</v>
      </c>
      <c r="BO330" s="438" t="s">
        <v>1931</v>
      </c>
      <c r="BP330" s="438" t="s">
        <v>2152</v>
      </c>
      <c r="BQ330" s="438"/>
      <c r="BR330" s="438" t="s">
        <v>3604</v>
      </c>
      <c r="BS330" s="438" t="s">
        <v>3605</v>
      </c>
      <c r="BT330" s="438" t="s">
        <v>1936</v>
      </c>
      <c r="BU330" s="589"/>
      <c r="BV330" s="438" t="s">
        <v>1936</v>
      </c>
      <c r="BW330" s="438"/>
      <c r="BX330" s="416">
        <f t="shared" si="3"/>
        <v>808.81</v>
      </c>
      <c r="BY330" s="89" t="s">
        <v>1943</v>
      </c>
      <c r="BZ330" s="89" t="s">
        <v>2440</v>
      </c>
    </row>
    <row r="331" ht="12.75" hidden="1" customHeight="1">
      <c r="A331" s="6">
        <v>33151.0</v>
      </c>
      <c r="B331" s="438" t="s">
        <v>2372</v>
      </c>
      <c r="C331" s="438" t="s">
        <v>2373</v>
      </c>
      <c r="D331" s="586">
        <v>42690.0</v>
      </c>
      <c r="E331" s="438" t="s">
        <v>3761</v>
      </c>
      <c r="F331" s="438" t="s">
        <v>3728</v>
      </c>
      <c r="G331" s="438" t="s">
        <v>1908</v>
      </c>
      <c r="H331" s="438" t="s">
        <v>1909</v>
      </c>
      <c r="I331" s="438" t="s">
        <v>3732</v>
      </c>
      <c r="J331" s="587">
        <v>50.0</v>
      </c>
      <c r="K331" s="416">
        <v>903.5</v>
      </c>
      <c r="L331" s="438" t="s">
        <v>1911</v>
      </c>
      <c r="M331" s="438" t="s">
        <v>3762</v>
      </c>
      <c r="N331" s="438" t="s">
        <v>3734</v>
      </c>
      <c r="O331" s="416">
        <v>49.59</v>
      </c>
      <c r="P331" s="588">
        <v>0.0</v>
      </c>
      <c r="Q331" s="588">
        <v>0.0</v>
      </c>
      <c r="R331" s="588">
        <v>103.5</v>
      </c>
      <c r="S331" s="588">
        <v>0.0</v>
      </c>
      <c r="T331" s="588">
        <v>0.0</v>
      </c>
      <c r="U331" s="588">
        <v>22.5</v>
      </c>
      <c r="V331" s="416">
        <v>11.75</v>
      </c>
      <c r="W331" s="416">
        <v>54.21</v>
      </c>
      <c r="X331" s="586">
        <v>42690.0</v>
      </c>
      <c r="Y331" s="586">
        <v>42698.5125</v>
      </c>
      <c r="Z331" s="438" t="s">
        <v>1914</v>
      </c>
      <c r="AA331" s="438" t="s">
        <v>1915</v>
      </c>
      <c r="AB331" s="586">
        <v>42698.5125</v>
      </c>
      <c r="AC331" s="586">
        <v>42692.0</v>
      </c>
      <c r="AD331" s="586">
        <v>42695.0</v>
      </c>
      <c r="AE331" s="438" t="s">
        <v>1916</v>
      </c>
      <c r="AF331" s="438"/>
      <c r="AG331" s="586"/>
      <c r="AH331" s="586"/>
      <c r="AI331" s="589"/>
      <c r="AJ331" s="438"/>
      <c r="AK331" s="588">
        <v>108.42</v>
      </c>
      <c r="AL331" s="589">
        <v>0.0</v>
      </c>
      <c r="AM331" s="438" t="s">
        <v>1917</v>
      </c>
      <c r="AN331" s="438" t="s">
        <v>1918</v>
      </c>
      <c r="AO331" s="438" t="s">
        <v>1919</v>
      </c>
      <c r="AP331" s="438" t="s">
        <v>1920</v>
      </c>
      <c r="AQ331" s="438" t="s">
        <v>3763</v>
      </c>
      <c r="AR331" s="588">
        <v>0.0</v>
      </c>
      <c r="AS331" s="588">
        <v>0.0</v>
      </c>
      <c r="AT331" s="588">
        <v>0.0</v>
      </c>
      <c r="AU331" s="588">
        <v>0.0</v>
      </c>
      <c r="AV331" s="588">
        <v>0.0</v>
      </c>
      <c r="AW331" s="588">
        <v>0.0</v>
      </c>
      <c r="AX331" s="588">
        <v>18.98</v>
      </c>
      <c r="AY331" s="588">
        <v>0.27</v>
      </c>
      <c r="AZ331" s="588">
        <v>22.5</v>
      </c>
      <c r="BA331" s="588">
        <v>903.5</v>
      </c>
      <c r="BB331" s="589">
        <v>26226.0</v>
      </c>
      <c r="BC331" s="438" t="s">
        <v>1922</v>
      </c>
      <c r="BD331" s="438"/>
      <c r="BE331" s="438" t="s">
        <v>1923</v>
      </c>
      <c r="BF331" s="438" t="s">
        <v>2378</v>
      </c>
      <c r="BG331" s="438" t="s">
        <v>1936</v>
      </c>
      <c r="BH331" s="588">
        <v>0.0</v>
      </c>
      <c r="BI331" s="438" t="s">
        <v>1926</v>
      </c>
      <c r="BJ331" s="438" t="s">
        <v>2212</v>
      </c>
      <c r="BK331" s="438" t="s">
        <v>2213</v>
      </c>
      <c r="BL331" s="438"/>
      <c r="BM331" s="438"/>
      <c r="BN331" s="588">
        <v>29.9</v>
      </c>
      <c r="BO331" s="438" t="s">
        <v>1931</v>
      </c>
      <c r="BP331" s="438" t="s">
        <v>2152</v>
      </c>
      <c r="BQ331" s="438"/>
      <c r="BR331" s="438" t="s">
        <v>3604</v>
      </c>
      <c r="BS331" s="438" t="s">
        <v>3605</v>
      </c>
      <c r="BT331" s="438" t="s">
        <v>1925</v>
      </c>
      <c r="BU331" s="589">
        <v>131.0</v>
      </c>
      <c r="BV331" s="438" t="s">
        <v>1936</v>
      </c>
      <c r="BW331" s="438"/>
      <c r="BX331" s="416">
        <f t="shared" si="3"/>
        <v>115.55</v>
      </c>
      <c r="BY331" s="89" t="s">
        <v>1943</v>
      </c>
      <c r="BZ331" s="89" t="s">
        <v>2440</v>
      </c>
    </row>
    <row r="332" ht="12.75" hidden="1" customHeight="1">
      <c r="A332" s="311">
        <v>33151.0</v>
      </c>
      <c r="B332" s="591" t="s">
        <v>2372</v>
      </c>
      <c r="C332" s="438" t="s">
        <v>2373</v>
      </c>
      <c r="D332" s="592">
        <v>42919.0</v>
      </c>
      <c r="E332" s="591" t="s">
        <v>3764</v>
      </c>
      <c r="F332" s="438" t="s">
        <v>3728</v>
      </c>
      <c r="G332" s="438" t="s">
        <v>1908</v>
      </c>
      <c r="H332" s="591" t="s">
        <v>1909</v>
      </c>
      <c r="I332" s="438"/>
      <c r="J332" s="593">
        <v>-17.0</v>
      </c>
      <c r="K332" s="594">
        <v>-307.19</v>
      </c>
      <c r="L332" s="438" t="s">
        <v>1911</v>
      </c>
      <c r="M332" s="438"/>
      <c r="N332" s="438"/>
      <c r="O332" s="594">
        <v>-16.86</v>
      </c>
      <c r="P332" s="588">
        <v>0.0</v>
      </c>
      <c r="Q332" s="588">
        <v>0.0</v>
      </c>
      <c r="R332" s="588">
        <v>-35.19</v>
      </c>
      <c r="S332" s="588">
        <v>0.0</v>
      </c>
      <c r="T332" s="588">
        <v>0.0</v>
      </c>
      <c r="U332" s="588">
        <v>14.28</v>
      </c>
      <c r="V332" s="594">
        <v>-3.99</v>
      </c>
      <c r="W332" s="594">
        <v>-18.43</v>
      </c>
      <c r="X332" s="586">
        <v>42875.0</v>
      </c>
      <c r="Y332" s="586"/>
      <c r="Z332" s="438" t="s">
        <v>2538</v>
      </c>
      <c r="AA332" s="438"/>
      <c r="AB332" s="586"/>
      <c r="AC332" s="586"/>
      <c r="AD332" s="586"/>
      <c r="AE332" s="438" t="s">
        <v>1916</v>
      </c>
      <c r="AF332" s="438" t="s">
        <v>3758</v>
      </c>
      <c r="AG332" s="586">
        <v>42571.0</v>
      </c>
      <c r="AH332" s="586">
        <v>42571.0</v>
      </c>
      <c r="AI332" s="589">
        <v>25876.0</v>
      </c>
      <c r="AJ332" s="438" t="s">
        <v>3737</v>
      </c>
      <c r="AK332" s="588">
        <v>-36.86</v>
      </c>
      <c r="AL332" s="589">
        <v>0.0</v>
      </c>
      <c r="AM332" s="438" t="s">
        <v>3738</v>
      </c>
      <c r="AN332" s="438" t="s">
        <v>3739</v>
      </c>
      <c r="AO332" s="591" t="s">
        <v>3740</v>
      </c>
      <c r="AP332" s="438" t="s">
        <v>2543</v>
      </c>
      <c r="AQ332" s="438" t="s">
        <v>3765</v>
      </c>
      <c r="AR332" s="588">
        <v>0.0</v>
      </c>
      <c r="AS332" s="588">
        <v>0.0</v>
      </c>
      <c r="AT332" s="588">
        <v>0.0</v>
      </c>
      <c r="AU332" s="588">
        <v>0.0</v>
      </c>
      <c r="AV332" s="588">
        <v>0.0</v>
      </c>
      <c r="AW332" s="588">
        <v>0.0</v>
      </c>
      <c r="AX332" s="588">
        <v>2.26</v>
      </c>
      <c r="AY332" s="588">
        <v>0.0</v>
      </c>
      <c r="AZ332" s="588">
        <v>14.28</v>
      </c>
      <c r="BA332" s="588">
        <v>-307.19</v>
      </c>
      <c r="BB332" s="589">
        <v>24598.0</v>
      </c>
      <c r="BC332" s="438" t="s">
        <v>1922</v>
      </c>
      <c r="BD332" s="438"/>
      <c r="BE332" s="438" t="s">
        <v>1923</v>
      </c>
      <c r="BF332" s="438" t="s">
        <v>2378</v>
      </c>
      <c r="BG332" s="438" t="s">
        <v>1936</v>
      </c>
      <c r="BH332" s="588">
        <v>0.0</v>
      </c>
      <c r="BI332" s="438" t="s">
        <v>2545</v>
      </c>
      <c r="BJ332" s="438"/>
      <c r="BK332" s="438"/>
      <c r="BL332" s="438"/>
      <c r="BM332" s="438"/>
      <c r="BN332" s="588"/>
      <c r="BO332" s="438" t="s">
        <v>1931</v>
      </c>
      <c r="BP332" s="438" t="s">
        <v>2152</v>
      </c>
      <c r="BQ332" s="438"/>
      <c r="BR332" s="438" t="s">
        <v>3604</v>
      </c>
      <c r="BS332" s="438" t="s">
        <v>3605</v>
      </c>
      <c r="BT332" s="438" t="s">
        <v>1925</v>
      </c>
      <c r="BU332" s="589">
        <v>219.0</v>
      </c>
      <c r="BV332" s="438" t="s">
        <v>1936</v>
      </c>
      <c r="BW332" s="438"/>
      <c r="BX332" s="594">
        <f t="shared" si="3"/>
        <v>-39.28</v>
      </c>
      <c r="BY332" s="311" t="s">
        <v>1943</v>
      </c>
      <c r="BZ332" s="311" t="s">
        <v>2440</v>
      </c>
    </row>
    <row r="333" ht="12.75" hidden="1" customHeight="1">
      <c r="A333" s="311">
        <v>33151.0</v>
      </c>
      <c r="B333" s="591" t="s">
        <v>2372</v>
      </c>
      <c r="C333" s="438" t="s">
        <v>2373</v>
      </c>
      <c r="D333" s="592">
        <v>42919.0</v>
      </c>
      <c r="E333" s="591" t="s">
        <v>3766</v>
      </c>
      <c r="F333" s="438" t="s">
        <v>3728</v>
      </c>
      <c r="G333" s="438" t="s">
        <v>1908</v>
      </c>
      <c r="H333" s="591" t="s">
        <v>1909</v>
      </c>
      <c r="I333" s="438"/>
      <c r="J333" s="593">
        <v>-26.0</v>
      </c>
      <c r="K333" s="594">
        <v>-469.82</v>
      </c>
      <c r="L333" s="438" t="s">
        <v>1911</v>
      </c>
      <c r="M333" s="438"/>
      <c r="N333" s="438"/>
      <c r="O333" s="594">
        <v>-25.78</v>
      </c>
      <c r="P333" s="588">
        <v>0.0</v>
      </c>
      <c r="Q333" s="588">
        <v>0.0</v>
      </c>
      <c r="R333" s="588">
        <v>-53.82</v>
      </c>
      <c r="S333" s="588">
        <v>0.0</v>
      </c>
      <c r="T333" s="588">
        <v>0.0</v>
      </c>
      <c r="U333" s="588">
        <v>21.84</v>
      </c>
      <c r="V333" s="594">
        <v>-6.11</v>
      </c>
      <c r="W333" s="594">
        <v>-28.19</v>
      </c>
      <c r="X333" s="586">
        <v>42875.0</v>
      </c>
      <c r="Y333" s="586"/>
      <c r="Z333" s="438" t="s">
        <v>2538</v>
      </c>
      <c r="AA333" s="438"/>
      <c r="AB333" s="586"/>
      <c r="AC333" s="586"/>
      <c r="AD333" s="586"/>
      <c r="AE333" s="438" t="s">
        <v>1916</v>
      </c>
      <c r="AF333" s="438" t="s">
        <v>3761</v>
      </c>
      <c r="AG333" s="586">
        <v>42690.0</v>
      </c>
      <c r="AH333" s="586">
        <v>42690.0</v>
      </c>
      <c r="AI333" s="589">
        <v>25856.0</v>
      </c>
      <c r="AJ333" s="438" t="s">
        <v>3737</v>
      </c>
      <c r="AK333" s="588">
        <v>-56.37</v>
      </c>
      <c r="AL333" s="589">
        <v>0.0</v>
      </c>
      <c r="AM333" s="438" t="s">
        <v>3738</v>
      </c>
      <c r="AN333" s="438" t="s">
        <v>3739</v>
      </c>
      <c r="AO333" s="591" t="s">
        <v>3740</v>
      </c>
      <c r="AP333" s="438" t="s">
        <v>2543</v>
      </c>
      <c r="AQ333" s="438" t="s">
        <v>3767</v>
      </c>
      <c r="AR333" s="588">
        <v>0.0</v>
      </c>
      <c r="AS333" s="588">
        <v>0.0</v>
      </c>
      <c r="AT333" s="588">
        <v>0.0</v>
      </c>
      <c r="AU333" s="588">
        <v>0.0</v>
      </c>
      <c r="AV333" s="588">
        <v>0.0</v>
      </c>
      <c r="AW333" s="588">
        <v>0.0</v>
      </c>
      <c r="AX333" s="588">
        <v>3.44</v>
      </c>
      <c r="AY333" s="588">
        <v>0.0</v>
      </c>
      <c r="AZ333" s="588">
        <v>21.84</v>
      </c>
      <c r="BA333" s="588">
        <v>-469.82</v>
      </c>
      <c r="BB333" s="589">
        <v>26226.0</v>
      </c>
      <c r="BC333" s="438" t="s">
        <v>1922</v>
      </c>
      <c r="BD333" s="438"/>
      <c r="BE333" s="438" t="s">
        <v>1923</v>
      </c>
      <c r="BF333" s="438" t="s">
        <v>2378</v>
      </c>
      <c r="BG333" s="438" t="s">
        <v>1936</v>
      </c>
      <c r="BH333" s="588">
        <v>0.0</v>
      </c>
      <c r="BI333" s="438" t="s">
        <v>2545</v>
      </c>
      <c r="BJ333" s="438"/>
      <c r="BK333" s="438"/>
      <c r="BL333" s="438"/>
      <c r="BM333" s="438"/>
      <c r="BN333" s="588"/>
      <c r="BO333" s="438" t="s">
        <v>1931</v>
      </c>
      <c r="BP333" s="438" t="s">
        <v>2152</v>
      </c>
      <c r="BQ333" s="438"/>
      <c r="BR333" s="438" t="s">
        <v>3604</v>
      </c>
      <c r="BS333" s="438" t="s">
        <v>3605</v>
      </c>
      <c r="BT333" s="438" t="s">
        <v>1925</v>
      </c>
      <c r="BU333" s="589">
        <v>219.0</v>
      </c>
      <c r="BV333" s="438" t="s">
        <v>1936</v>
      </c>
      <c r="BW333" s="438"/>
      <c r="BX333" s="594">
        <f t="shared" si="3"/>
        <v>-60.08</v>
      </c>
      <c r="BY333" s="311" t="s">
        <v>1943</v>
      </c>
      <c r="BZ333" s="311" t="s">
        <v>2440</v>
      </c>
    </row>
    <row r="334" ht="12.75" hidden="1" customHeight="1">
      <c r="A334" s="311">
        <v>33151.0</v>
      </c>
      <c r="B334" s="591" t="s">
        <v>2372</v>
      </c>
      <c r="C334" s="438" t="s">
        <v>2373</v>
      </c>
      <c r="D334" s="592">
        <v>42919.0</v>
      </c>
      <c r="E334" s="591" t="s">
        <v>3768</v>
      </c>
      <c r="F334" s="438" t="s">
        <v>3728</v>
      </c>
      <c r="G334" s="438" t="s">
        <v>1908</v>
      </c>
      <c r="H334" s="591" t="s">
        <v>1909</v>
      </c>
      <c r="I334" s="438"/>
      <c r="J334" s="593">
        <v>-24.0</v>
      </c>
      <c r="K334" s="594">
        <v>-433.68</v>
      </c>
      <c r="L334" s="438" t="s">
        <v>1911</v>
      </c>
      <c r="M334" s="438"/>
      <c r="N334" s="438"/>
      <c r="O334" s="594">
        <v>-23.8</v>
      </c>
      <c r="P334" s="588">
        <v>0.0</v>
      </c>
      <c r="Q334" s="588">
        <v>0.0</v>
      </c>
      <c r="R334" s="588">
        <v>-49.68</v>
      </c>
      <c r="S334" s="588">
        <v>0.0</v>
      </c>
      <c r="T334" s="588">
        <v>0.0</v>
      </c>
      <c r="U334" s="588">
        <v>20.16</v>
      </c>
      <c r="V334" s="594">
        <v>-5.64</v>
      </c>
      <c r="W334" s="594">
        <v>-26.02</v>
      </c>
      <c r="X334" s="586">
        <v>42875.0</v>
      </c>
      <c r="Y334" s="586"/>
      <c r="Z334" s="438" t="s">
        <v>2538</v>
      </c>
      <c r="AA334" s="438"/>
      <c r="AB334" s="586"/>
      <c r="AC334" s="586"/>
      <c r="AD334" s="586"/>
      <c r="AE334" s="438" t="s">
        <v>1916</v>
      </c>
      <c r="AF334" s="438" t="s">
        <v>3761</v>
      </c>
      <c r="AG334" s="586">
        <v>42690.0</v>
      </c>
      <c r="AH334" s="586">
        <v>42690.0</v>
      </c>
      <c r="AI334" s="589">
        <v>25876.0</v>
      </c>
      <c r="AJ334" s="438" t="s">
        <v>3737</v>
      </c>
      <c r="AK334" s="588">
        <v>-52.04</v>
      </c>
      <c r="AL334" s="589">
        <v>0.0</v>
      </c>
      <c r="AM334" s="438" t="s">
        <v>3738</v>
      </c>
      <c r="AN334" s="438" t="s">
        <v>3739</v>
      </c>
      <c r="AO334" s="591" t="s">
        <v>3740</v>
      </c>
      <c r="AP334" s="438" t="s">
        <v>2543</v>
      </c>
      <c r="AQ334" s="438" t="s">
        <v>3769</v>
      </c>
      <c r="AR334" s="588">
        <v>0.0</v>
      </c>
      <c r="AS334" s="588">
        <v>0.0</v>
      </c>
      <c r="AT334" s="588">
        <v>0.0</v>
      </c>
      <c r="AU334" s="588">
        <v>0.0</v>
      </c>
      <c r="AV334" s="588">
        <v>0.0</v>
      </c>
      <c r="AW334" s="588">
        <v>0.0</v>
      </c>
      <c r="AX334" s="588">
        <v>3.17</v>
      </c>
      <c r="AY334" s="588">
        <v>0.0</v>
      </c>
      <c r="AZ334" s="588">
        <v>20.16</v>
      </c>
      <c r="BA334" s="588">
        <v>-433.68</v>
      </c>
      <c r="BB334" s="589">
        <v>26226.0</v>
      </c>
      <c r="BC334" s="438" t="s">
        <v>1922</v>
      </c>
      <c r="BD334" s="438"/>
      <c r="BE334" s="438" t="s">
        <v>1923</v>
      </c>
      <c r="BF334" s="438" t="s">
        <v>2378</v>
      </c>
      <c r="BG334" s="438" t="s">
        <v>1936</v>
      </c>
      <c r="BH334" s="588">
        <v>0.0</v>
      </c>
      <c r="BI334" s="438" t="s">
        <v>2545</v>
      </c>
      <c r="BJ334" s="438"/>
      <c r="BK334" s="438"/>
      <c r="BL334" s="438"/>
      <c r="BM334" s="438"/>
      <c r="BN334" s="588"/>
      <c r="BO334" s="438" t="s">
        <v>1931</v>
      </c>
      <c r="BP334" s="438" t="s">
        <v>2152</v>
      </c>
      <c r="BQ334" s="438"/>
      <c r="BR334" s="438" t="s">
        <v>3604</v>
      </c>
      <c r="BS334" s="438" t="s">
        <v>3605</v>
      </c>
      <c r="BT334" s="438" t="s">
        <v>1925</v>
      </c>
      <c r="BU334" s="589">
        <v>219.0</v>
      </c>
      <c r="BV334" s="438" t="s">
        <v>1936</v>
      </c>
      <c r="BW334" s="438"/>
      <c r="BX334" s="594">
        <f t="shared" si="3"/>
        <v>-55.46</v>
      </c>
      <c r="BY334" s="311" t="s">
        <v>1943</v>
      </c>
      <c r="BZ334" s="311" t="s">
        <v>2440</v>
      </c>
    </row>
    <row r="335" ht="12.75" hidden="1" customHeight="1">
      <c r="A335" s="6">
        <v>34103.0</v>
      </c>
      <c r="B335" s="438" t="s">
        <v>3770</v>
      </c>
      <c r="C335" s="438" t="s">
        <v>3771</v>
      </c>
      <c r="D335" s="586">
        <v>42675.0</v>
      </c>
      <c r="E335" s="438" t="s">
        <v>3772</v>
      </c>
      <c r="F335" s="438" t="s">
        <v>3638</v>
      </c>
      <c r="G335" s="438" t="s">
        <v>1948</v>
      </c>
      <c r="H335" s="438" t="s">
        <v>1909</v>
      </c>
      <c r="I335" s="438"/>
      <c r="J335" s="587">
        <v>0.0</v>
      </c>
      <c r="K335" s="416">
        <v>-33.94</v>
      </c>
      <c r="L335" s="438" t="s">
        <v>1949</v>
      </c>
      <c r="M335" s="438" t="s">
        <v>3773</v>
      </c>
      <c r="N335" s="438"/>
      <c r="O335" s="416">
        <v>0.0</v>
      </c>
      <c r="P335" s="588">
        <v>0.0</v>
      </c>
      <c r="Q335" s="588">
        <v>0.0</v>
      </c>
      <c r="R335" s="588">
        <v>0.0</v>
      </c>
      <c r="S335" s="588">
        <v>0.0</v>
      </c>
      <c r="T335" s="588">
        <v>0.0</v>
      </c>
      <c r="U335" s="588">
        <v>0.0</v>
      </c>
      <c r="V335" s="416">
        <v>0.0</v>
      </c>
      <c r="W335" s="416">
        <v>0.0</v>
      </c>
      <c r="X335" s="586">
        <v>42674.0</v>
      </c>
      <c r="Y335" s="586"/>
      <c r="Z335" s="438" t="s">
        <v>2538</v>
      </c>
      <c r="AA335" s="438"/>
      <c r="AB335" s="586"/>
      <c r="AC335" s="586"/>
      <c r="AD335" s="586"/>
      <c r="AE335" s="438" t="s">
        <v>1916</v>
      </c>
      <c r="AF335" s="438"/>
      <c r="AG335" s="586"/>
      <c r="AH335" s="586"/>
      <c r="AI335" s="589"/>
      <c r="AJ335" s="438"/>
      <c r="AK335" s="588">
        <v>0.0</v>
      </c>
      <c r="AL335" s="589">
        <v>0.0</v>
      </c>
      <c r="AM335" s="438" t="s">
        <v>3641</v>
      </c>
      <c r="AN335" s="438" t="s">
        <v>3642</v>
      </c>
      <c r="AO335" s="438" t="s">
        <v>3641</v>
      </c>
      <c r="AP335" s="438" t="s">
        <v>3643</v>
      </c>
      <c r="AQ335" s="438" t="s">
        <v>3774</v>
      </c>
      <c r="AR335" s="588">
        <v>0.0</v>
      </c>
      <c r="AS335" s="588">
        <v>0.0</v>
      </c>
      <c r="AT335" s="588">
        <v>0.0</v>
      </c>
      <c r="AU335" s="588">
        <v>0.0</v>
      </c>
      <c r="AV335" s="588">
        <v>0.0</v>
      </c>
      <c r="AW335" s="588">
        <v>0.0</v>
      </c>
      <c r="AX335" s="588">
        <v>0.0</v>
      </c>
      <c r="AY335" s="588">
        <v>0.0</v>
      </c>
      <c r="AZ335" s="588">
        <v>0.0</v>
      </c>
      <c r="BA335" s="588">
        <v>-33.94</v>
      </c>
      <c r="BB335" s="589"/>
      <c r="BC335" s="438" t="s">
        <v>1922</v>
      </c>
      <c r="BD335" s="438"/>
      <c r="BE335" s="438" t="s">
        <v>1952</v>
      </c>
      <c r="BF335" s="438" t="s">
        <v>3693</v>
      </c>
      <c r="BG335" s="438" t="s">
        <v>1936</v>
      </c>
      <c r="BH335" s="588">
        <v>0.0</v>
      </c>
      <c r="BI335" s="438"/>
      <c r="BJ335" s="438"/>
      <c r="BK335" s="438"/>
      <c r="BL335" s="438"/>
      <c r="BM335" s="438"/>
      <c r="BN335" s="588"/>
      <c r="BO335" s="438" t="s">
        <v>1955</v>
      </c>
      <c r="BP335" s="438"/>
      <c r="BQ335" s="438"/>
      <c r="BR335" s="438" t="s">
        <v>3775</v>
      </c>
      <c r="BS335" s="438" t="s">
        <v>3776</v>
      </c>
      <c r="BT335" s="438" t="s">
        <v>1936</v>
      </c>
      <c r="BU335" s="589"/>
      <c r="BV335" s="438" t="s">
        <v>1936</v>
      </c>
      <c r="BW335" s="438"/>
      <c r="BX335" s="416">
        <f t="shared" si="3"/>
        <v>0</v>
      </c>
      <c r="BY335" s="89" t="s">
        <v>1943</v>
      </c>
      <c r="BZ335" s="89" t="s">
        <v>3777</v>
      </c>
    </row>
    <row r="336" ht="12.75" hidden="1" customHeight="1">
      <c r="A336" s="6">
        <v>34103.0</v>
      </c>
      <c r="B336" s="438" t="s">
        <v>3770</v>
      </c>
      <c r="C336" s="438" t="s">
        <v>3771</v>
      </c>
      <c r="D336" s="586">
        <v>42675.0</v>
      </c>
      <c r="E336" s="438" t="s">
        <v>3772</v>
      </c>
      <c r="F336" s="438" t="s">
        <v>3638</v>
      </c>
      <c r="G336" s="438" t="s">
        <v>1908</v>
      </c>
      <c r="H336" s="438" t="s">
        <v>1909</v>
      </c>
      <c r="I336" s="438"/>
      <c r="J336" s="587">
        <v>0.0</v>
      </c>
      <c r="K336" s="416">
        <v>-21.29</v>
      </c>
      <c r="L336" s="438" t="s">
        <v>1911</v>
      </c>
      <c r="M336" s="438" t="s">
        <v>3773</v>
      </c>
      <c r="N336" s="438"/>
      <c r="O336" s="416">
        <v>0.0</v>
      </c>
      <c r="P336" s="588">
        <v>0.0</v>
      </c>
      <c r="Q336" s="588">
        <v>0.0</v>
      </c>
      <c r="R336" s="588">
        <v>0.0</v>
      </c>
      <c r="S336" s="588">
        <v>0.0</v>
      </c>
      <c r="T336" s="588">
        <v>0.0</v>
      </c>
      <c r="U336" s="588">
        <v>0.0</v>
      </c>
      <c r="V336" s="416">
        <v>0.0</v>
      </c>
      <c r="W336" s="416">
        <v>0.0</v>
      </c>
      <c r="X336" s="586">
        <v>42674.0</v>
      </c>
      <c r="Y336" s="586"/>
      <c r="Z336" s="438" t="s">
        <v>2538</v>
      </c>
      <c r="AA336" s="438"/>
      <c r="AB336" s="586"/>
      <c r="AC336" s="586"/>
      <c r="AD336" s="586"/>
      <c r="AE336" s="438" t="s">
        <v>1916</v>
      </c>
      <c r="AF336" s="438"/>
      <c r="AG336" s="586"/>
      <c r="AH336" s="586"/>
      <c r="AI336" s="589"/>
      <c r="AJ336" s="438"/>
      <c r="AK336" s="588">
        <v>0.0</v>
      </c>
      <c r="AL336" s="589">
        <v>0.0</v>
      </c>
      <c r="AM336" s="438" t="s">
        <v>3641</v>
      </c>
      <c r="AN336" s="438" t="s">
        <v>3642</v>
      </c>
      <c r="AO336" s="438" t="s">
        <v>3641</v>
      </c>
      <c r="AP336" s="438" t="s">
        <v>3643</v>
      </c>
      <c r="AQ336" s="438" t="s">
        <v>3774</v>
      </c>
      <c r="AR336" s="588">
        <v>0.0</v>
      </c>
      <c r="AS336" s="588">
        <v>0.0</v>
      </c>
      <c r="AT336" s="588">
        <v>0.0</v>
      </c>
      <c r="AU336" s="588">
        <v>0.0</v>
      </c>
      <c r="AV336" s="588">
        <v>0.0</v>
      </c>
      <c r="AW336" s="588">
        <v>0.0</v>
      </c>
      <c r="AX336" s="588">
        <v>0.0</v>
      </c>
      <c r="AY336" s="588">
        <v>0.0</v>
      </c>
      <c r="AZ336" s="588">
        <v>0.0</v>
      </c>
      <c r="BA336" s="588">
        <v>-21.29</v>
      </c>
      <c r="BB336" s="589"/>
      <c r="BC336" s="438" t="s">
        <v>1922</v>
      </c>
      <c r="BD336" s="438"/>
      <c r="BE336" s="438" t="s">
        <v>1923</v>
      </c>
      <c r="BF336" s="438" t="s">
        <v>3693</v>
      </c>
      <c r="BG336" s="438" t="s">
        <v>1936</v>
      </c>
      <c r="BH336" s="588">
        <v>0.0</v>
      </c>
      <c r="BI336" s="438"/>
      <c r="BJ336" s="438"/>
      <c r="BK336" s="438"/>
      <c r="BL336" s="438"/>
      <c r="BM336" s="438"/>
      <c r="BN336" s="588"/>
      <c r="BO336" s="438" t="s">
        <v>1931</v>
      </c>
      <c r="BP336" s="438"/>
      <c r="BQ336" s="438"/>
      <c r="BR336" s="438" t="s">
        <v>3604</v>
      </c>
      <c r="BS336" s="438" t="s">
        <v>3605</v>
      </c>
      <c r="BT336" s="438" t="s">
        <v>1936</v>
      </c>
      <c r="BU336" s="589"/>
      <c r="BV336" s="438" t="s">
        <v>1936</v>
      </c>
      <c r="BW336" s="438"/>
      <c r="BX336" s="416">
        <f t="shared" si="3"/>
        <v>0</v>
      </c>
      <c r="BY336" s="89" t="s">
        <v>1943</v>
      </c>
      <c r="BZ336" s="89" t="s">
        <v>3777</v>
      </c>
    </row>
    <row r="337" ht="12.75" hidden="1" customHeight="1">
      <c r="A337" s="311">
        <v>34103.0</v>
      </c>
      <c r="B337" s="591" t="s">
        <v>3770</v>
      </c>
      <c r="C337" s="438" t="s">
        <v>3771</v>
      </c>
      <c r="D337" s="592">
        <v>42887.0</v>
      </c>
      <c r="E337" s="591" t="s">
        <v>3778</v>
      </c>
      <c r="F337" s="438" t="s">
        <v>3638</v>
      </c>
      <c r="G337" s="438" t="s">
        <v>1948</v>
      </c>
      <c r="H337" s="591" t="s">
        <v>1909</v>
      </c>
      <c r="I337" s="438"/>
      <c r="J337" s="593">
        <v>0.0</v>
      </c>
      <c r="K337" s="594">
        <v>-26.36</v>
      </c>
      <c r="L337" s="438" t="s">
        <v>1949</v>
      </c>
      <c r="M337" s="438" t="s">
        <v>3779</v>
      </c>
      <c r="N337" s="438"/>
      <c r="O337" s="594">
        <v>0.0</v>
      </c>
      <c r="P337" s="588">
        <v>0.0</v>
      </c>
      <c r="Q337" s="588">
        <v>0.0</v>
      </c>
      <c r="R337" s="588">
        <v>0.0</v>
      </c>
      <c r="S337" s="588">
        <v>0.0</v>
      </c>
      <c r="T337" s="588">
        <v>0.0</v>
      </c>
      <c r="U337" s="588">
        <v>0.0</v>
      </c>
      <c r="V337" s="594">
        <v>0.0</v>
      </c>
      <c r="W337" s="594">
        <v>0.0</v>
      </c>
      <c r="X337" s="586">
        <v>42880.0</v>
      </c>
      <c r="Y337" s="586"/>
      <c r="Z337" s="438" t="s">
        <v>2538</v>
      </c>
      <c r="AA337" s="438"/>
      <c r="AB337" s="586"/>
      <c r="AC337" s="586"/>
      <c r="AD337" s="586"/>
      <c r="AE337" s="438" t="s">
        <v>1916</v>
      </c>
      <c r="AF337" s="438"/>
      <c r="AG337" s="586"/>
      <c r="AH337" s="586"/>
      <c r="AI337" s="589"/>
      <c r="AJ337" s="438"/>
      <c r="AK337" s="588">
        <v>0.0</v>
      </c>
      <c r="AL337" s="589">
        <v>0.0</v>
      </c>
      <c r="AM337" s="438" t="s">
        <v>3655</v>
      </c>
      <c r="AN337" s="438" t="s">
        <v>3638</v>
      </c>
      <c r="AO337" s="591" t="s">
        <v>3656</v>
      </c>
      <c r="AP337" s="438" t="s">
        <v>3643</v>
      </c>
      <c r="AQ337" s="438" t="s">
        <v>3780</v>
      </c>
      <c r="AR337" s="588">
        <v>0.0</v>
      </c>
      <c r="AS337" s="588">
        <v>0.0</v>
      </c>
      <c r="AT337" s="588">
        <v>0.0</v>
      </c>
      <c r="AU337" s="588">
        <v>0.0</v>
      </c>
      <c r="AV337" s="588">
        <v>0.0</v>
      </c>
      <c r="AW337" s="588">
        <v>0.0</v>
      </c>
      <c r="AX337" s="588">
        <v>0.0</v>
      </c>
      <c r="AY337" s="588">
        <v>0.0</v>
      </c>
      <c r="AZ337" s="588">
        <v>0.0</v>
      </c>
      <c r="BA337" s="588">
        <v>-26.36</v>
      </c>
      <c r="BB337" s="589"/>
      <c r="BC337" s="438" t="s">
        <v>1922</v>
      </c>
      <c r="BD337" s="438"/>
      <c r="BE337" s="438" t="s">
        <v>1952</v>
      </c>
      <c r="BF337" s="438" t="s">
        <v>3693</v>
      </c>
      <c r="BG337" s="438" t="s">
        <v>1936</v>
      </c>
      <c r="BH337" s="588">
        <v>0.0</v>
      </c>
      <c r="BI337" s="438"/>
      <c r="BJ337" s="438"/>
      <c r="BK337" s="438"/>
      <c r="BL337" s="438"/>
      <c r="BM337" s="438"/>
      <c r="BN337" s="588"/>
      <c r="BO337" s="438" t="s">
        <v>1955</v>
      </c>
      <c r="BP337" s="438"/>
      <c r="BQ337" s="438"/>
      <c r="BR337" s="438" t="s">
        <v>3775</v>
      </c>
      <c r="BS337" s="438" t="s">
        <v>3776</v>
      </c>
      <c r="BT337" s="438" t="s">
        <v>1936</v>
      </c>
      <c r="BU337" s="589"/>
      <c r="BV337" s="438" t="s">
        <v>1936</v>
      </c>
      <c r="BW337" s="438"/>
      <c r="BX337" s="594">
        <f t="shared" si="3"/>
        <v>0</v>
      </c>
      <c r="BY337" s="311" t="s">
        <v>1943</v>
      </c>
      <c r="BZ337" s="311" t="s">
        <v>3777</v>
      </c>
    </row>
    <row r="338" ht="12.75" hidden="1" customHeight="1">
      <c r="A338" s="311">
        <v>34103.0</v>
      </c>
      <c r="B338" s="591" t="s">
        <v>3770</v>
      </c>
      <c r="C338" s="438" t="s">
        <v>3771</v>
      </c>
      <c r="D338" s="592">
        <v>42887.0</v>
      </c>
      <c r="E338" s="591" t="s">
        <v>3781</v>
      </c>
      <c r="F338" s="438" t="s">
        <v>3638</v>
      </c>
      <c r="G338" s="438" t="s">
        <v>1948</v>
      </c>
      <c r="H338" s="591" t="s">
        <v>1909</v>
      </c>
      <c r="I338" s="438"/>
      <c r="J338" s="593">
        <v>0.0</v>
      </c>
      <c r="K338" s="594">
        <v>-8.66</v>
      </c>
      <c r="L338" s="438" t="s">
        <v>1949</v>
      </c>
      <c r="M338" s="438" t="s">
        <v>3779</v>
      </c>
      <c r="N338" s="438"/>
      <c r="O338" s="594">
        <v>0.0</v>
      </c>
      <c r="P338" s="588">
        <v>0.0</v>
      </c>
      <c r="Q338" s="588">
        <v>0.0</v>
      </c>
      <c r="R338" s="588">
        <v>0.0</v>
      </c>
      <c r="S338" s="588">
        <v>0.0</v>
      </c>
      <c r="T338" s="588">
        <v>0.0</v>
      </c>
      <c r="U338" s="588">
        <v>0.0</v>
      </c>
      <c r="V338" s="594">
        <v>0.0</v>
      </c>
      <c r="W338" s="594">
        <v>0.0</v>
      </c>
      <c r="X338" s="586">
        <v>42880.0</v>
      </c>
      <c r="Y338" s="586"/>
      <c r="Z338" s="438" t="s">
        <v>2538</v>
      </c>
      <c r="AA338" s="438"/>
      <c r="AB338" s="586"/>
      <c r="AC338" s="586"/>
      <c r="AD338" s="586"/>
      <c r="AE338" s="438" t="s">
        <v>1916</v>
      </c>
      <c r="AF338" s="438"/>
      <c r="AG338" s="586"/>
      <c r="AH338" s="586"/>
      <c r="AI338" s="589"/>
      <c r="AJ338" s="438"/>
      <c r="AK338" s="588">
        <v>0.0</v>
      </c>
      <c r="AL338" s="589">
        <v>0.0</v>
      </c>
      <c r="AM338" s="438" t="s">
        <v>3655</v>
      </c>
      <c r="AN338" s="438" t="s">
        <v>3638</v>
      </c>
      <c r="AO338" s="591" t="s">
        <v>3656</v>
      </c>
      <c r="AP338" s="438" t="s">
        <v>3643</v>
      </c>
      <c r="AQ338" s="438" t="s">
        <v>3782</v>
      </c>
      <c r="AR338" s="588">
        <v>0.0</v>
      </c>
      <c r="AS338" s="588">
        <v>0.0</v>
      </c>
      <c r="AT338" s="588">
        <v>0.0</v>
      </c>
      <c r="AU338" s="588">
        <v>0.0</v>
      </c>
      <c r="AV338" s="588">
        <v>0.0</v>
      </c>
      <c r="AW338" s="588">
        <v>0.0</v>
      </c>
      <c r="AX338" s="588">
        <v>0.0</v>
      </c>
      <c r="AY338" s="588">
        <v>0.0</v>
      </c>
      <c r="AZ338" s="588">
        <v>0.0</v>
      </c>
      <c r="BA338" s="588">
        <v>-8.66</v>
      </c>
      <c r="BB338" s="589"/>
      <c r="BC338" s="438" t="s">
        <v>1922</v>
      </c>
      <c r="BD338" s="438"/>
      <c r="BE338" s="438" t="s">
        <v>1952</v>
      </c>
      <c r="BF338" s="438" t="s">
        <v>3693</v>
      </c>
      <c r="BG338" s="438" t="s">
        <v>1936</v>
      </c>
      <c r="BH338" s="588">
        <v>0.0</v>
      </c>
      <c r="BI338" s="438"/>
      <c r="BJ338" s="438"/>
      <c r="BK338" s="438"/>
      <c r="BL338" s="438"/>
      <c r="BM338" s="438"/>
      <c r="BN338" s="588"/>
      <c r="BO338" s="438" t="s">
        <v>1955</v>
      </c>
      <c r="BP338" s="438"/>
      <c r="BQ338" s="438"/>
      <c r="BR338" s="438" t="s">
        <v>3775</v>
      </c>
      <c r="BS338" s="438" t="s">
        <v>3776</v>
      </c>
      <c r="BT338" s="438" t="s">
        <v>1936</v>
      </c>
      <c r="BU338" s="589"/>
      <c r="BV338" s="438" t="s">
        <v>1936</v>
      </c>
      <c r="BW338" s="438"/>
      <c r="BX338" s="594">
        <f t="shared" si="3"/>
        <v>0</v>
      </c>
      <c r="BY338" s="311" t="s">
        <v>1943</v>
      </c>
      <c r="BZ338" s="311" t="s">
        <v>3777</v>
      </c>
    </row>
    <row r="339" ht="12.75" hidden="1" customHeight="1">
      <c r="A339" s="311">
        <v>34103.0</v>
      </c>
      <c r="B339" s="591" t="s">
        <v>3770</v>
      </c>
      <c r="C339" s="438" t="s">
        <v>3771</v>
      </c>
      <c r="D339" s="592">
        <v>42887.0</v>
      </c>
      <c r="E339" s="591" t="s">
        <v>3783</v>
      </c>
      <c r="F339" s="438" t="s">
        <v>3638</v>
      </c>
      <c r="G339" s="438" t="s">
        <v>1948</v>
      </c>
      <c r="H339" s="591" t="s">
        <v>1909</v>
      </c>
      <c r="I339" s="438"/>
      <c r="J339" s="593">
        <v>0.0</v>
      </c>
      <c r="K339" s="594">
        <v>-3.44</v>
      </c>
      <c r="L339" s="438" t="s">
        <v>1949</v>
      </c>
      <c r="M339" s="438" t="s">
        <v>3779</v>
      </c>
      <c r="N339" s="438"/>
      <c r="O339" s="594">
        <v>0.0</v>
      </c>
      <c r="P339" s="588">
        <v>0.0</v>
      </c>
      <c r="Q339" s="588">
        <v>0.0</v>
      </c>
      <c r="R339" s="588">
        <v>0.0</v>
      </c>
      <c r="S339" s="588">
        <v>0.0</v>
      </c>
      <c r="T339" s="588">
        <v>0.0</v>
      </c>
      <c r="U339" s="588">
        <v>0.0</v>
      </c>
      <c r="V339" s="594">
        <v>0.0</v>
      </c>
      <c r="W339" s="594">
        <v>0.0</v>
      </c>
      <c r="X339" s="586">
        <v>42873.0</v>
      </c>
      <c r="Y339" s="586"/>
      <c r="Z339" s="438" t="s">
        <v>2538</v>
      </c>
      <c r="AA339" s="438"/>
      <c r="AB339" s="586"/>
      <c r="AC339" s="586"/>
      <c r="AD339" s="586"/>
      <c r="AE339" s="438" t="s">
        <v>1916</v>
      </c>
      <c r="AF339" s="438"/>
      <c r="AG339" s="586"/>
      <c r="AH339" s="586"/>
      <c r="AI339" s="589"/>
      <c r="AJ339" s="438"/>
      <c r="AK339" s="588">
        <v>0.0</v>
      </c>
      <c r="AL339" s="589">
        <v>0.0</v>
      </c>
      <c r="AM339" s="438" t="s">
        <v>3655</v>
      </c>
      <c r="AN339" s="438" t="s">
        <v>3638</v>
      </c>
      <c r="AO339" s="591" t="s">
        <v>3656</v>
      </c>
      <c r="AP339" s="438" t="s">
        <v>3643</v>
      </c>
      <c r="AQ339" s="438" t="s">
        <v>3784</v>
      </c>
      <c r="AR339" s="588">
        <v>0.0</v>
      </c>
      <c r="AS339" s="588">
        <v>0.0</v>
      </c>
      <c r="AT339" s="588">
        <v>0.0</v>
      </c>
      <c r="AU339" s="588">
        <v>0.0</v>
      </c>
      <c r="AV339" s="588">
        <v>0.0</v>
      </c>
      <c r="AW339" s="588">
        <v>0.0</v>
      </c>
      <c r="AX339" s="588">
        <v>0.0</v>
      </c>
      <c r="AY339" s="588">
        <v>0.0</v>
      </c>
      <c r="AZ339" s="588">
        <v>0.0</v>
      </c>
      <c r="BA339" s="588">
        <v>-3.44</v>
      </c>
      <c r="BB339" s="589"/>
      <c r="BC339" s="438" t="s">
        <v>1922</v>
      </c>
      <c r="BD339" s="438"/>
      <c r="BE339" s="438" t="s">
        <v>1952</v>
      </c>
      <c r="BF339" s="438" t="s">
        <v>3693</v>
      </c>
      <c r="BG339" s="438" t="s">
        <v>1936</v>
      </c>
      <c r="BH339" s="588">
        <v>0.0</v>
      </c>
      <c r="BI339" s="438"/>
      <c r="BJ339" s="438"/>
      <c r="BK339" s="438"/>
      <c r="BL339" s="438"/>
      <c r="BM339" s="438"/>
      <c r="BN339" s="588"/>
      <c r="BO339" s="438" t="s">
        <v>1955</v>
      </c>
      <c r="BP339" s="438"/>
      <c r="BQ339" s="438"/>
      <c r="BR339" s="438" t="s">
        <v>3775</v>
      </c>
      <c r="BS339" s="438" t="s">
        <v>3776</v>
      </c>
      <c r="BT339" s="438" t="s">
        <v>1936</v>
      </c>
      <c r="BU339" s="589"/>
      <c r="BV339" s="438" t="s">
        <v>1936</v>
      </c>
      <c r="BW339" s="438"/>
      <c r="BX339" s="594">
        <f t="shared" si="3"/>
        <v>0</v>
      </c>
      <c r="BY339" s="311" t="s">
        <v>1943</v>
      </c>
      <c r="BZ339" s="311" t="s">
        <v>3777</v>
      </c>
    </row>
    <row r="340" ht="12.75" hidden="1" customHeight="1">
      <c r="A340" s="311">
        <v>34103.0</v>
      </c>
      <c r="B340" s="591" t="s">
        <v>3770</v>
      </c>
      <c r="C340" s="438" t="s">
        <v>3771</v>
      </c>
      <c r="D340" s="592">
        <v>42979.0</v>
      </c>
      <c r="E340" s="591" t="s">
        <v>3785</v>
      </c>
      <c r="F340" s="438" t="s">
        <v>3638</v>
      </c>
      <c r="G340" s="438" t="s">
        <v>1908</v>
      </c>
      <c r="H340" s="591" t="s">
        <v>1909</v>
      </c>
      <c r="I340" s="438"/>
      <c r="J340" s="593">
        <v>0.0</v>
      </c>
      <c r="K340" s="594">
        <v>-12.12</v>
      </c>
      <c r="L340" s="438" t="s">
        <v>1911</v>
      </c>
      <c r="M340" s="438" t="s">
        <v>3786</v>
      </c>
      <c r="N340" s="438"/>
      <c r="O340" s="594">
        <v>0.0</v>
      </c>
      <c r="P340" s="588">
        <v>0.0</v>
      </c>
      <c r="Q340" s="588">
        <v>0.0</v>
      </c>
      <c r="R340" s="588">
        <v>0.0</v>
      </c>
      <c r="S340" s="588">
        <v>0.0</v>
      </c>
      <c r="T340" s="588">
        <v>0.0</v>
      </c>
      <c r="U340" s="588">
        <v>0.0</v>
      </c>
      <c r="V340" s="594">
        <v>0.0</v>
      </c>
      <c r="W340" s="594">
        <v>0.0</v>
      </c>
      <c r="X340" s="586">
        <v>42968.0</v>
      </c>
      <c r="Y340" s="586"/>
      <c r="Z340" s="438" t="s">
        <v>2538</v>
      </c>
      <c r="AA340" s="438"/>
      <c r="AB340" s="586"/>
      <c r="AC340" s="586"/>
      <c r="AD340" s="586"/>
      <c r="AE340" s="438" t="s">
        <v>1916</v>
      </c>
      <c r="AF340" s="438"/>
      <c r="AG340" s="586"/>
      <c r="AH340" s="586"/>
      <c r="AI340" s="589"/>
      <c r="AJ340" s="438"/>
      <c r="AK340" s="588">
        <v>0.0</v>
      </c>
      <c r="AL340" s="589">
        <v>0.0</v>
      </c>
      <c r="AM340" s="438" t="s">
        <v>3655</v>
      </c>
      <c r="AN340" s="438" t="s">
        <v>3638</v>
      </c>
      <c r="AO340" s="591" t="s">
        <v>3656</v>
      </c>
      <c r="AP340" s="438" t="s">
        <v>3643</v>
      </c>
      <c r="AQ340" s="438" t="s">
        <v>3787</v>
      </c>
      <c r="AR340" s="588">
        <v>0.0</v>
      </c>
      <c r="AS340" s="588">
        <v>0.0</v>
      </c>
      <c r="AT340" s="588">
        <v>0.0</v>
      </c>
      <c r="AU340" s="588">
        <v>0.0</v>
      </c>
      <c r="AV340" s="588">
        <v>0.0</v>
      </c>
      <c r="AW340" s="588">
        <v>0.0</v>
      </c>
      <c r="AX340" s="588">
        <v>0.0</v>
      </c>
      <c r="AY340" s="588">
        <v>0.0</v>
      </c>
      <c r="AZ340" s="588">
        <v>0.0</v>
      </c>
      <c r="BA340" s="588">
        <v>-12.12</v>
      </c>
      <c r="BB340" s="589"/>
      <c r="BC340" s="438" t="s">
        <v>1922</v>
      </c>
      <c r="BD340" s="438"/>
      <c r="BE340" s="438" t="s">
        <v>1923</v>
      </c>
      <c r="BF340" s="438" t="s">
        <v>3693</v>
      </c>
      <c r="BG340" s="438" t="s">
        <v>1936</v>
      </c>
      <c r="BH340" s="588">
        <v>0.0</v>
      </c>
      <c r="BI340" s="438"/>
      <c r="BJ340" s="438"/>
      <c r="BK340" s="438"/>
      <c r="BL340" s="438"/>
      <c r="BM340" s="438"/>
      <c r="BN340" s="588"/>
      <c r="BO340" s="438" t="s">
        <v>1931</v>
      </c>
      <c r="BP340" s="438"/>
      <c r="BQ340" s="438"/>
      <c r="BR340" s="438" t="s">
        <v>3604</v>
      </c>
      <c r="BS340" s="438" t="s">
        <v>3605</v>
      </c>
      <c r="BT340" s="438" t="s">
        <v>1936</v>
      </c>
      <c r="BU340" s="589"/>
      <c r="BV340" s="438" t="s">
        <v>1936</v>
      </c>
      <c r="BW340" s="438"/>
      <c r="BX340" s="594">
        <f t="shared" si="3"/>
        <v>0</v>
      </c>
      <c r="BY340" s="311" t="s">
        <v>1943</v>
      </c>
      <c r="BZ340" s="311" t="s">
        <v>3777</v>
      </c>
    </row>
    <row r="341" ht="12.75" hidden="1" customHeight="1">
      <c r="A341" s="6">
        <v>35022.0</v>
      </c>
      <c r="B341" s="438" t="s">
        <v>3788</v>
      </c>
      <c r="C341" s="438" t="s">
        <v>3789</v>
      </c>
      <c r="D341" s="586">
        <v>42556.0</v>
      </c>
      <c r="E341" s="438" t="s">
        <v>3790</v>
      </c>
      <c r="F341" s="438" t="s">
        <v>3791</v>
      </c>
      <c r="G341" s="438" t="s">
        <v>1908</v>
      </c>
      <c r="H341" s="438" t="s">
        <v>1909</v>
      </c>
      <c r="I341" s="438" t="s">
        <v>1910</v>
      </c>
      <c r="J341" s="587">
        <v>85.0</v>
      </c>
      <c r="K341" s="416">
        <v>2193.0</v>
      </c>
      <c r="L341" s="438" t="s">
        <v>1911</v>
      </c>
      <c r="M341" s="438" t="s">
        <v>3792</v>
      </c>
      <c r="N341" s="438" t="s">
        <v>1913</v>
      </c>
      <c r="O341" s="416">
        <v>120.37</v>
      </c>
      <c r="P341" s="588">
        <v>0.0</v>
      </c>
      <c r="Q341" s="588">
        <v>0.0</v>
      </c>
      <c r="R341" s="588">
        <v>175.95</v>
      </c>
      <c r="S341" s="588">
        <v>0.0</v>
      </c>
      <c r="T341" s="588">
        <v>0.0</v>
      </c>
      <c r="U341" s="588">
        <v>38.25</v>
      </c>
      <c r="V341" s="416">
        <v>14.25</v>
      </c>
      <c r="W341" s="416">
        <v>65.79</v>
      </c>
      <c r="X341" s="586">
        <v>42556.0</v>
      </c>
      <c r="Y341" s="586">
        <v>42562.5125</v>
      </c>
      <c r="Z341" s="438" t="s">
        <v>1914</v>
      </c>
      <c r="AA341" s="438" t="s">
        <v>1915</v>
      </c>
      <c r="AB341" s="586">
        <v>42562.5125</v>
      </c>
      <c r="AC341" s="586">
        <v>42565.0</v>
      </c>
      <c r="AD341" s="586">
        <v>42565.0</v>
      </c>
      <c r="AE341" s="438" t="s">
        <v>1916</v>
      </c>
      <c r="AF341" s="438"/>
      <c r="AG341" s="586"/>
      <c r="AH341" s="586"/>
      <c r="AI341" s="589"/>
      <c r="AJ341" s="438"/>
      <c r="AK341" s="588">
        <v>263.17</v>
      </c>
      <c r="AL341" s="589">
        <v>0.0</v>
      </c>
      <c r="AM341" s="438" t="s">
        <v>1917</v>
      </c>
      <c r="AN341" s="438" t="s">
        <v>1918</v>
      </c>
      <c r="AO341" s="438" t="s">
        <v>1919</v>
      </c>
      <c r="AP341" s="438" t="s">
        <v>1920</v>
      </c>
      <c r="AQ341" s="438" t="s">
        <v>3793</v>
      </c>
      <c r="AR341" s="588">
        <v>0.0</v>
      </c>
      <c r="AS341" s="588">
        <v>0.0</v>
      </c>
      <c r="AT341" s="588">
        <v>0.0</v>
      </c>
      <c r="AU341" s="588">
        <v>0.0</v>
      </c>
      <c r="AV341" s="588">
        <v>0.0</v>
      </c>
      <c r="AW341" s="588">
        <v>0.0</v>
      </c>
      <c r="AX341" s="588">
        <v>44.31</v>
      </c>
      <c r="AY341" s="588">
        <v>1.13</v>
      </c>
      <c r="AZ341" s="588">
        <v>38.25</v>
      </c>
      <c r="BA341" s="588">
        <v>2193.0</v>
      </c>
      <c r="BB341" s="589">
        <v>24598.0</v>
      </c>
      <c r="BC341" s="438" t="s">
        <v>1922</v>
      </c>
      <c r="BD341" s="438"/>
      <c r="BE341" s="438" t="s">
        <v>1923</v>
      </c>
      <c r="BF341" s="438" t="s">
        <v>3693</v>
      </c>
      <c r="BG341" s="438" t="s">
        <v>1936</v>
      </c>
      <c r="BH341" s="588">
        <v>0.0</v>
      </c>
      <c r="BI341" s="438" t="s">
        <v>1926</v>
      </c>
      <c r="BJ341" s="438" t="s">
        <v>2212</v>
      </c>
      <c r="BK341" s="438" t="s">
        <v>2213</v>
      </c>
      <c r="BL341" s="438"/>
      <c r="BM341" s="438"/>
      <c r="BN341" s="588">
        <v>29.9</v>
      </c>
      <c r="BO341" s="438" t="s">
        <v>1931</v>
      </c>
      <c r="BP341" s="438" t="s">
        <v>1967</v>
      </c>
      <c r="BQ341" s="438"/>
      <c r="BR341" s="438" t="s">
        <v>3604</v>
      </c>
      <c r="BS341" s="438" t="s">
        <v>3605</v>
      </c>
      <c r="BT341" s="438" t="s">
        <v>1936</v>
      </c>
      <c r="BU341" s="589"/>
      <c r="BV341" s="438" t="s">
        <v>1936</v>
      </c>
      <c r="BW341" s="438"/>
      <c r="BX341" s="416">
        <f t="shared" si="3"/>
        <v>200.41</v>
      </c>
      <c r="BY341" s="89" t="s">
        <v>1943</v>
      </c>
      <c r="BZ341" s="89" t="s">
        <v>3794</v>
      </c>
    </row>
    <row r="342" ht="12.75" hidden="1" customHeight="1">
      <c r="A342" s="311">
        <v>35022.0</v>
      </c>
      <c r="B342" s="591" t="s">
        <v>3788</v>
      </c>
      <c r="C342" s="438" t="s">
        <v>3789</v>
      </c>
      <c r="D342" s="592">
        <v>42856.0</v>
      </c>
      <c r="E342" s="591" t="s">
        <v>3795</v>
      </c>
      <c r="F342" s="438" t="s">
        <v>3638</v>
      </c>
      <c r="G342" s="438" t="s">
        <v>1908</v>
      </c>
      <c r="H342" s="591" t="s">
        <v>1909</v>
      </c>
      <c r="I342" s="438"/>
      <c r="J342" s="593">
        <v>0.0</v>
      </c>
      <c r="K342" s="594">
        <v>-63.27</v>
      </c>
      <c r="L342" s="438" t="s">
        <v>1911</v>
      </c>
      <c r="M342" s="438" t="s">
        <v>3796</v>
      </c>
      <c r="N342" s="438"/>
      <c r="O342" s="594">
        <v>0.0</v>
      </c>
      <c r="P342" s="588">
        <v>0.0</v>
      </c>
      <c r="Q342" s="588">
        <v>0.0</v>
      </c>
      <c r="R342" s="588">
        <v>0.0</v>
      </c>
      <c r="S342" s="588">
        <v>0.0</v>
      </c>
      <c r="T342" s="588">
        <v>0.0</v>
      </c>
      <c r="U342" s="588">
        <v>0.0</v>
      </c>
      <c r="V342" s="594">
        <v>0.0</v>
      </c>
      <c r="W342" s="594">
        <v>0.0</v>
      </c>
      <c r="X342" s="586">
        <v>42776.0</v>
      </c>
      <c r="Y342" s="586"/>
      <c r="Z342" s="438" t="s">
        <v>2538</v>
      </c>
      <c r="AA342" s="438"/>
      <c r="AB342" s="586"/>
      <c r="AC342" s="586"/>
      <c r="AD342" s="586"/>
      <c r="AE342" s="438" t="s">
        <v>1916</v>
      </c>
      <c r="AF342" s="438"/>
      <c r="AG342" s="586"/>
      <c r="AH342" s="586"/>
      <c r="AI342" s="589"/>
      <c r="AJ342" s="438"/>
      <c r="AK342" s="588">
        <v>0.0</v>
      </c>
      <c r="AL342" s="589">
        <v>0.0</v>
      </c>
      <c r="AM342" s="438" t="s">
        <v>3655</v>
      </c>
      <c r="AN342" s="438" t="s">
        <v>3638</v>
      </c>
      <c r="AO342" s="591" t="s">
        <v>3656</v>
      </c>
      <c r="AP342" s="438" t="s">
        <v>3643</v>
      </c>
      <c r="AQ342" s="438" t="s">
        <v>3797</v>
      </c>
      <c r="AR342" s="588">
        <v>0.0</v>
      </c>
      <c r="AS342" s="588">
        <v>0.0</v>
      </c>
      <c r="AT342" s="588">
        <v>0.0</v>
      </c>
      <c r="AU342" s="588">
        <v>0.0</v>
      </c>
      <c r="AV342" s="588">
        <v>0.0</v>
      </c>
      <c r="AW342" s="588">
        <v>0.0</v>
      </c>
      <c r="AX342" s="588">
        <v>0.0</v>
      </c>
      <c r="AY342" s="588">
        <v>0.0</v>
      </c>
      <c r="AZ342" s="588">
        <v>0.0</v>
      </c>
      <c r="BA342" s="588">
        <v>-63.27</v>
      </c>
      <c r="BB342" s="589"/>
      <c r="BC342" s="438" t="s">
        <v>1922</v>
      </c>
      <c r="BD342" s="438"/>
      <c r="BE342" s="438" t="s">
        <v>1923</v>
      </c>
      <c r="BF342" s="438" t="s">
        <v>3693</v>
      </c>
      <c r="BG342" s="438" t="s">
        <v>1936</v>
      </c>
      <c r="BH342" s="588">
        <v>0.0</v>
      </c>
      <c r="BI342" s="438"/>
      <c r="BJ342" s="438"/>
      <c r="BK342" s="438"/>
      <c r="BL342" s="438"/>
      <c r="BM342" s="438"/>
      <c r="BN342" s="588"/>
      <c r="BO342" s="438" t="s">
        <v>1931</v>
      </c>
      <c r="BP342" s="438"/>
      <c r="BQ342" s="438"/>
      <c r="BR342" s="438" t="s">
        <v>3604</v>
      </c>
      <c r="BS342" s="438" t="s">
        <v>3605</v>
      </c>
      <c r="BT342" s="438" t="s">
        <v>1936</v>
      </c>
      <c r="BU342" s="589"/>
      <c r="BV342" s="438" t="s">
        <v>1936</v>
      </c>
      <c r="BW342" s="438"/>
      <c r="BX342" s="594">
        <f t="shared" si="3"/>
        <v>0</v>
      </c>
      <c r="BY342" s="311" t="s">
        <v>1943</v>
      </c>
      <c r="BZ342" s="311" t="s">
        <v>3794</v>
      </c>
    </row>
    <row r="343" ht="12.75" hidden="1" customHeight="1">
      <c r="A343" s="311">
        <v>35022.0</v>
      </c>
      <c r="B343" s="591" t="s">
        <v>3788</v>
      </c>
      <c r="C343" s="438" t="s">
        <v>3789</v>
      </c>
      <c r="D343" s="592">
        <v>42856.0</v>
      </c>
      <c r="E343" s="591" t="s">
        <v>3798</v>
      </c>
      <c r="F343" s="438" t="s">
        <v>3638</v>
      </c>
      <c r="G343" s="438" t="s">
        <v>1908</v>
      </c>
      <c r="H343" s="591" t="s">
        <v>1909</v>
      </c>
      <c r="I343" s="438"/>
      <c r="J343" s="593">
        <v>0.0</v>
      </c>
      <c r="K343" s="594">
        <v>-10.18</v>
      </c>
      <c r="L343" s="438" t="s">
        <v>1911</v>
      </c>
      <c r="M343" s="438" t="s">
        <v>3799</v>
      </c>
      <c r="N343" s="438"/>
      <c r="O343" s="594">
        <v>0.0</v>
      </c>
      <c r="P343" s="588">
        <v>0.0</v>
      </c>
      <c r="Q343" s="588">
        <v>0.0</v>
      </c>
      <c r="R343" s="588">
        <v>0.0</v>
      </c>
      <c r="S343" s="588">
        <v>0.0</v>
      </c>
      <c r="T343" s="588">
        <v>0.0</v>
      </c>
      <c r="U343" s="588">
        <v>0.0</v>
      </c>
      <c r="V343" s="594">
        <v>0.0</v>
      </c>
      <c r="W343" s="594">
        <v>0.0</v>
      </c>
      <c r="X343" s="586">
        <v>42818.0</v>
      </c>
      <c r="Y343" s="586"/>
      <c r="Z343" s="438" t="s">
        <v>2538</v>
      </c>
      <c r="AA343" s="438"/>
      <c r="AB343" s="586"/>
      <c r="AC343" s="586"/>
      <c r="AD343" s="586"/>
      <c r="AE343" s="438" t="s">
        <v>1916</v>
      </c>
      <c r="AF343" s="438"/>
      <c r="AG343" s="586"/>
      <c r="AH343" s="586"/>
      <c r="AI343" s="589"/>
      <c r="AJ343" s="438"/>
      <c r="AK343" s="588">
        <v>0.0</v>
      </c>
      <c r="AL343" s="589">
        <v>0.0</v>
      </c>
      <c r="AM343" s="438" t="s">
        <v>3655</v>
      </c>
      <c r="AN343" s="438" t="s">
        <v>3638</v>
      </c>
      <c r="AO343" s="591" t="s">
        <v>3656</v>
      </c>
      <c r="AP343" s="438" t="s">
        <v>3643</v>
      </c>
      <c r="AQ343" s="438" t="s">
        <v>3800</v>
      </c>
      <c r="AR343" s="588">
        <v>0.0</v>
      </c>
      <c r="AS343" s="588">
        <v>0.0</v>
      </c>
      <c r="AT343" s="588">
        <v>0.0</v>
      </c>
      <c r="AU343" s="588">
        <v>0.0</v>
      </c>
      <c r="AV343" s="588">
        <v>0.0</v>
      </c>
      <c r="AW343" s="588">
        <v>0.0</v>
      </c>
      <c r="AX343" s="588">
        <v>0.0</v>
      </c>
      <c r="AY343" s="588">
        <v>0.0</v>
      </c>
      <c r="AZ343" s="588">
        <v>0.0</v>
      </c>
      <c r="BA343" s="588">
        <v>-10.18</v>
      </c>
      <c r="BB343" s="589"/>
      <c r="BC343" s="438" t="s">
        <v>1922</v>
      </c>
      <c r="BD343" s="438"/>
      <c r="BE343" s="438" t="s">
        <v>1923</v>
      </c>
      <c r="BF343" s="438" t="s">
        <v>3693</v>
      </c>
      <c r="BG343" s="438" t="s">
        <v>1936</v>
      </c>
      <c r="BH343" s="588">
        <v>0.0</v>
      </c>
      <c r="BI343" s="438"/>
      <c r="BJ343" s="438"/>
      <c r="BK343" s="438"/>
      <c r="BL343" s="438"/>
      <c r="BM343" s="438"/>
      <c r="BN343" s="588"/>
      <c r="BO343" s="438" t="s">
        <v>1931</v>
      </c>
      <c r="BP343" s="438"/>
      <c r="BQ343" s="438"/>
      <c r="BR343" s="438" t="s">
        <v>3604</v>
      </c>
      <c r="BS343" s="438" t="s">
        <v>3605</v>
      </c>
      <c r="BT343" s="438" t="s">
        <v>1936</v>
      </c>
      <c r="BU343" s="589"/>
      <c r="BV343" s="438" t="s">
        <v>1936</v>
      </c>
      <c r="BW343" s="438"/>
      <c r="BX343" s="594">
        <f t="shared" si="3"/>
        <v>0</v>
      </c>
      <c r="BY343" s="311" t="s">
        <v>1943</v>
      </c>
      <c r="BZ343" s="311" t="s">
        <v>3794</v>
      </c>
    </row>
    <row r="344" ht="12.75" hidden="1" customHeight="1">
      <c r="A344" s="6">
        <v>35305.0</v>
      </c>
      <c r="B344" s="438" t="s">
        <v>3801</v>
      </c>
      <c r="C344" s="438" t="s">
        <v>3802</v>
      </c>
      <c r="D344" s="586">
        <v>42556.0</v>
      </c>
      <c r="E344" s="438" t="s">
        <v>3803</v>
      </c>
      <c r="F344" s="438" t="s">
        <v>3804</v>
      </c>
      <c r="G344" s="438" t="s">
        <v>1908</v>
      </c>
      <c r="H344" s="438" t="s">
        <v>1909</v>
      </c>
      <c r="I344" s="438" t="s">
        <v>1910</v>
      </c>
      <c r="J344" s="587">
        <v>4.0</v>
      </c>
      <c r="K344" s="416">
        <v>114.88</v>
      </c>
      <c r="L344" s="438" t="s">
        <v>1911</v>
      </c>
      <c r="M344" s="438" t="s">
        <v>3805</v>
      </c>
      <c r="N344" s="438" t="s">
        <v>1913</v>
      </c>
      <c r="O344" s="416">
        <v>6.3</v>
      </c>
      <c r="P344" s="588">
        <v>0.0</v>
      </c>
      <c r="Q344" s="588">
        <v>0.0</v>
      </c>
      <c r="R344" s="588">
        <v>8.28</v>
      </c>
      <c r="S344" s="588">
        <v>0.0</v>
      </c>
      <c r="T344" s="588">
        <v>0.0</v>
      </c>
      <c r="U344" s="588">
        <v>1.8</v>
      </c>
      <c r="V344" s="416">
        <v>0.75</v>
      </c>
      <c r="W344" s="416">
        <v>3.45</v>
      </c>
      <c r="X344" s="586">
        <v>42556.0</v>
      </c>
      <c r="Y344" s="586">
        <v>42569.64375</v>
      </c>
      <c r="Z344" s="438" t="s">
        <v>1914</v>
      </c>
      <c r="AA344" s="438" t="s">
        <v>1915</v>
      </c>
      <c r="AB344" s="586">
        <v>42569.64375</v>
      </c>
      <c r="AC344" s="586">
        <v>42569.0</v>
      </c>
      <c r="AD344" s="586">
        <v>42569.0</v>
      </c>
      <c r="AE344" s="438" t="s">
        <v>1916</v>
      </c>
      <c r="AF344" s="438"/>
      <c r="AG344" s="586"/>
      <c r="AH344" s="586"/>
      <c r="AI344" s="589"/>
      <c r="AJ344" s="438"/>
      <c r="AK344" s="588">
        <v>13.78</v>
      </c>
      <c r="AL344" s="589">
        <v>0.0</v>
      </c>
      <c r="AM344" s="438" t="s">
        <v>1917</v>
      </c>
      <c r="AN344" s="438" t="s">
        <v>1918</v>
      </c>
      <c r="AO344" s="438" t="s">
        <v>1919</v>
      </c>
      <c r="AP344" s="438" t="s">
        <v>1920</v>
      </c>
      <c r="AQ344" s="438" t="s">
        <v>3806</v>
      </c>
      <c r="AR344" s="588">
        <v>0.0</v>
      </c>
      <c r="AS344" s="588">
        <v>0.0</v>
      </c>
      <c r="AT344" s="588">
        <v>0.0</v>
      </c>
      <c r="AU344" s="588">
        <v>0.0</v>
      </c>
      <c r="AV344" s="588">
        <v>0.0</v>
      </c>
      <c r="AW344" s="588">
        <v>2.39</v>
      </c>
      <c r="AX344" s="588">
        <v>7.65</v>
      </c>
      <c r="AY344" s="588">
        <v>0.0</v>
      </c>
      <c r="AZ344" s="588">
        <v>1.8</v>
      </c>
      <c r="BA344" s="588">
        <v>114.88</v>
      </c>
      <c r="BB344" s="589">
        <v>24598.0</v>
      </c>
      <c r="BC344" s="438" t="s">
        <v>1922</v>
      </c>
      <c r="BD344" s="438"/>
      <c r="BE344" s="438" t="s">
        <v>1923</v>
      </c>
      <c r="BF344" s="438" t="s">
        <v>1924</v>
      </c>
      <c r="BG344" s="438" t="s">
        <v>1925</v>
      </c>
      <c r="BH344" s="588">
        <v>0.0</v>
      </c>
      <c r="BI344" s="438" t="s">
        <v>1926</v>
      </c>
      <c r="BJ344" s="438" t="s">
        <v>1927</v>
      </c>
      <c r="BK344" s="438" t="s">
        <v>1928</v>
      </c>
      <c r="BL344" s="438" t="s">
        <v>1929</v>
      </c>
      <c r="BM344" s="438" t="s">
        <v>1930</v>
      </c>
      <c r="BN344" s="588">
        <v>29.9</v>
      </c>
      <c r="BO344" s="438" t="s">
        <v>1931</v>
      </c>
      <c r="BP344" s="438" t="s">
        <v>1967</v>
      </c>
      <c r="BQ344" s="438" t="s">
        <v>3807</v>
      </c>
      <c r="BR344" s="438" t="s">
        <v>3604</v>
      </c>
      <c r="BS344" s="438" t="s">
        <v>3605</v>
      </c>
      <c r="BT344" s="438" t="s">
        <v>1936</v>
      </c>
      <c r="BU344" s="589"/>
      <c r="BV344" s="438" t="s">
        <v>1936</v>
      </c>
      <c r="BW344" s="438"/>
      <c r="BX344" s="416">
        <f t="shared" si="3"/>
        <v>10.5</v>
      </c>
      <c r="BY344" s="89" t="s">
        <v>1943</v>
      </c>
      <c r="BZ344" s="89" t="s">
        <v>3808</v>
      </c>
    </row>
    <row r="345" ht="12.75" hidden="1" customHeight="1">
      <c r="A345" s="6">
        <v>36486.0</v>
      </c>
      <c r="B345" s="438" t="s">
        <v>3809</v>
      </c>
      <c r="C345" s="438" t="s">
        <v>3718</v>
      </c>
      <c r="D345" s="586">
        <v>42556.0</v>
      </c>
      <c r="E345" s="438" t="s">
        <v>3810</v>
      </c>
      <c r="F345" s="438" t="s">
        <v>3811</v>
      </c>
      <c r="G345" s="438" t="s">
        <v>1908</v>
      </c>
      <c r="H345" s="438" t="s">
        <v>1909</v>
      </c>
      <c r="I345" s="438" t="s">
        <v>1910</v>
      </c>
      <c r="J345" s="587">
        <v>5.0</v>
      </c>
      <c r="K345" s="416">
        <v>132.05</v>
      </c>
      <c r="L345" s="438" t="s">
        <v>1911</v>
      </c>
      <c r="M345" s="438" t="s">
        <v>3812</v>
      </c>
      <c r="N345" s="438" t="s">
        <v>1913</v>
      </c>
      <c r="O345" s="416">
        <v>7.25</v>
      </c>
      <c r="P345" s="588">
        <v>0.0</v>
      </c>
      <c r="Q345" s="588">
        <v>0.0</v>
      </c>
      <c r="R345" s="588">
        <v>10.35</v>
      </c>
      <c r="S345" s="588">
        <v>0.0</v>
      </c>
      <c r="T345" s="588">
        <v>0.0</v>
      </c>
      <c r="U345" s="588">
        <v>2.25</v>
      </c>
      <c r="V345" s="416">
        <v>1.72</v>
      </c>
      <c r="W345" s="416">
        <v>7.92</v>
      </c>
      <c r="X345" s="586">
        <v>42556.0</v>
      </c>
      <c r="Y345" s="586">
        <v>42569.416666666664</v>
      </c>
      <c r="Z345" s="438" t="s">
        <v>1914</v>
      </c>
      <c r="AA345" s="438" t="s">
        <v>1915</v>
      </c>
      <c r="AB345" s="586">
        <v>42569.416666666664</v>
      </c>
      <c r="AC345" s="586">
        <v>42569.0</v>
      </c>
      <c r="AD345" s="586">
        <v>42569.0</v>
      </c>
      <c r="AE345" s="438" t="s">
        <v>1916</v>
      </c>
      <c r="AF345" s="438"/>
      <c r="AG345" s="586"/>
      <c r="AH345" s="586"/>
      <c r="AI345" s="589"/>
      <c r="AJ345" s="438"/>
      <c r="AK345" s="588">
        <v>15.85</v>
      </c>
      <c r="AL345" s="589">
        <v>0.0</v>
      </c>
      <c r="AM345" s="438" t="s">
        <v>1917</v>
      </c>
      <c r="AN345" s="438" t="s">
        <v>1918</v>
      </c>
      <c r="AO345" s="438" t="s">
        <v>1919</v>
      </c>
      <c r="AP345" s="438" t="s">
        <v>1920</v>
      </c>
      <c r="AQ345" s="438" t="s">
        <v>3813</v>
      </c>
      <c r="AR345" s="588">
        <v>0.0</v>
      </c>
      <c r="AS345" s="588">
        <v>0.0</v>
      </c>
      <c r="AT345" s="588">
        <v>0.0</v>
      </c>
      <c r="AU345" s="588">
        <v>0.0</v>
      </c>
      <c r="AV345" s="588">
        <v>0.0</v>
      </c>
      <c r="AW345" s="588">
        <v>0.0</v>
      </c>
      <c r="AX345" s="588">
        <v>30.6</v>
      </c>
      <c r="AY345" s="588">
        <v>0.0</v>
      </c>
      <c r="AZ345" s="588">
        <v>2.25</v>
      </c>
      <c r="BA345" s="588">
        <v>132.05</v>
      </c>
      <c r="BB345" s="589">
        <v>24598.0</v>
      </c>
      <c r="BC345" s="438" t="s">
        <v>1922</v>
      </c>
      <c r="BD345" s="438"/>
      <c r="BE345" s="438" t="s">
        <v>1923</v>
      </c>
      <c r="BF345" s="438" t="s">
        <v>1924</v>
      </c>
      <c r="BG345" s="438" t="s">
        <v>1925</v>
      </c>
      <c r="BH345" s="588">
        <v>0.0</v>
      </c>
      <c r="BI345" s="438" t="s">
        <v>1926</v>
      </c>
      <c r="BJ345" s="438" t="s">
        <v>1953</v>
      </c>
      <c r="BK345" s="438" t="s">
        <v>1954</v>
      </c>
      <c r="BL345" s="438"/>
      <c r="BM345" s="438"/>
      <c r="BN345" s="588">
        <v>29.9</v>
      </c>
      <c r="BO345" s="438" t="s">
        <v>1931</v>
      </c>
      <c r="BP345" s="438" t="s">
        <v>2851</v>
      </c>
      <c r="BQ345" s="438"/>
      <c r="BR345" s="438" t="s">
        <v>3604</v>
      </c>
      <c r="BS345" s="438" t="s">
        <v>3605</v>
      </c>
      <c r="BT345" s="438" t="s">
        <v>1936</v>
      </c>
      <c r="BU345" s="589"/>
      <c r="BV345" s="438" t="s">
        <v>1936</v>
      </c>
      <c r="BW345" s="438"/>
      <c r="BX345" s="416">
        <f t="shared" si="3"/>
        <v>16.89</v>
      </c>
      <c r="BY345" s="89" t="s">
        <v>1943</v>
      </c>
      <c r="BZ345" s="89" t="s">
        <v>3814</v>
      </c>
    </row>
    <row r="346" ht="12.75" hidden="1" customHeight="1">
      <c r="A346" s="6">
        <v>37356.0</v>
      </c>
      <c r="B346" s="438" t="s">
        <v>3815</v>
      </c>
      <c r="C346" s="438" t="s">
        <v>3816</v>
      </c>
      <c r="D346" s="586">
        <v>42559.0</v>
      </c>
      <c r="E346" s="438" t="s">
        <v>3817</v>
      </c>
      <c r="F346" s="438" t="s">
        <v>3818</v>
      </c>
      <c r="G346" s="438" t="s">
        <v>1948</v>
      </c>
      <c r="H346" s="438" t="s">
        <v>1909</v>
      </c>
      <c r="I346" s="438" t="s">
        <v>1910</v>
      </c>
      <c r="J346" s="587">
        <v>4.0</v>
      </c>
      <c r="K346" s="416">
        <f>161.8</f>
        <v>161.8</v>
      </c>
      <c r="L346" s="438" t="s">
        <v>1949</v>
      </c>
      <c r="M346" s="438" t="s">
        <v>3819</v>
      </c>
      <c r="N346" s="438" t="s">
        <v>1913</v>
      </c>
      <c r="O346" s="416">
        <v>8.88</v>
      </c>
      <c r="P346" s="588">
        <v>0.0</v>
      </c>
      <c r="Q346" s="588">
        <v>0.0</v>
      </c>
      <c r="R346" s="588">
        <v>14.976</v>
      </c>
      <c r="S346" s="588">
        <v>0.0</v>
      </c>
      <c r="T346" s="588">
        <v>0.0</v>
      </c>
      <c r="U346" s="588">
        <v>1.8</v>
      </c>
      <c r="V346" s="416">
        <v>1.05</v>
      </c>
      <c r="W346" s="416">
        <v>4.85</v>
      </c>
      <c r="X346" s="586">
        <v>42559.0</v>
      </c>
      <c r="Y346" s="586">
        <v>42569.50625</v>
      </c>
      <c r="Z346" s="438" t="s">
        <v>1914</v>
      </c>
      <c r="AA346" s="438" t="s">
        <v>1915</v>
      </c>
      <c r="AB346" s="586">
        <v>42569.50625</v>
      </c>
      <c r="AC346" s="586">
        <v>42569.0</v>
      </c>
      <c r="AD346" s="586">
        <v>42569.0</v>
      </c>
      <c r="AE346" s="438" t="s">
        <v>1916</v>
      </c>
      <c r="AF346" s="438"/>
      <c r="AG346" s="586"/>
      <c r="AH346" s="586"/>
      <c r="AI346" s="589"/>
      <c r="AJ346" s="438"/>
      <c r="AK346" s="588">
        <v>19.41</v>
      </c>
      <c r="AL346" s="589">
        <v>0.0</v>
      </c>
      <c r="AM346" s="438" t="s">
        <v>1917</v>
      </c>
      <c r="AN346" s="438" t="s">
        <v>1918</v>
      </c>
      <c r="AO346" s="438" t="s">
        <v>1919</v>
      </c>
      <c r="AP346" s="438" t="s">
        <v>1920</v>
      </c>
      <c r="AQ346" s="438" t="s">
        <v>3820</v>
      </c>
      <c r="AR346" s="588">
        <v>0.0</v>
      </c>
      <c r="AS346" s="588">
        <v>0.0</v>
      </c>
      <c r="AT346" s="588">
        <v>0.0</v>
      </c>
      <c r="AU346" s="588">
        <v>0.0</v>
      </c>
      <c r="AV346" s="588">
        <v>0.0</v>
      </c>
      <c r="AW346" s="588">
        <v>0.0</v>
      </c>
      <c r="AX346" s="588">
        <v>2.62</v>
      </c>
      <c r="AY346" s="588">
        <v>0.05</v>
      </c>
      <c r="AZ346" s="588">
        <v>1.8</v>
      </c>
      <c r="BA346" s="588">
        <v>161.8</v>
      </c>
      <c r="BB346" s="589">
        <v>24599.0</v>
      </c>
      <c r="BC346" s="438" t="s">
        <v>1922</v>
      </c>
      <c r="BD346" s="438"/>
      <c r="BE346" s="438" t="s">
        <v>1952</v>
      </c>
      <c r="BF346" s="438" t="s">
        <v>1924</v>
      </c>
      <c r="BG346" s="438" t="s">
        <v>1925</v>
      </c>
      <c r="BH346" s="588">
        <v>0.0</v>
      </c>
      <c r="BI346" s="438" t="s">
        <v>1926</v>
      </c>
      <c r="BJ346" s="438" t="s">
        <v>2212</v>
      </c>
      <c r="BK346" s="438" t="s">
        <v>2213</v>
      </c>
      <c r="BL346" s="438"/>
      <c r="BM346" s="438"/>
      <c r="BN346" s="588">
        <v>59.9</v>
      </c>
      <c r="BO346" s="438" t="s">
        <v>1955</v>
      </c>
      <c r="BP346" s="438" t="s">
        <v>2152</v>
      </c>
      <c r="BQ346" s="438"/>
      <c r="BR346" s="438" t="s">
        <v>3775</v>
      </c>
      <c r="BS346" s="438" t="s">
        <v>3776</v>
      </c>
      <c r="BT346" s="438" t="s">
        <v>1936</v>
      </c>
      <c r="BU346" s="589"/>
      <c r="BV346" s="438" t="s">
        <v>1936</v>
      </c>
      <c r="BW346" s="438"/>
      <c r="BX346" s="416">
        <f t="shared" si="3"/>
        <v>14.78</v>
      </c>
      <c r="BY346" s="89" t="s">
        <v>1943</v>
      </c>
      <c r="BZ346" s="89" t="s">
        <v>3821</v>
      </c>
    </row>
    <row r="347" ht="12.75" hidden="1" customHeight="1">
      <c r="A347" s="6">
        <v>37356.0</v>
      </c>
      <c r="B347" s="438" t="s">
        <v>3815</v>
      </c>
      <c r="C347" s="438" t="s">
        <v>3816</v>
      </c>
      <c r="D347" s="586">
        <v>42559.0</v>
      </c>
      <c r="E347" s="438" t="s">
        <v>3817</v>
      </c>
      <c r="F347" s="438" t="s">
        <v>3818</v>
      </c>
      <c r="G347" s="438" t="s">
        <v>1908</v>
      </c>
      <c r="H347" s="438" t="s">
        <v>1909</v>
      </c>
      <c r="I347" s="438" t="s">
        <v>1910</v>
      </c>
      <c r="J347" s="587">
        <v>10.0</v>
      </c>
      <c r="K347" s="416">
        <v>201.9</v>
      </c>
      <c r="L347" s="438" t="s">
        <v>1911</v>
      </c>
      <c r="M347" s="438" t="s">
        <v>3819</v>
      </c>
      <c r="N347" s="438" t="s">
        <v>1913</v>
      </c>
      <c r="O347" s="416">
        <v>11.08</v>
      </c>
      <c r="P347" s="588">
        <v>0.0</v>
      </c>
      <c r="Q347" s="588">
        <v>0.0</v>
      </c>
      <c r="R347" s="588">
        <v>20.7</v>
      </c>
      <c r="S347" s="588">
        <v>0.0</v>
      </c>
      <c r="T347" s="588">
        <v>0.0</v>
      </c>
      <c r="U347" s="588">
        <v>4.5</v>
      </c>
      <c r="V347" s="416">
        <v>1.31</v>
      </c>
      <c r="W347" s="416">
        <v>6.06</v>
      </c>
      <c r="X347" s="586">
        <v>42559.0</v>
      </c>
      <c r="Y347" s="586">
        <v>42569.50625</v>
      </c>
      <c r="Z347" s="438" t="s">
        <v>1914</v>
      </c>
      <c r="AA347" s="438" t="s">
        <v>1915</v>
      </c>
      <c r="AB347" s="586">
        <v>42569.50625</v>
      </c>
      <c r="AC347" s="586">
        <v>42569.0</v>
      </c>
      <c r="AD347" s="586">
        <v>42569.0</v>
      </c>
      <c r="AE347" s="438" t="s">
        <v>1916</v>
      </c>
      <c r="AF347" s="438"/>
      <c r="AG347" s="586"/>
      <c r="AH347" s="586"/>
      <c r="AI347" s="589"/>
      <c r="AJ347" s="438"/>
      <c r="AK347" s="588">
        <v>24.23</v>
      </c>
      <c r="AL347" s="589">
        <v>0.0</v>
      </c>
      <c r="AM347" s="438" t="s">
        <v>1917</v>
      </c>
      <c r="AN347" s="438" t="s">
        <v>1918</v>
      </c>
      <c r="AO347" s="438" t="s">
        <v>1919</v>
      </c>
      <c r="AP347" s="438" t="s">
        <v>1920</v>
      </c>
      <c r="AQ347" s="438" t="s">
        <v>3820</v>
      </c>
      <c r="AR347" s="588">
        <v>0.0</v>
      </c>
      <c r="AS347" s="588">
        <v>0.0</v>
      </c>
      <c r="AT347" s="588">
        <v>0.0</v>
      </c>
      <c r="AU347" s="588">
        <v>0.0</v>
      </c>
      <c r="AV347" s="588">
        <v>0.0</v>
      </c>
      <c r="AW347" s="588">
        <v>0.0</v>
      </c>
      <c r="AX347" s="588">
        <v>6.48</v>
      </c>
      <c r="AY347" s="588">
        <v>0.13</v>
      </c>
      <c r="AZ347" s="588">
        <v>4.5</v>
      </c>
      <c r="BA347" s="588">
        <v>201.9</v>
      </c>
      <c r="BB347" s="589">
        <v>24598.0</v>
      </c>
      <c r="BC347" s="438" t="s">
        <v>1922</v>
      </c>
      <c r="BD347" s="438"/>
      <c r="BE347" s="438" t="s">
        <v>1923</v>
      </c>
      <c r="BF347" s="438" t="s">
        <v>1924</v>
      </c>
      <c r="BG347" s="438" t="s">
        <v>1925</v>
      </c>
      <c r="BH347" s="588">
        <v>0.0</v>
      </c>
      <c r="BI347" s="438" t="s">
        <v>1926</v>
      </c>
      <c r="BJ347" s="438" t="s">
        <v>2212</v>
      </c>
      <c r="BK347" s="438" t="s">
        <v>2213</v>
      </c>
      <c r="BL347" s="438"/>
      <c r="BM347" s="438"/>
      <c r="BN347" s="588">
        <v>29.9</v>
      </c>
      <c r="BO347" s="438" t="s">
        <v>1931</v>
      </c>
      <c r="BP347" s="438" t="s">
        <v>2152</v>
      </c>
      <c r="BQ347" s="438"/>
      <c r="BR347" s="438" t="s">
        <v>3604</v>
      </c>
      <c r="BS347" s="438" t="s">
        <v>3605</v>
      </c>
      <c r="BT347" s="438" t="s">
        <v>1936</v>
      </c>
      <c r="BU347" s="589"/>
      <c r="BV347" s="438" t="s">
        <v>1936</v>
      </c>
      <c r="BW347" s="438"/>
      <c r="BX347" s="416">
        <f t="shared" si="3"/>
        <v>18.45</v>
      </c>
      <c r="BY347" s="89" t="s">
        <v>1943</v>
      </c>
      <c r="BZ347" s="89" t="s">
        <v>3821</v>
      </c>
    </row>
    <row r="348" ht="12.75" hidden="1" customHeight="1">
      <c r="A348" s="6">
        <v>38194.0</v>
      </c>
      <c r="B348" s="438" t="s">
        <v>2623</v>
      </c>
      <c r="C348" s="438" t="s">
        <v>2624</v>
      </c>
      <c r="D348" s="586">
        <v>42583.0</v>
      </c>
      <c r="E348" s="438" t="s">
        <v>3822</v>
      </c>
      <c r="F348" s="438" t="s">
        <v>2010</v>
      </c>
      <c r="G348" s="438" t="s">
        <v>1908</v>
      </c>
      <c r="H348" s="438" t="s">
        <v>1909</v>
      </c>
      <c r="I348" s="438" t="s">
        <v>2179</v>
      </c>
      <c r="J348" s="587">
        <v>1.0</v>
      </c>
      <c r="K348" s="416">
        <v>29.9</v>
      </c>
      <c r="L348" s="438" t="s">
        <v>1911</v>
      </c>
      <c r="M348" s="438" t="s">
        <v>3823</v>
      </c>
      <c r="N348" s="438" t="s">
        <v>2181</v>
      </c>
      <c r="O348" s="416">
        <v>1.64</v>
      </c>
      <c r="P348" s="588">
        <v>0.0</v>
      </c>
      <c r="Q348" s="588">
        <v>0.0</v>
      </c>
      <c r="R348" s="588">
        <v>2.07</v>
      </c>
      <c r="S348" s="588">
        <v>0.0</v>
      </c>
      <c r="T348" s="588">
        <v>0.0</v>
      </c>
      <c r="U348" s="588">
        <v>0.45</v>
      </c>
      <c r="V348" s="416">
        <v>0.39</v>
      </c>
      <c r="W348" s="416">
        <v>1.79</v>
      </c>
      <c r="X348" s="586">
        <v>42579.0</v>
      </c>
      <c r="Y348" s="586">
        <v>42591.5125</v>
      </c>
      <c r="Z348" s="438" t="s">
        <v>1914</v>
      </c>
      <c r="AA348" s="438" t="s">
        <v>1915</v>
      </c>
      <c r="AB348" s="586">
        <v>42591.5125</v>
      </c>
      <c r="AC348" s="586">
        <v>42590.0</v>
      </c>
      <c r="AD348" s="586">
        <v>42592.0</v>
      </c>
      <c r="AE348" s="438" t="s">
        <v>1916</v>
      </c>
      <c r="AF348" s="438"/>
      <c r="AG348" s="586"/>
      <c r="AH348" s="586"/>
      <c r="AI348" s="589"/>
      <c r="AJ348" s="438"/>
      <c r="AK348" s="588">
        <v>3.58</v>
      </c>
      <c r="AL348" s="589">
        <v>0.0</v>
      </c>
      <c r="AM348" s="438" t="s">
        <v>1917</v>
      </c>
      <c r="AN348" s="438" t="s">
        <v>1918</v>
      </c>
      <c r="AO348" s="438" t="s">
        <v>1919</v>
      </c>
      <c r="AP348" s="438" t="s">
        <v>1920</v>
      </c>
      <c r="AQ348" s="438" t="s">
        <v>3824</v>
      </c>
      <c r="AR348" s="588">
        <v>0.0</v>
      </c>
      <c r="AS348" s="588">
        <v>0.0</v>
      </c>
      <c r="AT348" s="588">
        <v>0.0</v>
      </c>
      <c r="AU348" s="588">
        <v>0.0</v>
      </c>
      <c r="AV348" s="588">
        <v>0.0</v>
      </c>
      <c r="AW348" s="588">
        <v>0.53</v>
      </c>
      <c r="AX348" s="588">
        <v>35.86</v>
      </c>
      <c r="AY348" s="588">
        <v>0.0</v>
      </c>
      <c r="AZ348" s="588">
        <v>0.45</v>
      </c>
      <c r="BA348" s="588">
        <v>29.9</v>
      </c>
      <c r="BB348" s="589">
        <v>24732.0</v>
      </c>
      <c r="BC348" s="438" t="s">
        <v>1922</v>
      </c>
      <c r="BD348" s="438"/>
      <c r="BE348" s="438" t="s">
        <v>1923</v>
      </c>
      <c r="BF348" s="438" t="s">
        <v>1924</v>
      </c>
      <c r="BG348" s="438" t="s">
        <v>1925</v>
      </c>
      <c r="BH348" s="588">
        <v>0.0</v>
      </c>
      <c r="BI348" s="438" t="s">
        <v>1926</v>
      </c>
      <c r="BJ348" s="438" t="s">
        <v>1927</v>
      </c>
      <c r="BK348" s="438" t="s">
        <v>1928</v>
      </c>
      <c r="BL348" s="438" t="s">
        <v>1929</v>
      </c>
      <c r="BM348" s="438" t="s">
        <v>1930</v>
      </c>
      <c r="BN348" s="588">
        <v>29.9</v>
      </c>
      <c r="BO348" s="438" t="s">
        <v>1931</v>
      </c>
      <c r="BP348" s="438" t="s">
        <v>2013</v>
      </c>
      <c r="BQ348" s="438" t="s">
        <v>3825</v>
      </c>
      <c r="BR348" s="438" t="s">
        <v>3604</v>
      </c>
      <c r="BS348" s="438" t="s">
        <v>3605</v>
      </c>
      <c r="BT348" s="438" t="s">
        <v>1936</v>
      </c>
      <c r="BU348" s="589"/>
      <c r="BV348" s="438" t="s">
        <v>1936</v>
      </c>
      <c r="BW348" s="438"/>
      <c r="BX348" s="416">
        <f t="shared" si="3"/>
        <v>3.82</v>
      </c>
      <c r="BY348" s="89" t="s">
        <v>1943</v>
      </c>
      <c r="BZ348" s="89" t="s">
        <v>2629</v>
      </c>
    </row>
    <row r="349" ht="12.75" hidden="1" customHeight="1">
      <c r="A349" s="6">
        <v>38211.0</v>
      </c>
      <c r="B349" s="438" t="s">
        <v>3826</v>
      </c>
      <c r="C349" s="438" t="s">
        <v>3827</v>
      </c>
      <c r="D349" s="586">
        <v>42648.0</v>
      </c>
      <c r="E349" s="438" t="s">
        <v>3828</v>
      </c>
      <c r="F349" s="438" t="s">
        <v>3791</v>
      </c>
      <c r="G349" s="438" t="s">
        <v>1948</v>
      </c>
      <c r="H349" s="438" t="s">
        <v>1909</v>
      </c>
      <c r="I349" s="438" t="s">
        <v>3829</v>
      </c>
      <c r="J349" s="587">
        <v>1.0</v>
      </c>
      <c r="K349" s="416">
        <v>38.88</v>
      </c>
      <c r="L349" s="438" t="s">
        <v>1949</v>
      </c>
      <c r="M349" s="438" t="s">
        <v>3830</v>
      </c>
      <c r="N349" s="438" t="s">
        <v>3831</v>
      </c>
      <c r="O349" s="416">
        <v>2.14</v>
      </c>
      <c r="P349" s="588">
        <v>0.0</v>
      </c>
      <c r="Q349" s="588">
        <v>0.0</v>
      </c>
      <c r="R349" s="588">
        <v>3.744</v>
      </c>
      <c r="S349" s="588">
        <v>0.0</v>
      </c>
      <c r="T349" s="588">
        <v>0.0</v>
      </c>
      <c r="U349" s="588">
        <v>0.45</v>
      </c>
      <c r="V349" s="416">
        <v>0.51</v>
      </c>
      <c r="W349" s="416">
        <v>2.33</v>
      </c>
      <c r="X349" s="586">
        <v>42648.0</v>
      </c>
      <c r="Y349" s="586">
        <v>42653.583333333336</v>
      </c>
      <c r="Z349" s="438" t="s">
        <v>1914</v>
      </c>
      <c r="AA349" s="438" t="s">
        <v>1915</v>
      </c>
      <c r="AB349" s="586">
        <v>42653.583333333336</v>
      </c>
      <c r="AC349" s="586">
        <v>42657.0</v>
      </c>
      <c r="AD349" s="586">
        <v>42657.0</v>
      </c>
      <c r="AE349" s="438" t="s">
        <v>1916</v>
      </c>
      <c r="AF349" s="438"/>
      <c r="AG349" s="586"/>
      <c r="AH349" s="586"/>
      <c r="AI349" s="589"/>
      <c r="AJ349" s="438"/>
      <c r="AK349" s="588">
        <v>4.67</v>
      </c>
      <c r="AL349" s="589">
        <v>0.0</v>
      </c>
      <c r="AM349" s="438" t="s">
        <v>1917</v>
      </c>
      <c r="AN349" s="438" t="s">
        <v>1918</v>
      </c>
      <c r="AO349" s="438" t="s">
        <v>1919</v>
      </c>
      <c r="AP349" s="438" t="s">
        <v>1920</v>
      </c>
      <c r="AQ349" s="438" t="s">
        <v>3832</v>
      </c>
      <c r="AR349" s="588">
        <v>0.0</v>
      </c>
      <c r="AS349" s="588">
        <v>0.0</v>
      </c>
      <c r="AT349" s="588">
        <v>0.0</v>
      </c>
      <c r="AU349" s="588">
        <v>0.0</v>
      </c>
      <c r="AV349" s="588">
        <v>0.0</v>
      </c>
      <c r="AW349" s="588">
        <v>0.0</v>
      </c>
      <c r="AX349" s="588">
        <v>2.42</v>
      </c>
      <c r="AY349" s="588">
        <v>0.0</v>
      </c>
      <c r="AZ349" s="588">
        <v>0.45</v>
      </c>
      <c r="BA349" s="588">
        <v>38.88</v>
      </c>
      <c r="BB349" s="589">
        <v>26228.0</v>
      </c>
      <c r="BC349" s="438" t="s">
        <v>1922</v>
      </c>
      <c r="BD349" s="438"/>
      <c r="BE349" s="438" t="s">
        <v>1952</v>
      </c>
      <c r="BF349" s="438" t="s">
        <v>3693</v>
      </c>
      <c r="BG349" s="438" t="s">
        <v>1936</v>
      </c>
      <c r="BH349" s="588">
        <v>0.0</v>
      </c>
      <c r="BI349" s="438" t="s">
        <v>1926</v>
      </c>
      <c r="BJ349" s="438" t="s">
        <v>1953</v>
      </c>
      <c r="BK349" s="438" t="s">
        <v>1954</v>
      </c>
      <c r="BL349" s="438"/>
      <c r="BM349" s="438"/>
      <c r="BN349" s="588">
        <v>59.9</v>
      </c>
      <c r="BO349" s="438" t="s">
        <v>1955</v>
      </c>
      <c r="BP349" s="438" t="s">
        <v>2013</v>
      </c>
      <c r="BQ349" s="438"/>
      <c r="BR349" s="438" t="s">
        <v>3775</v>
      </c>
      <c r="BS349" s="438" t="s">
        <v>3776</v>
      </c>
      <c r="BT349" s="438" t="s">
        <v>1925</v>
      </c>
      <c r="BU349" s="589">
        <v>120.0</v>
      </c>
      <c r="BV349" s="438" t="s">
        <v>1936</v>
      </c>
      <c r="BW349" s="438"/>
      <c r="BX349" s="416">
        <f t="shared" si="3"/>
        <v>4.98</v>
      </c>
      <c r="BY349" s="89" t="s">
        <v>1943</v>
      </c>
      <c r="BZ349" s="89" t="s">
        <v>3833</v>
      </c>
    </row>
    <row r="350" ht="12.75" hidden="1" customHeight="1">
      <c r="A350" s="6">
        <v>38211.0</v>
      </c>
      <c r="B350" s="438" t="s">
        <v>3826</v>
      </c>
      <c r="C350" s="438" t="s">
        <v>3827</v>
      </c>
      <c r="D350" s="586">
        <v>42705.0</v>
      </c>
      <c r="E350" s="438" t="s">
        <v>3834</v>
      </c>
      <c r="F350" s="438" t="s">
        <v>3791</v>
      </c>
      <c r="G350" s="438" t="s">
        <v>1908</v>
      </c>
      <c r="H350" s="438" t="s">
        <v>1909</v>
      </c>
      <c r="I350" s="438" t="s">
        <v>3835</v>
      </c>
      <c r="J350" s="587">
        <v>1.0</v>
      </c>
      <c r="K350" s="416">
        <v>12.92</v>
      </c>
      <c r="L350" s="438" t="s">
        <v>1911</v>
      </c>
      <c r="M350" s="438" t="s">
        <v>3836</v>
      </c>
      <c r="N350" s="438" t="s">
        <v>3734</v>
      </c>
      <c r="O350" s="416">
        <v>0.71</v>
      </c>
      <c r="P350" s="588">
        <v>0.0</v>
      </c>
      <c r="Q350" s="588">
        <v>0.0</v>
      </c>
      <c r="R350" s="588">
        <v>2.07</v>
      </c>
      <c r="S350" s="588">
        <v>0.0</v>
      </c>
      <c r="T350" s="588">
        <v>0.0</v>
      </c>
      <c r="U350" s="588">
        <v>0.45</v>
      </c>
      <c r="V350" s="416">
        <v>0.17</v>
      </c>
      <c r="W350" s="416">
        <v>0.78</v>
      </c>
      <c r="X350" s="586">
        <v>42703.0</v>
      </c>
      <c r="Y350" s="586">
        <v>42710.75</v>
      </c>
      <c r="Z350" s="438" t="s">
        <v>1914</v>
      </c>
      <c r="AA350" s="438" t="s">
        <v>1915</v>
      </c>
      <c r="AB350" s="586">
        <v>42710.75</v>
      </c>
      <c r="AC350" s="586">
        <v>42712.0</v>
      </c>
      <c r="AD350" s="586">
        <v>42712.0</v>
      </c>
      <c r="AE350" s="438" t="s">
        <v>1916</v>
      </c>
      <c r="AF350" s="438"/>
      <c r="AG350" s="586"/>
      <c r="AH350" s="586"/>
      <c r="AI350" s="589"/>
      <c r="AJ350" s="438"/>
      <c r="AK350" s="588">
        <v>1.55</v>
      </c>
      <c r="AL350" s="589">
        <v>0.0</v>
      </c>
      <c r="AM350" s="438" t="s">
        <v>1917</v>
      </c>
      <c r="AN350" s="438" t="s">
        <v>1918</v>
      </c>
      <c r="AO350" s="438" t="s">
        <v>1919</v>
      </c>
      <c r="AP350" s="438" t="s">
        <v>1920</v>
      </c>
      <c r="AQ350" s="438" t="s">
        <v>3837</v>
      </c>
      <c r="AR350" s="588">
        <v>0.0</v>
      </c>
      <c r="AS350" s="588">
        <v>0.0</v>
      </c>
      <c r="AT350" s="588">
        <v>0.0</v>
      </c>
      <c r="AU350" s="588">
        <v>0.0</v>
      </c>
      <c r="AV350" s="588">
        <v>0.0</v>
      </c>
      <c r="AW350" s="588">
        <v>0.0</v>
      </c>
      <c r="AX350" s="588">
        <v>1.33</v>
      </c>
      <c r="AY350" s="588">
        <v>0.0</v>
      </c>
      <c r="AZ350" s="588">
        <v>0.45</v>
      </c>
      <c r="BA350" s="588">
        <v>12.92</v>
      </c>
      <c r="BB350" s="589">
        <v>25757.0</v>
      </c>
      <c r="BC350" s="438" t="s">
        <v>1922</v>
      </c>
      <c r="BD350" s="438"/>
      <c r="BE350" s="438" t="s">
        <v>1923</v>
      </c>
      <c r="BF350" s="438" t="s">
        <v>3693</v>
      </c>
      <c r="BG350" s="438" t="s">
        <v>1936</v>
      </c>
      <c r="BH350" s="588">
        <v>0.0</v>
      </c>
      <c r="BI350" s="438" t="s">
        <v>1926</v>
      </c>
      <c r="BJ350" s="438" t="s">
        <v>1953</v>
      </c>
      <c r="BK350" s="438" t="s">
        <v>1954</v>
      </c>
      <c r="BL350" s="438"/>
      <c r="BM350" s="438"/>
      <c r="BN350" s="588">
        <v>19.9</v>
      </c>
      <c r="BO350" s="438" t="s">
        <v>1931</v>
      </c>
      <c r="BP350" s="438" t="s">
        <v>2013</v>
      </c>
      <c r="BQ350" s="438"/>
      <c r="BR350" s="438" t="s">
        <v>3604</v>
      </c>
      <c r="BS350" s="438" t="s">
        <v>3605</v>
      </c>
      <c r="BT350" s="438" t="s">
        <v>1925</v>
      </c>
      <c r="BU350" s="589">
        <v>131.0</v>
      </c>
      <c r="BV350" s="438" t="s">
        <v>1936</v>
      </c>
      <c r="BW350" s="438"/>
      <c r="BX350" s="416">
        <f t="shared" si="3"/>
        <v>1.66</v>
      </c>
      <c r="BY350" s="89" t="s">
        <v>1943</v>
      </c>
      <c r="BZ350" s="89" t="s">
        <v>3833</v>
      </c>
    </row>
    <row r="351" ht="12.75" hidden="1" customHeight="1">
      <c r="A351" s="6">
        <v>38211.0</v>
      </c>
      <c r="B351" s="438" t="s">
        <v>3826</v>
      </c>
      <c r="C351" s="438" t="s">
        <v>3827</v>
      </c>
      <c r="D351" s="586">
        <v>42767.0</v>
      </c>
      <c r="E351" s="438" t="s">
        <v>3838</v>
      </c>
      <c r="F351" s="438" t="s">
        <v>3791</v>
      </c>
      <c r="G351" s="438" t="s">
        <v>1908</v>
      </c>
      <c r="H351" s="438" t="s">
        <v>1909</v>
      </c>
      <c r="I351" s="438" t="s">
        <v>3839</v>
      </c>
      <c r="J351" s="587">
        <v>1.0</v>
      </c>
      <c r="K351" s="416">
        <v>12.92</v>
      </c>
      <c r="L351" s="438" t="s">
        <v>1911</v>
      </c>
      <c r="M351" s="438" t="s">
        <v>3840</v>
      </c>
      <c r="N351" s="438" t="s">
        <v>3734</v>
      </c>
      <c r="O351" s="416">
        <v>0.71</v>
      </c>
      <c r="P351" s="588">
        <v>0.0</v>
      </c>
      <c r="Q351" s="588">
        <v>0.0</v>
      </c>
      <c r="R351" s="588">
        <v>2.07</v>
      </c>
      <c r="S351" s="588">
        <v>0.0</v>
      </c>
      <c r="T351" s="588">
        <v>0.0</v>
      </c>
      <c r="U351" s="588">
        <v>0.45</v>
      </c>
      <c r="V351" s="416">
        <v>0.17</v>
      </c>
      <c r="W351" s="416">
        <v>0.78</v>
      </c>
      <c r="X351" s="586">
        <v>42760.0</v>
      </c>
      <c r="Y351" s="586">
        <v>42766.645833333336</v>
      </c>
      <c r="Z351" s="438" t="s">
        <v>1914</v>
      </c>
      <c r="AA351" s="438" t="s">
        <v>1915</v>
      </c>
      <c r="AB351" s="586">
        <v>42766.645833333336</v>
      </c>
      <c r="AC351" s="586">
        <v>42768.0</v>
      </c>
      <c r="AD351" s="586">
        <v>42768.0</v>
      </c>
      <c r="AE351" s="438" t="s">
        <v>1916</v>
      </c>
      <c r="AF351" s="438"/>
      <c r="AG351" s="586"/>
      <c r="AH351" s="586"/>
      <c r="AI351" s="589"/>
      <c r="AJ351" s="438"/>
      <c r="AK351" s="588">
        <v>1.55</v>
      </c>
      <c r="AL351" s="589">
        <v>0.0</v>
      </c>
      <c r="AM351" s="438" t="s">
        <v>1917</v>
      </c>
      <c r="AN351" s="438" t="s">
        <v>1918</v>
      </c>
      <c r="AO351" s="438" t="s">
        <v>1919</v>
      </c>
      <c r="AP351" s="438" t="s">
        <v>1920</v>
      </c>
      <c r="AQ351" s="438" t="s">
        <v>3841</v>
      </c>
      <c r="AR351" s="588">
        <v>0.0</v>
      </c>
      <c r="AS351" s="588">
        <v>0.0</v>
      </c>
      <c r="AT351" s="588">
        <v>0.0</v>
      </c>
      <c r="AU351" s="588">
        <v>0.0</v>
      </c>
      <c r="AV351" s="588">
        <v>0.0</v>
      </c>
      <c r="AW351" s="588">
        <v>0.0</v>
      </c>
      <c r="AX351" s="588">
        <v>1.22</v>
      </c>
      <c r="AY351" s="588">
        <v>0.0</v>
      </c>
      <c r="AZ351" s="588">
        <v>0.45</v>
      </c>
      <c r="BA351" s="588">
        <v>12.92</v>
      </c>
      <c r="BB351" s="589">
        <v>27464.0</v>
      </c>
      <c r="BC351" s="438" t="s">
        <v>1922</v>
      </c>
      <c r="BD351" s="438"/>
      <c r="BE351" s="438" t="s">
        <v>1923</v>
      </c>
      <c r="BF351" s="438" t="s">
        <v>3693</v>
      </c>
      <c r="BG351" s="438" t="s">
        <v>1936</v>
      </c>
      <c r="BH351" s="588">
        <v>0.0</v>
      </c>
      <c r="BI351" s="438" t="s">
        <v>1926</v>
      </c>
      <c r="BJ351" s="438" t="s">
        <v>1953</v>
      </c>
      <c r="BK351" s="438" t="s">
        <v>1954</v>
      </c>
      <c r="BL351" s="438"/>
      <c r="BM351" s="438"/>
      <c r="BN351" s="588">
        <v>19.9</v>
      </c>
      <c r="BO351" s="438" t="s">
        <v>1931</v>
      </c>
      <c r="BP351" s="438" t="s">
        <v>2013</v>
      </c>
      <c r="BQ351" s="438"/>
      <c r="BR351" s="438" t="s">
        <v>3604</v>
      </c>
      <c r="BS351" s="438" t="s">
        <v>3605</v>
      </c>
      <c r="BT351" s="438" t="s">
        <v>1925</v>
      </c>
      <c r="BU351" s="589">
        <v>143.0</v>
      </c>
      <c r="BV351" s="438" t="s">
        <v>1936</v>
      </c>
      <c r="BW351" s="438"/>
      <c r="BX351" s="416">
        <f t="shared" si="3"/>
        <v>1.66</v>
      </c>
      <c r="BY351" s="89" t="s">
        <v>1943</v>
      </c>
      <c r="BZ351" s="89" t="s">
        <v>3833</v>
      </c>
    </row>
    <row r="352" ht="12.75" hidden="1" customHeight="1">
      <c r="A352" s="6">
        <v>39570.0</v>
      </c>
      <c r="B352" s="438" t="s">
        <v>3842</v>
      </c>
      <c r="C352" s="438" t="s">
        <v>3843</v>
      </c>
      <c r="D352" s="586">
        <v>42559.0</v>
      </c>
      <c r="E352" s="438" t="s">
        <v>3844</v>
      </c>
      <c r="F352" s="438" t="s">
        <v>3632</v>
      </c>
      <c r="G352" s="438" t="s">
        <v>1948</v>
      </c>
      <c r="H352" s="438" t="s">
        <v>1909</v>
      </c>
      <c r="I352" s="438" t="s">
        <v>1910</v>
      </c>
      <c r="J352" s="587">
        <v>2.0</v>
      </c>
      <c r="K352" s="416">
        <v>84.58</v>
      </c>
      <c r="L352" s="438" t="s">
        <v>1949</v>
      </c>
      <c r="M352" s="438" t="s">
        <v>3845</v>
      </c>
      <c r="N352" s="438" t="s">
        <v>1913</v>
      </c>
      <c r="O352" s="416">
        <v>4.64</v>
      </c>
      <c r="P352" s="588">
        <v>0.0</v>
      </c>
      <c r="Q352" s="588">
        <v>0.0</v>
      </c>
      <c r="R352" s="588">
        <v>7.488</v>
      </c>
      <c r="S352" s="588">
        <v>0.0</v>
      </c>
      <c r="T352" s="588">
        <v>0.0</v>
      </c>
      <c r="U352" s="588">
        <v>0.9</v>
      </c>
      <c r="V352" s="416">
        <v>1.1</v>
      </c>
      <c r="W352" s="416">
        <v>5.07</v>
      </c>
      <c r="X352" s="586">
        <v>42559.0</v>
      </c>
      <c r="Y352" s="586">
        <v>42569.46388888889</v>
      </c>
      <c r="Z352" s="438" t="s">
        <v>1914</v>
      </c>
      <c r="AA352" s="438" t="s">
        <v>1915</v>
      </c>
      <c r="AB352" s="586">
        <v>42569.46388888889</v>
      </c>
      <c r="AC352" s="586">
        <v>42569.0</v>
      </c>
      <c r="AD352" s="586">
        <v>42569.0</v>
      </c>
      <c r="AE352" s="438" t="s">
        <v>1916</v>
      </c>
      <c r="AF352" s="438"/>
      <c r="AG352" s="586"/>
      <c r="AH352" s="586"/>
      <c r="AI352" s="589"/>
      <c r="AJ352" s="438"/>
      <c r="AK352" s="588">
        <v>10.15</v>
      </c>
      <c r="AL352" s="589">
        <v>0.0</v>
      </c>
      <c r="AM352" s="438" t="s">
        <v>1917</v>
      </c>
      <c r="AN352" s="438" t="s">
        <v>1918</v>
      </c>
      <c r="AO352" s="438" t="s">
        <v>1919</v>
      </c>
      <c r="AP352" s="438" t="s">
        <v>1920</v>
      </c>
      <c r="AQ352" s="438" t="s">
        <v>3846</v>
      </c>
      <c r="AR352" s="588">
        <v>0.0</v>
      </c>
      <c r="AS352" s="588">
        <v>0.0</v>
      </c>
      <c r="AT352" s="588">
        <v>0.0</v>
      </c>
      <c r="AU352" s="588">
        <v>0.0</v>
      </c>
      <c r="AV352" s="588">
        <v>0.0</v>
      </c>
      <c r="AW352" s="588">
        <v>1.43</v>
      </c>
      <c r="AX352" s="588">
        <v>4.35</v>
      </c>
      <c r="AY352" s="588">
        <v>0.0</v>
      </c>
      <c r="AZ352" s="588">
        <v>0.9</v>
      </c>
      <c r="BA352" s="588">
        <v>84.58</v>
      </c>
      <c r="BB352" s="589">
        <v>24599.0</v>
      </c>
      <c r="BC352" s="438" t="s">
        <v>1922</v>
      </c>
      <c r="BD352" s="438"/>
      <c r="BE352" s="438" t="s">
        <v>1952</v>
      </c>
      <c r="BF352" s="438" t="s">
        <v>1924</v>
      </c>
      <c r="BG352" s="438" t="s">
        <v>1925</v>
      </c>
      <c r="BH352" s="588">
        <v>0.0</v>
      </c>
      <c r="BI352" s="438" t="s">
        <v>1926</v>
      </c>
      <c r="BJ352" s="438" t="s">
        <v>1927</v>
      </c>
      <c r="BK352" s="438" t="s">
        <v>1928</v>
      </c>
      <c r="BL352" s="438" t="s">
        <v>1929</v>
      </c>
      <c r="BM352" s="438" t="s">
        <v>1930</v>
      </c>
      <c r="BN352" s="588">
        <v>59.9</v>
      </c>
      <c r="BO352" s="438" t="s">
        <v>1955</v>
      </c>
      <c r="BP352" s="438" t="s">
        <v>1967</v>
      </c>
      <c r="BQ352" s="438" t="s">
        <v>3847</v>
      </c>
      <c r="BR352" s="438" t="s">
        <v>3775</v>
      </c>
      <c r="BS352" s="438" t="s">
        <v>3776</v>
      </c>
      <c r="BT352" s="438" t="s">
        <v>1936</v>
      </c>
      <c r="BU352" s="589"/>
      <c r="BV352" s="438" t="s">
        <v>1936</v>
      </c>
      <c r="BW352" s="438"/>
      <c r="BX352" s="416">
        <f t="shared" si="3"/>
        <v>10.81</v>
      </c>
      <c r="BY352" s="89" t="s">
        <v>1943</v>
      </c>
      <c r="BZ352" s="89" t="s">
        <v>3848</v>
      </c>
    </row>
    <row r="353" ht="12.75" hidden="1" customHeight="1">
      <c r="A353" s="6">
        <v>39570.0</v>
      </c>
      <c r="B353" s="438" t="s">
        <v>3842</v>
      </c>
      <c r="C353" s="438" t="s">
        <v>3843</v>
      </c>
      <c r="D353" s="586">
        <v>42559.0</v>
      </c>
      <c r="E353" s="438" t="s">
        <v>3844</v>
      </c>
      <c r="F353" s="438" t="s">
        <v>3632</v>
      </c>
      <c r="G353" s="438" t="s">
        <v>1908</v>
      </c>
      <c r="H353" s="438" t="s">
        <v>1909</v>
      </c>
      <c r="I353" s="438" t="s">
        <v>1910</v>
      </c>
      <c r="J353" s="587">
        <v>2.0</v>
      </c>
      <c r="K353" s="416">
        <v>42.22</v>
      </c>
      <c r="L353" s="438" t="s">
        <v>1911</v>
      </c>
      <c r="M353" s="438" t="s">
        <v>3845</v>
      </c>
      <c r="N353" s="438" t="s">
        <v>1913</v>
      </c>
      <c r="O353" s="416">
        <v>2.31</v>
      </c>
      <c r="P353" s="588">
        <v>0.0</v>
      </c>
      <c r="Q353" s="588">
        <v>0.0</v>
      </c>
      <c r="R353" s="588">
        <v>4.14</v>
      </c>
      <c r="S353" s="588">
        <v>0.0</v>
      </c>
      <c r="T353" s="588">
        <v>0.0</v>
      </c>
      <c r="U353" s="588">
        <v>0.9</v>
      </c>
      <c r="V353" s="416">
        <v>0.55</v>
      </c>
      <c r="W353" s="416">
        <v>2.53</v>
      </c>
      <c r="X353" s="586">
        <v>42559.0</v>
      </c>
      <c r="Y353" s="586">
        <v>42569.46388888889</v>
      </c>
      <c r="Z353" s="438" t="s">
        <v>1914</v>
      </c>
      <c r="AA353" s="438" t="s">
        <v>1915</v>
      </c>
      <c r="AB353" s="586">
        <v>42569.46388888889</v>
      </c>
      <c r="AC353" s="586">
        <v>42569.0</v>
      </c>
      <c r="AD353" s="586">
        <v>42569.0</v>
      </c>
      <c r="AE353" s="438" t="s">
        <v>1916</v>
      </c>
      <c r="AF353" s="438"/>
      <c r="AG353" s="586"/>
      <c r="AH353" s="586"/>
      <c r="AI353" s="589"/>
      <c r="AJ353" s="438"/>
      <c r="AK353" s="588">
        <v>5.06</v>
      </c>
      <c r="AL353" s="589">
        <v>0.0</v>
      </c>
      <c r="AM353" s="438" t="s">
        <v>1917</v>
      </c>
      <c r="AN353" s="438" t="s">
        <v>1918</v>
      </c>
      <c r="AO353" s="438" t="s">
        <v>1919</v>
      </c>
      <c r="AP353" s="438" t="s">
        <v>1920</v>
      </c>
      <c r="AQ353" s="438" t="s">
        <v>3846</v>
      </c>
      <c r="AR353" s="588">
        <v>0.0</v>
      </c>
      <c r="AS353" s="588">
        <v>0.0</v>
      </c>
      <c r="AT353" s="588">
        <v>0.0</v>
      </c>
      <c r="AU353" s="588">
        <v>0.0</v>
      </c>
      <c r="AV353" s="588">
        <v>0.0</v>
      </c>
      <c r="AW353" s="588">
        <v>1.41</v>
      </c>
      <c r="AX353" s="588">
        <v>4.32</v>
      </c>
      <c r="AY353" s="588">
        <v>0.0</v>
      </c>
      <c r="AZ353" s="588">
        <v>0.9</v>
      </c>
      <c r="BA353" s="588">
        <v>42.22</v>
      </c>
      <c r="BB353" s="589">
        <v>24598.0</v>
      </c>
      <c r="BC353" s="438" t="s">
        <v>1922</v>
      </c>
      <c r="BD353" s="438"/>
      <c r="BE353" s="438" t="s">
        <v>1923</v>
      </c>
      <c r="BF353" s="438" t="s">
        <v>1924</v>
      </c>
      <c r="BG353" s="438" t="s">
        <v>1925</v>
      </c>
      <c r="BH353" s="588">
        <v>0.0</v>
      </c>
      <c r="BI353" s="438" t="s">
        <v>1926</v>
      </c>
      <c r="BJ353" s="438" t="s">
        <v>1927</v>
      </c>
      <c r="BK353" s="438" t="s">
        <v>1928</v>
      </c>
      <c r="BL353" s="438" t="s">
        <v>1929</v>
      </c>
      <c r="BM353" s="438" t="s">
        <v>1930</v>
      </c>
      <c r="BN353" s="588">
        <v>29.9</v>
      </c>
      <c r="BO353" s="438" t="s">
        <v>1931</v>
      </c>
      <c r="BP353" s="438" t="s">
        <v>1967</v>
      </c>
      <c r="BQ353" s="438" t="s">
        <v>3847</v>
      </c>
      <c r="BR353" s="438" t="s">
        <v>3604</v>
      </c>
      <c r="BS353" s="438" t="s">
        <v>3605</v>
      </c>
      <c r="BT353" s="438" t="s">
        <v>1936</v>
      </c>
      <c r="BU353" s="589"/>
      <c r="BV353" s="438" t="s">
        <v>1936</v>
      </c>
      <c r="BW353" s="438"/>
      <c r="BX353" s="416">
        <f t="shared" si="3"/>
        <v>5.39</v>
      </c>
      <c r="BY353" s="89" t="s">
        <v>1943</v>
      </c>
      <c r="BZ353" s="89" t="s">
        <v>3848</v>
      </c>
    </row>
    <row r="354" ht="12.75" hidden="1" customHeight="1">
      <c r="A354" s="6">
        <v>39570.0</v>
      </c>
      <c r="B354" s="438" t="s">
        <v>3842</v>
      </c>
      <c r="C354" s="438" t="s">
        <v>3843</v>
      </c>
      <c r="D354" s="586">
        <v>42585.0</v>
      </c>
      <c r="E354" s="438" t="s">
        <v>3849</v>
      </c>
      <c r="F354" s="438" t="s">
        <v>3632</v>
      </c>
      <c r="G354" s="438" t="s">
        <v>1908</v>
      </c>
      <c r="H354" s="438" t="s">
        <v>1909</v>
      </c>
      <c r="I354" s="438" t="s">
        <v>2179</v>
      </c>
      <c r="J354" s="587">
        <v>2.0</v>
      </c>
      <c r="K354" s="416">
        <v>42.22</v>
      </c>
      <c r="L354" s="438" t="s">
        <v>1911</v>
      </c>
      <c r="M354" s="438" t="s">
        <v>3850</v>
      </c>
      <c r="N354" s="438" t="s">
        <v>2181</v>
      </c>
      <c r="O354" s="416">
        <v>2.31</v>
      </c>
      <c r="P354" s="588">
        <v>0.0</v>
      </c>
      <c r="Q354" s="588">
        <v>0.0</v>
      </c>
      <c r="R354" s="588">
        <v>4.14</v>
      </c>
      <c r="S354" s="588">
        <v>0.0</v>
      </c>
      <c r="T354" s="588">
        <v>0.0</v>
      </c>
      <c r="U354" s="588">
        <v>0.9</v>
      </c>
      <c r="V354" s="416">
        <v>0.55</v>
      </c>
      <c r="W354" s="416">
        <v>2.53</v>
      </c>
      <c r="X354" s="586">
        <v>42585.0</v>
      </c>
      <c r="Y354" s="586">
        <v>42591.5875</v>
      </c>
      <c r="Z354" s="438" t="s">
        <v>1914</v>
      </c>
      <c r="AA354" s="438" t="s">
        <v>1915</v>
      </c>
      <c r="AB354" s="586">
        <v>42591.5875</v>
      </c>
      <c r="AC354" s="586">
        <v>42594.0</v>
      </c>
      <c r="AD354" s="586">
        <v>42594.0</v>
      </c>
      <c r="AE354" s="438" t="s">
        <v>1916</v>
      </c>
      <c r="AF354" s="438"/>
      <c r="AG354" s="586"/>
      <c r="AH354" s="586"/>
      <c r="AI354" s="589"/>
      <c r="AJ354" s="438"/>
      <c r="AK354" s="588">
        <v>5.06</v>
      </c>
      <c r="AL354" s="589">
        <v>0.0</v>
      </c>
      <c r="AM354" s="438" t="s">
        <v>1917</v>
      </c>
      <c r="AN354" s="438" t="s">
        <v>1918</v>
      </c>
      <c r="AO354" s="438" t="s">
        <v>1919</v>
      </c>
      <c r="AP354" s="438" t="s">
        <v>1920</v>
      </c>
      <c r="AQ354" s="438" t="s">
        <v>3851</v>
      </c>
      <c r="AR354" s="588">
        <v>0.0</v>
      </c>
      <c r="AS354" s="588">
        <v>0.0</v>
      </c>
      <c r="AT354" s="588">
        <v>0.0</v>
      </c>
      <c r="AU354" s="588">
        <v>0.0</v>
      </c>
      <c r="AV354" s="588">
        <v>0.0</v>
      </c>
      <c r="AW354" s="588">
        <v>0.78</v>
      </c>
      <c r="AX354" s="588">
        <v>12.14</v>
      </c>
      <c r="AY354" s="588">
        <v>0.0</v>
      </c>
      <c r="AZ354" s="588">
        <v>0.9</v>
      </c>
      <c r="BA354" s="588">
        <v>42.22</v>
      </c>
      <c r="BB354" s="589">
        <v>24732.0</v>
      </c>
      <c r="BC354" s="438" t="s">
        <v>1922</v>
      </c>
      <c r="BD354" s="438"/>
      <c r="BE354" s="438" t="s">
        <v>1923</v>
      </c>
      <c r="BF354" s="438" t="s">
        <v>1924</v>
      </c>
      <c r="BG354" s="438" t="s">
        <v>1925</v>
      </c>
      <c r="BH354" s="588">
        <v>0.0</v>
      </c>
      <c r="BI354" s="438" t="s">
        <v>1926</v>
      </c>
      <c r="BJ354" s="438" t="s">
        <v>1927</v>
      </c>
      <c r="BK354" s="438" t="s">
        <v>1928</v>
      </c>
      <c r="BL354" s="438" t="s">
        <v>1929</v>
      </c>
      <c r="BM354" s="438" t="s">
        <v>1930</v>
      </c>
      <c r="BN354" s="588">
        <v>29.9</v>
      </c>
      <c r="BO354" s="438" t="s">
        <v>1931</v>
      </c>
      <c r="BP354" s="438" t="s">
        <v>1967</v>
      </c>
      <c r="BQ354" s="438" t="s">
        <v>3852</v>
      </c>
      <c r="BR354" s="438" t="s">
        <v>3604</v>
      </c>
      <c r="BS354" s="438" t="s">
        <v>3605</v>
      </c>
      <c r="BT354" s="438" t="s">
        <v>1936</v>
      </c>
      <c r="BU354" s="589"/>
      <c r="BV354" s="438" t="s">
        <v>1936</v>
      </c>
      <c r="BW354" s="438"/>
      <c r="BX354" s="416">
        <f t="shared" si="3"/>
        <v>5.39</v>
      </c>
      <c r="BY354" s="89" t="s">
        <v>1943</v>
      </c>
      <c r="BZ354" s="89" t="s">
        <v>3848</v>
      </c>
    </row>
    <row r="355" ht="12.75" hidden="1" customHeight="1">
      <c r="A355" s="6">
        <v>39810.0</v>
      </c>
      <c r="B355" s="438" t="s">
        <v>2672</v>
      </c>
      <c r="C355" s="438" t="s">
        <v>2673</v>
      </c>
      <c r="D355" s="586">
        <v>42614.0</v>
      </c>
      <c r="E355" s="438" t="s">
        <v>3853</v>
      </c>
      <c r="F355" s="438" t="s">
        <v>1907</v>
      </c>
      <c r="G355" s="438" t="s">
        <v>1908</v>
      </c>
      <c r="H355" s="438" t="s">
        <v>1909</v>
      </c>
      <c r="I355" s="438" t="s">
        <v>2179</v>
      </c>
      <c r="J355" s="587">
        <v>1.0</v>
      </c>
      <c r="K355" s="416">
        <v>29.9</v>
      </c>
      <c r="L355" s="438" t="s">
        <v>1911</v>
      </c>
      <c r="M355" s="438" t="s">
        <v>3854</v>
      </c>
      <c r="N355" s="438" t="s">
        <v>2181</v>
      </c>
      <c r="O355" s="416">
        <v>1.64</v>
      </c>
      <c r="P355" s="588">
        <v>0.0</v>
      </c>
      <c r="Q355" s="588">
        <v>0.0</v>
      </c>
      <c r="R355" s="588">
        <v>2.07</v>
      </c>
      <c r="S355" s="588">
        <v>0.0</v>
      </c>
      <c r="T355" s="588">
        <v>0.0</v>
      </c>
      <c r="U355" s="588">
        <v>0.45</v>
      </c>
      <c r="V355" s="416">
        <v>0.39</v>
      </c>
      <c r="W355" s="416">
        <v>1.79</v>
      </c>
      <c r="X355" s="586">
        <v>42601.0</v>
      </c>
      <c r="Y355" s="586">
        <v>42611.70972222222</v>
      </c>
      <c r="Z355" s="438" t="s">
        <v>1914</v>
      </c>
      <c r="AA355" s="438" t="s">
        <v>1915</v>
      </c>
      <c r="AB355" s="586">
        <v>42611.70972222222</v>
      </c>
      <c r="AC355" s="586">
        <v>42615.0</v>
      </c>
      <c r="AD355" s="586">
        <v>42615.0</v>
      </c>
      <c r="AE355" s="438" t="s">
        <v>1916</v>
      </c>
      <c r="AF355" s="438"/>
      <c r="AG355" s="586"/>
      <c r="AH355" s="586"/>
      <c r="AI355" s="589"/>
      <c r="AJ355" s="438"/>
      <c r="AK355" s="588">
        <v>3.58</v>
      </c>
      <c r="AL355" s="589">
        <v>0.0</v>
      </c>
      <c r="AM355" s="438" t="s">
        <v>1917</v>
      </c>
      <c r="AN355" s="438" t="s">
        <v>1918</v>
      </c>
      <c r="AO355" s="438" t="s">
        <v>1919</v>
      </c>
      <c r="AP355" s="438" t="s">
        <v>1920</v>
      </c>
      <c r="AQ355" s="438" t="s">
        <v>3855</v>
      </c>
      <c r="AR355" s="588">
        <v>0.0</v>
      </c>
      <c r="AS355" s="588">
        <v>0.0</v>
      </c>
      <c r="AT355" s="588">
        <v>0.0</v>
      </c>
      <c r="AU355" s="588">
        <v>0.0</v>
      </c>
      <c r="AV355" s="588">
        <v>0.0</v>
      </c>
      <c r="AW355" s="588">
        <v>0.53</v>
      </c>
      <c r="AX355" s="588">
        <v>28.38</v>
      </c>
      <c r="AY355" s="588">
        <v>0.0</v>
      </c>
      <c r="AZ355" s="588">
        <v>0.45</v>
      </c>
      <c r="BA355" s="588">
        <v>29.9</v>
      </c>
      <c r="BB355" s="589">
        <v>24732.0</v>
      </c>
      <c r="BC355" s="438" t="s">
        <v>1922</v>
      </c>
      <c r="BD355" s="438"/>
      <c r="BE355" s="438" t="s">
        <v>1923</v>
      </c>
      <c r="BF355" s="438" t="s">
        <v>1924</v>
      </c>
      <c r="BG355" s="438" t="s">
        <v>1925</v>
      </c>
      <c r="BH355" s="588">
        <v>0.0</v>
      </c>
      <c r="BI355" s="438" t="s">
        <v>1926</v>
      </c>
      <c r="BJ355" s="438" t="s">
        <v>1927</v>
      </c>
      <c r="BK355" s="438" t="s">
        <v>1928</v>
      </c>
      <c r="BL355" s="438" t="s">
        <v>1929</v>
      </c>
      <c r="BM355" s="438" t="s">
        <v>1930</v>
      </c>
      <c r="BN355" s="588">
        <v>29.9</v>
      </c>
      <c r="BO355" s="438" t="s">
        <v>1931</v>
      </c>
      <c r="BP355" s="438" t="s">
        <v>1932</v>
      </c>
      <c r="BQ355" s="438" t="s">
        <v>3856</v>
      </c>
      <c r="BR355" s="438" t="s">
        <v>3604</v>
      </c>
      <c r="BS355" s="438" t="s">
        <v>3605</v>
      </c>
      <c r="BT355" s="438" t="s">
        <v>1936</v>
      </c>
      <c r="BU355" s="589"/>
      <c r="BV355" s="438" t="s">
        <v>1936</v>
      </c>
      <c r="BW355" s="438"/>
      <c r="BX355" s="416">
        <f t="shared" si="3"/>
        <v>3.82</v>
      </c>
      <c r="BY355" s="89" t="s">
        <v>1943</v>
      </c>
      <c r="BZ355" s="89" t="s">
        <v>2678</v>
      </c>
    </row>
    <row r="356" ht="12.75" hidden="1" customHeight="1">
      <c r="A356" s="6">
        <v>40284.0</v>
      </c>
      <c r="B356" s="438" t="s">
        <v>3857</v>
      </c>
      <c r="C356" s="438" t="s">
        <v>3718</v>
      </c>
      <c r="D356" s="586">
        <v>42556.0</v>
      </c>
      <c r="E356" s="438" t="s">
        <v>3858</v>
      </c>
      <c r="F356" s="438" t="s">
        <v>3720</v>
      </c>
      <c r="G356" s="438" t="s">
        <v>1908</v>
      </c>
      <c r="H356" s="438" t="s">
        <v>1909</v>
      </c>
      <c r="I356" s="438" t="s">
        <v>1910</v>
      </c>
      <c r="J356" s="587">
        <v>2.0</v>
      </c>
      <c r="K356" s="416">
        <v>52.82</v>
      </c>
      <c r="L356" s="438" t="s">
        <v>1911</v>
      </c>
      <c r="M356" s="438" t="s">
        <v>3859</v>
      </c>
      <c r="N356" s="438" t="s">
        <v>1913</v>
      </c>
      <c r="O356" s="416">
        <v>2.9</v>
      </c>
      <c r="P356" s="588">
        <v>0.0</v>
      </c>
      <c r="Q356" s="588">
        <v>0.0</v>
      </c>
      <c r="R356" s="588">
        <v>4.14</v>
      </c>
      <c r="S356" s="588">
        <v>0.0</v>
      </c>
      <c r="T356" s="588">
        <v>0.0</v>
      </c>
      <c r="U356" s="588">
        <v>0.9</v>
      </c>
      <c r="V356" s="416">
        <v>0.69</v>
      </c>
      <c r="W356" s="416">
        <v>3.17</v>
      </c>
      <c r="X356" s="586">
        <v>42556.0</v>
      </c>
      <c r="Y356" s="586">
        <v>42569.604166666664</v>
      </c>
      <c r="Z356" s="438" t="s">
        <v>1914</v>
      </c>
      <c r="AA356" s="438" t="s">
        <v>1915</v>
      </c>
      <c r="AB356" s="586">
        <v>42569.604166666664</v>
      </c>
      <c r="AC356" s="586">
        <v>42569.0</v>
      </c>
      <c r="AD356" s="586">
        <v>42569.0</v>
      </c>
      <c r="AE356" s="438" t="s">
        <v>1916</v>
      </c>
      <c r="AF356" s="438"/>
      <c r="AG356" s="586"/>
      <c r="AH356" s="586"/>
      <c r="AI356" s="589"/>
      <c r="AJ356" s="438"/>
      <c r="AK356" s="588">
        <v>6.33</v>
      </c>
      <c r="AL356" s="589">
        <v>0.0</v>
      </c>
      <c r="AM356" s="438" t="s">
        <v>1917</v>
      </c>
      <c r="AN356" s="438" t="s">
        <v>1918</v>
      </c>
      <c r="AO356" s="438" t="s">
        <v>1919</v>
      </c>
      <c r="AP356" s="438" t="s">
        <v>1920</v>
      </c>
      <c r="AQ356" s="438" t="s">
        <v>3860</v>
      </c>
      <c r="AR356" s="588">
        <v>0.0</v>
      </c>
      <c r="AS356" s="588">
        <v>0.0</v>
      </c>
      <c r="AT356" s="588">
        <v>0.0</v>
      </c>
      <c r="AU356" s="588">
        <v>0.0</v>
      </c>
      <c r="AV356" s="588">
        <v>0.0</v>
      </c>
      <c r="AW356" s="588">
        <v>0.0</v>
      </c>
      <c r="AX356" s="588">
        <v>7.97</v>
      </c>
      <c r="AY356" s="588">
        <v>0.0</v>
      </c>
      <c r="AZ356" s="588">
        <v>0.9</v>
      </c>
      <c r="BA356" s="588">
        <v>52.82</v>
      </c>
      <c r="BB356" s="589">
        <v>24598.0</v>
      </c>
      <c r="BC356" s="438" t="s">
        <v>1922</v>
      </c>
      <c r="BD356" s="438"/>
      <c r="BE356" s="438" t="s">
        <v>1923</v>
      </c>
      <c r="BF356" s="438" t="s">
        <v>1924</v>
      </c>
      <c r="BG356" s="438" t="s">
        <v>1925</v>
      </c>
      <c r="BH356" s="588">
        <v>0.0</v>
      </c>
      <c r="BI356" s="438" t="s">
        <v>1926</v>
      </c>
      <c r="BJ356" s="438" t="s">
        <v>1953</v>
      </c>
      <c r="BK356" s="438" t="s">
        <v>1954</v>
      </c>
      <c r="BL356" s="438"/>
      <c r="BM356" s="438"/>
      <c r="BN356" s="588">
        <v>29.9</v>
      </c>
      <c r="BO356" s="438" t="s">
        <v>1931</v>
      </c>
      <c r="BP356" s="438" t="s">
        <v>1932</v>
      </c>
      <c r="BQ356" s="438"/>
      <c r="BR356" s="438" t="s">
        <v>3604</v>
      </c>
      <c r="BS356" s="438" t="s">
        <v>3605</v>
      </c>
      <c r="BT356" s="438" t="s">
        <v>1936</v>
      </c>
      <c r="BU356" s="589"/>
      <c r="BV356" s="438" t="s">
        <v>1936</v>
      </c>
      <c r="BW356" s="438"/>
      <c r="BX356" s="416">
        <f t="shared" si="3"/>
        <v>6.76</v>
      </c>
      <c r="BY356" s="89" t="s">
        <v>1943</v>
      </c>
      <c r="BZ356" s="89" t="s">
        <v>3861</v>
      </c>
    </row>
    <row r="357" ht="12.75" hidden="1" customHeight="1">
      <c r="A357" s="6">
        <v>40284.0</v>
      </c>
      <c r="B357" s="438" t="s">
        <v>3857</v>
      </c>
      <c r="C357" s="438" t="s">
        <v>3718</v>
      </c>
      <c r="D357" s="586">
        <v>42594.0</v>
      </c>
      <c r="E357" s="438" t="s">
        <v>3862</v>
      </c>
      <c r="F357" s="438" t="s">
        <v>3720</v>
      </c>
      <c r="G357" s="438" t="s">
        <v>1908</v>
      </c>
      <c r="H357" s="438" t="s">
        <v>1909</v>
      </c>
      <c r="I357" s="438" t="s">
        <v>2179</v>
      </c>
      <c r="J357" s="587">
        <v>2.0</v>
      </c>
      <c r="K357" s="416">
        <v>39.58</v>
      </c>
      <c r="L357" s="438" t="s">
        <v>1911</v>
      </c>
      <c r="M357" s="438" t="s">
        <v>3863</v>
      </c>
      <c r="N357" s="438" t="s">
        <v>2181</v>
      </c>
      <c r="O357" s="416">
        <v>2.17</v>
      </c>
      <c r="P357" s="588">
        <v>0.0</v>
      </c>
      <c r="Q357" s="588">
        <v>0.0</v>
      </c>
      <c r="R357" s="588">
        <v>4.14</v>
      </c>
      <c r="S357" s="588">
        <v>0.0</v>
      </c>
      <c r="T357" s="588">
        <v>0.0</v>
      </c>
      <c r="U357" s="588">
        <v>0.9</v>
      </c>
      <c r="V357" s="416">
        <v>0.51</v>
      </c>
      <c r="W357" s="416">
        <v>2.37</v>
      </c>
      <c r="X357" s="586">
        <v>42594.0</v>
      </c>
      <c r="Y357" s="586">
        <v>42600.6</v>
      </c>
      <c r="Z357" s="438" t="s">
        <v>1914</v>
      </c>
      <c r="AA357" s="438" t="s">
        <v>1915</v>
      </c>
      <c r="AB357" s="586">
        <v>42600.6</v>
      </c>
      <c r="AC357" s="586">
        <v>42604.0</v>
      </c>
      <c r="AD357" s="586">
        <v>42605.0</v>
      </c>
      <c r="AE357" s="438" t="s">
        <v>1916</v>
      </c>
      <c r="AF357" s="438"/>
      <c r="AG357" s="586"/>
      <c r="AH357" s="586"/>
      <c r="AI357" s="589"/>
      <c r="AJ357" s="438"/>
      <c r="AK357" s="588">
        <v>4.74</v>
      </c>
      <c r="AL357" s="589">
        <v>0.0</v>
      </c>
      <c r="AM357" s="438" t="s">
        <v>1917</v>
      </c>
      <c r="AN357" s="438" t="s">
        <v>1918</v>
      </c>
      <c r="AO357" s="438" t="s">
        <v>1919</v>
      </c>
      <c r="AP357" s="438" t="s">
        <v>1920</v>
      </c>
      <c r="AQ357" s="438" t="s">
        <v>3864</v>
      </c>
      <c r="AR357" s="588">
        <v>0.0</v>
      </c>
      <c r="AS357" s="588">
        <v>0.0</v>
      </c>
      <c r="AT357" s="588">
        <v>0.0</v>
      </c>
      <c r="AU357" s="588">
        <v>0.0</v>
      </c>
      <c r="AV357" s="588">
        <v>0.0</v>
      </c>
      <c r="AW357" s="588">
        <v>0.0</v>
      </c>
      <c r="AX357" s="588">
        <v>41.61</v>
      </c>
      <c r="AY357" s="588">
        <v>0.0</v>
      </c>
      <c r="AZ357" s="588">
        <v>0.9</v>
      </c>
      <c r="BA357" s="588">
        <v>39.58</v>
      </c>
      <c r="BB357" s="589">
        <v>24732.0</v>
      </c>
      <c r="BC357" s="438" t="s">
        <v>1922</v>
      </c>
      <c r="BD357" s="438"/>
      <c r="BE357" s="438" t="s">
        <v>1923</v>
      </c>
      <c r="BF357" s="438" t="s">
        <v>1924</v>
      </c>
      <c r="BG357" s="438" t="s">
        <v>1925</v>
      </c>
      <c r="BH357" s="588">
        <v>0.0</v>
      </c>
      <c r="BI357" s="438" t="s">
        <v>1926</v>
      </c>
      <c r="BJ357" s="438" t="s">
        <v>1953</v>
      </c>
      <c r="BK357" s="438" t="s">
        <v>1954</v>
      </c>
      <c r="BL357" s="438"/>
      <c r="BM357" s="438"/>
      <c r="BN357" s="588">
        <v>29.9</v>
      </c>
      <c r="BO357" s="438" t="s">
        <v>1931</v>
      </c>
      <c r="BP357" s="438" t="s">
        <v>1932</v>
      </c>
      <c r="BQ357" s="438"/>
      <c r="BR357" s="438" t="s">
        <v>3604</v>
      </c>
      <c r="BS357" s="438" t="s">
        <v>3605</v>
      </c>
      <c r="BT357" s="438" t="s">
        <v>1936</v>
      </c>
      <c r="BU357" s="589"/>
      <c r="BV357" s="438" t="s">
        <v>1936</v>
      </c>
      <c r="BW357" s="438"/>
      <c r="BX357" s="416">
        <f t="shared" si="3"/>
        <v>5.05</v>
      </c>
      <c r="BY357" s="89" t="s">
        <v>1943</v>
      </c>
      <c r="BZ357" s="89" t="s">
        <v>3861</v>
      </c>
    </row>
    <row r="358" ht="12.75" hidden="1" customHeight="1">
      <c r="A358" s="311">
        <v>40284.0</v>
      </c>
      <c r="B358" s="591" t="s">
        <v>3857</v>
      </c>
      <c r="C358" s="438" t="s">
        <v>3718</v>
      </c>
      <c r="D358" s="592">
        <v>42921.0</v>
      </c>
      <c r="E358" s="591" t="s">
        <v>3865</v>
      </c>
      <c r="F358" s="438" t="s">
        <v>3720</v>
      </c>
      <c r="G358" s="438" t="s">
        <v>1908</v>
      </c>
      <c r="H358" s="591" t="s">
        <v>1909</v>
      </c>
      <c r="I358" s="438"/>
      <c r="J358" s="593">
        <v>-2.0</v>
      </c>
      <c r="K358" s="594">
        <v>-39.58</v>
      </c>
      <c r="L358" s="438" t="s">
        <v>1911</v>
      </c>
      <c r="M358" s="438"/>
      <c r="N358" s="438"/>
      <c r="O358" s="594">
        <v>-2.17</v>
      </c>
      <c r="P358" s="588">
        <v>0.0</v>
      </c>
      <c r="Q358" s="588">
        <v>0.0</v>
      </c>
      <c r="R358" s="588">
        <v>-4.14</v>
      </c>
      <c r="S358" s="588">
        <v>0.0</v>
      </c>
      <c r="T358" s="588">
        <v>0.0</v>
      </c>
      <c r="U358" s="588">
        <v>1.68</v>
      </c>
      <c r="V358" s="594">
        <v>-0.51</v>
      </c>
      <c r="W358" s="594">
        <v>-2.37</v>
      </c>
      <c r="X358" s="586">
        <v>42879.0</v>
      </c>
      <c r="Y358" s="586"/>
      <c r="Z358" s="438" t="s">
        <v>2538</v>
      </c>
      <c r="AA358" s="438"/>
      <c r="AB358" s="586"/>
      <c r="AC358" s="586"/>
      <c r="AD358" s="586"/>
      <c r="AE358" s="438" t="s">
        <v>1916</v>
      </c>
      <c r="AF358" s="438" t="s">
        <v>3862</v>
      </c>
      <c r="AG358" s="586">
        <v>42594.0</v>
      </c>
      <c r="AH358" s="586">
        <v>42594.0</v>
      </c>
      <c r="AI358" s="589">
        <v>25868.0</v>
      </c>
      <c r="AJ358" s="438" t="s">
        <v>3737</v>
      </c>
      <c r="AK358" s="588">
        <v>-4.74</v>
      </c>
      <c r="AL358" s="589">
        <v>0.0</v>
      </c>
      <c r="AM358" s="438" t="s">
        <v>3738</v>
      </c>
      <c r="AN358" s="438" t="s">
        <v>3739</v>
      </c>
      <c r="AO358" s="591" t="s">
        <v>3740</v>
      </c>
      <c r="AP358" s="438" t="s">
        <v>2543</v>
      </c>
      <c r="AQ358" s="438" t="s">
        <v>3866</v>
      </c>
      <c r="AR358" s="588">
        <v>0.0</v>
      </c>
      <c r="AS358" s="588">
        <v>0.0</v>
      </c>
      <c r="AT358" s="588">
        <v>0.0</v>
      </c>
      <c r="AU358" s="588">
        <v>0.0</v>
      </c>
      <c r="AV358" s="588">
        <v>0.0</v>
      </c>
      <c r="AW358" s="588">
        <v>0.0</v>
      </c>
      <c r="AX358" s="588">
        <v>12.57</v>
      </c>
      <c r="AY358" s="588">
        <v>0.0</v>
      </c>
      <c r="AZ358" s="588">
        <v>1.68</v>
      </c>
      <c r="BA358" s="588">
        <v>-39.58</v>
      </c>
      <c r="BB358" s="589">
        <v>24732.0</v>
      </c>
      <c r="BC358" s="438" t="s">
        <v>1922</v>
      </c>
      <c r="BD358" s="438"/>
      <c r="BE358" s="438" t="s">
        <v>1923</v>
      </c>
      <c r="BF358" s="438" t="s">
        <v>1924</v>
      </c>
      <c r="BG358" s="438" t="s">
        <v>1925</v>
      </c>
      <c r="BH358" s="588">
        <v>0.0</v>
      </c>
      <c r="BI358" s="438" t="s">
        <v>2545</v>
      </c>
      <c r="BJ358" s="438"/>
      <c r="BK358" s="438"/>
      <c r="BL358" s="438"/>
      <c r="BM358" s="438"/>
      <c r="BN358" s="588"/>
      <c r="BO358" s="438" t="s">
        <v>1931</v>
      </c>
      <c r="BP358" s="438" t="s">
        <v>1932</v>
      </c>
      <c r="BQ358" s="438"/>
      <c r="BR358" s="438" t="s">
        <v>3604</v>
      </c>
      <c r="BS358" s="438" t="s">
        <v>3605</v>
      </c>
      <c r="BT358" s="438" t="s">
        <v>1925</v>
      </c>
      <c r="BU358" s="589">
        <v>219.0</v>
      </c>
      <c r="BV358" s="438" t="s">
        <v>1936</v>
      </c>
      <c r="BW358" s="438"/>
      <c r="BX358" s="594">
        <f t="shared" si="3"/>
        <v>-5.05</v>
      </c>
      <c r="BY358" s="311" t="s">
        <v>1943</v>
      </c>
      <c r="BZ358" s="311" t="s">
        <v>3861</v>
      </c>
    </row>
    <row r="359" ht="12.75" hidden="1" customHeight="1">
      <c r="A359" s="6">
        <v>40431.0</v>
      </c>
      <c r="B359" s="438" t="s">
        <v>2372</v>
      </c>
      <c r="C359" s="438" t="s">
        <v>2373</v>
      </c>
      <c r="D359" s="586">
        <v>42571.0</v>
      </c>
      <c r="E359" s="438" t="s">
        <v>3867</v>
      </c>
      <c r="F359" s="438" t="s">
        <v>3728</v>
      </c>
      <c r="G359" s="438" t="s">
        <v>1908</v>
      </c>
      <c r="H359" s="438" t="s">
        <v>1909</v>
      </c>
      <c r="I359" s="438" t="s">
        <v>1910</v>
      </c>
      <c r="J359" s="587">
        <v>550.0</v>
      </c>
      <c r="K359" s="416">
        <v>9938.5</v>
      </c>
      <c r="L359" s="438" t="s">
        <v>1911</v>
      </c>
      <c r="M359" s="438" t="s">
        <v>3868</v>
      </c>
      <c r="N359" s="438" t="s">
        <v>1913</v>
      </c>
      <c r="O359" s="416">
        <v>545.47</v>
      </c>
      <c r="P359" s="588">
        <v>0.0</v>
      </c>
      <c r="Q359" s="588">
        <v>0.0</v>
      </c>
      <c r="R359" s="588">
        <v>1138.5</v>
      </c>
      <c r="S359" s="588">
        <v>0.0</v>
      </c>
      <c r="T359" s="588">
        <v>0.0</v>
      </c>
      <c r="U359" s="588">
        <v>247.5</v>
      </c>
      <c r="V359" s="416">
        <v>129.2</v>
      </c>
      <c r="W359" s="416">
        <v>596.31</v>
      </c>
      <c r="X359" s="586">
        <v>42571.0</v>
      </c>
      <c r="Y359" s="586">
        <v>42583.5125</v>
      </c>
      <c r="Z359" s="438" t="s">
        <v>1914</v>
      </c>
      <c r="AA359" s="438" t="s">
        <v>1915</v>
      </c>
      <c r="AB359" s="586">
        <v>42583.5125</v>
      </c>
      <c r="AC359" s="586">
        <v>42583.0</v>
      </c>
      <c r="AD359" s="586">
        <v>42583.0</v>
      </c>
      <c r="AE359" s="438" t="s">
        <v>1916</v>
      </c>
      <c r="AF359" s="438"/>
      <c r="AG359" s="586"/>
      <c r="AH359" s="586"/>
      <c r="AI359" s="589"/>
      <c r="AJ359" s="438"/>
      <c r="AK359" s="588">
        <v>1192.62</v>
      </c>
      <c r="AL359" s="589">
        <v>0.0</v>
      </c>
      <c r="AM359" s="438" t="s">
        <v>1917</v>
      </c>
      <c r="AN359" s="438" t="s">
        <v>1918</v>
      </c>
      <c r="AO359" s="438" t="s">
        <v>1919</v>
      </c>
      <c r="AP359" s="438" t="s">
        <v>1920</v>
      </c>
      <c r="AQ359" s="438" t="s">
        <v>3869</v>
      </c>
      <c r="AR359" s="588">
        <v>0.0</v>
      </c>
      <c r="AS359" s="588">
        <v>0.0</v>
      </c>
      <c r="AT359" s="588">
        <v>0.0</v>
      </c>
      <c r="AU359" s="588">
        <v>0.0</v>
      </c>
      <c r="AV359" s="588">
        <v>0.0</v>
      </c>
      <c r="AW359" s="588">
        <v>0.0</v>
      </c>
      <c r="AX359" s="588">
        <v>203.92</v>
      </c>
      <c r="AY359" s="588">
        <v>10.16</v>
      </c>
      <c r="AZ359" s="588">
        <v>247.5</v>
      </c>
      <c r="BA359" s="588">
        <v>9938.5</v>
      </c>
      <c r="BB359" s="589">
        <v>24598.0</v>
      </c>
      <c r="BC359" s="438" t="s">
        <v>1922</v>
      </c>
      <c r="BD359" s="438"/>
      <c r="BE359" s="438" t="s">
        <v>1923</v>
      </c>
      <c r="BF359" s="438" t="s">
        <v>2378</v>
      </c>
      <c r="BG359" s="438" t="s">
        <v>1936</v>
      </c>
      <c r="BH359" s="588">
        <v>0.0</v>
      </c>
      <c r="BI359" s="438" t="s">
        <v>1926</v>
      </c>
      <c r="BJ359" s="438" t="s">
        <v>2212</v>
      </c>
      <c r="BK359" s="438" t="s">
        <v>2213</v>
      </c>
      <c r="BL359" s="438"/>
      <c r="BM359" s="438"/>
      <c r="BN359" s="588">
        <v>29.9</v>
      </c>
      <c r="BO359" s="438" t="s">
        <v>1931</v>
      </c>
      <c r="BP359" s="438" t="s">
        <v>1967</v>
      </c>
      <c r="BQ359" s="438"/>
      <c r="BR359" s="438" t="s">
        <v>3604</v>
      </c>
      <c r="BS359" s="438" t="s">
        <v>3605</v>
      </c>
      <c r="BT359" s="438" t="s">
        <v>1936</v>
      </c>
      <c r="BU359" s="589"/>
      <c r="BV359" s="438" t="s">
        <v>1936</v>
      </c>
      <c r="BW359" s="438"/>
      <c r="BX359" s="416">
        <f t="shared" si="3"/>
        <v>1270.98</v>
      </c>
      <c r="BY359" s="89" t="s">
        <v>1943</v>
      </c>
      <c r="BZ359" s="89" t="s">
        <v>2713</v>
      </c>
    </row>
    <row r="360" ht="12.75" hidden="1" customHeight="1">
      <c r="A360" s="6">
        <v>40431.0</v>
      </c>
      <c r="B360" s="438" t="s">
        <v>2372</v>
      </c>
      <c r="C360" s="438" t="s">
        <v>2373</v>
      </c>
      <c r="D360" s="586">
        <v>42689.0</v>
      </c>
      <c r="E360" s="438" t="s">
        <v>3870</v>
      </c>
      <c r="F360" s="438" t="s">
        <v>3728</v>
      </c>
      <c r="G360" s="438" t="s">
        <v>1908</v>
      </c>
      <c r="H360" s="438" t="s">
        <v>1909</v>
      </c>
      <c r="I360" s="438" t="s">
        <v>3732</v>
      </c>
      <c r="J360" s="587">
        <v>50.0</v>
      </c>
      <c r="K360" s="416">
        <v>903.5</v>
      </c>
      <c r="L360" s="438" t="s">
        <v>1911</v>
      </c>
      <c r="M360" s="438" t="s">
        <v>3871</v>
      </c>
      <c r="N360" s="438" t="s">
        <v>3734</v>
      </c>
      <c r="O360" s="416">
        <v>49.59</v>
      </c>
      <c r="P360" s="588">
        <v>0.0</v>
      </c>
      <c r="Q360" s="588">
        <v>0.0</v>
      </c>
      <c r="R360" s="588">
        <v>103.5</v>
      </c>
      <c r="S360" s="588">
        <v>0.0</v>
      </c>
      <c r="T360" s="588">
        <v>0.0</v>
      </c>
      <c r="U360" s="588">
        <v>22.5</v>
      </c>
      <c r="V360" s="416">
        <v>11.75</v>
      </c>
      <c r="W360" s="416">
        <v>54.21</v>
      </c>
      <c r="X360" s="586">
        <v>42689.0</v>
      </c>
      <c r="Y360" s="586">
        <v>42694.5125</v>
      </c>
      <c r="Z360" s="438" t="s">
        <v>1914</v>
      </c>
      <c r="AA360" s="438" t="s">
        <v>1915</v>
      </c>
      <c r="AB360" s="586">
        <v>42694.5125</v>
      </c>
      <c r="AC360" s="586">
        <v>42691.0</v>
      </c>
      <c r="AD360" s="586">
        <v>42695.0</v>
      </c>
      <c r="AE360" s="438" t="s">
        <v>1916</v>
      </c>
      <c r="AF360" s="438"/>
      <c r="AG360" s="586"/>
      <c r="AH360" s="586"/>
      <c r="AI360" s="589"/>
      <c r="AJ360" s="438"/>
      <c r="AK360" s="588">
        <v>108.42</v>
      </c>
      <c r="AL360" s="589">
        <v>0.0</v>
      </c>
      <c r="AM360" s="438" t="s">
        <v>1917</v>
      </c>
      <c r="AN360" s="438" t="s">
        <v>1918</v>
      </c>
      <c r="AO360" s="438" t="s">
        <v>1919</v>
      </c>
      <c r="AP360" s="438" t="s">
        <v>1920</v>
      </c>
      <c r="AQ360" s="438" t="s">
        <v>3872</v>
      </c>
      <c r="AR360" s="588">
        <v>0.0</v>
      </c>
      <c r="AS360" s="588">
        <v>0.0</v>
      </c>
      <c r="AT360" s="588">
        <v>0.0</v>
      </c>
      <c r="AU360" s="588">
        <v>0.0</v>
      </c>
      <c r="AV360" s="588">
        <v>0.0</v>
      </c>
      <c r="AW360" s="588">
        <v>0.0</v>
      </c>
      <c r="AX360" s="588">
        <v>17.38</v>
      </c>
      <c r="AY360" s="588">
        <v>0.0</v>
      </c>
      <c r="AZ360" s="588">
        <v>22.5</v>
      </c>
      <c r="BA360" s="588">
        <v>903.5</v>
      </c>
      <c r="BB360" s="589">
        <v>26226.0</v>
      </c>
      <c r="BC360" s="438" t="s">
        <v>1922</v>
      </c>
      <c r="BD360" s="438"/>
      <c r="BE360" s="438" t="s">
        <v>1923</v>
      </c>
      <c r="BF360" s="438" t="s">
        <v>2378</v>
      </c>
      <c r="BG360" s="438" t="s">
        <v>1936</v>
      </c>
      <c r="BH360" s="588">
        <v>0.0</v>
      </c>
      <c r="BI360" s="438" t="s">
        <v>1926</v>
      </c>
      <c r="BJ360" s="438" t="s">
        <v>2212</v>
      </c>
      <c r="BK360" s="438" t="s">
        <v>2213</v>
      </c>
      <c r="BL360" s="438"/>
      <c r="BM360" s="438"/>
      <c r="BN360" s="588">
        <v>29.9</v>
      </c>
      <c r="BO360" s="438" t="s">
        <v>1931</v>
      </c>
      <c r="BP360" s="438" t="s">
        <v>1967</v>
      </c>
      <c r="BQ360" s="438"/>
      <c r="BR360" s="438" t="s">
        <v>3604</v>
      </c>
      <c r="BS360" s="438" t="s">
        <v>3605</v>
      </c>
      <c r="BT360" s="438" t="s">
        <v>1925</v>
      </c>
      <c r="BU360" s="589">
        <v>131.0</v>
      </c>
      <c r="BV360" s="438" t="s">
        <v>1936</v>
      </c>
      <c r="BW360" s="438"/>
      <c r="BX360" s="416">
        <f t="shared" si="3"/>
        <v>115.55</v>
      </c>
      <c r="BY360" s="89" t="s">
        <v>1943</v>
      </c>
      <c r="BZ360" s="89" t="s">
        <v>2713</v>
      </c>
    </row>
    <row r="361" ht="12.75" hidden="1" customHeight="1">
      <c r="A361" s="311">
        <v>40431.0</v>
      </c>
      <c r="B361" s="591" t="s">
        <v>2372</v>
      </c>
      <c r="C361" s="438" t="s">
        <v>2373</v>
      </c>
      <c r="D361" s="592">
        <v>42930.0</v>
      </c>
      <c r="E361" s="591" t="s">
        <v>3873</v>
      </c>
      <c r="F361" s="438" t="s">
        <v>3728</v>
      </c>
      <c r="G361" s="438" t="s">
        <v>1908</v>
      </c>
      <c r="H361" s="591" t="s">
        <v>1909</v>
      </c>
      <c r="I361" s="438"/>
      <c r="J361" s="593">
        <v>-50.0</v>
      </c>
      <c r="K361" s="594">
        <v>-903.5</v>
      </c>
      <c r="L361" s="438" t="s">
        <v>1911</v>
      </c>
      <c r="M361" s="438"/>
      <c r="N361" s="438"/>
      <c r="O361" s="594">
        <v>-49.59</v>
      </c>
      <c r="P361" s="588">
        <v>0.0</v>
      </c>
      <c r="Q361" s="588">
        <v>0.0</v>
      </c>
      <c r="R361" s="588">
        <v>-103.5</v>
      </c>
      <c r="S361" s="588">
        <v>0.0</v>
      </c>
      <c r="T361" s="588">
        <v>0.0</v>
      </c>
      <c r="U361" s="588">
        <v>42.0</v>
      </c>
      <c r="V361" s="594">
        <v>-11.75</v>
      </c>
      <c r="W361" s="594">
        <v>-54.21</v>
      </c>
      <c r="X361" s="586">
        <v>42864.0</v>
      </c>
      <c r="Y361" s="586"/>
      <c r="Z361" s="438" t="s">
        <v>2538</v>
      </c>
      <c r="AA361" s="438"/>
      <c r="AB361" s="586"/>
      <c r="AC361" s="586"/>
      <c r="AD361" s="586"/>
      <c r="AE361" s="438" t="s">
        <v>1916</v>
      </c>
      <c r="AF361" s="438" t="s">
        <v>3870</v>
      </c>
      <c r="AG361" s="586">
        <v>42689.0</v>
      </c>
      <c r="AH361" s="586">
        <v>42689.0</v>
      </c>
      <c r="AI361" s="589">
        <v>26069.0</v>
      </c>
      <c r="AJ361" s="438" t="s">
        <v>3737</v>
      </c>
      <c r="AK361" s="588">
        <v>-108.42</v>
      </c>
      <c r="AL361" s="589">
        <v>0.0</v>
      </c>
      <c r="AM361" s="438" t="s">
        <v>3738</v>
      </c>
      <c r="AN361" s="438" t="s">
        <v>3739</v>
      </c>
      <c r="AO361" s="591" t="s">
        <v>3740</v>
      </c>
      <c r="AP361" s="438" t="s">
        <v>2543</v>
      </c>
      <c r="AQ361" s="438" t="s">
        <v>3874</v>
      </c>
      <c r="AR361" s="588">
        <v>0.0</v>
      </c>
      <c r="AS361" s="588">
        <v>0.0</v>
      </c>
      <c r="AT361" s="588">
        <v>0.0</v>
      </c>
      <c r="AU361" s="588">
        <v>0.0</v>
      </c>
      <c r="AV361" s="588">
        <v>0.0</v>
      </c>
      <c r="AW361" s="588">
        <v>0.0</v>
      </c>
      <c r="AX361" s="588">
        <v>7.82</v>
      </c>
      <c r="AY361" s="588">
        <v>0.0</v>
      </c>
      <c r="AZ361" s="588">
        <v>42.0</v>
      </c>
      <c r="BA361" s="588">
        <v>-903.5</v>
      </c>
      <c r="BB361" s="589">
        <v>26226.0</v>
      </c>
      <c r="BC361" s="438" t="s">
        <v>1922</v>
      </c>
      <c r="BD361" s="438"/>
      <c r="BE361" s="438" t="s">
        <v>1923</v>
      </c>
      <c r="BF361" s="438" t="s">
        <v>2378</v>
      </c>
      <c r="BG361" s="438" t="s">
        <v>1936</v>
      </c>
      <c r="BH361" s="588">
        <v>0.0</v>
      </c>
      <c r="BI361" s="438" t="s">
        <v>2545</v>
      </c>
      <c r="BJ361" s="438"/>
      <c r="BK361" s="438"/>
      <c r="BL361" s="438"/>
      <c r="BM361" s="438"/>
      <c r="BN361" s="588"/>
      <c r="BO361" s="438" t="s">
        <v>1931</v>
      </c>
      <c r="BP361" s="438" t="s">
        <v>1967</v>
      </c>
      <c r="BQ361" s="438"/>
      <c r="BR361" s="438" t="s">
        <v>3604</v>
      </c>
      <c r="BS361" s="438" t="s">
        <v>3605</v>
      </c>
      <c r="BT361" s="438" t="s">
        <v>1925</v>
      </c>
      <c r="BU361" s="589">
        <v>219.0</v>
      </c>
      <c r="BV361" s="438" t="s">
        <v>1936</v>
      </c>
      <c r="BW361" s="438"/>
      <c r="BX361" s="594">
        <f t="shared" si="3"/>
        <v>-115.55</v>
      </c>
      <c r="BY361" s="311" t="s">
        <v>1943</v>
      </c>
      <c r="BZ361" s="311" t="s">
        <v>2713</v>
      </c>
    </row>
    <row r="362" ht="12.75" hidden="1" customHeight="1">
      <c r="A362" s="311">
        <v>40431.0</v>
      </c>
      <c r="B362" s="591" t="s">
        <v>2372</v>
      </c>
      <c r="C362" s="438" t="s">
        <v>2373</v>
      </c>
      <c r="D362" s="592">
        <v>42930.0</v>
      </c>
      <c r="E362" s="591" t="s">
        <v>3875</v>
      </c>
      <c r="F362" s="438" t="s">
        <v>3728</v>
      </c>
      <c r="G362" s="438" t="s">
        <v>1908</v>
      </c>
      <c r="H362" s="591" t="s">
        <v>1909</v>
      </c>
      <c r="I362" s="438"/>
      <c r="J362" s="593">
        <v>-88.0</v>
      </c>
      <c r="K362" s="594">
        <v>-1590.16</v>
      </c>
      <c r="L362" s="438" t="s">
        <v>1911</v>
      </c>
      <c r="M362" s="438"/>
      <c r="N362" s="438"/>
      <c r="O362" s="594">
        <v>-87.28</v>
      </c>
      <c r="P362" s="588">
        <v>0.0</v>
      </c>
      <c r="Q362" s="588">
        <v>0.0</v>
      </c>
      <c r="R362" s="588">
        <v>-182.16</v>
      </c>
      <c r="S362" s="588">
        <v>0.0</v>
      </c>
      <c r="T362" s="588">
        <v>0.0</v>
      </c>
      <c r="U362" s="588">
        <v>73.92</v>
      </c>
      <c r="V362" s="594">
        <v>-20.67</v>
      </c>
      <c r="W362" s="594">
        <v>-95.41</v>
      </c>
      <c r="X362" s="586">
        <v>42864.0</v>
      </c>
      <c r="Y362" s="586"/>
      <c r="Z362" s="438" t="s">
        <v>2538</v>
      </c>
      <c r="AA362" s="438"/>
      <c r="AB362" s="586"/>
      <c r="AC362" s="586"/>
      <c r="AD362" s="586"/>
      <c r="AE362" s="438" t="s">
        <v>1916</v>
      </c>
      <c r="AF362" s="438" t="s">
        <v>3867</v>
      </c>
      <c r="AG362" s="586">
        <v>42571.0</v>
      </c>
      <c r="AH362" s="586">
        <v>42571.0</v>
      </c>
      <c r="AI362" s="589">
        <v>26069.0</v>
      </c>
      <c r="AJ362" s="438" t="s">
        <v>3737</v>
      </c>
      <c r="AK362" s="588">
        <v>-190.81</v>
      </c>
      <c r="AL362" s="589">
        <v>0.0</v>
      </c>
      <c r="AM362" s="438" t="s">
        <v>3738</v>
      </c>
      <c r="AN362" s="438" t="s">
        <v>3739</v>
      </c>
      <c r="AO362" s="591" t="s">
        <v>3740</v>
      </c>
      <c r="AP362" s="438" t="s">
        <v>2543</v>
      </c>
      <c r="AQ362" s="438" t="s">
        <v>3876</v>
      </c>
      <c r="AR362" s="588">
        <v>0.0</v>
      </c>
      <c r="AS362" s="588">
        <v>0.0</v>
      </c>
      <c r="AT362" s="588">
        <v>0.0</v>
      </c>
      <c r="AU362" s="588">
        <v>0.0</v>
      </c>
      <c r="AV362" s="588">
        <v>0.0</v>
      </c>
      <c r="AW362" s="588">
        <v>0.0</v>
      </c>
      <c r="AX362" s="588">
        <v>13.75</v>
      </c>
      <c r="AY362" s="588">
        <v>0.0</v>
      </c>
      <c r="AZ362" s="588">
        <v>73.92</v>
      </c>
      <c r="BA362" s="588">
        <v>-1590.16</v>
      </c>
      <c r="BB362" s="589">
        <v>24598.0</v>
      </c>
      <c r="BC362" s="438" t="s">
        <v>1922</v>
      </c>
      <c r="BD362" s="438"/>
      <c r="BE362" s="438" t="s">
        <v>1923</v>
      </c>
      <c r="BF362" s="438" t="s">
        <v>2378</v>
      </c>
      <c r="BG362" s="438" t="s">
        <v>1936</v>
      </c>
      <c r="BH362" s="588">
        <v>0.0</v>
      </c>
      <c r="BI362" s="438" t="s">
        <v>2545</v>
      </c>
      <c r="BJ362" s="438"/>
      <c r="BK362" s="438"/>
      <c r="BL362" s="438"/>
      <c r="BM362" s="438"/>
      <c r="BN362" s="588"/>
      <c r="BO362" s="438" t="s">
        <v>1931</v>
      </c>
      <c r="BP362" s="438" t="s">
        <v>1967</v>
      </c>
      <c r="BQ362" s="438"/>
      <c r="BR362" s="438" t="s">
        <v>3604</v>
      </c>
      <c r="BS362" s="438" t="s">
        <v>3605</v>
      </c>
      <c r="BT362" s="438" t="s">
        <v>1925</v>
      </c>
      <c r="BU362" s="589">
        <v>219.0</v>
      </c>
      <c r="BV362" s="438" t="s">
        <v>1936</v>
      </c>
      <c r="BW362" s="438"/>
      <c r="BX362" s="594">
        <f t="shared" si="3"/>
        <v>-203.36</v>
      </c>
      <c r="BY362" s="311" t="s">
        <v>1943</v>
      </c>
      <c r="BZ362" s="311" t="s">
        <v>2713</v>
      </c>
    </row>
    <row r="363" ht="12.75" hidden="1" customHeight="1">
      <c r="A363" s="6">
        <v>40549.0</v>
      </c>
      <c r="B363" s="438" t="s">
        <v>3877</v>
      </c>
      <c r="C363" s="438" t="s">
        <v>3878</v>
      </c>
      <c r="D363" s="586">
        <v>42556.0</v>
      </c>
      <c r="E363" s="438" t="s">
        <v>3879</v>
      </c>
      <c r="F363" s="438" t="s">
        <v>3880</v>
      </c>
      <c r="G363" s="438" t="s">
        <v>1948</v>
      </c>
      <c r="H363" s="438" t="s">
        <v>1909</v>
      </c>
      <c r="I363" s="438" t="s">
        <v>1910</v>
      </c>
      <c r="J363" s="587">
        <v>5.0</v>
      </c>
      <c r="K363" s="416">
        <v>236.05</v>
      </c>
      <c r="L363" s="438" t="s">
        <v>1949</v>
      </c>
      <c r="M363" s="438" t="s">
        <v>3881</v>
      </c>
      <c r="N363" s="438" t="s">
        <v>1913</v>
      </c>
      <c r="O363" s="416">
        <v>12.96</v>
      </c>
      <c r="P363" s="588">
        <v>0.0</v>
      </c>
      <c r="Q363" s="588">
        <v>0.0</v>
      </c>
      <c r="R363" s="588">
        <v>18.72</v>
      </c>
      <c r="S363" s="588">
        <v>0.0</v>
      </c>
      <c r="T363" s="588">
        <v>0.0</v>
      </c>
      <c r="U363" s="588">
        <v>2.25</v>
      </c>
      <c r="V363" s="416">
        <v>3.07</v>
      </c>
      <c r="W363" s="416">
        <v>14.16</v>
      </c>
      <c r="X363" s="586">
        <v>42556.0</v>
      </c>
      <c r="Y363" s="586">
        <v>42570.416666666664</v>
      </c>
      <c r="Z363" s="438" t="s">
        <v>1914</v>
      </c>
      <c r="AA363" s="438" t="s">
        <v>1915</v>
      </c>
      <c r="AB363" s="586">
        <v>42570.416666666664</v>
      </c>
      <c r="AC363" s="586">
        <v>42569.0</v>
      </c>
      <c r="AD363" s="586">
        <v>42569.0</v>
      </c>
      <c r="AE363" s="438" t="s">
        <v>1916</v>
      </c>
      <c r="AF363" s="438"/>
      <c r="AG363" s="586"/>
      <c r="AH363" s="586"/>
      <c r="AI363" s="589"/>
      <c r="AJ363" s="438"/>
      <c r="AK363" s="588">
        <v>28.33</v>
      </c>
      <c r="AL363" s="589">
        <v>0.0</v>
      </c>
      <c r="AM363" s="438" t="s">
        <v>1917</v>
      </c>
      <c r="AN363" s="438" t="s">
        <v>1918</v>
      </c>
      <c r="AO363" s="438" t="s">
        <v>1919</v>
      </c>
      <c r="AP363" s="438" t="s">
        <v>1920</v>
      </c>
      <c r="AQ363" s="438" t="s">
        <v>3882</v>
      </c>
      <c r="AR363" s="588">
        <v>0.0</v>
      </c>
      <c r="AS363" s="588">
        <v>0.0</v>
      </c>
      <c r="AT363" s="588">
        <v>0.0</v>
      </c>
      <c r="AU363" s="588">
        <v>0.0</v>
      </c>
      <c r="AV363" s="588">
        <v>0.0</v>
      </c>
      <c r="AW363" s="588">
        <v>0.0</v>
      </c>
      <c r="AX363" s="588">
        <v>13.47</v>
      </c>
      <c r="AY363" s="588">
        <v>0.0</v>
      </c>
      <c r="AZ363" s="588">
        <v>2.25</v>
      </c>
      <c r="BA363" s="588">
        <v>236.05</v>
      </c>
      <c r="BB363" s="589">
        <v>24599.0</v>
      </c>
      <c r="BC363" s="438" t="s">
        <v>1922</v>
      </c>
      <c r="BD363" s="438"/>
      <c r="BE363" s="438" t="s">
        <v>1952</v>
      </c>
      <c r="BF363" s="438" t="s">
        <v>1924</v>
      </c>
      <c r="BG363" s="438" t="s">
        <v>1925</v>
      </c>
      <c r="BH363" s="588">
        <v>0.0</v>
      </c>
      <c r="BI363" s="438" t="s">
        <v>1926</v>
      </c>
      <c r="BJ363" s="438" t="s">
        <v>1953</v>
      </c>
      <c r="BK363" s="438" t="s">
        <v>1954</v>
      </c>
      <c r="BL363" s="438"/>
      <c r="BM363" s="438"/>
      <c r="BN363" s="588">
        <v>59.9</v>
      </c>
      <c r="BO363" s="438" t="s">
        <v>1955</v>
      </c>
      <c r="BP363" s="438" t="s">
        <v>1932</v>
      </c>
      <c r="BQ363" s="438"/>
      <c r="BR363" s="438" t="s">
        <v>3775</v>
      </c>
      <c r="BS363" s="438" t="s">
        <v>3776</v>
      </c>
      <c r="BT363" s="438" t="s">
        <v>1936</v>
      </c>
      <c r="BU363" s="589"/>
      <c r="BV363" s="438" t="s">
        <v>1936</v>
      </c>
      <c r="BW363" s="438"/>
      <c r="BX363" s="416">
        <f t="shared" si="3"/>
        <v>30.19</v>
      </c>
      <c r="BY363" s="89" t="s">
        <v>1943</v>
      </c>
      <c r="BZ363" s="89" t="s">
        <v>3883</v>
      </c>
    </row>
    <row r="364" ht="12.75" hidden="1" customHeight="1">
      <c r="A364" s="6">
        <v>40549.0</v>
      </c>
      <c r="B364" s="438" t="s">
        <v>3877</v>
      </c>
      <c r="C364" s="438" t="s">
        <v>3878</v>
      </c>
      <c r="D364" s="586">
        <v>42556.0</v>
      </c>
      <c r="E364" s="438" t="s">
        <v>3879</v>
      </c>
      <c r="F364" s="438" t="s">
        <v>3880</v>
      </c>
      <c r="G364" s="438" t="s">
        <v>1908</v>
      </c>
      <c r="H364" s="438" t="s">
        <v>1909</v>
      </c>
      <c r="I364" s="438" t="s">
        <v>1910</v>
      </c>
      <c r="J364" s="587">
        <v>7.0</v>
      </c>
      <c r="K364" s="416">
        <v>188.65</v>
      </c>
      <c r="L364" s="438" t="s">
        <v>1911</v>
      </c>
      <c r="M364" s="438" t="s">
        <v>3881</v>
      </c>
      <c r="N364" s="438" t="s">
        <v>1913</v>
      </c>
      <c r="O364" s="416">
        <v>10.35</v>
      </c>
      <c r="P364" s="588">
        <v>0.0</v>
      </c>
      <c r="Q364" s="588">
        <v>0.0</v>
      </c>
      <c r="R364" s="588">
        <v>14.49</v>
      </c>
      <c r="S364" s="588">
        <v>0.0</v>
      </c>
      <c r="T364" s="588">
        <v>0.0</v>
      </c>
      <c r="U364" s="588">
        <v>3.15</v>
      </c>
      <c r="V364" s="416">
        <v>2.45</v>
      </c>
      <c r="W364" s="416">
        <v>11.32</v>
      </c>
      <c r="X364" s="586">
        <v>42556.0</v>
      </c>
      <c r="Y364" s="586">
        <v>42570.416666666664</v>
      </c>
      <c r="Z364" s="438" t="s">
        <v>1914</v>
      </c>
      <c r="AA364" s="438" t="s">
        <v>1915</v>
      </c>
      <c r="AB364" s="586">
        <v>42570.416666666664</v>
      </c>
      <c r="AC364" s="586">
        <v>42569.0</v>
      </c>
      <c r="AD364" s="586">
        <v>42569.0</v>
      </c>
      <c r="AE364" s="438" t="s">
        <v>1916</v>
      </c>
      <c r="AF364" s="438"/>
      <c r="AG364" s="586"/>
      <c r="AH364" s="586"/>
      <c r="AI364" s="589"/>
      <c r="AJ364" s="438"/>
      <c r="AK364" s="588">
        <v>22.64</v>
      </c>
      <c r="AL364" s="589">
        <v>0.0</v>
      </c>
      <c r="AM364" s="438" t="s">
        <v>1917</v>
      </c>
      <c r="AN364" s="438" t="s">
        <v>1918</v>
      </c>
      <c r="AO364" s="438" t="s">
        <v>1919</v>
      </c>
      <c r="AP364" s="438" t="s">
        <v>1920</v>
      </c>
      <c r="AQ364" s="438" t="s">
        <v>3882</v>
      </c>
      <c r="AR364" s="588">
        <v>0.0</v>
      </c>
      <c r="AS364" s="588">
        <v>0.0</v>
      </c>
      <c r="AT364" s="588">
        <v>0.0</v>
      </c>
      <c r="AU364" s="588">
        <v>0.0</v>
      </c>
      <c r="AV364" s="588">
        <v>0.0</v>
      </c>
      <c r="AW364" s="588">
        <v>0.0</v>
      </c>
      <c r="AX364" s="588">
        <v>18.42</v>
      </c>
      <c r="AY364" s="588">
        <v>0.0</v>
      </c>
      <c r="AZ364" s="588">
        <v>3.15</v>
      </c>
      <c r="BA364" s="588">
        <v>188.65</v>
      </c>
      <c r="BB364" s="589">
        <v>24598.0</v>
      </c>
      <c r="BC364" s="438" t="s">
        <v>1922</v>
      </c>
      <c r="BD364" s="438"/>
      <c r="BE364" s="438" t="s">
        <v>1923</v>
      </c>
      <c r="BF364" s="438" t="s">
        <v>1924</v>
      </c>
      <c r="BG364" s="438" t="s">
        <v>1925</v>
      </c>
      <c r="BH364" s="588">
        <v>0.0</v>
      </c>
      <c r="BI364" s="438" t="s">
        <v>1926</v>
      </c>
      <c r="BJ364" s="438" t="s">
        <v>1953</v>
      </c>
      <c r="BK364" s="438" t="s">
        <v>1954</v>
      </c>
      <c r="BL364" s="438"/>
      <c r="BM364" s="438"/>
      <c r="BN364" s="588">
        <v>29.9</v>
      </c>
      <c r="BO364" s="438" t="s">
        <v>1931</v>
      </c>
      <c r="BP364" s="438" t="s">
        <v>1932</v>
      </c>
      <c r="BQ364" s="438"/>
      <c r="BR364" s="438" t="s">
        <v>3604</v>
      </c>
      <c r="BS364" s="438" t="s">
        <v>3605</v>
      </c>
      <c r="BT364" s="438" t="s">
        <v>1936</v>
      </c>
      <c r="BU364" s="589"/>
      <c r="BV364" s="438" t="s">
        <v>1936</v>
      </c>
      <c r="BW364" s="438"/>
      <c r="BX364" s="416">
        <f t="shared" si="3"/>
        <v>24.12</v>
      </c>
      <c r="BY364" s="89" t="s">
        <v>1943</v>
      </c>
      <c r="BZ364" s="89" t="s">
        <v>3883</v>
      </c>
    </row>
    <row r="365" ht="12.75" hidden="1" customHeight="1">
      <c r="A365" s="6">
        <v>40549.0</v>
      </c>
      <c r="B365" s="438" t="s">
        <v>3877</v>
      </c>
      <c r="C365" s="438" t="s">
        <v>3878</v>
      </c>
      <c r="D365" s="586">
        <v>42591.0</v>
      </c>
      <c r="E365" s="438" t="s">
        <v>3884</v>
      </c>
      <c r="F365" s="438" t="s">
        <v>3880</v>
      </c>
      <c r="G365" s="438" t="s">
        <v>1948</v>
      </c>
      <c r="H365" s="438" t="s">
        <v>1909</v>
      </c>
      <c r="I365" s="438" t="s">
        <v>2179</v>
      </c>
      <c r="J365" s="587">
        <v>3.0</v>
      </c>
      <c r="K365" s="416">
        <v>121.35</v>
      </c>
      <c r="L365" s="438" t="s">
        <v>1949</v>
      </c>
      <c r="M365" s="438" t="s">
        <v>3885</v>
      </c>
      <c r="N365" s="438" t="s">
        <v>2181</v>
      </c>
      <c r="O365" s="416">
        <v>6.66</v>
      </c>
      <c r="P365" s="588">
        <v>0.0</v>
      </c>
      <c r="Q365" s="588">
        <v>0.0</v>
      </c>
      <c r="R365" s="588">
        <v>11.232</v>
      </c>
      <c r="S365" s="588">
        <v>0.0</v>
      </c>
      <c r="T365" s="588">
        <v>0.0</v>
      </c>
      <c r="U365" s="588">
        <v>1.35</v>
      </c>
      <c r="V365" s="416">
        <v>1.58</v>
      </c>
      <c r="W365" s="416">
        <v>7.28</v>
      </c>
      <c r="X365" s="586">
        <v>42591.0</v>
      </c>
      <c r="Y365" s="586">
        <v>42597.631944444445</v>
      </c>
      <c r="Z365" s="438" t="s">
        <v>1914</v>
      </c>
      <c r="AA365" s="438" t="s">
        <v>1915</v>
      </c>
      <c r="AB365" s="586">
        <v>42597.631944444445</v>
      </c>
      <c r="AC365" s="586">
        <v>42606.0</v>
      </c>
      <c r="AD365" s="586">
        <v>42606.0</v>
      </c>
      <c r="AE365" s="438" t="s">
        <v>1916</v>
      </c>
      <c r="AF365" s="438"/>
      <c r="AG365" s="586"/>
      <c r="AH365" s="586"/>
      <c r="AI365" s="589"/>
      <c r="AJ365" s="438"/>
      <c r="AK365" s="588">
        <v>14.56</v>
      </c>
      <c r="AL365" s="589">
        <v>0.0</v>
      </c>
      <c r="AM365" s="438" t="s">
        <v>1917</v>
      </c>
      <c r="AN365" s="438" t="s">
        <v>1918</v>
      </c>
      <c r="AO365" s="438" t="s">
        <v>1919</v>
      </c>
      <c r="AP365" s="438" t="s">
        <v>1920</v>
      </c>
      <c r="AQ365" s="438" t="s">
        <v>3886</v>
      </c>
      <c r="AR365" s="588">
        <v>0.0</v>
      </c>
      <c r="AS365" s="588">
        <v>0.0</v>
      </c>
      <c r="AT365" s="588">
        <v>0.0</v>
      </c>
      <c r="AU365" s="588">
        <v>0.0</v>
      </c>
      <c r="AV365" s="588">
        <v>0.0</v>
      </c>
      <c r="AW365" s="588">
        <v>0.0</v>
      </c>
      <c r="AX365" s="588">
        <v>14.93</v>
      </c>
      <c r="AY365" s="588">
        <v>0.0</v>
      </c>
      <c r="AZ365" s="588">
        <v>1.35</v>
      </c>
      <c r="BA365" s="588">
        <v>121.35</v>
      </c>
      <c r="BB365" s="589">
        <v>24734.0</v>
      </c>
      <c r="BC365" s="438" t="s">
        <v>1922</v>
      </c>
      <c r="BD365" s="438"/>
      <c r="BE365" s="438" t="s">
        <v>1952</v>
      </c>
      <c r="BF365" s="438" t="s">
        <v>1924</v>
      </c>
      <c r="BG365" s="438" t="s">
        <v>1925</v>
      </c>
      <c r="BH365" s="588">
        <v>0.0</v>
      </c>
      <c r="BI365" s="438" t="s">
        <v>1926</v>
      </c>
      <c r="BJ365" s="438" t="s">
        <v>1953</v>
      </c>
      <c r="BK365" s="438" t="s">
        <v>1954</v>
      </c>
      <c r="BL365" s="438"/>
      <c r="BM365" s="438"/>
      <c r="BN365" s="588">
        <v>59.9</v>
      </c>
      <c r="BO365" s="438" t="s">
        <v>1955</v>
      </c>
      <c r="BP365" s="438" t="s">
        <v>1932</v>
      </c>
      <c r="BQ365" s="438"/>
      <c r="BR365" s="438" t="s">
        <v>3775</v>
      </c>
      <c r="BS365" s="438" t="s">
        <v>3776</v>
      </c>
      <c r="BT365" s="438" t="s">
        <v>1936</v>
      </c>
      <c r="BU365" s="589"/>
      <c r="BV365" s="438" t="s">
        <v>1936</v>
      </c>
      <c r="BW365" s="438"/>
      <c r="BX365" s="416">
        <f t="shared" si="3"/>
        <v>15.52</v>
      </c>
      <c r="BY365" s="89" t="s">
        <v>1943</v>
      </c>
      <c r="BZ365" s="89" t="s">
        <v>3883</v>
      </c>
    </row>
    <row r="366" ht="12.75" hidden="1" customHeight="1">
      <c r="A366" s="6">
        <v>40549.0</v>
      </c>
      <c r="B366" s="438" t="s">
        <v>3877</v>
      </c>
      <c r="C366" s="438" t="s">
        <v>3878</v>
      </c>
      <c r="D366" s="586">
        <v>42591.0</v>
      </c>
      <c r="E366" s="438" t="s">
        <v>3884</v>
      </c>
      <c r="F366" s="438" t="s">
        <v>3880</v>
      </c>
      <c r="G366" s="438" t="s">
        <v>1908</v>
      </c>
      <c r="H366" s="438" t="s">
        <v>1909</v>
      </c>
      <c r="I366" s="438" t="s">
        <v>2179</v>
      </c>
      <c r="J366" s="587">
        <v>7.0</v>
      </c>
      <c r="K366" s="416">
        <v>141.33</v>
      </c>
      <c r="L366" s="438" t="s">
        <v>1911</v>
      </c>
      <c r="M366" s="438" t="s">
        <v>3885</v>
      </c>
      <c r="N366" s="438" t="s">
        <v>2181</v>
      </c>
      <c r="O366" s="416">
        <v>7.76</v>
      </c>
      <c r="P366" s="588">
        <v>0.0</v>
      </c>
      <c r="Q366" s="588">
        <v>0.0</v>
      </c>
      <c r="R366" s="588">
        <v>14.49</v>
      </c>
      <c r="S366" s="588">
        <v>0.0</v>
      </c>
      <c r="T366" s="588">
        <v>0.0</v>
      </c>
      <c r="U366" s="588">
        <v>3.15</v>
      </c>
      <c r="V366" s="416">
        <v>1.84</v>
      </c>
      <c r="W366" s="416">
        <v>8.48</v>
      </c>
      <c r="X366" s="586">
        <v>42591.0</v>
      </c>
      <c r="Y366" s="586">
        <v>42597.631944444445</v>
      </c>
      <c r="Z366" s="438" t="s">
        <v>1914</v>
      </c>
      <c r="AA366" s="438" t="s">
        <v>1915</v>
      </c>
      <c r="AB366" s="586">
        <v>42597.631944444445</v>
      </c>
      <c r="AC366" s="586">
        <v>42606.0</v>
      </c>
      <c r="AD366" s="586">
        <v>42606.0</v>
      </c>
      <c r="AE366" s="438" t="s">
        <v>1916</v>
      </c>
      <c r="AF366" s="438"/>
      <c r="AG366" s="586"/>
      <c r="AH366" s="586"/>
      <c r="AI366" s="589"/>
      <c r="AJ366" s="438"/>
      <c r="AK366" s="588">
        <v>16.96</v>
      </c>
      <c r="AL366" s="589">
        <v>0.0</v>
      </c>
      <c r="AM366" s="438" t="s">
        <v>1917</v>
      </c>
      <c r="AN366" s="438" t="s">
        <v>1918</v>
      </c>
      <c r="AO366" s="438" t="s">
        <v>1919</v>
      </c>
      <c r="AP366" s="438" t="s">
        <v>1920</v>
      </c>
      <c r="AQ366" s="438" t="s">
        <v>3886</v>
      </c>
      <c r="AR366" s="588">
        <v>0.0</v>
      </c>
      <c r="AS366" s="588">
        <v>0.0</v>
      </c>
      <c r="AT366" s="588">
        <v>0.0</v>
      </c>
      <c r="AU366" s="588">
        <v>0.0</v>
      </c>
      <c r="AV366" s="588">
        <v>0.0</v>
      </c>
      <c r="AW366" s="588">
        <v>0.0</v>
      </c>
      <c r="AX366" s="588">
        <v>31.86</v>
      </c>
      <c r="AY366" s="588">
        <v>0.0</v>
      </c>
      <c r="AZ366" s="588">
        <v>3.15</v>
      </c>
      <c r="BA366" s="588">
        <v>141.33</v>
      </c>
      <c r="BB366" s="589">
        <v>24732.0</v>
      </c>
      <c r="BC366" s="438" t="s">
        <v>1922</v>
      </c>
      <c r="BD366" s="438"/>
      <c r="BE366" s="438" t="s">
        <v>1923</v>
      </c>
      <c r="BF366" s="438" t="s">
        <v>1924</v>
      </c>
      <c r="BG366" s="438" t="s">
        <v>1925</v>
      </c>
      <c r="BH366" s="588">
        <v>0.0</v>
      </c>
      <c r="BI366" s="438" t="s">
        <v>1926</v>
      </c>
      <c r="BJ366" s="438" t="s">
        <v>1953</v>
      </c>
      <c r="BK366" s="438" t="s">
        <v>1954</v>
      </c>
      <c r="BL366" s="438"/>
      <c r="BM366" s="438"/>
      <c r="BN366" s="588">
        <v>29.9</v>
      </c>
      <c r="BO366" s="438" t="s">
        <v>1931</v>
      </c>
      <c r="BP366" s="438" t="s">
        <v>1932</v>
      </c>
      <c r="BQ366" s="438"/>
      <c r="BR366" s="438" t="s">
        <v>3604</v>
      </c>
      <c r="BS366" s="438" t="s">
        <v>3605</v>
      </c>
      <c r="BT366" s="438" t="s">
        <v>1936</v>
      </c>
      <c r="BU366" s="589"/>
      <c r="BV366" s="438" t="s">
        <v>1936</v>
      </c>
      <c r="BW366" s="438"/>
      <c r="BX366" s="416">
        <f t="shared" si="3"/>
        <v>18.08</v>
      </c>
      <c r="BY366" s="89" t="s">
        <v>1943</v>
      </c>
      <c r="BZ366" s="89" t="s">
        <v>3883</v>
      </c>
    </row>
    <row r="367" ht="12.75" hidden="1" customHeight="1">
      <c r="A367" s="6">
        <v>40773.0</v>
      </c>
      <c r="B367" s="438" t="s">
        <v>3887</v>
      </c>
      <c r="C367" s="438" t="s">
        <v>3888</v>
      </c>
      <c r="D367" s="586">
        <v>42586.0</v>
      </c>
      <c r="E367" s="438" t="s">
        <v>3889</v>
      </c>
      <c r="F367" s="438" t="s">
        <v>2260</v>
      </c>
      <c r="G367" s="438" t="s">
        <v>1908</v>
      </c>
      <c r="H367" s="438" t="s">
        <v>1909</v>
      </c>
      <c r="I367" s="438" t="s">
        <v>2179</v>
      </c>
      <c r="J367" s="587">
        <v>1.0</v>
      </c>
      <c r="K367" s="416">
        <v>29.9</v>
      </c>
      <c r="L367" s="438" t="s">
        <v>1911</v>
      </c>
      <c r="M367" s="438" t="s">
        <v>3890</v>
      </c>
      <c r="N367" s="438" t="s">
        <v>2181</v>
      </c>
      <c r="O367" s="416">
        <v>2.46</v>
      </c>
      <c r="P367" s="588">
        <v>0.0</v>
      </c>
      <c r="Q367" s="588">
        <v>0.0</v>
      </c>
      <c r="R367" s="588">
        <v>2.07</v>
      </c>
      <c r="S367" s="588">
        <v>0.0</v>
      </c>
      <c r="T367" s="588">
        <v>0.0</v>
      </c>
      <c r="U367" s="588">
        <v>0.45</v>
      </c>
      <c r="V367" s="416">
        <v>0.19</v>
      </c>
      <c r="W367" s="416">
        <v>0.9</v>
      </c>
      <c r="X367" s="586">
        <v>42586.0</v>
      </c>
      <c r="Y367" s="586">
        <v>42590.51111111111</v>
      </c>
      <c r="Z367" s="438" t="s">
        <v>1914</v>
      </c>
      <c r="AA367" s="438" t="s">
        <v>1915</v>
      </c>
      <c r="AB367" s="586">
        <v>42590.51111111111</v>
      </c>
      <c r="AC367" s="586">
        <v>42597.0</v>
      </c>
      <c r="AD367" s="586">
        <v>42597.0</v>
      </c>
      <c r="AE367" s="438" t="s">
        <v>1916</v>
      </c>
      <c r="AF367" s="438"/>
      <c r="AG367" s="586"/>
      <c r="AH367" s="586"/>
      <c r="AI367" s="589"/>
      <c r="AJ367" s="438"/>
      <c r="AK367" s="588">
        <v>5.38</v>
      </c>
      <c r="AL367" s="589">
        <v>0.0</v>
      </c>
      <c r="AM367" s="438" t="s">
        <v>1917</v>
      </c>
      <c r="AN367" s="438" t="s">
        <v>1918</v>
      </c>
      <c r="AO367" s="438" t="s">
        <v>1919</v>
      </c>
      <c r="AP367" s="438" t="s">
        <v>1920</v>
      </c>
      <c r="AQ367" s="438" t="s">
        <v>3891</v>
      </c>
      <c r="AR367" s="588">
        <v>0.0</v>
      </c>
      <c r="AS367" s="588">
        <v>0.0</v>
      </c>
      <c r="AT367" s="588">
        <v>0.0</v>
      </c>
      <c r="AU367" s="588">
        <v>0.0</v>
      </c>
      <c r="AV367" s="588">
        <v>0.0</v>
      </c>
      <c r="AW367" s="588">
        <v>0.0</v>
      </c>
      <c r="AX367" s="588">
        <v>37.23</v>
      </c>
      <c r="AY367" s="588">
        <v>0.0</v>
      </c>
      <c r="AZ367" s="588">
        <v>0.45</v>
      </c>
      <c r="BA367" s="588">
        <v>29.9</v>
      </c>
      <c r="BB367" s="589">
        <v>24732.0</v>
      </c>
      <c r="BC367" s="438" t="s">
        <v>1922</v>
      </c>
      <c r="BD367" s="438"/>
      <c r="BE367" s="438" t="s">
        <v>1923</v>
      </c>
      <c r="BF367" s="438" t="s">
        <v>1924</v>
      </c>
      <c r="BG367" s="438" t="s">
        <v>1925</v>
      </c>
      <c r="BH367" s="588">
        <v>0.0</v>
      </c>
      <c r="BI367" s="438" t="s">
        <v>1926</v>
      </c>
      <c r="BJ367" s="438" t="s">
        <v>2263</v>
      </c>
      <c r="BK367" s="438" t="s">
        <v>2264</v>
      </c>
      <c r="BL367" s="438"/>
      <c r="BM367" s="438"/>
      <c r="BN367" s="588">
        <v>29.9</v>
      </c>
      <c r="BO367" s="438" t="s">
        <v>1931</v>
      </c>
      <c r="BP367" s="438" t="s">
        <v>3892</v>
      </c>
      <c r="BQ367" s="438"/>
      <c r="BR367" s="438" t="s">
        <v>3604</v>
      </c>
      <c r="BS367" s="438" t="s">
        <v>3605</v>
      </c>
      <c r="BT367" s="438" t="s">
        <v>1936</v>
      </c>
      <c r="BU367" s="589"/>
      <c r="BV367" s="438" t="s">
        <v>1936</v>
      </c>
      <c r="BW367" s="438"/>
      <c r="BX367" s="416">
        <f t="shared" si="3"/>
        <v>3.55</v>
      </c>
      <c r="BY367" s="89" t="s">
        <v>1943</v>
      </c>
      <c r="BZ367" s="89" t="s">
        <v>3893</v>
      </c>
    </row>
    <row r="368" ht="12.75" hidden="1" customHeight="1">
      <c r="A368" s="6">
        <v>41720.0</v>
      </c>
      <c r="B368" s="438" t="s">
        <v>3826</v>
      </c>
      <c r="C368" s="438" t="s">
        <v>3827</v>
      </c>
      <c r="D368" s="586">
        <v>42804.0</v>
      </c>
      <c r="E368" s="438" t="s">
        <v>3894</v>
      </c>
      <c r="F368" s="438" t="s">
        <v>3791</v>
      </c>
      <c r="G368" s="438" t="s">
        <v>1908</v>
      </c>
      <c r="H368" s="438" t="s">
        <v>1909</v>
      </c>
      <c r="I368" s="438" t="s">
        <v>3895</v>
      </c>
      <c r="J368" s="587">
        <v>1.0</v>
      </c>
      <c r="K368" s="416">
        <v>12.92</v>
      </c>
      <c r="L368" s="438" t="s">
        <v>1911</v>
      </c>
      <c r="M368" s="438" t="s">
        <v>3896</v>
      </c>
      <c r="N368" s="438" t="s">
        <v>3734</v>
      </c>
      <c r="O368" s="416">
        <v>0.71</v>
      </c>
      <c r="P368" s="588">
        <v>0.0</v>
      </c>
      <c r="Q368" s="588">
        <v>0.0</v>
      </c>
      <c r="R368" s="588">
        <v>2.07</v>
      </c>
      <c r="S368" s="588">
        <v>0.0</v>
      </c>
      <c r="T368" s="588">
        <v>0.0</v>
      </c>
      <c r="U368" s="588">
        <v>0.45</v>
      </c>
      <c r="V368" s="416">
        <v>0.17</v>
      </c>
      <c r="W368" s="416">
        <v>0.78</v>
      </c>
      <c r="X368" s="586">
        <v>42804.0</v>
      </c>
      <c r="Y368" s="586">
        <v>42809.57638888889</v>
      </c>
      <c r="Z368" s="438" t="s">
        <v>1914</v>
      </c>
      <c r="AA368" s="438" t="s">
        <v>1915</v>
      </c>
      <c r="AB368" s="586">
        <v>42809.57638888889</v>
      </c>
      <c r="AC368" s="586">
        <v>42816.0</v>
      </c>
      <c r="AD368" s="586">
        <v>42816.0</v>
      </c>
      <c r="AE368" s="438" t="s">
        <v>1916</v>
      </c>
      <c r="AF368" s="438"/>
      <c r="AG368" s="586"/>
      <c r="AH368" s="586"/>
      <c r="AI368" s="589"/>
      <c r="AJ368" s="438"/>
      <c r="AK368" s="588">
        <v>1.55</v>
      </c>
      <c r="AL368" s="589">
        <v>0.0</v>
      </c>
      <c r="AM368" s="438" t="s">
        <v>1917</v>
      </c>
      <c r="AN368" s="438" t="s">
        <v>1918</v>
      </c>
      <c r="AO368" s="438" t="s">
        <v>1919</v>
      </c>
      <c r="AP368" s="438" t="s">
        <v>1920</v>
      </c>
      <c r="AQ368" s="438" t="s">
        <v>3897</v>
      </c>
      <c r="AR368" s="588">
        <v>0.0</v>
      </c>
      <c r="AS368" s="588">
        <v>0.0</v>
      </c>
      <c r="AT368" s="588">
        <v>0.0</v>
      </c>
      <c r="AU368" s="588">
        <v>0.0</v>
      </c>
      <c r="AV368" s="588">
        <v>0.0</v>
      </c>
      <c r="AW368" s="588">
        <v>0.0</v>
      </c>
      <c r="AX368" s="588">
        <v>2.21</v>
      </c>
      <c r="AY368" s="588">
        <v>0.0</v>
      </c>
      <c r="AZ368" s="588">
        <v>0.45</v>
      </c>
      <c r="BA368" s="588">
        <v>12.92</v>
      </c>
      <c r="BB368" s="589">
        <v>27465.0</v>
      </c>
      <c r="BC368" s="438" t="s">
        <v>1922</v>
      </c>
      <c r="BD368" s="438"/>
      <c r="BE368" s="438" t="s">
        <v>1923</v>
      </c>
      <c r="BF368" s="438" t="s">
        <v>3693</v>
      </c>
      <c r="BG368" s="438" t="s">
        <v>1936</v>
      </c>
      <c r="BH368" s="588">
        <v>0.0</v>
      </c>
      <c r="BI368" s="438" t="s">
        <v>1926</v>
      </c>
      <c r="BJ368" s="438" t="s">
        <v>1953</v>
      </c>
      <c r="BK368" s="438" t="s">
        <v>1954</v>
      </c>
      <c r="BL368" s="438"/>
      <c r="BM368" s="438"/>
      <c r="BN368" s="588">
        <v>19.9</v>
      </c>
      <c r="BO368" s="438" t="s">
        <v>1931</v>
      </c>
      <c r="BP368" s="438" t="s">
        <v>3096</v>
      </c>
      <c r="BQ368" s="438"/>
      <c r="BR368" s="438" t="s">
        <v>3604</v>
      </c>
      <c r="BS368" s="438" t="s">
        <v>3605</v>
      </c>
      <c r="BT368" s="438" t="s">
        <v>1925</v>
      </c>
      <c r="BU368" s="589">
        <v>183.0</v>
      </c>
      <c r="BV368" s="438" t="s">
        <v>1936</v>
      </c>
      <c r="BW368" s="438"/>
      <c r="BX368" s="416">
        <f t="shared" si="3"/>
        <v>1.66</v>
      </c>
      <c r="BY368" s="89" t="s">
        <v>1943</v>
      </c>
      <c r="BZ368" s="89" t="s">
        <v>3898</v>
      </c>
    </row>
    <row r="369" ht="12.75" hidden="1" customHeight="1">
      <c r="A369" s="6">
        <v>41720.0</v>
      </c>
      <c r="B369" s="438" t="s">
        <v>3826</v>
      </c>
      <c r="C369" s="438" t="s">
        <v>3827</v>
      </c>
      <c r="D369" s="586">
        <v>42829.0</v>
      </c>
      <c r="E369" s="438" t="s">
        <v>3899</v>
      </c>
      <c r="F369" s="438" t="s">
        <v>3791</v>
      </c>
      <c r="G369" s="438" t="s">
        <v>1908</v>
      </c>
      <c r="H369" s="438" t="s">
        <v>1909</v>
      </c>
      <c r="I369" s="438" t="s">
        <v>3900</v>
      </c>
      <c r="J369" s="587">
        <v>1.0</v>
      </c>
      <c r="K369" s="416">
        <v>12.92</v>
      </c>
      <c r="L369" s="438" t="s">
        <v>1911</v>
      </c>
      <c r="M369" s="438" t="s">
        <v>3901</v>
      </c>
      <c r="N369" s="438" t="s">
        <v>3734</v>
      </c>
      <c r="O369" s="416">
        <v>0.71</v>
      </c>
      <c r="P369" s="588">
        <v>0.0</v>
      </c>
      <c r="Q369" s="588">
        <v>0.0</v>
      </c>
      <c r="R369" s="588">
        <v>2.07</v>
      </c>
      <c r="S369" s="588">
        <v>0.0</v>
      </c>
      <c r="T369" s="588">
        <v>0.0</v>
      </c>
      <c r="U369" s="588">
        <v>0.45</v>
      </c>
      <c r="V369" s="416">
        <v>0.17</v>
      </c>
      <c r="W369" s="416">
        <v>0.78</v>
      </c>
      <c r="X369" s="586">
        <v>42829.0</v>
      </c>
      <c r="Y369" s="586">
        <v>42832.67361111111</v>
      </c>
      <c r="Z369" s="438" t="s">
        <v>1914</v>
      </c>
      <c r="AA369" s="438" t="s">
        <v>1915</v>
      </c>
      <c r="AB369" s="586">
        <v>42832.67361111111</v>
      </c>
      <c r="AC369" s="586">
        <v>42837.0</v>
      </c>
      <c r="AD369" s="586">
        <v>42838.0</v>
      </c>
      <c r="AE369" s="438" t="s">
        <v>1916</v>
      </c>
      <c r="AF369" s="438"/>
      <c r="AG369" s="586"/>
      <c r="AH369" s="586"/>
      <c r="AI369" s="589"/>
      <c r="AJ369" s="438"/>
      <c r="AK369" s="588">
        <v>1.55</v>
      </c>
      <c r="AL369" s="589">
        <v>0.0</v>
      </c>
      <c r="AM369" s="438" t="s">
        <v>1917</v>
      </c>
      <c r="AN369" s="438" t="s">
        <v>1918</v>
      </c>
      <c r="AO369" s="438" t="s">
        <v>1919</v>
      </c>
      <c r="AP369" s="438" t="s">
        <v>1920</v>
      </c>
      <c r="AQ369" s="438" t="s">
        <v>3902</v>
      </c>
      <c r="AR369" s="588">
        <v>0.0</v>
      </c>
      <c r="AS369" s="588">
        <v>0.0</v>
      </c>
      <c r="AT369" s="588">
        <v>0.0</v>
      </c>
      <c r="AU369" s="588">
        <v>0.0</v>
      </c>
      <c r="AV369" s="588">
        <v>0.0</v>
      </c>
      <c r="AW369" s="588">
        <v>0.0</v>
      </c>
      <c r="AX369" s="588">
        <v>2.56</v>
      </c>
      <c r="AY369" s="588">
        <v>0.0</v>
      </c>
      <c r="AZ369" s="588">
        <v>0.45</v>
      </c>
      <c r="BA369" s="588">
        <v>12.92</v>
      </c>
      <c r="BB369" s="589">
        <v>27934.0</v>
      </c>
      <c r="BC369" s="438" t="s">
        <v>1922</v>
      </c>
      <c r="BD369" s="438"/>
      <c r="BE369" s="438" t="s">
        <v>1923</v>
      </c>
      <c r="BF369" s="438" t="s">
        <v>3693</v>
      </c>
      <c r="BG369" s="438" t="s">
        <v>1936</v>
      </c>
      <c r="BH369" s="588">
        <v>0.0</v>
      </c>
      <c r="BI369" s="438" t="s">
        <v>1926</v>
      </c>
      <c r="BJ369" s="438" t="s">
        <v>1953</v>
      </c>
      <c r="BK369" s="438" t="s">
        <v>1954</v>
      </c>
      <c r="BL369" s="438"/>
      <c r="BM369" s="438"/>
      <c r="BN369" s="588">
        <v>19.9</v>
      </c>
      <c r="BO369" s="438" t="s">
        <v>1931</v>
      </c>
      <c r="BP369" s="438" t="s">
        <v>3096</v>
      </c>
      <c r="BQ369" s="438"/>
      <c r="BR369" s="438" t="s">
        <v>3604</v>
      </c>
      <c r="BS369" s="438" t="s">
        <v>3605</v>
      </c>
      <c r="BT369" s="438" t="s">
        <v>1925</v>
      </c>
      <c r="BU369" s="589">
        <v>182.0</v>
      </c>
      <c r="BV369" s="438" t="s">
        <v>1936</v>
      </c>
      <c r="BW369" s="438"/>
      <c r="BX369" s="416">
        <f t="shared" si="3"/>
        <v>1.66</v>
      </c>
      <c r="BY369" s="89" t="s">
        <v>1943</v>
      </c>
      <c r="BZ369" s="89" t="s">
        <v>3898</v>
      </c>
    </row>
    <row r="370" ht="12.75" hidden="1" customHeight="1">
      <c r="A370" s="6">
        <v>42780.0</v>
      </c>
      <c r="B370" s="438" t="s">
        <v>3903</v>
      </c>
      <c r="C370" s="438" t="s">
        <v>3904</v>
      </c>
      <c r="D370" s="586">
        <v>42587.0</v>
      </c>
      <c r="E370" s="438" t="s">
        <v>3905</v>
      </c>
      <c r="F370" s="438" t="s">
        <v>2412</v>
      </c>
      <c r="G370" s="438" t="s">
        <v>1908</v>
      </c>
      <c r="H370" s="438" t="s">
        <v>1909</v>
      </c>
      <c r="I370" s="438" t="s">
        <v>2179</v>
      </c>
      <c r="J370" s="587">
        <v>1.0</v>
      </c>
      <c r="K370" s="416">
        <v>21.9</v>
      </c>
      <c r="L370" s="438" t="s">
        <v>1911</v>
      </c>
      <c r="M370" s="438" t="s">
        <v>3906</v>
      </c>
      <c r="N370" s="438" t="s">
        <v>2181</v>
      </c>
      <c r="O370" s="416">
        <v>1.2</v>
      </c>
      <c r="P370" s="588">
        <v>0.0</v>
      </c>
      <c r="Q370" s="588">
        <v>0.0</v>
      </c>
      <c r="R370" s="588">
        <v>2.07</v>
      </c>
      <c r="S370" s="588">
        <v>0.0</v>
      </c>
      <c r="T370" s="588">
        <v>0.0</v>
      </c>
      <c r="U370" s="588">
        <v>0.45</v>
      </c>
      <c r="V370" s="416">
        <v>0.28</v>
      </c>
      <c r="W370" s="416">
        <v>1.31</v>
      </c>
      <c r="X370" s="586">
        <v>42587.0</v>
      </c>
      <c r="Y370" s="586">
        <v>42591.55972222222</v>
      </c>
      <c r="Z370" s="438" t="s">
        <v>1914</v>
      </c>
      <c r="AA370" s="438" t="s">
        <v>1915</v>
      </c>
      <c r="AB370" s="586">
        <v>42591.55972222222</v>
      </c>
      <c r="AC370" s="586">
        <v>42597.0</v>
      </c>
      <c r="AD370" s="586">
        <v>42597.0</v>
      </c>
      <c r="AE370" s="438" t="s">
        <v>1916</v>
      </c>
      <c r="AF370" s="438"/>
      <c r="AG370" s="586"/>
      <c r="AH370" s="586"/>
      <c r="AI370" s="589"/>
      <c r="AJ370" s="438"/>
      <c r="AK370" s="588">
        <v>2.62</v>
      </c>
      <c r="AL370" s="589">
        <v>0.0</v>
      </c>
      <c r="AM370" s="438" t="s">
        <v>1917</v>
      </c>
      <c r="AN370" s="438" t="s">
        <v>1918</v>
      </c>
      <c r="AO370" s="438" t="s">
        <v>1919</v>
      </c>
      <c r="AP370" s="438" t="s">
        <v>1920</v>
      </c>
      <c r="AQ370" s="438" t="s">
        <v>3907</v>
      </c>
      <c r="AR370" s="588">
        <v>0.0</v>
      </c>
      <c r="AS370" s="588">
        <v>0.0</v>
      </c>
      <c r="AT370" s="588">
        <v>0.0</v>
      </c>
      <c r="AU370" s="588">
        <v>0.0</v>
      </c>
      <c r="AV370" s="588">
        <v>0.0</v>
      </c>
      <c r="AW370" s="588">
        <v>0.41</v>
      </c>
      <c r="AX370" s="588">
        <v>6.04</v>
      </c>
      <c r="AY370" s="588">
        <v>0.0</v>
      </c>
      <c r="AZ370" s="588">
        <v>0.45</v>
      </c>
      <c r="BA370" s="588">
        <v>21.9</v>
      </c>
      <c r="BB370" s="589">
        <v>24732.0</v>
      </c>
      <c r="BC370" s="438" t="s">
        <v>1922</v>
      </c>
      <c r="BD370" s="438"/>
      <c r="BE370" s="438" t="s">
        <v>1923</v>
      </c>
      <c r="BF370" s="438" t="s">
        <v>1924</v>
      </c>
      <c r="BG370" s="438" t="s">
        <v>1925</v>
      </c>
      <c r="BH370" s="588">
        <v>0.0</v>
      </c>
      <c r="BI370" s="438" t="s">
        <v>1926</v>
      </c>
      <c r="BJ370" s="438" t="s">
        <v>1927</v>
      </c>
      <c r="BK370" s="438" t="s">
        <v>1928</v>
      </c>
      <c r="BL370" s="438" t="s">
        <v>1929</v>
      </c>
      <c r="BM370" s="438" t="s">
        <v>1930</v>
      </c>
      <c r="BN370" s="588">
        <v>29.9</v>
      </c>
      <c r="BO370" s="438" t="s">
        <v>1931</v>
      </c>
      <c r="BP370" s="438" t="s">
        <v>1967</v>
      </c>
      <c r="BQ370" s="438" t="s">
        <v>3908</v>
      </c>
      <c r="BR370" s="438" t="s">
        <v>3604</v>
      </c>
      <c r="BS370" s="438" t="s">
        <v>3605</v>
      </c>
      <c r="BT370" s="438" t="s">
        <v>1936</v>
      </c>
      <c r="BU370" s="589"/>
      <c r="BV370" s="438" t="s">
        <v>1936</v>
      </c>
      <c r="BW370" s="438"/>
      <c r="BX370" s="416">
        <f t="shared" si="3"/>
        <v>2.79</v>
      </c>
      <c r="BY370" s="89" t="s">
        <v>1943</v>
      </c>
      <c r="BZ370" s="89" t="s">
        <v>3909</v>
      </c>
    </row>
    <row r="371" ht="12.75" hidden="1" customHeight="1">
      <c r="A371" s="6">
        <v>42890.0</v>
      </c>
      <c r="B371" s="438" t="s">
        <v>3910</v>
      </c>
      <c r="C371" s="438" t="s">
        <v>3718</v>
      </c>
      <c r="D371" s="586">
        <v>42556.0</v>
      </c>
      <c r="E371" s="438" t="s">
        <v>3911</v>
      </c>
      <c r="F371" s="438" t="s">
        <v>3811</v>
      </c>
      <c r="G371" s="438" t="s">
        <v>1948</v>
      </c>
      <c r="H371" s="438" t="s">
        <v>1909</v>
      </c>
      <c r="I371" s="438" t="s">
        <v>1910</v>
      </c>
      <c r="J371" s="587">
        <v>1.0</v>
      </c>
      <c r="K371" s="416">
        <v>46.27</v>
      </c>
      <c r="L371" s="438" t="s">
        <v>1949</v>
      </c>
      <c r="M371" s="438" t="s">
        <v>3912</v>
      </c>
      <c r="N371" s="438" t="s">
        <v>1913</v>
      </c>
      <c r="O371" s="416">
        <v>2.54</v>
      </c>
      <c r="P371" s="588">
        <v>0.0</v>
      </c>
      <c r="Q371" s="588">
        <v>0.0</v>
      </c>
      <c r="R371" s="588">
        <v>3.744</v>
      </c>
      <c r="S371" s="588">
        <v>0.0</v>
      </c>
      <c r="T371" s="588">
        <v>0.0</v>
      </c>
      <c r="U371" s="588">
        <v>0.45</v>
      </c>
      <c r="V371" s="416">
        <v>0.6</v>
      </c>
      <c r="W371" s="416">
        <v>2.78</v>
      </c>
      <c r="X371" s="586">
        <v>42556.0</v>
      </c>
      <c r="Y371" s="586">
        <v>42569.5</v>
      </c>
      <c r="Z371" s="438" t="s">
        <v>1914</v>
      </c>
      <c r="AA371" s="438" t="s">
        <v>1915</v>
      </c>
      <c r="AB371" s="586">
        <v>42569.5</v>
      </c>
      <c r="AC371" s="586">
        <v>42569.0</v>
      </c>
      <c r="AD371" s="586">
        <v>42569.0</v>
      </c>
      <c r="AE371" s="438" t="s">
        <v>1916</v>
      </c>
      <c r="AF371" s="438"/>
      <c r="AG371" s="586"/>
      <c r="AH371" s="586"/>
      <c r="AI371" s="589"/>
      <c r="AJ371" s="438"/>
      <c r="AK371" s="588">
        <v>5.56</v>
      </c>
      <c r="AL371" s="589">
        <v>0.0</v>
      </c>
      <c r="AM371" s="438" t="s">
        <v>1917</v>
      </c>
      <c r="AN371" s="438" t="s">
        <v>1918</v>
      </c>
      <c r="AO371" s="438" t="s">
        <v>1919</v>
      </c>
      <c r="AP371" s="438" t="s">
        <v>1920</v>
      </c>
      <c r="AQ371" s="438" t="s">
        <v>3913</v>
      </c>
      <c r="AR371" s="588">
        <v>0.0</v>
      </c>
      <c r="AS371" s="588">
        <v>0.0</v>
      </c>
      <c r="AT371" s="588">
        <v>0.0</v>
      </c>
      <c r="AU371" s="588">
        <v>0.0</v>
      </c>
      <c r="AV371" s="588">
        <v>0.0</v>
      </c>
      <c r="AW371" s="588">
        <v>0.0</v>
      </c>
      <c r="AX371" s="588">
        <v>11.82</v>
      </c>
      <c r="AY371" s="588">
        <v>0.0</v>
      </c>
      <c r="AZ371" s="588">
        <v>0.45</v>
      </c>
      <c r="BA371" s="588">
        <v>46.27</v>
      </c>
      <c r="BB371" s="589">
        <v>24599.0</v>
      </c>
      <c r="BC371" s="438" t="s">
        <v>1922</v>
      </c>
      <c r="BD371" s="438"/>
      <c r="BE371" s="438" t="s">
        <v>1952</v>
      </c>
      <c r="BF371" s="438" t="s">
        <v>1924</v>
      </c>
      <c r="BG371" s="438" t="s">
        <v>1925</v>
      </c>
      <c r="BH371" s="588">
        <v>0.0</v>
      </c>
      <c r="BI371" s="438" t="s">
        <v>1926</v>
      </c>
      <c r="BJ371" s="438" t="s">
        <v>1953</v>
      </c>
      <c r="BK371" s="438" t="s">
        <v>1954</v>
      </c>
      <c r="BL371" s="438"/>
      <c r="BM371" s="438"/>
      <c r="BN371" s="588">
        <v>59.9</v>
      </c>
      <c r="BO371" s="438" t="s">
        <v>1955</v>
      </c>
      <c r="BP371" s="438" t="s">
        <v>2794</v>
      </c>
      <c r="BQ371" s="438"/>
      <c r="BR371" s="438" t="s">
        <v>3775</v>
      </c>
      <c r="BS371" s="438" t="s">
        <v>3776</v>
      </c>
      <c r="BT371" s="438" t="s">
        <v>1936</v>
      </c>
      <c r="BU371" s="589"/>
      <c r="BV371" s="438" t="s">
        <v>1936</v>
      </c>
      <c r="BW371" s="438"/>
      <c r="BX371" s="416">
        <f t="shared" si="3"/>
        <v>5.92</v>
      </c>
      <c r="BY371" s="89" t="s">
        <v>1943</v>
      </c>
      <c r="BZ371" s="89" t="s">
        <v>3914</v>
      </c>
    </row>
    <row r="372" ht="12.75" hidden="1" customHeight="1">
      <c r="A372" s="6">
        <v>42890.0</v>
      </c>
      <c r="B372" s="438" t="s">
        <v>3910</v>
      </c>
      <c r="C372" s="438" t="s">
        <v>3718</v>
      </c>
      <c r="D372" s="586">
        <v>42556.0</v>
      </c>
      <c r="E372" s="438" t="s">
        <v>3911</v>
      </c>
      <c r="F372" s="438" t="s">
        <v>3811</v>
      </c>
      <c r="G372" s="438" t="s">
        <v>1908</v>
      </c>
      <c r="H372" s="438" t="s">
        <v>1909</v>
      </c>
      <c r="I372" s="438" t="s">
        <v>1910</v>
      </c>
      <c r="J372" s="587">
        <v>2.0</v>
      </c>
      <c r="K372" s="416">
        <v>52.82</v>
      </c>
      <c r="L372" s="438" t="s">
        <v>1911</v>
      </c>
      <c r="M372" s="438" t="s">
        <v>3912</v>
      </c>
      <c r="N372" s="438" t="s">
        <v>1913</v>
      </c>
      <c r="O372" s="416">
        <v>2.9</v>
      </c>
      <c r="P372" s="588">
        <v>0.0</v>
      </c>
      <c r="Q372" s="588">
        <v>0.0</v>
      </c>
      <c r="R372" s="588">
        <v>4.14</v>
      </c>
      <c r="S372" s="588">
        <v>0.0</v>
      </c>
      <c r="T372" s="588">
        <v>0.0</v>
      </c>
      <c r="U372" s="588">
        <v>0.9</v>
      </c>
      <c r="V372" s="416">
        <v>0.69</v>
      </c>
      <c r="W372" s="416">
        <v>3.17</v>
      </c>
      <c r="X372" s="586">
        <v>42556.0</v>
      </c>
      <c r="Y372" s="586">
        <v>42569.5</v>
      </c>
      <c r="Z372" s="438" t="s">
        <v>1914</v>
      </c>
      <c r="AA372" s="438" t="s">
        <v>1915</v>
      </c>
      <c r="AB372" s="586">
        <v>42569.5</v>
      </c>
      <c r="AC372" s="586">
        <v>42569.0</v>
      </c>
      <c r="AD372" s="586">
        <v>42569.0</v>
      </c>
      <c r="AE372" s="438" t="s">
        <v>1916</v>
      </c>
      <c r="AF372" s="438"/>
      <c r="AG372" s="586"/>
      <c r="AH372" s="586"/>
      <c r="AI372" s="589"/>
      <c r="AJ372" s="438"/>
      <c r="AK372" s="588">
        <v>6.34</v>
      </c>
      <c r="AL372" s="589">
        <v>0.0</v>
      </c>
      <c r="AM372" s="438" t="s">
        <v>1917</v>
      </c>
      <c r="AN372" s="438" t="s">
        <v>1918</v>
      </c>
      <c r="AO372" s="438" t="s">
        <v>1919</v>
      </c>
      <c r="AP372" s="438" t="s">
        <v>1920</v>
      </c>
      <c r="AQ372" s="438" t="s">
        <v>3913</v>
      </c>
      <c r="AR372" s="588">
        <v>0.0</v>
      </c>
      <c r="AS372" s="588">
        <v>0.0</v>
      </c>
      <c r="AT372" s="588">
        <v>0.0</v>
      </c>
      <c r="AU372" s="588">
        <v>0.0</v>
      </c>
      <c r="AV372" s="588">
        <v>0.0</v>
      </c>
      <c r="AW372" s="588">
        <v>0.0</v>
      </c>
      <c r="AX372" s="588">
        <v>23.21</v>
      </c>
      <c r="AY372" s="588">
        <v>0.0</v>
      </c>
      <c r="AZ372" s="588">
        <v>0.9</v>
      </c>
      <c r="BA372" s="588">
        <v>52.82</v>
      </c>
      <c r="BB372" s="589">
        <v>24598.0</v>
      </c>
      <c r="BC372" s="438" t="s">
        <v>1922</v>
      </c>
      <c r="BD372" s="438"/>
      <c r="BE372" s="438" t="s">
        <v>1923</v>
      </c>
      <c r="BF372" s="438" t="s">
        <v>1924</v>
      </c>
      <c r="BG372" s="438" t="s">
        <v>1925</v>
      </c>
      <c r="BH372" s="588">
        <v>0.0</v>
      </c>
      <c r="BI372" s="438" t="s">
        <v>1926</v>
      </c>
      <c r="BJ372" s="438" t="s">
        <v>1953</v>
      </c>
      <c r="BK372" s="438" t="s">
        <v>1954</v>
      </c>
      <c r="BL372" s="438"/>
      <c r="BM372" s="438"/>
      <c r="BN372" s="588">
        <v>29.9</v>
      </c>
      <c r="BO372" s="438" t="s">
        <v>1931</v>
      </c>
      <c r="BP372" s="438" t="s">
        <v>2794</v>
      </c>
      <c r="BQ372" s="438"/>
      <c r="BR372" s="438" t="s">
        <v>3604</v>
      </c>
      <c r="BS372" s="438" t="s">
        <v>3605</v>
      </c>
      <c r="BT372" s="438" t="s">
        <v>1936</v>
      </c>
      <c r="BU372" s="589"/>
      <c r="BV372" s="438" t="s">
        <v>1936</v>
      </c>
      <c r="BW372" s="438"/>
      <c r="BX372" s="416">
        <f t="shared" si="3"/>
        <v>6.76</v>
      </c>
      <c r="BY372" s="89" t="s">
        <v>1943</v>
      </c>
      <c r="BZ372" s="89" t="s">
        <v>3914</v>
      </c>
    </row>
    <row r="373" ht="12.75" hidden="1" customHeight="1">
      <c r="A373" s="6">
        <v>42890.0</v>
      </c>
      <c r="B373" s="438" t="s">
        <v>3910</v>
      </c>
      <c r="C373" s="438" t="s">
        <v>3718</v>
      </c>
      <c r="D373" s="586">
        <v>42705.0</v>
      </c>
      <c r="E373" s="438" t="s">
        <v>3915</v>
      </c>
      <c r="F373" s="438" t="s">
        <v>3811</v>
      </c>
      <c r="G373" s="438" t="s">
        <v>1908</v>
      </c>
      <c r="H373" s="438" t="s">
        <v>1909</v>
      </c>
      <c r="I373" s="438" t="s">
        <v>3732</v>
      </c>
      <c r="J373" s="587">
        <v>5.0</v>
      </c>
      <c r="K373" s="416">
        <v>98.95</v>
      </c>
      <c r="L373" s="438" t="s">
        <v>1911</v>
      </c>
      <c r="M373" s="438" t="s">
        <v>3916</v>
      </c>
      <c r="N373" s="438" t="s">
        <v>3734</v>
      </c>
      <c r="O373" s="416">
        <v>5.43</v>
      </c>
      <c r="P373" s="588">
        <v>0.0</v>
      </c>
      <c r="Q373" s="588">
        <v>0.0</v>
      </c>
      <c r="R373" s="588">
        <v>10.35</v>
      </c>
      <c r="S373" s="588">
        <v>0.0</v>
      </c>
      <c r="T373" s="588">
        <v>0.0</v>
      </c>
      <c r="U373" s="588">
        <v>2.25</v>
      </c>
      <c r="V373" s="416">
        <v>1.29</v>
      </c>
      <c r="W373" s="416">
        <v>5.94</v>
      </c>
      <c r="X373" s="586">
        <v>42692.0</v>
      </c>
      <c r="Y373" s="586">
        <v>42697.572916666664</v>
      </c>
      <c r="Z373" s="438" t="s">
        <v>1914</v>
      </c>
      <c r="AA373" s="438" t="s">
        <v>1915</v>
      </c>
      <c r="AB373" s="586">
        <v>42697.572916666664</v>
      </c>
      <c r="AC373" s="586">
        <v>42702.0</v>
      </c>
      <c r="AD373" s="586">
        <v>42702.0</v>
      </c>
      <c r="AE373" s="438" t="s">
        <v>1916</v>
      </c>
      <c r="AF373" s="438"/>
      <c r="AG373" s="586"/>
      <c r="AH373" s="586"/>
      <c r="AI373" s="589"/>
      <c r="AJ373" s="438"/>
      <c r="AK373" s="588">
        <v>11.88</v>
      </c>
      <c r="AL373" s="589">
        <v>0.0</v>
      </c>
      <c r="AM373" s="438" t="s">
        <v>1917</v>
      </c>
      <c r="AN373" s="438" t="s">
        <v>1918</v>
      </c>
      <c r="AO373" s="438" t="s">
        <v>1919</v>
      </c>
      <c r="AP373" s="438" t="s">
        <v>1920</v>
      </c>
      <c r="AQ373" s="438" t="s">
        <v>3917</v>
      </c>
      <c r="AR373" s="588">
        <v>0.0</v>
      </c>
      <c r="AS373" s="588">
        <v>0.0</v>
      </c>
      <c r="AT373" s="588">
        <v>0.0</v>
      </c>
      <c r="AU373" s="588">
        <v>0.0</v>
      </c>
      <c r="AV373" s="588">
        <v>0.0</v>
      </c>
      <c r="AW373" s="588">
        <v>0.0</v>
      </c>
      <c r="AX373" s="588">
        <v>10.18</v>
      </c>
      <c r="AY373" s="588">
        <v>0.0</v>
      </c>
      <c r="AZ373" s="588">
        <v>2.25</v>
      </c>
      <c r="BA373" s="588">
        <v>98.95</v>
      </c>
      <c r="BB373" s="589">
        <v>26226.0</v>
      </c>
      <c r="BC373" s="438" t="s">
        <v>1922</v>
      </c>
      <c r="BD373" s="438"/>
      <c r="BE373" s="438" t="s">
        <v>1923</v>
      </c>
      <c r="BF373" s="438" t="s">
        <v>1924</v>
      </c>
      <c r="BG373" s="438" t="s">
        <v>1925</v>
      </c>
      <c r="BH373" s="588">
        <v>0.0</v>
      </c>
      <c r="BI373" s="438" t="s">
        <v>1926</v>
      </c>
      <c r="BJ373" s="438" t="s">
        <v>1953</v>
      </c>
      <c r="BK373" s="438" t="s">
        <v>1954</v>
      </c>
      <c r="BL373" s="438"/>
      <c r="BM373" s="438"/>
      <c r="BN373" s="588">
        <v>29.9</v>
      </c>
      <c r="BO373" s="438" t="s">
        <v>1931</v>
      </c>
      <c r="BP373" s="438" t="s">
        <v>2794</v>
      </c>
      <c r="BQ373" s="438"/>
      <c r="BR373" s="438" t="s">
        <v>3604</v>
      </c>
      <c r="BS373" s="438" t="s">
        <v>3605</v>
      </c>
      <c r="BT373" s="438" t="s">
        <v>1925</v>
      </c>
      <c r="BU373" s="589">
        <v>131.0</v>
      </c>
      <c r="BV373" s="438" t="s">
        <v>1936</v>
      </c>
      <c r="BW373" s="438"/>
      <c r="BX373" s="416">
        <f t="shared" si="3"/>
        <v>12.66</v>
      </c>
      <c r="BY373" s="89" t="s">
        <v>1943</v>
      </c>
      <c r="BZ373" s="89" t="s">
        <v>3914</v>
      </c>
    </row>
    <row r="374" ht="12.75" hidden="1" customHeight="1">
      <c r="A374" s="6">
        <v>43501.0</v>
      </c>
      <c r="B374" s="438" t="s">
        <v>3918</v>
      </c>
      <c r="C374" s="438" t="s">
        <v>3919</v>
      </c>
      <c r="D374" s="586">
        <v>42583.0</v>
      </c>
      <c r="E374" s="438" t="s">
        <v>3920</v>
      </c>
      <c r="F374" s="438" t="s">
        <v>2127</v>
      </c>
      <c r="G374" s="438" t="s">
        <v>1908</v>
      </c>
      <c r="H374" s="438" t="s">
        <v>1909</v>
      </c>
      <c r="I374" s="438" t="s">
        <v>2179</v>
      </c>
      <c r="J374" s="587">
        <v>1.0</v>
      </c>
      <c r="K374" s="416">
        <v>29.9</v>
      </c>
      <c r="L374" s="438" t="s">
        <v>1911</v>
      </c>
      <c r="M374" s="438" t="s">
        <v>3921</v>
      </c>
      <c r="N374" s="438" t="s">
        <v>2181</v>
      </c>
      <c r="O374" s="416">
        <v>1.64</v>
      </c>
      <c r="P374" s="588">
        <v>0.0</v>
      </c>
      <c r="Q374" s="588">
        <v>0.0</v>
      </c>
      <c r="R374" s="588">
        <v>2.07</v>
      </c>
      <c r="S374" s="588">
        <v>0.0</v>
      </c>
      <c r="T374" s="588">
        <v>0.0</v>
      </c>
      <c r="U374" s="588">
        <v>0.45</v>
      </c>
      <c r="V374" s="416">
        <v>0.39</v>
      </c>
      <c r="W374" s="416">
        <v>1.79</v>
      </c>
      <c r="X374" s="586">
        <v>42578.0</v>
      </c>
      <c r="Y374" s="586">
        <v>42591.66458333333</v>
      </c>
      <c r="Z374" s="438" t="s">
        <v>1914</v>
      </c>
      <c r="AA374" s="438" t="s">
        <v>1915</v>
      </c>
      <c r="AB374" s="586">
        <v>42591.66458333333</v>
      </c>
      <c r="AC374" s="586">
        <v>42593.0</v>
      </c>
      <c r="AD374" s="586">
        <v>42593.0</v>
      </c>
      <c r="AE374" s="438" t="s">
        <v>1916</v>
      </c>
      <c r="AF374" s="438"/>
      <c r="AG374" s="586"/>
      <c r="AH374" s="586"/>
      <c r="AI374" s="589"/>
      <c r="AJ374" s="438"/>
      <c r="AK374" s="588">
        <v>3.58</v>
      </c>
      <c r="AL374" s="589">
        <v>0.0</v>
      </c>
      <c r="AM374" s="438" t="s">
        <v>1917</v>
      </c>
      <c r="AN374" s="438" t="s">
        <v>1918</v>
      </c>
      <c r="AO374" s="438" t="s">
        <v>1919</v>
      </c>
      <c r="AP374" s="438" t="s">
        <v>1920</v>
      </c>
      <c r="AQ374" s="438" t="s">
        <v>3922</v>
      </c>
      <c r="AR374" s="588">
        <v>0.0</v>
      </c>
      <c r="AS374" s="588">
        <v>0.0</v>
      </c>
      <c r="AT374" s="588">
        <v>0.0</v>
      </c>
      <c r="AU374" s="588">
        <v>0.0</v>
      </c>
      <c r="AV374" s="588">
        <v>0.0</v>
      </c>
      <c r="AW374" s="588">
        <v>0.41</v>
      </c>
      <c r="AX374" s="588">
        <v>17.85</v>
      </c>
      <c r="AY374" s="588">
        <v>0.0</v>
      </c>
      <c r="AZ374" s="588">
        <v>0.45</v>
      </c>
      <c r="BA374" s="588">
        <v>29.9</v>
      </c>
      <c r="BB374" s="589">
        <v>24732.0</v>
      </c>
      <c r="BC374" s="438" t="s">
        <v>1922</v>
      </c>
      <c r="BD374" s="438"/>
      <c r="BE374" s="438" t="s">
        <v>1923</v>
      </c>
      <c r="BF374" s="438" t="s">
        <v>1924</v>
      </c>
      <c r="BG374" s="438" t="s">
        <v>1925</v>
      </c>
      <c r="BH374" s="588">
        <v>0.0</v>
      </c>
      <c r="BI374" s="438" t="s">
        <v>1926</v>
      </c>
      <c r="BJ374" s="438" t="s">
        <v>1927</v>
      </c>
      <c r="BK374" s="438" t="s">
        <v>1928</v>
      </c>
      <c r="BL374" s="438" t="s">
        <v>1929</v>
      </c>
      <c r="BM374" s="438" t="s">
        <v>1930</v>
      </c>
      <c r="BN374" s="588">
        <v>29.9</v>
      </c>
      <c r="BO374" s="438" t="s">
        <v>1931</v>
      </c>
      <c r="BP374" s="438" t="s">
        <v>2013</v>
      </c>
      <c r="BQ374" s="438" t="s">
        <v>3923</v>
      </c>
      <c r="BR374" s="438" t="s">
        <v>3604</v>
      </c>
      <c r="BS374" s="438" t="s">
        <v>3605</v>
      </c>
      <c r="BT374" s="438" t="s">
        <v>1936</v>
      </c>
      <c r="BU374" s="589"/>
      <c r="BV374" s="438" t="s">
        <v>1936</v>
      </c>
      <c r="BW374" s="438"/>
      <c r="BX374" s="416">
        <f t="shared" si="3"/>
        <v>3.82</v>
      </c>
      <c r="BY374" s="89" t="s">
        <v>1943</v>
      </c>
      <c r="BZ374" s="89" t="s">
        <v>3924</v>
      </c>
    </row>
    <row r="375" ht="12.75" hidden="1" customHeight="1">
      <c r="A375" s="6">
        <v>43833.0</v>
      </c>
      <c r="B375" s="438" t="s">
        <v>3629</v>
      </c>
      <c r="C375" s="438" t="s">
        <v>3630</v>
      </c>
      <c r="D375" s="586">
        <v>42614.0</v>
      </c>
      <c r="E375" s="438" t="s">
        <v>3925</v>
      </c>
      <c r="F375" s="438" t="s">
        <v>3632</v>
      </c>
      <c r="G375" s="438" t="s">
        <v>1908</v>
      </c>
      <c r="H375" s="438" t="s">
        <v>1909</v>
      </c>
      <c r="I375" s="438" t="s">
        <v>2179</v>
      </c>
      <c r="J375" s="587">
        <v>2.0</v>
      </c>
      <c r="K375" s="416">
        <v>40.38</v>
      </c>
      <c r="L375" s="438" t="s">
        <v>1911</v>
      </c>
      <c r="M375" s="438" t="s">
        <v>3926</v>
      </c>
      <c r="N375" s="438" t="s">
        <v>2181</v>
      </c>
      <c r="O375" s="416">
        <v>2.21</v>
      </c>
      <c r="P375" s="588">
        <v>0.0</v>
      </c>
      <c r="Q375" s="588">
        <v>0.0</v>
      </c>
      <c r="R375" s="588">
        <v>4.14</v>
      </c>
      <c r="S375" s="588">
        <v>0.0</v>
      </c>
      <c r="T375" s="588">
        <v>0.0</v>
      </c>
      <c r="U375" s="588">
        <v>0.9</v>
      </c>
      <c r="V375" s="416">
        <v>0.52</v>
      </c>
      <c r="W375" s="416">
        <v>2.42</v>
      </c>
      <c r="X375" s="586">
        <v>42601.0</v>
      </c>
      <c r="Y375" s="586">
        <v>42608.75763888889</v>
      </c>
      <c r="Z375" s="438" t="s">
        <v>1914</v>
      </c>
      <c r="AA375" s="438" t="s">
        <v>1915</v>
      </c>
      <c r="AB375" s="586">
        <v>42608.75763888889</v>
      </c>
      <c r="AC375" s="586">
        <v>42611.0</v>
      </c>
      <c r="AD375" s="586">
        <v>42611.0</v>
      </c>
      <c r="AE375" s="438" t="s">
        <v>1916</v>
      </c>
      <c r="AF375" s="438"/>
      <c r="AG375" s="586"/>
      <c r="AH375" s="586"/>
      <c r="AI375" s="589"/>
      <c r="AJ375" s="438"/>
      <c r="AK375" s="588">
        <v>4.84</v>
      </c>
      <c r="AL375" s="589">
        <v>0.0</v>
      </c>
      <c r="AM375" s="438" t="s">
        <v>1917</v>
      </c>
      <c r="AN375" s="438" t="s">
        <v>1918</v>
      </c>
      <c r="AO375" s="438" t="s">
        <v>1919</v>
      </c>
      <c r="AP375" s="438" t="s">
        <v>1920</v>
      </c>
      <c r="AQ375" s="438" t="s">
        <v>3927</v>
      </c>
      <c r="AR375" s="588">
        <v>0.0</v>
      </c>
      <c r="AS375" s="588">
        <v>0.0</v>
      </c>
      <c r="AT375" s="588">
        <v>0.0</v>
      </c>
      <c r="AU375" s="588">
        <v>0.0</v>
      </c>
      <c r="AV375" s="588">
        <v>0.0</v>
      </c>
      <c r="AW375" s="588">
        <v>0.66</v>
      </c>
      <c r="AX375" s="588">
        <v>4.9</v>
      </c>
      <c r="AY375" s="588">
        <v>0.0</v>
      </c>
      <c r="AZ375" s="588">
        <v>0.9</v>
      </c>
      <c r="BA375" s="588">
        <v>40.38</v>
      </c>
      <c r="BB375" s="589">
        <v>24732.0</v>
      </c>
      <c r="BC375" s="438" t="s">
        <v>1922</v>
      </c>
      <c r="BD375" s="438"/>
      <c r="BE375" s="438" t="s">
        <v>1923</v>
      </c>
      <c r="BF375" s="438" t="s">
        <v>1924</v>
      </c>
      <c r="BG375" s="438" t="s">
        <v>1925</v>
      </c>
      <c r="BH375" s="588">
        <v>0.0</v>
      </c>
      <c r="BI375" s="438" t="s">
        <v>1926</v>
      </c>
      <c r="BJ375" s="438" t="s">
        <v>1927</v>
      </c>
      <c r="BK375" s="438" t="s">
        <v>1928</v>
      </c>
      <c r="BL375" s="438" t="s">
        <v>1929</v>
      </c>
      <c r="BM375" s="438" t="s">
        <v>1930</v>
      </c>
      <c r="BN375" s="588">
        <v>29.9</v>
      </c>
      <c r="BO375" s="438" t="s">
        <v>1931</v>
      </c>
      <c r="BP375" s="438" t="s">
        <v>1967</v>
      </c>
      <c r="BQ375" s="438" t="s">
        <v>3928</v>
      </c>
      <c r="BR375" s="438" t="s">
        <v>3604</v>
      </c>
      <c r="BS375" s="438" t="s">
        <v>3605</v>
      </c>
      <c r="BT375" s="438" t="s">
        <v>1936</v>
      </c>
      <c r="BU375" s="589"/>
      <c r="BV375" s="438" t="s">
        <v>1936</v>
      </c>
      <c r="BW375" s="438"/>
      <c r="BX375" s="416">
        <f t="shared" si="3"/>
        <v>5.15</v>
      </c>
      <c r="BY375" s="89" t="s">
        <v>1943</v>
      </c>
      <c r="BZ375" s="89" t="s">
        <v>3929</v>
      </c>
    </row>
    <row r="376" ht="12.75" hidden="1" customHeight="1">
      <c r="A376" s="6">
        <v>43846.0</v>
      </c>
      <c r="B376" s="438" t="s">
        <v>3930</v>
      </c>
      <c r="C376" s="438" t="s">
        <v>3931</v>
      </c>
      <c r="D376" s="586">
        <v>42558.0</v>
      </c>
      <c r="E376" s="438" t="s">
        <v>3932</v>
      </c>
      <c r="F376" s="438" t="s">
        <v>3933</v>
      </c>
      <c r="G376" s="438" t="s">
        <v>1908</v>
      </c>
      <c r="H376" s="438" t="s">
        <v>1909</v>
      </c>
      <c r="I376" s="438" t="s">
        <v>1910</v>
      </c>
      <c r="J376" s="587">
        <v>2.0</v>
      </c>
      <c r="K376" s="416">
        <v>57.44</v>
      </c>
      <c r="L376" s="438" t="s">
        <v>1911</v>
      </c>
      <c r="M376" s="438" t="s">
        <v>3934</v>
      </c>
      <c r="N376" s="438" t="s">
        <v>1913</v>
      </c>
      <c r="O376" s="416">
        <v>3.15</v>
      </c>
      <c r="P376" s="588">
        <v>0.0</v>
      </c>
      <c r="Q376" s="588">
        <v>0.0</v>
      </c>
      <c r="R376" s="588">
        <v>4.14</v>
      </c>
      <c r="S376" s="588">
        <v>0.0</v>
      </c>
      <c r="T376" s="588">
        <v>0.0</v>
      </c>
      <c r="U376" s="588">
        <v>0.9</v>
      </c>
      <c r="V376" s="416">
        <v>0.75</v>
      </c>
      <c r="W376" s="416">
        <v>3.45</v>
      </c>
      <c r="X376" s="586">
        <v>42558.0</v>
      </c>
      <c r="Y376" s="586">
        <v>42569.46388888889</v>
      </c>
      <c r="Z376" s="438" t="s">
        <v>1914</v>
      </c>
      <c r="AA376" s="438" t="s">
        <v>1915</v>
      </c>
      <c r="AB376" s="586">
        <v>42569.46388888889</v>
      </c>
      <c r="AC376" s="586">
        <v>42569.0</v>
      </c>
      <c r="AD376" s="586">
        <v>42571.0</v>
      </c>
      <c r="AE376" s="438" t="s">
        <v>1916</v>
      </c>
      <c r="AF376" s="438"/>
      <c r="AG376" s="586"/>
      <c r="AH376" s="586"/>
      <c r="AI376" s="589"/>
      <c r="AJ376" s="438"/>
      <c r="AK376" s="588">
        <v>6.89</v>
      </c>
      <c r="AL376" s="589">
        <v>0.0</v>
      </c>
      <c r="AM376" s="438" t="s">
        <v>1917</v>
      </c>
      <c r="AN376" s="438" t="s">
        <v>1918</v>
      </c>
      <c r="AO376" s="438" t="s">
        <v>1919</v>
      </c>
      <c r="AP376" s="438" t="s">
        <v>1920</v>
      </c>
      <c r="AQ376" s="438" t="s">
        <v>3935</v>
      </c>
      <c r="AR376" s="588">
        <v>0.0</v>
      </c>
      <c r="AS376" s="588">
        <v>0.0</v>
      </c>
      <c r="AT376" s="588">
        <v>0.0</v>
      </c>
      <c r="AU376" s="588">
        <v>0.0</v>
      </c>
      <c r="AV376" s="588">
        <v>0.0</v>
      </c>
      <c r="AW376" s="588">
        <v>0.7</v>
      </c>
      <c r="AX376" s="588">
        <v>22.26</v>
      </c>
      <c r="AY376" s="588">
        <v>0.0</v>
      </c>
      <c r="AZ376" s="588">
        <v>0.9</v>
      </c>
      <c r="BA376" s="588">
        <v>57.44</v>
      </c>
      <c r="BB376" s="589">
        <v>24598.0</v>
      </c>
      <c r="BC376" s="438" t="s">
        <v>1922</v>
      </c>
      <c r="BD376" s="438"/>
      <c r="BE376" s="438" t="s">
        <v>1923</v>
      </c>
      <c r="BF376" s="438" t="s">
        <v>1924</v>
      </c>
      <c r="BG376" s="438" t="s">
        <v>1925</v>
      </c>
      <c r="BH376" s="588">
        <v>0.0</v>
      </c>
      <c r="BI376" s="438" t="s">
        <v>1926</v>
      </c>
      <c r="BJ376" s="438" t="s">
        <v>1927</v>
      </c>
      <c r="BK376" s="438" t="s">
        <v>1928</v>
      </c>
      <c r="BL376" s="438" t="s">
        <v>1929</v>
      </c>
      <c r="BM376" s="438" t="s">
        <v>1930</v>
      </c>
      <c r="BN376" s="588">
        <v>29.9</v>
      </c>
      <c r="BO376" s="438" t="s">
        <v>1931</v>
      </c>
      <c r="BP376" s="438" t="s">
        <v>2851</v>
      </c>
      <c r="BQ376" s="438" t="s">
        <v>3936</v>
      </c>
      <c r="BR376" s="438" t="s">
        <v>3604</v>
      </c>
      <c r="BS376" s="438" t="s">
        <v>3605</v>
      </c>
      <c r="BT376" s="438" t="s">
        <v>1936</v>
      </c>
      <c r="BU376" s="589"/>
      <c r="BV376" s="438" t="s">
        <v>1936</v>
      </c>
      <c r="BW376" s="438"/>
      <c r="BX376" s="416">
        <f t="shared" si="3"/>
        <v>7.35</v>
      </c>
      <c r="BY376" s="89" t="s">
        <v>1943</v>
      </c>
      <c r="BZ376" s="89" t="s">
        <v>3937</v>
      </c>
    </row>
    <row r="377" ht="12.75" hidden="1" customHeight="1">
      <c r="A377" s="6">
        <v>43846.0</v>
      </c>
      <c r="B377" s="438" t="s">
        <v>3930</v>
      </c>
      <c r="C377" s="438" t="s">
        <v>3931</v>
      </c>
      <c r="D377" s="586">
        <v>42594.0</v>
      </c>
      <c r="E377" s="438" t="s">
        <v>3938</v>
      </c>
      <c r="F377" s="438" t="s">
        <v>3933</v>
      </c>
      <c r="G377" s="438" t="s">
        <v>1908</v>
      </c>
      <c r="H377" s="438" t="s">
        <v>1909</v>
      </c>
      <c r="I377" s="438" t="s">
        <v>2179</v>
      </c>
      <c r="J377" s="587">
        <v>1.0</v>
      </c>
      <c r="K377" s="416">
        <v>21.11</v>
      </c>
      <c r="L377" s="438" t="s">
        <v>1911</v>
      </c>
      <c r="M377" s="438" t="s">
        <v>3939</v>
      </c>
      <c r="N377" s="438" t="s">
        <v>2181</v>
      </c>
      <c r="O377" s="416">
        <v>1.16</v>
      </c>
      <c r="P377" s="588">
        <v>0.0</v>
      </c>
      <c r="Q377" s="588">
        <v>0.0</v>
      </c>
      <c r="R377" s="588">
        <v>2.07</v>
      </c>
      <c r="S377" s="588">
        <v>0.0</v>
      </c>
      <c r="T377" s="588">
        <v>0.0</v>
      </c>
      <c r="U377" s="588">
        <v>0.45</v>
      </c>
      <c r="V377" s="416">
        <v>0.27</v>
      </c>
      <c r="W377" s="416">
        <v>1.27</v>
      </c>
      <c r="X377" s="586">
        <v>42594.0</v>
      </c>
      <c r="Y377" s="586">
        <v>42601.7375</v>
      </c>
      <c r="Z377" s="438" t="s">
        <v>1914</v>
      </c>
      <c r="AA377" s="438" t="s">
        <v>1915</v>
      </c>
      <c r="AB377" s="586">
        <v>42601.7375</v>
      </c>
      <c r="AC377" s="586">
        <v>42608.0</v>
      </c>
      <c r="AD377" s="586">
        <v>42608.0</v>
      </c>
      <c r="AE377" s="438" t="s">
        <v>1916</v>
      </c>
      <c r="AF377" s="438"/>
      <c r="AG377" s="586"/>
      <c r="AH377" s="586"/>
      <c r="AI377" s="589"/>
      <c r="AJ377" s="438"/>
      <c r="AK377" s="588">
        <v>2.53</v>
      </c>
      <c r="AL377" s="589">
        <v>0.0</v>
      </c>
      <c r="AM377" s="438" t="s">
        <v>1917</v>
      </c>
      <c r="AN377" s="438" t="s">
        <v>1918</v>
      </c>
      <c r="AO377" s="438" t="s">
        <v>1919</v>
      </c>
      <c r="AP377" s="438" t="s">
        <v>1920</v>
      </c>
      <c r="AQ377" s="438" t="s">
        <v>3940</v>
      </c>
      <c r="AR377" s="588">
        <v>0.0</v>
      </c>
      <c r="AS377" s="588">
        <v>0.0</v>
      </c>
      <c r="AT377" s="588">
        <v>0.0</v>
      </c>
      <c r="AU377" s="588">
        <v>0.0</v>
      </c>
      <c r="AV377" s="588">
        <v>0.0</v>
      </c>
      <c r="AW377" s="588">
        <v>0.53</v>
      </c>
      <c r="AX377" s="588">
        <v>41.61</v>
      </c>
      <c r="AY377" s="588">
        <v>0.0</v>
      </c>
      <c r="AZ377" s="588">
        <v>0.45</v>
      </c>
      <c r="BA377" s="588">
        <v>21.11</v>
      </c>
      <c r="BB377" s="589">
        <v>24732.0</v>
      </c>
      <c r="BC377" s="438" t="s">
        <v>1922</v>
      </c>
      <c r="BD377" s="438"/>
      <c r="BE377" s="438" t="s">
        <v>1923</v>
      </c>
      <c r="BF377" s="438" t="s">
        <v>1924</v>
      </c>
      <c r="BG377" s="438" t="s">
        <v>1925</v>
      </c>
      <c r="BH377" s="588">
        <v>0.0</v>
      </c>
      <c r="BI377" s="438" t="s">
        <v>1926</v>
      </c>
      <c r="BJ377" s="438" t="s">
        <v>1927</v>
      </c>
      <c r="BK377" s="438" t="s">
        <v>1928</v>
      </c>
      <c r="BL377" s="438" t="s">
        <v>1929</v>
      </c>
      <c r="BM377" s="438" t="s">
        <v>1930</v>
      </c>
      <c r="BN377" s="588">
        <v>29.9</v>
      </c>
      <c r="BO377" s="438" t="s">
        <v>1931</v>
      </c>
      <c r="BP377" s="438" t="s">
        <v>2851</v>
      </c>
      <c r="BQ377" s="438" t="s">
        <v>3941</v>
      </c>
      <c r="BR377" s="438" t="s">
        <v>3604</v>
      </c>
      <c r="BS377" s="438" t="s">
        <v>3605</v>
      </c>
      <c r="BT377" s="438" t="s">
        <v>1936</v>
      </c>
      <c r="BU377" s="589"/>
      <c r="BV377" s="438" t="s">
        <v>1936</v>
      </c>
      <c r="BW377" s="438"/>
      <c r="BX377" s="416">
        <f t="shared" si="3"/>
        <v>2.7</v>
      </c>
      <c r="BY377" s="89" t="s">
        <v>1943</v>
      </c>
      <c r="BZ377" s="89" t="s">
        <v>3937</v>
      </c>
    </row>
    <row r="378" ht="12.75" hidden="1" customHeight="1">
      <c r="A378" s="6">
        <v>43928.0</v>
      </c>
      <c r="B378" s="438" t="s">
        <v>3942</v>
      </c>
      <c r="C378" s="438" t="s">
        <v>3943</v>
      </c>
      <c r="D378" s="586">
        <v>42558.0</v>
      </c>
      <c r="E378" s="438" t="s">
        <v>3944</v>
      </c>
      <c r="F378" s="438" t="s">
        <v>3945</v>
      </c>
      <c r="G378" s="438" t="s">
        <v>1948</v>
      </c>
      <c r="H378" s="438" t="s">
        <v>1909</v>
      </c>
      <c r="I378" s="438" t="s">
        <v>1910</v>
      </c>
      <c r="J378" s="587">
        <v>4.0</v>
      </c>
      <c r="K378" s="416">
        <v>161.8</v>
      </c>
      <c r="L378" s="438" t="s">
        <v>1949</v>
      </c>
      <c r="M378" s="438" t="s">
        <v>3946</v>
      </c>
      <c r="N378" s="438" t="s">
        <v>1913</v>
      </c>
      <c r="O378" s="416">
        <v>8.88</v>
      </c>
      <c r="P378" s="588">
        <v>0.0</v>
      </c>
      <c r="Q378" s="588">
        <v>0.0</v>
      </c>
      <c r="R378" s="588">
        <v>14.976</v>
      </c>
      <c r="S378" s="588">
        <v>0.0</v>
      </c>
      <c r="T378" s="588">
        <v>0.0</v>
      </c>
      <c r="U378" s="588">
        <v>1.8</v>
      </c>
      <c r="V378" s="416">
        <v>1.05</v>
      </c>
      <c r="W378" s="416">
        <v>4.85</v>
      </c>
      <c r="X378" s="586">
        <v>42558.0</v>
      </c>
      <c r="Y378" s="586">
        <v>42569.46388888889</v>
      </c>
      <c r="Z378" s="438" t="s">
        <v>1914</v>
      </c>
      <c r="AA378" s="438" t="s">
        <v>1915</v>
      </c>
      <c r="AB378" s="586">
        <v>42569.46388888889</v>
      </c>
      <c r="AC378" s="586">
        <v>42569.0</v>
      </c>
      <c r="AD378" s="586">
        <v>42569.0</v>
      </c>
      <c r="AE378" s="438" t="s">
        <v>1916</v>
      </c>
      <c r="AF378" s="438"/>
      <c r="AG378" s="586"/>
      <c r="AH378" s="586"/>
      <c r="AI378" s="589"/>
      <c r="AJ378" s="438"/>
      <c r="AK378" s="588">
        <v>19.41</v>
      </c>
      <c r="AL378" s="589">
        <v>0.0</v>
      </c>
      <c r="AM378" s="438" t="s">
        <v>1917</v>
      </c>
      <c r="AN378" s="438" t="s">
        <v>1918</v>
      </c>
      <c r="AO378" s="438" t="s">
        <v>1919</v>
      </c>
      <c r="AP378" s="438" t="s">
        <v>1920</v>
      </c>
      <c r="AQ378" s="438" t="s">
        <v>3947</v>
      </c>
      <c r="AR378" s="588">
        <v>0.0</v>
      </c>
      <c r="AS378" s="588">
        <v>0.0</v>
      </c>
      <c r="AT378" s="588">
        <v>0.0</v>
      </c>
      <c r="AU378" s="588">
        <v>0.0</v>
      </c>
      <c r="AV378" s="588">
        <v>0.0</v>
      </c>
      <c r="AW378" s="588">
        <v>1.28</v>
      </c>
      <c r="AX378" s="588">
        <v>2.03</v>
      </c>
      <c r="AY378" s="588">
        <v>0.0</v>
      </c>
      <c r="AZ378" s="588">
        <v>1.8</v>
      </c>
      <c r="BA378" s="588">
        <v>161.8</v>
      </c>
      <c r="BB378" s="589">
        <v>24599.0</v>
      </c>
      <c r="BC378" s="438" t="s">
        <v>1922</v>
      </c>
      <c r="BD378" s="438"/>
      <c r="BE378" s="438" t="s">
        <v>1952</v>
      </c>
      <c r="BF378" s="438" t="s">
        <v>1924</v>
      </c>
      <c r="BG378" s="438" t="s">
        <v>1925</v>
      </c>
      <c r="BH378" s="588">
        <v>0.0</v>
      </c>
      <c r="BI378" s="438" t="s">
        <v>1926</v>
      </c>
      <c r="BJ378" s="438" t="s">
        <v>1927</v>
      </c>
      <c r="BK378" s="438" t="s">
        <v>1928</v>
      </c>
      <c r="BL378" s="438" t="s">
        <v>1929</v>
      </c>
      <c r="BM378" s="438" t="s">
        <v>1930</v>
      </c>
      <c r="BN378" s="588">
        <v>59.9</v>
      </c>
      <c r="BO378" s="438" t="s">
        <v>1955</v>
      </c>
      <c r="BP378" s="438" t="s">
        <v>1967</v>
      </c>
      <c r="BQ378" s="438" t="s">
        <v>3948</v>
      </c>
      <c r="BR378" s="438" t="s">
        <v>3775</v>
      </c>
      <c r="BS378" s="438" t="s">
        <v>3776</v>
      </c>
      <c r="BT378" s="438" t="s">
        <v>1936</v>
      </c>
      <c r="BU378" s="589"/>
      <c r="BV378" s="438" t="s">
        <v>1936</v>
      </c>
      <c r="BW378" s="438"/>
      <c r="BX378" s="416">
        <f t="shared" si="3"/>
        <v>14.78</v>
      </c>
      <c r="BY378" s="89" t="s">
        <v>1943</v>
      </c>
      <c r="BZ378" s="89" t="s">
        <v>3949</v>
      </c>
    </row>
    <row r="379" ht="12.75" hidden="1" customHeight="1">
      <c r="A379" s="6">
        <v>43928.0</v>
      </c>
      <c r="B379" s="438" t="s">
        <v>3942</v>
      </c>
      <c r="C379" s="438" t="s">
        <v>3943</v>
      </c>
      <c r="D379" s="586">
        <v>42558.0</v>
      </c>
      <c r="E379" s="438" t="s">
        <v>3944</v>
      </c>
      <c r="F379" s="438" t="s">
        <v>3945</v>
      </c>
      <c r="G379" s="438" t="s">
        <v>1908</v>
      </c>
      <c r="H379" s="438" t="s">
        <v>1909</v>
      </c>
      <c r="I379" s="438" t="s">
        <v>1910</v>
      </c>
      <c r="J379" s="587">
        <v>15.0</v>
      </c>
      <c r="K379" s="416">
        <v>302.85</v>
      </c>
      <c r="L379" s="438" t="s">
        <v>1911</v>
      </c>
      <c r="M379" s="438" t="s">
        <v>3946</v>
      </c>
      <c r="N379" s="438" t="s">
        <v>1913</v>
      </c>
      <c r="O379" s="416">
        <v>16.62</v>
      </c>
      <c r="P379" s="588">
        <v>0.0</v>
      </c>
      <c r="Q379" s="588">
        <v>0.0</v>
      </c>
      <c r="R379" s="588">
        <v>31.05</v>
      </c>
      <c r="S379" s="588">
        <v>0.0</v>
      </c>
      <c r="T379" s="588">
        <v>0.0</v>
      </c>
      <c r="U379" s="588">
        <v>6.75</v>
      </c>
      <c r="V379" s="416">
        <v>1.97</v>
      </c>
      <c r="W379" s="416">
        <v>9.09</v>
      </c>
      <c r="X379" s="586">
        <v>42558.0</v>
      </c>
      <c r="Y379" s="586">
        <v>42569.46388888889</v>
      </c>
      <c r="Z379" s="438" t="s">
        <v>1914</v>
      </c>
      <c r="AA379" s="438" t="s">
        <v>1915</v>
      </c>
      <c r="AB379" s="586">
        <v>42569.46388888889</v>
      </c>
      <c r="AC379" s="586">
        <v>42569.0</v>
      </c>
      <c r="AD379" s="586">
        <v>42569.0</v>
      </c>
      <c r="AE379" s="438" t="s">
        <v>1916</v>
      </c>
      <c r="AF379" s="438"/>
      <c r="AG379" s="586"/>
      <c r="AH379" s="586"/>
      <c r="AI379" s="589"/>
      <c r="AJ379" s="438"/>
      <c r="AK379" s="588">
        <v>36.34</v>
      </c>
      <c r="AL379" s="589">
        <v>0.0</v>
      </c>
      <c r="AM379" s="438" t="s">
        <v>1917</v>
      </c>
      <c r="AN379" s="438" t="s">
        <v>1918</v>
      </c>
      <c r="AO379" s="438" t="s">
        <v>1919</v>
      </c>
      <c r="AP379" s="438" t="s">
        <v>1920</v>
      </c>
      <c r="AQ379" s="438" t="s">
        <v>3947</v>
      </c>
      <c r="AR379" s="588">
        <v>0.0</v>
      </c>
      <c r="AS379" s="588">
        <v>0.0</v>
      </c>
      <c r="AT379" s="588">
        <v>0.0</v>
      </c>
      <c r="AU379" s="588">
        <v>0.0</v>
      </c>
      <c r="AV379" s="588">
        <v>0.0</v>
      </c>
      <c r="AW379" s="588">
        <v>4.57</v>
      </c>
      <c r="AX379" s="588">
        <v>7.45</v>
      </c>
      <c r="AY379" s="588">
        <v>0.0</v>
      </c>
      <c r="AZ379" s="588">
        <v>6.75</v>
      </c>
      <c r="BA379" s="588">
        <v>302.85</v>
      </c>
      <c r="BB379" s="589">
        <v>24598.0</v>
      </c>
      <c r="BC379" s="438" t="s">
        <v>1922</v>
      </c>
      <c r="BD379" s="438"/>
      <c r="BE379" s="438" t="s">
        <v>1923</v>
      </c>
      <c r="BF379" s="438" t="s">
        <v>1924</v>
      </c>
      <c r="BG379" s="438" t="s">
        <v>1925</v>
      </c>
      <c r="BH379" s="588">
        <v>0.0</v>
      </c>
      <c r="BI379" s="438" t="s">
        <v>1926</v>
      </c>
      <c r="BJ379" s="438" t="s">
        <v>1927</v>
      </c>
      <c r="BK379" s="438" t="s">
        <v>1928</v>
      </c>
      <c r="BL379" s="438" t="s">
        <v>1929</v>
      </c>
      <c r="BM379" s="438" t="s">
        <v>1930</v>
      </c>
      <c r="BN379" s="588">
        <v>29.9</v>
      </c>
      <c r="BO379" s="438" t="s">
        <v>1931</v>
      </c>
      <c r="BP379" s="438" t="s">
        <v>1967</v>
      </c>
      <c r="BQ379" s="438" t="s">
        <v>3948</v>
      </c>
      <c r="BR379" s="438" t="s">
        <v>3604</v>
      </c>
      <c r="BS379" s="438" t="s">
        <v>3605</v>
      </c>
      <c r="BT379" s="438" t="s">
        <v>1936</v>
      </c>
      <c r="BU379" s="589"/>
      <c r="BV379" s="438" t="s">
        <v>1936</v>
      </c>
      <c r="BW379" s="438"/>
      <c r="BX379" s="416">
        <f t="shared" si="3"/>
        <v>27.68</v>
      </c>
      <c r="BY379" s="89" t="s">
        <v>1943</v>
      </c>
      <c r="BZ379" s="89" t="s">
        <v>3949</v>
      </c>
    </row>
    <row r="380" ht="12.75" hidden="1" customHeight="1">
      <c r="A380" s="311">
        <v>43928.0</v>
      </c>
      <c r="B380" s="591" t="s">
        <v>3942</v>
      </c>
      <c r="C380" s="438" t="s">
        <v>3943</v>
      </c>
      <c r="D380" s="592">
        <v>42958.0</v>
      </c>
      <c r="E380" s="591" t="s">
        <v>3950</v>
      </c>
      <c r="F380" s="438" t="s">
        <v>3945</v>
      </c>
      <c r="G380" s="438" t="s">
        <v>1908</v>
      </c>
      <c r="H380" s="591" t="s">
        <v>1909</v>
      </c>
      <c r="I380" s="438" t="s">
        <v>3951</v>
      </c>
      <c r="J380" s="593">
        <v>2.0</v>
      </c>
      <c r="K380" s="594">
        <v>26.88</v>
      </c>
      <c r="L380" s="438" t="s">
        <v>1911</v>
      </c>
      <c r="M380" s="438" t="s">
        <v>3952</v>
      </c>
      <c r="N380" s="438" t="s">
        <v>3734</v>
      </c>
      <c r="O380" s="594">
        <v>1.47</v>
      </c>
      <c r="P380" s="588">
        <v>0.0</v>
      </c>
      <c r="Q380" s="588">
        <v>0.0</v>
      </c>
      <c r="R380" s="588">
        <v>4.14</v>
      </c>
      <c r="S380" s="588">
        <v>0.0</v>
      </c>
      <c r="T380" s="588">
        <v>0.0</v>
      </c>
      <c r="U380" s="588">
        <v>0.9</v>
      </c>
      <c r="V380" s="594">
        <v>0.17</v>
      </c>
      <c r="W380" s="594">
        <v>0.81</v>
      </c>
      <c r="X380" s="586">
        <v>42958.0</v>
      </c>
      <c r="Y380" s="586">
        <v>42961.75</v>
      </c>
      <c r="Z380" s="438" t="s">
        <v>1914</v>
      </c>
      <c r="AA380" s="438" t="s">
        <v>1915</v>
      </c>
      <c r="AB380" s="586">
        <v>42961.75</v>
      </c>
      <c r="AC380" s="586">
        <v>42964.0</v>
      </c>
      <c r="AD380" s="586">
        <v>42965.0</v>
      </c>
      <c r="AE380" s="438" t="s">
        <v>1916</v>
      </c>
      <c r="AF380" s="438"/>
      <c r="AG380" s="586"/>
      <c r="AH380" s="586"/>
      <c r="AI380" s="589"/>
      <c r="AJ380" s="438"/>
      <c r="AK380" s="588">
        <v>3.22</v>
      </c>
      <c r="AL380" s="589">
        <v>0.0</v>
      </c>
      <c r="AM380" s="438" t="s">
        <v>1917</v>
      </c>
      <c r="AN380" s="438" t="s">
        <v>1918</v>
      </c>
      <c r="AO380" s="591" t="s">
        <v>1919</v>
      </c>
      <c r="AP380" s="438" t="s">
        <v>1920</v>
      </c>
      <c r="AQ380" s="438" t="s">
        <v>3953</v>
      </c>
      <c r="AR380" s="588">
        <v>0.0</v>
      </c>
      <c r="AS380" s="588">
        <v>0.0</v>
      </c>
      <c r="AT380" s="588">
        <v>0.0</v>
      </c>
      <c r="AU380" s="588">
        <v>0.0</v>
      </c>
      <c r="AV380" s="588">
        <v>0.0</v>
      </c>
      <c r="AW380" s="588">
        <v>0.0</v>
      </c>
      <c r="AX380" s="588">
        <v>0.81</v>
      </c>
      <c r="AY380" s="588">
        <v>0.0</v>
      </c>
      <c r="AZ380" s="588">
        <v>0.9</v>
      </c>
      <c r="BA380" s="588">
        <v>26.88</v>
      </c>
      <c r="BB380" s="589">
        <v>29310.0</v>
      </c>
      <c r="BC380" s="438" t="s">
        <v>1922</v>
      </c>
      <c r="BD380" s="438"/>
      <c r="BE380" s="438" t="s">
        <v>1923</v>
      </c>
      <c r="BF380" s="438" t="s">
        <v>1924</v>
      </c>
      <c r="BG380" s="438" t="s">
        <v>1925</v>
      </c>
      <c r="BH380" s="588">
        <v>0.0</v>
      </c>
      <c r="BI380" s="438" t="s">
        <v>1926</v>
      </c>
      <c r="BJ380" s="438" t="s">
        <v>3954</v>
      </c>
      <c r="BK380" s="438" t="s">
        <v>3955</v>
      </c>
      <c r="BL380" s="438"/>
      <c r="BM380" s="438"/>
      <c r="BN380" s="588">
        <v>19.9</v>
      </c>
      <c r="BO380" s="438" t="s">
        <v>1931</v>
      </c>
      <c r="BP380" s="438" t="s">
        <v>1967</v>
      </c>
      <c r="BQ380" s="438"/>
      <c r="BR380" s="438" t="s">
        <v>3604</v>
      </c>
      <c r="BS380" s="438" t="s">
        <v>3605</v>
      </c>
      <c r="BT380" s="438" t="s">
        <v>1925</v>
      </c>
      <c r="BU380" s="589">
        <v>221.0</v>
      </c>
      <c r="BV380" s="438" t="s">
        <v>1936</v>
      </c>
      <c r="BW380" s="438"/>
      <c r="BX380" s="594">
        <f t="shared" si="3"/>
        <v>2.45</v>
      </c>
      <c r="BY380" s="311" t="s">
        <v>1943</v>
      </c>
      <c r="BZ380" s="311" t="s">
        <v>3949</v>
      </c>
    </row>
    <row r="381" ht="12.75" hidden="1" customHeight="1">
      <c r="A381" s="6">
        <v>43968.0</v>
      </c>
      <c r="B381" s="438" t="s">
        <v>3826</v>
      </c>
      <c r="C381" s="438" t="s">
        <v>3827</v>
      </c>
      <c r="D381" s="586">
        <v>42648.0</v>
      </c>
      <c r="E381" s="438" t="s">
        <v>3956</v>
      </c>
      <c r="F381" s="438" t="s">
        <v>3791</v>
      </c>
      <c r="G381" s="438" t="s">
        <v>1948</v>
      </c>
      <c r="H381" s="438" t="s">
        <v>1909</v>
      </c>
      <c r="I381" s="438" t="s">
        <v>3829</v>
      </c>
      <c r="J381" s="587">
        <v>1.0</v>
      </c>
      <c r="K381" s="416">
        <v>38.88</v>
      </c>
      <c r="L381" s="438" t="s">
        <v>1949</v>
      </c>
      <c r="M381" s="438" t="s">
        <v>3957</v>
      </c>
      <c r="N381" s="438" t="s">
        <v>3831</v>
      </c>
      <c r="O381" s="416">
        <v>2.13</v>
      </c>
      <c r="P381" s="588">
        <v>0.0</v>
      </c>
      <c r="Q381" s="588">
        <v>0.0</v>
      </c>
      <c r="R381" s="588">
        <v>3.744</v>
      </c>
      <c r="S381" s="588">
        <v>0.0</v>
      </c>
      <c r="T381" s="588">
        <v>0.0</v>
      </c>
      <c r="U381" s="588">
        <v>0.45</v>
      </c>
      <c r="V381" s="416">
        <v>0.51</v>
      </c>
      <c r="W381" s="416">
        <v>2.33</v>
      </c>
      <c r="X381" s="586">
        <v>42648.0</v>
      </c>
      <c r="Y381" s="586">
        <v>42656.51180555556</v>
      </c>
      <c r="Z381" s="438" t="s">
        <v>1914</v>
      </c>
      <c r="AA381" s="438" t="s">
        <v>1915</v>
      </c>
      <c r="AB381" s="586">
        <v>42656.51180555556</v>
      </c>
      <c r="AC381" s="586">
        <v>42656.0</v>
      </c>
      <c r="AD381" s="586">
        <v>42656.0</v>
      </c>
      <c r="AE381" s="438" t="s">
        <v>1916</v>
      </c>
      <c r="AF381" s="438"/>
      <c r="AG381" s="586"/>
      <c r="AH381" s="586"/>
      <c r="AI381" s="589"/>
      <c r="AJ381" s="438"/>
      <c r="AK381" s="588">
        <v>4.66</v>
      </c>
      <c r="AL381" s="589">
        <v>0.0</v>
      </c>
      <c r="AM381" s="438" t="s">
        <v>1917</v>
      </c>
      <c r="AN381" s="438" t="s">
        <v>1918</v>
      </c>
      <c r="AO381" s="438" t="s">
        <v>1919</v>
      </c>
      <c r="AP381" s="438" t="s">
        <v>1920</v>
      </c>
      <c r="AQ381" s="438" t="s">
        <v>3958</v>
      </c>
      <c r="AR381" s="588">
        <v>0.0</v>
      </c>
      <c r="AS381" s="588">
        <v>0.0</v>
      </c>
      <c r="AT381" s="588">
        <v>0.0</v>
      </c>
      <c r="AU381" s="588">
        <v>0.0</v>
      </c>
      <c r="AV381" s="588">
        <v>0.0</v>
      </c>
      <c r="AW381" s="588">
        <v>0.0</v>
      </c>
      <c r="AX381" s="588">
        <v>0.67</v>
      </c>
      <c r="AY381" s="588">
        <v>0.0</v>
      </c>
      <c r="AZ381" s="588">
        <v>0.45</v>
      </c>
      <c r="BA381" s="588">
        <v>38.88</v>
      </c>
      <c r="BB381" s="589">
        <v>26228.0</v>
      </c>
      <c r="BC381" s="438" t="s">
        <v>1922</v>
      </c>
      <c r="BD381" s="438"/>
      <c r="BE381" s="438" t="s">
        <v>1952</v>
      </c>
      <c r="BF381" s="438" t="s">
        <v>3693</v>
      </c>
      <c r="BG381" s="438" t="s">
        <v>1936</v>
      </c>
      <c r="BH381" s="588">
        <v>0.0</v>
      </c>
      <c r="BI381" s="438" t="s">
        <v>1926</v>
      </c>
      <c r="BJ381" s="438" t="s">
        <v>2212</v>
      </c>
      <c r="BK381" s="438" t="s">
        <v>2213</v>
      </c>
      <c r="BL381" s="438"/>
      <c r="BM381" s="438"/>
      <c r="BN381" s="588">
        <v>59.9</v>
      </c>
      <c r="BO381" s="438" t="s">
        <v>1955</v>
      </c>
      <c r="BP381" s="438" t="s">
        <v>1967</v>
      </c>
      <c r="BQ381" s="438"/>
      <c r="BR381" s="438" t="s">
        <v>3775</v>
      </c>
      <c r="BS381" s="438" t="s">
        <v>3776</v>
      </c>
      <c r="BT381" s="438" t="s">
        <v>1925</v>
      </c>
      <c r="BU381" s="589">
        <v>120.0</v>
      </c>
      <c r="BV381" s="438" t="s">
        <v>1936</v>
      </c>
      <c r="BW381" s="438"/>
      <c r="BX381" s="416">
        <f t="shared" si="3"/>
        <v>4.97</v>
      </c>
      <c r="BY381" s="89" t="s">
        <v>1943</v>
      </c>
      <c r="BZ381" s="89" t="s">
        <v>3959</v>
      </c>
    </row>
    <row r="382" ht="12.75" hidden="1" customHeight="1">
      <c r="A382" s="6">
        <v>43968.0</v>
      </c>
      <c r="B382" s="438" t="s">
        <v>3826</v>
      </c>
      <c r="C382" s="438" t="s">
        <v>3827</v>
      </c>
      <c r="D382" s="586">
        <v>42648.0</v>
      </c>
      <c r="E382" s="438" t="s">
        <v>3956</v>
      </c>
      <c r="F382" s="438" t="s">
        <v>3791</v>
      </c>
      <c r="G382" s="438" t="s">
        <v>1908</v>
      </c>
      <c r="H382" s="438" t="s">
        <v>1909</v>
      </c>
      <c r="I382" s="438" t="s">
        <v>3829</v>
      </c>
      <c r="J382" s="587">
        <v>1.0</v>
      </c>
      <c r="K382" s="416">
        <v>19.41</v>
      </c>
      <c r="L382" s="438" t="s">
        <v>1911</v>
      </c>
      <c r="M382" s="438" t="s">
        <v>3957</v>
      </c>
      <c r="N382" s="438" t="s">
        <v>3831</v>
      </c>
      <c r="O382" s="416">
        <v>1.06</v>
      </c>
      <c r="P382" s="588">
        <v>0.0</v>
      </c>
      <c r="Q382" s="588">
        <v>0.0</v>
      </c>
      <c r="R382" s="588">
        <v>2.07</v>
      </c>
      <c r="S382" s="588">
        <v>0.0</v>
      </c>
      <c r="T382" s="588">
        <v>0.0</v>
      </c>
      <c r="U382" s="588">
        <v>0.45</v>
      </c>
      <c r="V382" s="416">
        <v>0.25</v>
      </c>
      <c r="W382" s="416">
        <v>1.16</v>
      </c>
      <c r="X382" s="586">
        <v>42648.0</v>
      </c>
      <c r="Y382" s="586">
        <v>42656.51180555556</v>
      </c>
      <c r="Z382" s="438" t="s">
        <v>1914</v>
      </c>
      <c r="AA382" s="438" t="s">
        <v>1915</v>
      </c>
      <c r="AB382" s="586">
        <v>42656.51180555556</v>
      </c>
      <c r="AC382" s="586">
        <v>42656.0</v>
      </c>
      <c r="AD382" s="586">
        <v>42656.0</v>
      </c>
      <c r="AE382" s="438" t="s">
        <v>1916</v>
      </c>
      <c r="AF382" s="438"/>
      <c r="AG382" s="586"/>
      <c r="AH382" s="586"/>
      <c r="AI382" s="589"/>
      <c r="AJ382" s="438"/>
      <c r="AK382" s="588">
        <v>2.32</v>
      </c>
      <c r="AL382" s="589">
        <v>0.0</v>
      </c>
      <c r="AM382" s="438" t="s">
        <v>1917</v>
      </c>
      <c r="AN382" s="438" t="s">
        <v>1918</v>
      </c>
      <c r="AO382" s="438" t="s">
        <v>1919</v>
      </c>
      <c r="AP382" s="438" t="s">
        <v>1920</v>
      </c>
      <c r="AQ382" s="438" t="s">
        <v>3958</v>
      </c>
      <c r="AR382" s="588">
        <v>0.0</v>
      </c>
      <c r="AS382" s="588">
        <v>0.0</v>
      </c>
      <c r="AT382" s="588">
        <v>0.0</v>
      </c>
      <c r="AU382" s="588">
        <v>0.0</v>
      </c>
      <c r="AV382" s="588">
        <v>0.0</v>
      </c>
      <c r="AW382" s="588">
        <v>0.0</v>
      </c>
      <c r="AX382" s="588">
        <v>0.61</v>
      </c>
      <c r="AY382" s="588">
        <v>0.0</v>
      </c>
      <c r="AZ382" s="588">
        <v>0.45</v>
      </c>
      <c r="BA382" s="588">
        <v>19.41</v>
      </c>
      <c r="BB382" s="589">
        <v>26225.0</v>
      </c>
      <c r="BC382" s="438" t="s">
        <v>1922</v>
      </c>
      <c r="BD382" s="438"/>
      <c r="BE382" s="438" t="s">
        <v>1923</v>
      </c>
      <c r="BF382" s="438" t="s">
        <v>3693</v>
      </c>
      <c r="BG382" s="438" t="s">
        <v>1936</v>
      </c>
      <c r="BH382" s="588">
        <v>0.0</v>
      </c>
      <c r="BI382" s="438" t="s">
        <v>1926</v>
      </c>
      <c r="BJ382" s="438" t="s">
        <v>2212</v>
      </c>
      <c r="BK382" s="438" t="s">
        <v>2213</v>
      </c>
      <c r="BL382" s="438"/>
      <c r="BM382" s="438"/>
      <c r="BN382" s="588">
        <v>29.9</v>
      </c>
      <c r="BO382" s="438" t="s">
        <v>1931</v>
      </c>
      <c r="BP382" s="438" t="s">
        <v>1967</v>
      </c>
      <c r="BQ382" s="438"/>
      <c r="BR382" s="438" t="s">
        <v>3604</v>
      </c>
      <c r="BS382" s="438" t="s">
        <v>3605</v>
      </c>
      <c r="BT382" s="438" t="s">
        <v>1925</v>
      </c>
      <c r="BU382" s="589">
        <v>120.0</v>
      </c>
      <c r="BV382" s="438" t="s">
        <v>1936</v>
      </c>
      <c r="BW382" s="438"/>
      <c r="BX382" s="416">
        <f t="shared" si="3"/>
        <v>2.47</v>
      </c>
      <c r="BY382" s="89" t="s">
        <v>1943</v>
      </c>
      <c r="BZ382" s="89" t="s">
        <v>3959</v>
      </c>
    </row>
    <row r="383" ht="12.75" hidden="1" customHeight="1">
      <c r="A383" s="6">
        <v>43968.0</v>
      </c>
      <c r="B383" s="438" t="s">
        <v>3826</v>
      </c>
      <c r="C383" s="438" t="s">
        <v>3827</v>
      </c>
      <c r="D383" s="586">
        <v>42705.0</v>
      </c>
      <c r="E383" s="438" t="s">
        <v>3960</v>
      </c>
      <c r="F383" s="438" t="s">
        <v>3791</v>
      </c>
      <c r="G383" s="438" t="s">
        <v>1908</v>
      </c>
      <c r="H383" s="438" t="s">
        <v>1909</v>
      </c>
      <c r="I383" s="438" t="s">
        <v>3835</v>
      </c>
      <c r="J383" s="587">
        <v>1.0</v>
      </c>
      <c r="K383" s="416">
        <v>12.92</v>
      </c>
      <c r="L383" s="438" t="s">
        <v>1911</v>
      </c>
      <c r="M383" s="438" t="s">
        <v>3961</v>
      </c>
      <c r="N383" s="438" t="s">
        <v>3734</v>
      </c>
      <c r="O383" s="416">
        <v>0.71</v>
      </c>
      <c r="P383" s="588">
        <v>0.0</v>
      </c>
      <c r="Q383" s="588">
        <v>0.0</v>
      </c>
      <c r="R383" s="588">
        <v>2.07</v>
      </c>
      <c r="S383" s="588">
        <v>0.0</v>
      </c>
      <c r="T383" s="588">
        <v>0.0</v>
      </c>
      <c r="U383" s="588">
        <v>0.45</v>
      </c>
      <c r="V383" s="416">
        <v>0.17</v>
      </c>
      <c r="W383" s="416">
        <v>0.78</v>
      </c>
      <c r="X383" s="586">
        <v>42699.0</v>
      </c>
      <c r="Y383" s="586">
        <v>42705.5125</v>
      </c>
      <c r="Z383" s="438" t="s">
        <v>1914</v>
      </c>
      <c r="AA383" s="438" t="s">
        <v>1915</v>
      </c>
      <c r="AB383" s="586">
        <v>42705.5125</v>
      </c>
      <c r="AC383" s="586">
        <v>42706.0</v>
      </c>
      <c r="AD383" s="586">
        <v>42706.0</v>
      </c>
      <c r="AE383" s="438" t="s">
        <v>1916</v>
      </c>
      <c r="AF383" s="438"/>
      <c r="AG383" s="586"/>
      <c r="AH383" s="586"/>
      <c r="AI383" s="589"/>
      <c r="AJ383" s="438"/>
      <c r="AK383" s="588">
        <v>1.55</v>
      </c>
      <c r="AL383" s="589">
        <v>0.0</v>
      </c>
      <c r="AM383" s="438" t="s">
        <v>1917</v>
      </c>
      <c r="AN383" s="438" t="s">
        <v>1918</v>
      </c>
      <c r="AO383" s="438" t="s">
        <v>1919</v>
      </c>
      <c r="AP383" s="438" t="s">
        <v>1920</v>
      </c>
      <c r="AQ383" s="438" t="s">
        <v>3962</v>
      </c>
      <c r="AR383" s="588">
        <v>0.0</v>
      </c>
      <c r="AS383" s="588">
        <v>0.0</v>
      </c>
      <c r="AT383" s="588">
        <v>0.0</v>
      </c>
      <c r="AU383" s="588">
        <v>0.0</v>
      </c>
      <c r="AV383" s="588">
        <v>0.0</v>
      </c>
      <c r="AW383" s="588">
        <v>0.0</v>
      </c>
      <c r="AX383" s="588">
        <v>0.39</v>
      </c>
      <c r="AY383" s="588">
        <v>0.0</v>
      </c>
      <c r="AZ383" s="588">
        <v>0.45</v>
      </c>
      <c r="BA383" s="588">
        <v>12.92</v>
      </c>
      <c r="BB383" s="589">
        <v>25757.0</v>
      </c>
      <c r="BC383" s="438" t="s">
        <v>1922</v>
      </c>
      <c r="BD383" s="438"/>
      <c r="BE383" s="438" t="s">
        <v>1923</v>
      </c>
      <c r="BF383" s="438" t="s">
        <v>3693</v>
      </c>
      <c r="BG383" s="438" t="s">
        <v>1936</v>
      </c>
      <c r="BH383" s="588">
        <v>0.0</v>
      </c>
      <c r="BI383" s="438" t="s">
        <v>1926</v>
      </c>
      <c r="BJ383" s="438" t="s">
        <v>2212</v>
      </c>
      <c r="BK383" s="438" t="s">
        <v>2213</v>
      </c>
      <c r="BL383" s="438"/>
      <c r="BM383" s="438"/>
      <c r="BN383" s="588">
        <v>19.9</v>
      </c>
      <c r="BO383" s="438" t="s">
        <v>1931</v>
      </c>
      <c r="BP383" s="438" t="s">
        <v>1967</v>
      </c>
      <c r="BQ383" s="438"/>
      <c r="BR383" s="438" t="s">
        <v>3604</v>
      </c>
      <c r="BS383" s="438" t="s">
        <v>3605</v>
      </c>
      <c r="BT383" s="438" t="s">
        <v>1925</v>
      </c>
      <c r="BU383" s="589">
        <v>131.0</v>
      </c>
      <c r="BV383" s="438" t="s">
        <v>1936</v>
      </c>
      <c r="BW383" s="438"/>
      <c r="BX383" s="416">
        <f t="shared" si="3"/>
        <v>1.66</v>
      </c>
      <c r="BY383" s="89" t="s">
        <v>1943</v>
      </c>
      <c r="BZ383" s="89" t="s">
        <v>3959</v>
      </c>
    </row>
    <row r="384" ht="12.75" hidden="1" customHeight="1">
      <c r="A384" s="6">
        <v>43983.0</v>
      </c>
      <c r="B384" s="438" t="s">
        <v>3963</v>
      </c>
      <c r="C384" s="438" t="s">
        <v>3771</v>
      </c>
      <c r="D384" s="586">
        <v>42562.0</v>
      </c>
      <c r="E384" s="438" t="s">
        <v>3964</v>
      </c>
      <c r="F384" s="438" t="s">
        <v>3965</v>
      </c>
      <c r="G384" s="438" t="s">
        <v>1948</v>
      </c>
      <c r="H384" s="438" t="s">
        <v>1909</v>
      </c>
      <c r="I384" s="438" t="s">
        <v>3966</v>
      </c>
      <c r="J384" s="587">
        <v>2.0</v>
      </c>
      <c r="K384" s="416">
        <v>86.66</v>
      </c>
      <c r="L384" s="438" t="s">
        <v>1949</v>
      </c>
      <c r="M384" s="438" t="s">
        <v>3967</v>
      </c>
      <c r="N384" s="438" t="s">
        <v>3968</v>
      </c>
      <c r="O384" s="416">
        <v>4.76</v>
      </c>
      <c r="P384" s="588">
        <v>0.0</v>
      </c>
      <c r="Q384" s="588">
        <v>0.0</v>
      </c>
      <c r="R384" s="588">
        <v>7.488</v>
      </c>
      <c r="S384" s="588">
        <v>0.0</v>
      </c>
      <c r="T384" s="588">
        <v>0.0</v>
      </c>
      <c r="U384" s="588">
        <v>0.9</v>
      </c>
      <c r="V384" s="416">
        <v>1.13</v>
      </c>
      <c r="W384" s="416">
        <v>5.2</v>
      </c>
      <c r="X384" s="586">
        <v>42562.0</v>
      </c>
      <c r="Y384" s="586">
        <v>42569.51180555556</v>
      </c>
      <c r="Z384" s="438" t="s">
        <v>1914</v>
      </c>
      <c r="AA384" s="438" t="s">
        <v>1915</v>
      </c>
      <c r="AB384" s="586">
        <v>42569.51180555556</v>
      </c>
      <c r="AC384" s="586">
        <v>42569.0</v>
      </c>
      <c r="AD384" s="586">
        <v>42569.0</v>
      </c>
      <c r="AE384" s="438" t="s">
        <v>1916</v>
      </c>
      <c r="AF384" s="438"/>
      <c r="AG384" s="586"/>
      <c r="AH384" s="586"/>
      <c r="AI384" s="589"/>
      <c r="AJ384" s="438"/>
      <c r="AK384" s="588">
        <v>10.4</v>
      </c>
      <c r="AL384" s="589">
        <v>0.0</v>
      </c>
      <c r="AM384" s="438" t="s">
        <v>1917</v>
      </c>
      <c r="AN384" s="438" t="s">
        <v>1918</v>
      </c>
      <c r="AO384" s="438" t="s">
        <v>1919</v>
      </c>
      <c r="AP384" s="438" t="s">
        <v>1920</v>
      </c>
      <c r="AQ384" s="438" t="s">
        <v>3969</v>
      </c>
      <c r="AR384" s="588">
        <v>0.0</v>
      </c>
      <c r="AS384" s="588">
        <v>0.0</v>
      </c>
      <c r="AT384" s="588">
        <v>0.0</v>
      </c>
      <c r="AU384" s="588">
        <v>0.0</v>
      </c>
      <c r="AV384" s="588">
        <v>0.0</v>
      </c>
      <c r="AW384" s="588">
        <v>0.0</v>
      </c>
      <c r="AX384" s="588">
        <v>4.97</v>
      </c>
      <c r="AY384" s="588">
        <v>0.4</v>
      </c>
      <c r="AZ384" s="588">
        <v>0.9</v>
      </c>
      <c r="BA384" s="588">
        <v>86.66</v>
      </c>
      <c r="BB384" s="589">
        <v>24599.0</v>
      </c>
      <c r="BC384" s="438" t="s">
        <v>1922</v>
      </c>
      <c r="BD384" s="438"/>
      <c r="BE384" s="438" t="s">
        <v>1952</v>
      </c>
      <c r="BF384" s="438" t="s">
        <v>3693</v>
      </c>
      <c r="BG384" s="438" t="s">
        <v>1936</v>
      </c>
      <c r="BH384" s="588">
        <v>0.0</v>
      </c>
      <c r="BI384" s="438" t="s">
        <v>1926</v>
      </c>
      <c r="BJ384" s="438" t="s">
        <v>2212</v>
      </c>
      <c r="BK384" s="438" t="s">
        <v>2213</v>
      </c>
      <c r="BL384" s="438"/>
      <c r="BM384" s="438"/>
      <c r="BN384" s="588">
        <v>59.9</v>
      </c>
      <c r="BO384" s="438" t="s">
        <v>1955</v>
      </c>
      <c r="BP384" s="438" t="s">
        <v>1967</v>
      </c>
      <c r="BQ384" s="438"/>
      <c r="BR384" s="438" t="s">
        <v>3775</v>
      </c>
      <c r="BS384" s="438" t="s">
        <v>3776</v>
      </c>
      <c r="BT384" s="438" t="s">
        <v>1936</v>
      </c>
      <c r="BU384" s="589"/>
      <c r="BV384" s="438" t="s">
        <v>1936</v>
      </c>
      <c r="BW384" s="438"/>
      <c r="BX384" s="416">
        <f t="shared" si="3"/>
        <v>11.09</v>
      </c>
      <c r="BY384" s="89" t="s">
        <v>1943</v>
      </c>
      <c r="BZ384" s="89" t="s">
        <v>3970</v>
      </c>
    </row>
    <row r="385" ht="12.75" hidden="1" customHeight="1">
      <c r="A385" s="6">
        <v>43983.0</v>
      </c>
      <c r="B385" s="438" t="s">
        <v>3963</v>
      </c>
      <c r="C385" s="438" t="s">
        <v>3771</v>
      </c>
      <c r="D385" s="586">
        <v>42570.0</v>
      </c>
      <c r="E385" s="438" t="s">
        <v>3971</v>
      </c>
      <c r="F385" s="438" t="s">
        <v>3965</v>
      </c>
      <c r="G385" s="438" t="s">
        <v>1908</v>
      </c>
      <c r="H385" s="438" t="s">
        <v>1909</v>
      </c>
      <c r="I385" s="438" t="s">
        <v>3972</v>
      </c>
      <c r="J385" s="587">
        <v>50.0</v>
      </c>
      <c r="K385" s="416">
        <v>904.0</v>
      </c>
      <c r="L385" s="438" t="s">
        <v>1911</v>
      </c>
      <c r="M385" s="438" t="s">
        <v>3973</v>
      </c>
      <c r="N385" s="438" t="s">
        <v>3974</v>
      </c>
      <c r="O385" s="416">
        <v>49.62</v>
      </c>
      <c r="P385" s="588">
        <v>0.0</v>
      </c>
      <c r="Q385" s="588">
        <v>0.0</v>
      </c>
      <c r="R385" s="588">
        <v>103.5</v>
      </c>
      <c r="S385" s="588">
        <v>0.0</v>
      </c>
      <c r="T385" s="588">
        <v>0.0</v>
      </c>
      <c r="U385" s="588">
        <v>22.5</v>
      </c>
      <c r="V385" s="416">
        <v>11.75</v>
      </c>
      <c r="W385" s="416">
        <v>54.24</v>
      </c>
      <c r="X385" s="586">
        <v>42570.0</v>
      </c>
      <c r="Y385" s="586">
        <v>42577.51180555556</v>
      </c>
      <c r="Z385" s="438" t="s">
        <v>1914</v>
      </c>
      <c r="AA385" s="438" t="s">
        <v>1915</v>
      </c>
      <c r="AB385" s="586">
        <v>42577.51180555556</v>
      </c>
      <c r="AC385" s="586">
        <v>42590.0</v>
      </c>
      <c r="AD385" s="586">
        <v>42590.0</v>
      </c>
      <c r="AE385" s="438" t="s">
        <v>1916</v>
      </c>
      <c r="AF385" s="438"/>
      <c r="AG385" s="586"/>
      <c r="AH385" s="586"/>
      <c r="AI385" s="589"/>
      <c r="AJ385" s="438"/>
      <c r="AK385" s="588">
        <v>108.48</v>
      </c>
      <c r="AL385" s="589">
        <v>0.0</v>
      </c>
      <c r="AM385" s="438" t="s">
        <v>1917</v>
      </c>
      <c r="AN385" s="438" t="s">
        <v>1918</v>
      </c>
      <c r="AO385" s="438" t="s">
        <v>1919</v>
      </c>
      <c r="AP385" s="438" t="s">
        <v>1920</v>
      </c>
      <c r="AQ385" s="438" t="s">
        <v>3975</v>
      </c>
      <c r="AR385" s="588">
        <v>0.0</v>
      </c>
      <c r="AS385" s="588">
        <v>0.0</v>
      </c>
      <c r="AT385" s="588">
        <v>0.0</v>
      </c>
      <c r="AU385" s="588">
        <v>0.0</v>
      </c>
      <c r="AV385" s="588">
        <v>0.0</v>
      </c>
      <c r="AW385" s="588">
        <v>0.0</v>
      </c>
      <c r="AX385" s="588">
        <v>40.47</v>
      </c>
      <c r="AY385" s="588">
        <v>0.47</v>
      </c>
      <c r="AZ385" s="588">
        <v>22.5</v>
      </c>
      <c r="BA385" s="588">
        <v>904.0</v>
      </c>
      <c r="BB385" s="589">
        <v>24598.0</v>
      </c>
      <c r="BC385" s="438" t="s">
        <v>1922</v>
      </c>
      <c r="BD385" s="438"/>
      <c r="BE385" s="438" t="s">
        <v>1923</v>
      </c>
      <c r="BF385" s="438" t="s">
        <v>3693</v>
      </c>
      <c r="BG385" s="438" t="s">
        <v>1936</v>
      </c>
      <c r="BH385" s="588">
        <v>0.0</v>
      </c>
      <c r="BI385" s="438" t="s">
        <v>1926</v>
      </c>
      <c r="BJ385" s="438" t="s">
        <v>2212</v>
      </c>
      <c r="BK385" s="438" t="s">
        <v>2213</v>
      </c>
      <c r="BL385" s="438"/>
      <c r="BM385" s="438"/>
      <c r="BN385" s="588">
        <v>29.9</v>
      </c>
      <c r="BO385" s="438" t="s">
        <v>1931</v>
      </c>
      <c r="BP385" s="438" t="s">
        <v>1967</v>
      </c>
      <c r="BQ385" s="438"/>
      <c r="BR385" s="438" t="s">
        <v>3604</v>
      </c>
      <c r="BS385" s="438" t="s">
        <v>3605</v>
      </c>
      <c r="BT385" s="438" t="s">
        <v>1936</v>
      </c>
      <c r="BU385" s="589"/>
      <c r="BV385" s="438" t="s">
        <v>1936</v>
      </c>
      <c r="BW385" s="438"/>
      <c r="BX385" s="416">
        <f t="shared" si="3"/>
        <v>115.61</v>
      </c>
      <c r="BY385" s="89" t="s">
        <v>1943</v>
      </c>
      <c r="BZ385" s="89" t="s">
        <v>3970</v>
      </c>
    </row>
    <row r="386" ht="12.75" hidden="1" customHeight="1">
      <c r="A386" s="6">
        <v>43983.0</v>
      </c>
      <c r="B386" s="438" t="s">
        <v>3963</v>
      </c>
      <c r="C386" s="438" t="s">
        <v>3771</v>
      </c>
      <c r="D386" s="586">
        <v>42583.0</v>
      </c>
      <c r="E386" s="438" t="s">
        <v>3976</v>
      </c>
      <c r="F386" s="438" t="s">
        <v>3965</v>
      </c>
      <c r="G386" s="438" t="s">
        <v>1948</v>
      </c>
      <c r="H386" s="438" t="s">
        <v>1909</v>
      </c>
      <c r="I386" s="438" t="s">
        <v>2179</v>
      </c>
      <c r="J386" s="587">
        <v>30.0</v>
      </c>
      <c r="K386" s="416">
        <v>1267.5</v>
      </c>
      <c r="L386" s="438" t="s">
        <v>1949</v>
      </c>
      <c r="M386" s="438" t="s">
        <v>3977</v>
      </c>
      <c r="N386" s="438" t="s">
        <v>2181</v>
      </c>
      <c r="O386" s="416">
        <v>69.57</v>
      </c>
      <c r="P386" s="588">
        <v>0.0</v>
      </c>
      <c r="Q386" s="588">
        <v>0.0</v>
      </c>
      <c r="R386" s="588">
        <v>112.32</v>
      </c>
      <c r="S386" s="588">
        <v>0.0</v>
      </c>
      <c r="T386" s="588">
        <v>0.0</v>
      </c>
      <c r="U386" s="588">
        <v>13.5</v>
      </c>
      <c r="V386" s="416">
        <v>16.48</v>
      </c>
      <c r="W386" s="416">
        <v>76.05</v>
      </c>
      <c r="X386" s="586">
        <v>42573.0</v>
      </c>
      <c r="Y386" s="586">
        <v>42587.5125</v>
      </c>
      <c r="Z386" s="438" t="s">
        <v>1914</v>
      </c>
      <c r="AA386" s="438" t="s">
        <v>1915</v>
      </c>
      <c r="AB386" s="586">
        <v>42587.5125</v>
      </c>
      <c r="AC386" s="586">
        <v>42584.0</v>
      </c>
      <c r="AD386" s="586">
        <v>42584.0</v>
      </c>
      <c r="AE386" s="438" t="s">
        <v>1916</v>
      </c>
      <c r="AF386" s="438"/>
      <c r="AG386" s="586"/>
      <c r="AH386" s="586"/>
      <c r="AI386" s="589"/>
      <c r="AJ386" s="438"/>
      <c r="AK386" s="588">
        <v>152.1</v>
      </c>
      <c r="AL386" s="589">
        <v>0.0</v>
      </c>
      <c r="AM386" s="438" t="s">
        <v>1917</v>
      </c>
      <c r="AN386" s="438" t="s">
        <v>1918</v>
      </c>
      <c r="AO386" s="438" t="s">
        <v>1919</v>
      </c>
      <c r="AP386" s="438" t="s">
        <v>1920</v>
      </c>
      <c r="AQ386" s="438" t="s">
        <v>3978</v>
      </c>
      <c r="AR386" s="588">
        <v>0.0</v>
      </c>
      <c r="AS386" s="588">
        <v>0.0</v>
      </c>
      <c r="AT386" s="588">
        <v>0.0</v>
      </c>
      <c r="AU386" s="588">
        <v>0.0</v>
      </c>
      <c r="AV386" s="588">
        <v>0.0</v>
      </c>
      <c r="AW386" s="588">
        <v>0.0</v>
      </c>
      <c r="AX386" s="588">
        <v>14.6</v>
      </c>
      <c r="AY386" s="588">
        <v>3.25</v>
      </c>
      <c r="AZ386" s="588">
        <v>13.5</v>
      </c>
      <c r="BA386" s="588">
        <v>1267.5</v>
      </c>
      <c r="BB386" s="589">
        <v>24734.0</v>
      </c>
      <c r="BC386" s="438" t="s">
        <v>1922</v>
      </c>
      <c r="BD386" s="438"/>
      <c r="BE386" s="438" t="s">
        <v>1952</v>
      </c>
      <c r="BF386" s="438" t="s">
        <v>3693</v>
      </c>
      <c r="BG386" s="438" t="s">
        <v>1936</v>
      </c>
      <c r="BH386" s="588">
        <v>0.0</v>
      </c>
      <c r="BI386" s="438" t="s">
        <v>1926</v>
      </c>
      <c r="BJ386" s="438" t="s">
        <v>2212</v>
      </c>
      <c r="BK386" s="438" t="s">
        <v>2213</v>
      </c>
      <c r="BL386" s="438"/>
      <c r="BM386" s="438"/>
      <c r="BN386" s="588">
        <v>59.9</v>
      </c>
      <c r="BO386" s="438" t="s">
        <v>1955</v>
      </c>
      <c r="BP386" s="438" t="s">
        <v>1967</v>
      </c>
      <c r="BQ386" s="438"/>
      <c r="BR386" s="438" t="s">
        <v>3775</v>
      </c>
      <c r="BS386" s="438" t="s">
        <v>3776</v>
      </c>
      <c r="BT386" s="438" t="s">
        <v>1936</v>
      </c>
      <c r="BU386" s="589"/>
      <c r="BV386" s="438" t="s">
        <v>1936</v>
      </c>
      <c r="BW386" s="438"/>
      <c r="BX386" s="416">
        <f t="shared" si="3"/>
        <v>162.1</v>
      </c>
      <c r="BY386" s="89" t="s">
        <v>1943</v>
      </c>
      <c r="BZ386" s="89" t="s">
        <v>3970</v>
      </c>
    </row>
    <row r="387" ht="12.75" hidden="1" customHeight="1">
      <c r="A387" s="6">
        <v>43983.0</v>
      </c>
      <c r="B387" s="438" t="s">
        <v>3963</v>
      </c>
      <c r="C387" s="438" t="s">
        <v>3771</v>
      </c>
      <c r="D387" s="586">
        <v>42599.0</v>
      </c>
      <c r="E387" s="438" t="s">
        <v>3979</v>
      </c>
      <c r="F387" s="438" t="s">
        <v>3965</v>
      </c>
      <c r="G387" s="438" t="s">
        <v>1948</v>
      </c>
      <c r="H387" s="438" t="s">
        <v>1909</v>
      </c>
      <c r="I387" s="438" t="s">
        <v>2179</v>
      </c>
      <c r="J387" s="587">
        <v>2.0</v>
      </c>
      <c r="K387" s="416">
        <v>86.66</v>
      </c>
      <c r="L387" s="438" t="s">
        <v>1949</v>
      </c>
      <c r="M387" s="438" t="s">
        <v>3980</v>
      </c>
      <c r="N387" s="438" t="s">
        <v>2181</v>
      </c>
      <c r="O387" s="416">
        <v>4.75</v>
      </c>
      <c r="P387" s="588">
        <v>0.0</v>
      </c>
      <c r="Q387" s="588">
        <v>0.0</v>
      </c>
      <c r="R387" s="588">
        <v>7.488</v>
      </c>
      <c r="S387" s="588">
        <v>0.0</v>
      </c>
      <c r="T387" s="588">
        <v>0.0</v>
      </c>
      <c r="U387" s="588">
        <v>0.9</v>
      </c>
      <c r="V387" s="416">
        <v>1.13</v>
      </c>
      <c r="W387" s="416">
        <v>5.2</v>
      </c>
      <c r="X387" s="586">
        <v>42599.0</v>
      </c>
      <c r="Y387" s="586">
        <v>42606.50763888889</v>
      </c>
      <c r="Z387" s="438" t="s">
        <v>1914</v>
      </c>
      <c r="AA387" s="438" t="s">
        <v>1915</v>
      </c>
      <c r="AB387" s="586">
        <v>42606.50763888889</v>
      </c>
      <c r="AC387" s="586">
        <v>42608.0</v>
      </c>
      <c r="AD387" s="586">
        <v>42608.0</v>
      </c>
      <c r="AE387" s="438" t="s">
        <v>1916</v>
      </c>
      <c r="AF387" s="438"/>
      <c r="AG387" s="586"/>
      <c r="AH387" s="586"/>
      <c r="AI387" s="589"/>
      <c r="AJ387" s="438"/>
      <c r="AK387" s="588">
        <v>10.39</v>
      </c>
      <c r="AL387" s="589">
        <v>0.0</v>
      </c>
      <c r="AM387" s="438" t="s">
        <v>1917</v>
      </c>
      <c r="AN387" s="438" t="s">
        <v>1918</v>
      </c>
      <c r="AO387" s="438" t="s">
        <v>1919</v>
      </c>
      <c r="AP387" s="438" t="s">
        <v>1920</v>
      </c>
      <c r="AQ387" s="438" t="s">
        <v>3981</v>
      </c>
      <c r="AR387" s="588">
        <v>0.0</v>
      </c>
      <c r="AS387" s="588">
        <v>0.0</v>
      </c>
      <c r="AT387" s="588">
        <v>0.0</v>
      </c>
      <c r="AU387" s="588">
        <v>0.0</v>
      </c>
      <c r="AV387" s="588">
        <v>0.0</v>
      </c>
      <c r="AW387" s="588">
        <v>0.0</v>
      </c>
      <c r="AX387" s="588">
        <v>1.92</v>
      </c>
      <c r="AY387" s="588">
        <v>1.12</v>
      </c>
      <c r="AZ387" s="588">
        <v>0.9</v>
      </c>
      <c r="BA387" s="588">
        <v>86.66</v>
      </c>
      <c r="BB387" s="589">
        <v>24734.0</v>
      </c>
      <c r="BC387" s="438" t="s">
        <v>1922</v>
      </c>
      <c r="BD387" s="438"/>
      <c r="BE387" s="438" t="s">
        <v>1952</v>
      </c>
      <c r="BF387" s="438" t="s">
        <v>3693</v>
      </c>
      <c r="BG387" s="438" t="s">
        <v>1936</v>
      </c>
      <c r="BH387" s="588">
        <v>0.0</v>
      </c>
      <c r="BI387" s="438" t="s">
        <v>1926</v>
      </c>
      <c r="BJ387" s="438" t="s">
        <v>2212</v>
      </c>
      <c r="BK387" s="438" t="s">
        <v>2213</v>
      </c>
      <c r="BL387" s="438"/>
      <c r="BM387" s="438"/>
      <c r="BN387" s="588">
        <v>59.9</v>
      </c>
      <c r="BO387" s="438" t="s">
        <v>1955</v>
      </c>
      <c r="BP387" s="438" t="s">
        <v>1967</v>
      </c>
      <c r="BQ387" s="438"/>
      <c r="BR387" s="438" t="s">
        <v>3775</v>
      </c>
      <c r="BS387" s="438" t="s">
        <v>3776</v>
      </c>
      <c r="BT387" s="438" t="s">
        <v>1936</v>
      </c>
      <c r="BU387" s="589"/>
      <c r="BV387" s="438" t="s">
        <v>1936</v>
      </c>
      <c r="BW387" s="438"/>
      <c r="BX387" s="416">
        <f t="shared" si="3"/>
        <v>11.08</v>
      </c>
      <c r="BY387" s="89" t="s">
        <v>1943</v>
      </c>
      <c r="BZ387" s="89" t="s">
        <v>3970</v>
      </c>
    </row>
    <row r="388" ht="12.75" hidden="1" customHeight="1">
      <c r="A388" s="6">
        <v>44094.0</v>
      </c>
      <c r="B388" s="438" t="s">
        <v>3982</v>
      </c>
      <c r="C388" s="438" t="s">
        <v>3983</v>
      </c>
      <c r="D388" s="586">
        <v>42556.0</v>
      </c>
      <c r="E388" s="438" t="s">
        <v>3984</v>
      </c>
      <c r="F388" s="438" t="s">
        <v>3804</v>
      </c>
      <c r="G388" s="438" t="s">
        <v>1908</v>
      </c>
      <c r="H388" s="438" t="s">
        <v>1909</v>
      </c>
      <c r="I388" s="438" t="s">
        <v>1910</v>
      </c>
      <c r="J388" s="587">
        <v>2.0</v>
      </c>
      <c r="K388" s="416">
        <v>57.44</v>
      </c>
      <c r="L388" s="438" t="s">
        <v>1911</v>
      </c>
      <c r="M388" s="438" t="s">
        <v>3985</v>
      </c>
      <c r="N388" s="438" t="s">
        <v>1913</v>
      </c>
      <c r="O388" s="416">
        <v>3.15</v>
      </c>
      <c r="P388" s="588">
        <v>0.0</v>
      </c>
      <c r="Q388" s="588">
        <v>0.0</v>
      </c>
      <c r="R388" s="588">
        <v>4.14</v>
      </c>
      <c r="S388" s="588">
        <v>0.0</v>
      </c>
      <c r="T388" s="588">
        <v>0.0</v>
      </c>
      <c r="U388" s="588">
        <v>0.9</v>
      </c>
      <c r="V388" s="416">
        <v>0.75</v>
      </c>
      <c r="W388" s="416">
        <v>3.45</v>
      </c>
      <c r="X388" s="586">
        <v>42556.0</v>
      </c>
      <c r="Y388" s="586">
        <v>42569.64375</v>
      </c>
      <c r="Z388" s="438" t="s">
        <v>1914</v>
      </c>
      <c r="AA388" s="438" t="s">
        <v>1915</v>
      </c>
      <c r="AB388" s="586">
        <v>42569.64375</v>
      </c>
      <c r="AC388" s="586">
        <v>42569.0</v>
      </c>
      <c r="AD388" s="586">
        <v>42569.0</v>
      </c>
      <c r="AE388" s="438" t="s">
        <v>1916</v>
      </c>
      <c r="AF388" s="438"/>
      <c r="AG388" s="586"/>
      <c r="AH388" s="586"/>
      <c r="AI388" s="589"/>
      <c r="AJ388" s="438"/>
      <c r="AK388" s="588">
        <v>6.89</v>
      </c>
      <c r="AL388" s="589">
        <v>0.0</v>
      </c>
      <c r="AM388" s="438" t="s">
        <v>1917</v>
      </c>
      <c r="AN388" s="438" t="s">
        <v>1918</v>
      </c>
      <c r="AO388" s="438" t="s">
        <v>1919</v>
      </c>
      <c r="AP388" s="438" t="s">
        <v>1920</v>
      </c>
      <c r="AQ388" s="438" t="s">
        <v>3986</v>
      </c>
      <c r="AR388" s="588">
        <v>0.0</v>
      </c>
      <c r="AS388" s="588">
        <v>0.0</v>
      </c>
      <c r="AT388" s="588">
        <v>0.0</v>
      </c>
      <c r="AU388" s="588">
        <v>0.0</v>
      </c>
      <c r="AV388" s="588">
        <v>0.0</v>
      </c>
      <c r="AW388" s="588">
        <v>0.7</v>
      </c>
      <c r="AX388" s="588">
        <v>7.48</v>
      </c>
      <c r="AY388" s="588">
        <v>0.0</v>
      </c>
      <c r="AZ388" s="588">
        <v>0.9</v>
      </c>
      <c r="BA388" s="588">
        <v>57.44</v>
      </c>
      <c r="BB388" s="589">
        <v>24598.0</v>
      </c>
      <c r="BC388" s="438" t="s">
        <v>1922</v>
      </c>
      <c r="BD388" s="438"/>
      <c r="BE388" s="438" t="s">
        <v>1923</v>
      </c>
      <c r="BF388" s="438" t="s">
        <v>1924</v>
      </c>
      <c r="BG388" s="438" t="s">
        <v>1925</v>
      </c>
      <c r="BH388" s="588">
        <v>0.0</v>
      </c>
      <c r="BI388" s="438" t="s">
        <v>1926</v>
      </c>
      <c r="BJ388" s="438" t="s">
        <v>1927</v>
      </c>
      <c r="BK388" s="438" t="s">
        <v>1928</v>
      </c>
      <c r="BL388" s="438" t="s">
        <v>1929</v>
      </c>
      <c r="BM388" s="438" t="s">
        <v>1930</v>
      </c>
      <c r="BN388" s="588">
        <v>29.9</v>
      </c>
      <c r="BO388" s="438" t="s">
        <v>1931</v>
      </c>
      <c r="BP388" s="438" t="s">
        <v>1967</v>
      </c>
      <c r="BQ388" s="438" t="s">
        <v>3987</v>
      </c>
      <c r="BR388" s="438" t="s">
        <v>3604</v>
      </c>
      <c r="BS388" s="438" t="s">
        <v>3605</v>
      </c>
      <c r="BT388" s="438" t="s">
        <v>1936</v>
      </c>
      <c r="BU388" s="589"/>
      <c r="BV388" s="438" t="s">
        <v>1936</v>
      </c>
      <c r="BW388" s="438"/>
      <c r="BX388" s="416">
        <f t="shared" si="3"/>
        <v>7.35</v>
      </c>
      <c r="BY388" s="89" t="s">
        <v>1943</v>
      </c>
      <c r="BZ388" s="89" t="s">
        <v>3988</v>
      </c>
    </row>
    <row r="389" ht="12.75" hidden="1" customHeight="1">
      <c r="A389" s="6">
        <v>44386.0</v>
      </c>
      <c r="B389" s="438" t="s">
        <v>3989</v>
      </c>
      <c r="C389" s="438" t="s">
        <v>3718</v>
      </c>
      <c r="D389" s="586">
        <v>42557.0</v>
      </c>
      <c r="E389" s="438" t="s">
        <v>3990</v>
      </c>
      <c r="F389" s="438" t="s">
        <v>3811</v>
      </c>
      <c r="G389" s="438" t="s">
        <v>1908</v>
      </c>
      <c r="H389" s="438" t="s">
        <v>1909</v>
      </c>
      <c r="I389" s="438" t="s">
        <v>1910</v>
      </c>
      <c r="J389" s="587">
        <v>2.0</v>
      </c>
      <c r="K389" s="416">
        <v>52.82</v>
      </c>
      <c r="L389" s="438" t="s">
        <v>1911</v>
      </c>
      <c r="M389" s="438" t="s">
        <v>3991</v>
      </c>
      <c r="N389" s="438" t="s">
        <v>1913</v>
      </c>
      <c r="O389" s="416">
        <v>2.9</v>
      </c>
      <c r="P389" s="588">
        <v>0.0</v>
      </c>
      <c r="Q389" s="588">
        <v>0.0</v>
      </c>
      <c r="R389" s="588">
        <v>4.14</v>
      </c>
      <c r="S389" s="588">
        <v>0.0</v>
      </c>
      <c r="T389" s="588">
        <v>0.0</v>
      </c>
      <c r="U389" s="588">
        <v>0.9</v>
      </c>
      <c r="V389" s="416">
        <v>0.69</v>
      </c>
      <c r="W389" s="416">
        <v>3.17</v>
      </c>
      <c r="X389" s="586">
        <v>42557.0</v>
      </c>
      <c r="Y389" s="586">
        <v>42569.458333333336</v>
      </c>
      <c r="Z389" s="438" t="s">
        <v>1914</v>
      </c>
      <c r="AA389" s="438" t="s">
        <v>1915</v>
      </c>
      <c r="AB389" s="586">
        <v>42569.458333333336</v>
      </c>
      <c r="AC389" s="586">
        <v>42569.0</v>
      </c>
      <c r="AD389" s="586">
        <v>42569.0</v>
      </c>
      <c r="AE389" s="438" t="s">
        <v>1916</v>
      </c>
      <c r="AF389" s="438"/>
      <c r="AG389" s="586"/>
      <c r="AH389" s="586"/>
      <c r="AI389" s="589"/>
      <c r="AJ389" s="438"/>
      <c r="AK389" s="588">
        <v>6.33</v>
      </c>
      <c r="AL389" s="589">
        <v>0.0</v>
      </c>
      <c r="AM389" s="438" t="s">
        <v>1917</v>
      </c>
      <c r="AN389" s="438" t="s">
        <v>1918</v>
      </c>
      <c r="AO389" s="438" t="s">
        <v>1919</v>
      </c>
      <c r="AP389" s="438" t="s">
        <v>1920</v>
      </c>
      <c r="AQ389" s="438" t="s">
        <v>3992</v>
      </c>
      <c r="AR389" s="588">
        <v>0.0</v>
      </c>
      <c r="AS389" s="588">
        <v>0.0</v>
      </c>
      <c r="AT389" s="588">
        <v>0.0</v>
      </c>
      <c r="AU389" s="588">
        <v>0.0</v>
      </c>
      <c r="AV389" s="588">
        <v>0.0</v>
      </c>
      <c r="AW389" s="588">
        <v>0.0</v>
      </c>
      <c r="AX389" s="588">
        <v>22.79</v>
      </c>
      <c r="AY389" s="588">
        <v>0.0</v>
      </c>
      <c r="AZ389" s="588">
        <v>0.9</v>
      </c>
      <c r="BA389" s="588">
        <v>52.82</v>
      </c>
      <c r="BB389" s="589">
        <v>24598.0</v>
      </c>
      <c r="BC389" s="438" t="s">
        <v>1922</v>
      </c>
      <c r="BD389" s="438"/>
      <c r="BE389" s="438" t="s">
        <v>1923</v>
      </c>
      <c r="BF389" s="438" t="s">
        <v>1924</v>
      </c>
      <c r="BG389" s="438" t="s">
        <v>1925</v>
      </c>
      <c r="BH389" s="588">
        <v>0.0</v>
      </c>
      <c r="BI389" s="438" t="s">
        <v>1926</v>
      </c>
      <c r="BJ389" s="438" t="s">
        <v>1953</v>
      </c>
      <c r="BK389" s="438" t="s">
        <v>1954</v>
      </c>
      <c r="BL389" s="438"/>
      <c r="BM389" s="438"/>
      <c r="BN389" s="588">
        <v>29.9</v>
      </c>
      <c r="BO389" s="438" t="s">
        <v>1931</v>
      </c>
      <c r="BP389" s="438" t="s">
        <v>3096</v>
      </c>
      <c r="BQ389" s="438"/>
      <c r="BR389" s="438" t="s">
        <v>3604</v>
      </c>
      <c r="BS389" s="438" t="s">
        <v>3605</v>
      </c>
      <c r="BT389" s="438" t="s">
        <v>1936</v>
      </c>
      <c r="BU389" s="589"/>
      <c r="BV389" s="438" t="s">
        <v>1936</v>
      </c>
      <c r="BW389" s="438"/>
      <c r="BX389" s="416">
        <f t="shared" si="3"/>
        <v>6.76</v>
      </c>
      <c r="BY389" s="89" t="s">
        <v>1943</v>
      </c>
      <c r="BZ389" s="89" t="s">
        <v>3993</v>
      </c>
    </row>
    <row r="390" ht="12.75" hidden="1" customHeight="1">
      <c r="A390" s="6">
        <v>45105.0</v>
      </c>
      <c r="B390" s="438" t="s">
        <v>3629</v>
      </c>
      <c r="C390" s="438" t="s">
        <v>3630</v>
      </c>
      <c r="D390" s="586">
        <v>42614.0</v>
      </c>
      <c r="E390" s="438" t="s">
        <v>3994</v>
      </c>
      <c r="F390" s="438" t="s">
        <v>3632</v>
      </c>
      <c r="G390" s="438" t="s">
        <v>1908</v>
      </c>
      <c r="H390" s="438" t="s">
        <v>1909</v>
      </c>
      <c r="I390" s="438" t="s">
        <v>2179</v>
      </c>
      <c r="J390" s="587">
        <v>2.0</v>
      </c>
      <c r="K390" s="416">
        <v>40.38</v>
      </c>
      <c r="L390" s="438" t="s">
        <v>1911</v>
      </c>
      <c r="M390" s="438" t="s">
        <v>3995</v>
      </c>
      <c r="N390" s="438" t="s">
        <v>2181</v>
      </c>
      <c r="O390" s="416">
        <v>2.21</v>
      </c>
      <c r="P390" s="588">
        <v>0.0</v>
      </c>
      <c r="Q390" s="588">
        <v>0.0</v>
      </c>
      <c r="R390" s="588">
        <v>4.14</v>
      </c>
      <c r="S390" s="588">
        <v>0.0</v>
      </c>
      <c r="T390" s="588">
        <v>0.0</v>
      </c>
      <c r="U390" s="588">
        <v>0.9</v>
      </c>
      <c r="V390" s="416">
        <v>0.52</v>
      </c>
      <c r="W390" s="416">
        <v>2.42</v>
      </c>
      <c r="X390" s="586">
        <v>42601.0</v>
      </c>
      <c r="Y390" s="586">
        <v>42608.458333333336</v>
      </c>
      <c r="Z390" s="438" t="s">
        <v>1914</v>
      </c>
      <c r="AA390" s="438" t="s">
        <v>1915</v>
      </c>
      <c r="AB390" s="586">
        <v>42608.458333333336</v>
      </c>
      <c r="AC390" s="586">
        <v>42611.0</v>
      </c>
      <c r="AD390" s="586">
        <v>42611.0</v>
      </c>
      <c r="AE390" s="438" t="s">
        <v>1916</v>
      </c>
      <c r="AF390" s="438"/>
      <c r="AG390" s="586"/>
      <c r="AH390" s="586"/>
      <c r="AI390" s="589"/>
      <c r="AJ390" s="438"/>
      <c r="AK390" s="588">
        <v>4.84</v>
      </c>
      <c r="AL390" s="589">
        <v>0.0</v>
      </c>
      <c r="AM390" s="438" t="s">
        <v>1917</v>
      </c>
      <c r="AN390" s="438" t="s">
        <v>1918</v>
      </c>
      <c r="AO390" s="438" t="s">
        <v>1919</v>
      </c>
      <c r="AP390" s="438" t="s">
        <v>1920</v>
      </c>
      <c r="AQ390" s="438" t="s">
        <v>3996</v>
      </c>
      <c r="AR390" s="588">
        <v>0.0</v>
      </c>
      <c r="AS390" s="588">
        <v>0.0</v>
      </c>
      <c r="AT390" s="588">
        <v>0.0</v>
      </c>
      <c r="AU390" s="588">
        <v>0.0</v>
      </c>
      <c r="AV390" s="588">
        <v>0.0</v>
      </c>
      <c r="AW390" s="588">
        <v>0.66</v>
      </c>
      <c r="AX390" s="588">
        <v>5.47</v>
      </c>
      <c r="AY390" s="588">
        <v>0.0</v>
      </c>
      <c r="AZ390" s="588">
        <v>0.9</v>
      </c>
      <c r="BA390" s="588">
        <v>40.38</v>
      </c>
      <c r="BB390" s="589">
        <v>24732.0</v>
      </c>
      <c r="BC390" s="438" t="s">
        <v>1922</v>
      </c>
      <c r="BD390" s="438"/>
      <c r="BE390" s="438" t="s">
        <v>1923</v>
      </c>
      <c r="BF390" s="438" t="s">
        <v>1924</v>
      </c>
      <c r="BG390" s="438" t="s">
        <v>1925</v>
      </c>
      <c r="BH390" s="588">
        <v>0.0</v>
      </c>
      <c r="BI390" s="438" t="s">
        <v>1926</v>
      </c>
      <c r="BJ390" s="438" t="s">
        <v>1927</v>
      </c>
      <c r="BK390" s="438" t="s">
        <v>1928</v>
      </c>
      <c r="BL390" s="438" t="s">
        <v>1929</v>
      </c>
      <c r="BM390" s="438" t="s">
        <v>1930</v>
      </c>
      <c r="BN390" s="588">
        <v>29.9</v>
      </c>
      <c r="BO390" s="438" t="s">
        <v>1931</v>
      </c>
      <c r="BP390" s="438" t="s">
        <v>1967</v>
      </c>
      <c r="BQ390" s="438" t="s">
        <v>3997</v>
      </c>
      <c r="BR390" s="438" t="s">
        <v>3604</v>
      </c>
      <c r="BS390" s="438" t="s">
        <v>3605</v>
      </c>
      <c r="BT390" s="438" t="s">
        <v>1936</v>
      </c>
      <c r="BU390" s="589"/>
      <c r="BV390" s="438" t="s">
        <v>1936</v>
      </c>
      <c r="BW390" s="438"/>
      <c r="BX390" s="416">
        <f t="shared" si="3"/>
        <v>5.15</v>
      </c>
      <c r="BY390" s="89" t="s">
        <v>1943</v>
      </c>
      <c r="BZ390" s="89" t="s">
        <v>3998</v>
      </c>
    </row>
    <row r="391" ht="12.75" hidden="1" customHeight="1">
      <c r="A391" s="6">
        <v>45163.0</v>
      </c>
      <c r="B391" s="438" t="s">
        <v>3999</v>
      </c>
      <c r="C391" s="438" t="s">
        <v>4000</v>
      </c>
      <c r="D391" s="586">
        <v>42583.0</v>
      </c>
      <c r="E391" s="438" t="s">
        <v>4001</v>
      </c>
      <c r="F391" s="438" t="s">
        <v>1981</v>
      </c>
      <c r="G391" s="438" t="s">
        <v>1908</v>
      </c>
      <c r="H391" s="438" t="s">
        <v>1909</v>
      </c>
      <c r="I391" s="438" t="s">
        <v>2179</v>
      </c>
      <c r="J391" s="587">
        <v>1.0</v>
      </c>
      <c r="K391" s="416">
        <v>29.9</v>
      </c>
      <c r="L391" s="438" t="s">
        <v>1911</v>
      </c>
      <c r="M391" s="438" t="s">
        <v>4002</v>
      </c>
      <c r="N391" s="438" t="s">
        <v>2181</v>
      </c>
      <c r="O391" s="416">
        <v>1.64</v>
      </c>
      <c r="P391" s="588">
        <v>0.0</v>
      </c>
      <c r="Q391" s="588">
        <v>0.0</v>
      </c>
      <c r="R391" s="588">
        <v>2.07</v>
      </c>
      <c r="S391" s="588">
        <v>0.0</v>
      </c>
      <c r="T391" s="588">
        <v>0.0</v>
      </c>
      <c r="U391" s="588">
        <v>0.45</v>
      </c>
      <c r="V391" s="416">
        <v>0.39</v>
      </c>
      <c r="W391" s="416">
        <v>1.79</v>
      </c>
      <c r="X391" s="586">
        <v>42577.0</v>
      </c>
      <c r="Y391" s="586">
        <v>42590.76597222222</v>
      </c>
      <c r="Z391" s="438" t="s">
        <v>1914</v>
      </c>
      <c r="AA391" s="438" t="s">
        <v>1915</v>
      </c>
      <c r="AB391" s="586">
        <v>42590.76597222222</v>
      </c>
      <c r="AC391" s="586">
        <v>42590.0</v>
      </c>
      <c r="AD391" s="586">
        <v>42590.0</v>
      </c>
      <c r="AE391" s="438" t="s">
        <v>1916</v>
      </c>
      <c r="AF391" s="438"/>
      <c r="AG391" s="586"/>
      <c r="AH391" s="586"/>
      <c r="AI391" s="589"/>
      <c r="AJ391" s="438"/>
      <c r="AK391" s="588">
        <v>3.58</v>
      </c>
      <c r="AL391" s="589">
        <v>0.0</v>
      </c>
      <c r="AM391" s="438" t="s">
        <v>1917</v>
      </c>
      <c r="AN391" s="438" t="s">
        <v>1918</v>
      </c>
      <c r="AO391" s="438" t="s">
        <v>1919</v>
      </c>
      <c r="AP391" s="438" t="s">
        <v>1920</v>
      </c>
      <c r="AQ391" s="438" t="s">
        <v>4003</v>
      </c>
      <c r="AR391" s="588">
        <v>0.0</v>
      </c>
      <c r="AS391" s="588">
        <v>0.0</v>
      </c>
      <c r="AT391" s="588">
        <v>0.0</v>
      </c>
      <c r="AU391" s="588">
        <v>0.0</v>
      </c>
      <c r="AV391" s="588">
        <v>0.0</v>
      </c>
      <c r="AW391" s="588">
        <v>0.34</v>
      </c>
      <c r="AX391" s="588">
        <v>4.14</v>
      </c>
      <c r="AY391" s="588">
        <v>0.0</v>
      </c>
      <c r="AZ391" s="588">
        <v>0.45</v>
      </c>
      <c r="BA391" s="588">
        <v>29.9</v>
      </c>
      <c r="BB391" s="589">
        <v>24732.0</v>
      </c>
      <c r="BC391" s="438" t="s">
        <v>1922</v>
      </c>
      <c r="BD391" s="438"/>
      <c r="BE391" s="438" t="s">
        <v>1923</v>
      </c>
      <c r="BF391" s="438" t="s">
        <v>1924</v>
      </c>
      <c r="BG391" s="438" t="s">
        <v>1925</v>
      </c>
      <c r="BH391" s="588">
        <v>0.0</v>
      </c>
      <c r="BI391" s="438" t="s">
        <v>1926</v>
      </c>
      <c r="BJ391" s="438" t="s">
        <v>1927</v>
      </c>
      <c r="BK391" s="438" t="s">
        <v>1928</v>
      </c>
      <c r="BL391" s="438" t="s">
        <v>1929</v>
      </c>
      <c r="BM391" s="438" t="s">
        <v>1930</v>
      </c>
      <c r="BN391" s="588">
        <v>29.9</v>
      </c>
      <c r="BO391" s="438" t="s">
        <v>1931</v>
      </c>
      <c r="BP391" s="438" t="s">
        <v>1967</v>
      </c>
      <c r="BQ391" s="438" t="s">
        <v>4004</v>
      </c>
      <c r="BR391" s="438" t="s">
        <v>3604</v>
      </c>
      <c r="BS391" s="438" t="s">
        <v>3605</v>
      </c>
      <c r="BT391" s="438" t="s">
        <v>1936</v>
      </c>
      <c r="BU391" s="589"/>
      <c r="BV391" s="438" t="s">
        <v>1936</v>
      </c>
      <c r="BW391" s="438"/>
      <c r="BX391" s="416">
        <f t="shared" si="3"/>
        <v>3.82</v>
      </c>
      <c r="BY391" s="89" t="s">
        <v>1943</v>
      </c>
      <c r="BZ391" s="89" t="s">
        <v>4005</v>
      </c>
    </row>
    <row r="392" ht="12.75" hidden="1" customHeight="1">
      <c r="A392" s="6">
        <v>45310.0</v>
      </c>
      <c r="B392" s="438" t="s">
        <v>3826</v>
      </c>
      <c r="C392" s="438" t="s">
        <v>3827</v>
      </c>
      <c r="D392" s="586">
        <v>42565.0</v>
      </c>
      <c r="E392" s="438" t="s">
        <v>4006</v>
      </c>
      <c r="F392" s="438" t="s">
        <v>3791</v>
      </c>
      <c r="G392" s="438" t="s">
        <v>1948</v>
      </c>
      <c r="H392" s="438" t="s">
        <v>1909</v>
      </c>
      <c r="I392" s="438" t="s">
        <v>3972</v>
      </c>
      <c r="J392" s="587">
        <v>1.0</v>
      </c>
      <c r="K392" s="416">
        <v>38.88</v>
      </c>
      <c r="L392" s="438" t="s">
        <v>1949</v>
      </c>
      <c r="M392" s="438" t="s">
        <v>4007</v>
      </c>
      <c r="N392" s="438" t="s">
        <v>3974</v>
      </c>
      <c r="O392" s="416">
        <v>2.14</v>
      </c>
      <c r="P392" s="588">
        <v>0.0</v>
      </c>
      <c r="Q392" s="588">
        <v>0.0</v>
      </c>
      <c r="R392" s="588">
        <v>3.744</v>
      </c>
      <c r="S392" s="588">
        <v>0.0</v>
      </c>
      <c r="T392" s="588">
        <v>0.0</v>
      </c>
      <c r="U392" s="588">
        <v>0.45</v>
      </c>
      <c r="V392" s="416">
        <v>0.51</v>
      </c>
      <c r="W392" s="416">
        <v>2.33</v>
      </c>
      <c r="X392" s="586">
        <v>42565.0</v>
      </c>
      <c r="Y392" s="586">
        <v>42586.5125</v>
      </c>
      <c r="Z392" s="438" t="s">
        <v>1914</v>
      </c>
      <c r="AA392" s="438" t="s">
        <v>1915</v>
      </c>
      <c r="AB392" s="586">
        <v>42586.5125</v>
      </c>
      <c r="AC392" s="586">
        <v>42586.0</v>
      </c>
      <c r="AD392" s="586">
        <v>42586.0</v>
      </c>
      <c r="AE392" s="438" t="s">
        <v>1916</v>
      </c>
      <c r="AF392" s="438"/>
      <c r="AG392" s="586"/>
      <c r="AH392" s="586"/>
      <c r="AI392" s="589"/>
      <c r="AJ392" s="438"/>
      <c r="AK392" s="588">
        <v>4.67</v>
      </c>
      <c r="AL392" s="589">
        <v>0.0</v>
      </c>
      <c r="AM392" s="438" t="s">
        <v>1917</v>
      </c>
      <c r="AN392" s="438" t="s">
        <v>1918</v>
      </c>
      <c r="AO392" s="438" t="s">
        <v>1919</v>
      </c>
      <c r="AP392" s="438" t="s">
        <v>1920</v>
      </c>
      <c r="AQ392" s="438" t="s">
        <v>4008</v>
      </c>
      <c r="AR392" s="588">
        <v>0.0</v>
      </c>
      <c r="AS392" s="588">
        <v>0.0</v>
      </c>
      <c r="AT392" s="588">
        <v>0.0</v>
      </c>
      <c r="AU392" s="588">
        <v>0.0</v>
      </c>
      <c r="AV392" s="588">
        <v>0.0</v>
      </c>
      <c r="AW392" s="588">
        <v>0.0</v>
      </c>
      <c r="AX392" s="588">
        <v>1.39</v>
      </c>
      <c r="AY392" s="588">
        <v>0.0</v>
      </c>
      <c r="AZ392" s="588">
        <v>0.45</v>
      </c>
      <c r="BA392" s="588">
        <v>38.88</v>
      </c>
      <c r="BB392" s="589">
        <v>24599.0</v>
      </c>
      <c r="BC392" s="438" t="s">
        <v>1922</v>
      </c>
      <c r="BD392" s="438"/>
      <c r="BE392" s="438" t="s">
        <v>1952</v>
      </c>
      <c r="BF392" s="438" t="s">
        <v>3693</v>
      </c>
      <c r="BG392" s="438" t="s">
        <v>1936</v>
      </c>
      <c r="BH392" s="588">
        <v>0.0</v>
      </c>
      <c r="BI392" s="438" t="s">
        <v>1926</v>
      </c>
      <c r="BJ392" s="438" t="s">
        <v>2212</v>
      </c>
      <c r="BK392" s="438" t="s">
        <v>2213</v>
      </c>
      <c r="BL392" s="438"/>
      <c r="BM392" s="438"/>
      <c r="BN392" s="588">
        <v>59.9</v>
      </c>
      <c r="BO392" s="438" t="s">
        <v>1955</v>
      </c>
      <c r="BP392" s="438" t="s">
        <v>1967</v>
      </c>
      <c r="BQ392" s="438"/>
      <c r="BR392" s="438" t="s">
        <v>3775</v>
      </c>
      <c r="BS392" s="438" t="s">
        <v>3776</v>
      </c>
      <c r="BT392" s="438" t="s">
        <v>1936</v>
      </c>
      <c r="BU392" s="589"/>
      <c r="BV392" s="438" t="s">
        <v>1936</v>
      </c>
      <c r="BW392" s="438"/>
      <c r="BX392" s="416">
        <f t="shared" si="3"/>
        <v>4.98</v>
      </c>
      <c r="BY392" s="89" t="s">
        <v>1943</v>
      </c>
      <c r="BZ392" s="89" t="s">
        <v>4009</v>
      </c>
    </row>
    <row r="393" ht="12.75" hidden="1" customHeight="1">
      <c r="A393" s="6">
        <v>45512.0</v>
      </c>
      <c r="B393" s="438" t="s">
        <v>3106</v>
      </c>
      <c r="C393" s="438" t="s">
        <v>3107</v>
      </c>
      <c r="D393" s="586">
        <v>42614.0</v>
      </c>
      <c r="E393" s="438" t="s">
        <v>4010</v>
      </c>
      <c r="F393" s="438" t="s">
        <v>2149</v>
      </c>
      <c r="G393" s="438" t="s">
        <v>1908</v>
      </c>
      <c r="H393" s="438" t="s">
        <v>1909</v>
      </c>
      <c r="I393" s="438" t="s">
        <v>4011</v>
      </c>
      <c r="J393" s="587">
        <v>2.0</v>
      </c>
      <c r="K393" s="416">
        <v>49.04</v>
      </c>
      <c r="L393" s="438" t="s">
        <v>1911</v>
      </c>
      <c r="M393" s="438" t="s">
        <v>4012</v>
      </c>
      <c r="N393" s="438" t="s">
        <v>4013</v>
      </c>
      <c r="O393" s="416">
        <v>2.69</v>
      </c>
      <c r="P393" s="588">
        <v>0.0</v>
      </c>
      <c r="Q393" s="588">
        <v>0.0</v>
      </c>
      <c r="R393" s="588">
        <v>4.14</v>
      </c>
      <c r="S393" s="588">
        <v>0.0</v>
      </c>
      <c r="T393" s="588">
        <v>0.0</v>
      </c>
      <c r="U393" s="588">
        <v>0.9</v>
      </c>
      <c r="V393" s="416">
        <v>0.64</v>
      </c>
      <c r="W393" s="416">
        <v>2.94</v>
      </c>
      <c r="X393" s="586">
        <v>42614.0</v>
      </c>
      <c r="Y393" s="586">
        <v>42619.63055555556</v>
      </c>
      <c r="Z393" s="438" t="s">
        <v>1914</v>
      </c>
      <c r="AA393" s="438" t="s">
        <v>1915</v>
      </c>
      <c r="AB393" s="586">
        <v>42619.63055555556</v>
      </c>
      <c r="AC393" s="586">
        <v>42627.0</v>
      </c>
      <c r="AD393" s="586">
        <v>42627.0</v>
      </c>
      <c r="AE393" s="438" t="s">
        <v>1916</v>
      </c>
      <c r="AF393" s="438"/>
      <c r="AG393" s="586"/>
      <c r="AH393" s="586"/>
      <c r="AI393" s="589"/>
      <c r="AJ393" s="438"/>
      <c r="AK393" s="588">
        <v>5.89</v>
      </c>
      <c r="AL393" s="589">
        <v>0.0</v>
      </c>
      <c r="AM393" s="438" t="s">
        <v>1917</v>
      </c>
      <c r="AN393" s="438" t="s">
        <v>1918</v>
      </c>
      <c r="AO393" s="438" t="s">
        <v>1919</v>
      </c>
      <c r="AP393" s="438" t="s">
        <v>1920</v>
      </c>
      <c r="AQ393" s="438" t="s">
        <v>4014</v>
      </c>
      <c r="AR393" s="588">
        <v>0.0</v>
      </c>
      <c r="AS393" s="588">
        <v>0.0</v>
      </c>
      <c r="AT393" s="588">
        <v>0.0</v>
      </c>
      <c r="AU393" s="588">
        <v>0.0</v>
      </c>
      <c r="AV393" s="588">
        <v>0.0</v>
      </c>
      <c r="AW393" s="588">
        <v>0.68</v>
      </c>
      <c r="AX393" s="588">
        <v>19.43</v>
      </c>
      <c r="AY393" s="588">
        <v>0.0</v>
      </c>
      <c r="AZ393" s="588">
        <v>0.9</v>
      </c>
      <c r="BA393" s="588">
        <v>49.04</v>
      </c>
      <c r="BB393" s="589">
        <v>25866.0</v>
      </c>
      <c r="BC393" s="438" t="s">
        <v>1922</v>
      </c>
      <c r="BD393" s="438"/>
      <c r="BE393" s="438" t="s">
        <v>1923</v>
      </c>
      <c r="BF393" s="438" t="s">
        <v>1924</v>
      </c>
      <c r="BG393" s="438" t="s">
        <v>1925</v>
      </c>
      <c r="BH393" s="588">
        <v>0.0</v>
      </c>
      <c r="BI393" s="438" t="s">
        <v>1926</v>
      </c>
      <c r="BJ393" s="438" t="s">
        <v>1927</v>
      </c>
      <c r="BK393" s="438" t="s">
        <v>1928</v>
      </c>
      <c r="BL393" s="438" t="s">
        <v>1929</v>
      </c>
      <c r="BM393" s="438" t="s">
        <v>1930</v>
      </c>
      <c r="BN393" s="588">
        <v>29.9</v>
      </c>
      <c r="BO393" s="438" t="s">
        <v>1931</v>
      </c>
      <c r="BP393" s="438" t="s">
        <v>2152</v>
      </c>
      <c r="BQ393" s="438" t="s">
        <v>4015</v>
      </c>
      <c r="BR393" s="438" t="s">
        <v>3604</v>
      </c>
      <c r="BS393" s="438" t="s">
        <v>3605</v>
      </c>
      <c r="BT393" s="438" t="s">
        <v>1925</v>
      </c>
      <c r="BU393" s="589">
        <v>96.0</v>
      </c>
      <c r="BV393" s="438" t="s">
        <v>1936</v>
      </c>
      <c r="BW393" s="438"/>
      <c r="BX393" s="416">
        <f t="shared" si="3"/>
        <v>6.27</v>
      </c>
      <c r="BY393" s="89" t="s">
        <v>1943</v>
      </c>
      <c r="BZ393" s="89" t="s">
        <v>3112</v>
      </c>
    </row>
    <row r="394" ht="12.75" hidden="1" customHeight="1">
      <c r="A394" s="6">
        <v>45889.0</v>
      </c>
      <c r="B394" s="438" t="s">
        <v>4016</v>
      </c>
      <c r="C394" s="438" t="s">
        <v>4017</v>
      </c>
      <c r="D394" s="586">
        <v>42583.0</v>
      </c>
      <c r="E394" s="438" t="s">
        <v>4018</v>
      </c>
      <c r="F394" s="438" t="s">
        <v>1907</v>
      </c>
      <c r="G394" s="438" t="s">
        <v>1908</v>
      </c>
      <c r="H394" s="438" t="s">
        <v>1909</v>
      </c>
      <c r="I394" s="438" t="s">
        <v>2179</v>
      </c>
      <c r="J394" s="587">
        <v>1.0</v>
      </c>
      <c r="K394" s="416">
        <v>29.9</v>
      </c>
      <c r="L394" s="438" t="s">
        <v>1911</v>
      </c>
      <c r="M394" s="438" t="s">
        <v>4019</v>
      </c>
      <c r="N394" s="438" t="s">
        <v>2181</v>
      </c>
      <c r="O394" s="416">
        <v>1.64</v>
      </c>
      <c r="P394" s="588">
        <v>0.0</v>
      </c>
      <c r="Q394" s="588">
        <v>0.0</v>
      </c>
      <c r="R394" s="588">
        <v>2.07</v>
      </c>
      <c r="S394" s="588">
        <v>0.0</v>
      </c>
      <c r="T394" s="588">
        <v>0.0</v>
      </c>
      <c r="U394" s="588">
        <v>0.45</v>
      </c>
      <c r="V394" s="416">
        <v>0.39</v>
      </c>
      <c r="W394" s="416">
        <v>1.79</v>
      </c>
      <c r="X394" s="586">
        <v>42577.0</v>
      </c>
      <c r="Y394" s="586">
        <v>42590.6875</v>
      </c>
      <c r="Z394" s="438" t="s">
        <v>1914</v>
      </c>
      <c r="AA394" s="438" t="s">
        <v>1915</v>
      </c>
      <c r="AB394" s="586">
        <v>42590.6875</v>
      </c>
      <c r="AC394" s="586">
        <v>42592.0</v>
      </c>
      <c r="AD394" s="586">
        <v>42592.0</v>
      </c>
      <c r="AE394" s="438" t="s">
        <v>1916</v>
      </c>
      <c r="AF394" s="438"/>
      <c r="AG394" s="586"/>
      <c r="AH394" s="586"/>
      <c r="AI394" s="589"/>
      <c r="AJ394" s="438"/>
      <c r="AK394" s="588">
        <v>3.58</v>
      </c>
      <c r="AL394" s="589">
        <v>0.0</v>
      </c>
      <c r="AM394" s="438" t="s">
        <v>1917</v>
      </c>
      <c r="AN394" s="438" t="s">
        <v>1918</v>
      </c>
      <c r="AO394" s="438" t="s">
        <v>1919</v>
      </c>
      <c r="AP394" s="438" t="s">
        <v>1920</v>
      </c>
      <c r="AQ394" s="438" t="s">
        <v>4020</v>
      </c>
      <c r="AR394" s="588">
        <v>0.0</v>
      </c>
      <c r="AS394" s="588">
        <v>0.0</v>
      </c>
      <c r="AT394" s="588">
        <v>0.0</v>
      </c>
      <c r="AU394" s="588">
        <v>0.0</v>
      </c>
      <c r="AV394" s="588">
        <v>0.0</v>
      </c>
      <c r="AW394" s="588">
        <v>0.34</v>
      </c>
      <c r="AX394" s="588">
        <v>9.69</v>
      </c>
      <c r="AY394" s="588">
        <v>0.0</v>
      </c>
      <c r="AZ394" s="588">
        <v>0.45</v>
      </c>
      <c r="BA394" s="588">
        <v>29.9</v>
      </c>
      <c r="BB394" s="589">
        <v>24732.0</v>
      </c>
      <c r="BC394" s="438" t="s">
        <v>1922</v>
      </c>
      <c r="BD394" s="438"/>
      <c r="BE394" s="438" t="s">
        <v>1923</v>
      </c>
      <c r="BF394" s="438" t="s">
        <v>1924</v>
      </c>
      <c r="BG394" s="438" t="s">
        <v>1925</v>
      </c>
      <c r="BH394" s="588">
        <v>0.0</v>
      </c>
      <c r="BI394" s="438" t="s">
        <v>1926</v>
      </c>
      <c r="BJ394" s="438" t="s">
        <v>1927</v>
      </c>
      <c r="BK394" s="438" t="s">
        <v>1928</v>
      </c>
      <c r="BL394" s="438" t="s">
        <v>1929</v>
      </c>
      <c r="BM394" s="438" t="s">
        <v>1930</v>
      </c>
      <c r="BN394" s="588">
        <v>29.9</v>
      </c>
      <c r="BO394" s="438" t="s">
        <v>1931</v>
      </c>
      <c r="BP394" s="438" t="s">
        <v>1932</v>
      </c>
      <c r="BQ394" s="438" t="s">
        <v>4021</v>
      </c>
      <c r="BR394" s="438" t="s">
        <v>3604</v>
      </c>
      <c r="BS394" s="438" t="s">
        <v>3605</v>
      </c>
      <c r="BT394" s="438" t="s">
        <v>1936</v>
      </c>
      <c r="BU394" s="589"/>
      <c r="BV394" s="438" t="s">
        <v>1936</v>
      </c>
      <c r="BW394" s="438"/>
      <c r="BX394" s="416">
        <f t="shared" si="3"/>
        <v>3.82</v>
      </c>
      <c r="BY394" s="89" t="s">
        <v>1943</v>
      </c>
      <c r="BZ394" s="89" t="s">
        <v>4022</v>
      </c>
    </row>
    <row r="395" ht="12.75" hidden="1" customHeight="1">
      <c r="A395" s="6">
        <v>46197.0</v>
      </c>
      <c r="B395" s="438" t="s">
        <v>3826</v>
      </c>
      <c r="C395" s="438" t="s">
        <v>3827</v>
      </c>
      <c r="D395" s="586">
        <v>42830.0</v>
      </c>
      <c r="E395" s="438" t="s">
        <v>4023</v>
      </c>
      <c r="F395" s="438" t="s">
        <v>3791</v>
      </c>
      <c r="G395" s="438" t="s">
        <v>1908</v>
      </c>
      <c r="H395" s="438" t="s">
        <v>1909</v>
      </c>
      <c r="I395" s="438" t="s">
        <v>3900</v>
      </c>
      <c r="J395" s="587">
        <v>1.0</v>
      </c>
      <c r="K395" s="416">
        <v>12.92</v>
      </c>
      <c r="L395" s="438" t="s">
        <v>1911</v>
      </c>
      <c r="M395" s="438" t="s">
        <v>4024</v>
      </c>
      <c r="N395" s="438" t="s">
        <v>3734</v>
      </c>
      <c r="O395" s="416">
        <v>0.71</v>
      </c>
      <c r="P395" s="588">
        <v>0.0</v>
      </c>
      <c r="Q395" s="588">
        <v>0.0</v>
      </c>
      <c r="R395" s="588">
        <v>2.07</v>
      </c>
      <c r="S395" s="588">
        <v>0.0</v>
      </c>
      <c r="T395" s="588">
        <v>0.0</v>
      </c>
      <c r="U395" s="588">
        <v>0.45</v>
      </c>
      <c r="V395" s="416">
        <v>0.17</v>
      </c>
      <c r="W395" s="416">
        <v>0.78</v>
      </c>
      <c r="X395" s="586">
        <v>42830.0</v>
      </c>
      <c r="Y395" s="586">
        <v>42835.59027777778</v>
      </c>
      <c r="Z395" s="438" t="s">
        <v>1914</v>
      </c>
      <c r="AA395" s="438" t="s">
        <v>1915</v>
      </c>
      <c r="AB395" s="586">
        <v>42835.59027777778</v>
      </c>
      <c r="AC395" s="586">
        <v>42838.0</v>
      </c>
      <c r="AD395" s="586">
        <v>42838.0</v>
      </c>
      <c r="AE395" s="438" t="s">
        <v>1916</v>
      </c>
      <c r="AF395" s="438"/>
      <c r="AG395" s="586"/>
      <c r="AH395" s="586"/>
      <c r="AI395" s="589"/>
      <c r="AJ395" s="438"/>
      <c r="AK395" s="588">
        <v>1.55</v>
      </c>
      <c r="AL395" s="589">
        <v>0.0</v>
      </c>
      <c r="AM395" s="438" t="s">
        <v>1917</v>
      </c>
      <c r="AN395" s="438" t="s">
        <v>1918</v>
      </c>
      <c r="AO395" s="438" t="s">
        <v>1919</v>
      </c>
      <c r="AP395" s="438" t="s">
        <v>1920</v>
      </c>
      <c r="AQ395" s="438" t="s">
        <v>4025</v>
      </c>
      <c r="AR395" s="588">
        <v>0.0</v>
      </c>
      <c r="AS395" s="588">
        <v>0.0</v>
      </c>
      <c r="AT395" s="588">
        <v>0.0</v>
      </c>
      <c r="AU395" s="588">
        <v>0.0</v>
      </c>
      <c r="AV395" s="588">
        <v>0.0</v>
      </c>
      <c r="AW395" s="588">
        <v>0.0</v>
      </c>
      <c r="AX395" s="588">
        <v>2.6</v>
      </c>
      <c r="AY395" s="588">
        <v>0.0</v>
      </c>
      <c r="AZ395" s="588">
        <v>0.45</v>
      </c>
      <c r="BA395" s="588">
        <v>12.92</v>
      </c>
      <c r="BB395" s="589">
        <v>27934.0</v>
      </c>
      <c r="BC395" s="438" t="s">
        <v>1922</v>
      </c>
      <c r="BD395" s="438"/>
      <c r="BE395" s="438" t="s">
        <v>1923</v>
      </c>
      <c r="BF395" s="438" t="s">
        <v>3693</v>
      </c>
      <c r="BG395" s="438" t="s">
        <v>1936</v>
      </c>
      <c r="BH395" s="588">
        <v>0.0</v>
      </c>
      <c r="BI395" s="438" t="s">
        <v>1926</v>
      </c>
      <c r="BJ395" s="438" t="s">
        <v>1953</v>
      </c>
      <c r="BK395" s="438" t="s">
        <v>1954</v>
      </c>
      <c r="BL395" s="438"/>
      <c r="BM395" s="438"/>
      <c r="BN395" s="588">
        <v>19.9</v>
      </c>
      <c r="BO395" s="438" t="s">
        <v>1931</v>
      </c>
      <c r="BP395" s="438" t="s">
        <v>3215</v>
      </c>
      <c r="BQ395" s="438"/>
      <c r="BR395" s="438" t="s">
        <v>3604</v>
      </c>
      <c r="BS395" s="438" t="s">
        <v>3605</v>
      </c>
      <c r="BT395" s="438" t="s">
        <v>1925</v>
      </c>
      <c r="BU395" s="589">
        <v>182.0</v>
      </c>
      <c r="BV395" s="438" t="s">
        <v>1936</v>
      </c>
      <c r="BW395" s="438"/>
      <c r="BX395" s="416">
        <f t="shared" si="3"/>
        <v>1.66</v>
      </c>
      <c r="BY395" s="89" t="s">
        <v>1943</v>
      </c>
      <c r="BZ395" s="89" t="s">
        <v>4026</v>
      </c>
    </row>
    <row r="396" ht="12.75" hidden="1" customHeight="1">
      <c r="A396" s="6">
        <v>46219.0</v>
      </c>
      <c r="B396" s="438" t="s">
        <v>4027</v>
      </c>
      <c r="C396" s="438" t="s">
        <v>4028</v>
      </c>
      <c r="D396" s="586">
        <v>42583.0</v>
      </c>
      <c r="E396" s="438" t="s">
        <v>4029</v>
      </c>
      <c r="F396" s="438" t="s">
        <v>3632</v>
      </c>
      <c r="G396" s="438" t="s">
        <v>1948</v>
      </c>
      <c r="H396" s="438" t="s">
        <v>1909</v>
      </c>
      <c r="I396" s="438" t="s">
        <v>2179</v>
      </c>
      <c r="J396" s="587">
        <v>2.0</v>
      </c>
      <c r="K396" s="416">
        <v>80.9</v>
      </c>
      <c r="L396" s="438" t="s">
        <v>1949</v>
      </c>
      <c r="M396" s="438" t="s">
        <v>4030</v>
      </c>
      <c r="N396" s="438" t="s">
        <v>2181</v>
      </c>
      <c r="O396" s="416">
        <v>4.44</v>
      </c>
      <c r="P396" s="588">
        <v>0.0</v>
      </c>
      <c r="Q396" s="588">
        <v>0.0</v>
      </c>
      <c r="R396" s="588">
        <v>7.488</v>
      </c>
      <c r="S396" s="588">
        <v>0.0</v>
      </c>
      <c r="T396" s="588">
        <v>0.0</v>
      </c>
      <c r="U396" s="588">
        <v>0.9</v>
      </c>
      <c r="V396" s="416">
        <v>1.05</v>
      </c>
      <c r="W396" s="416">
        <v>4.85</v>
      </c>
      <c r="X396" s="586">
        <v>42573.0</v>
      </c>
      <c r="Y396" s="586">
        <v>42591.69236111111</v>
      </c>
      <c r="Z396" s="438" t="s">
        <v>1914</v>
      </c>
      <c r="AA396" s="438" t="s">
        <v>1915</v>
      </c>
      <c r="AB396" s="586">
        <v>42591.69236111111</v>
      </c>
      <c r="AC396" s="586">
        <v>42584.0</v>
      </c>
      <c r="AD396" s="586">
        <v>42584.0</v>
      </c>
      <c r="AE396" s="438" t="s">
        <v>1916</v>
      </c>
      <c r="AF396" s="438"/>
      <c r="AG396" s="586"/>
      <c r="AH396" s="586"/>
      <c r="AI396" s="589"/>
      <c r="AJ396" s="438"/>
      <c r="AK396" s="588">
        <v>9.71</v>
      </c>
      <c r="AL396" s="589">
        <v>0.0</v>
      </c>
      <c r="AM396" s="438" t="s">
        <v>1917</v>
      </c>
      <c r="AN396" s="438" t="s">
        <v>1918</v>
      </c>
      <c r="AO396" s="438" t="s">
        <v>1919</v>
      </c>
      <c r="AP396" s="438" t="s">
        <v>1920</v>
      </c>
      <c r="AQ396" s="438" t="s">
        <v>4031</v>
      </c>
      <c r="AR396" s="588">
        <v>0.0</v>
      </c>
      <c r="AS396" s="588">
        <v>0.0</v>
      </c>
      <c r="AT396" s="588">
        <v>0.0</v>
      </c>
      <c r="AU396" s="588">
        <v>0.0</v>
      </c>
      <c r="AV396" s="588">
        <v>0.0</v>
      </c>
      <c r="AW396" s="588">
        <v>0.71</v>
      </c>
      <c r="AX396" s="588">
        <v>6.45</v>
      </c>
      <c r="AY396" s="588">
        <v>0.0</v>
      </c>
      <c r="AZ396" s="588">
        <v>0.9</v>
      </c>
      <c r="BA396" s="588">
        <v>80.9</v>
      </c>
      <c r="BB396" s="589">
        <v>24734.0</v>
      </c>
      <c r="BC396" s="438" t="s">
        <v>1922</v>
      </c>
      <c r="BD396" s="438"/>
      <c r="BE396" s="438" t="s">
        <v>1952</v>
      </c>
      <c r="BF396" s="438" t="s">
        <v>1924</v>
      </c>
      <c r="BG396" s="438" t="s">
        <v>1925</v>
      </c>
      <c r="BH396" s="588">
        <v>0.0</v>
      </c>
      <c r="BI396" s="438" t="s">
        <v>1926</v>
      </c>
      <c r="BJ396" s="438" t="s">
        <v>1927</v>
      </c>
      <c r="BK396" s="438" t="s">
        <v>1928</v>
      </c>
      <c r="BL396" s="438" t="s">
        <v>1929</v>
      </c>
      <c r="BM396" s="438" t="s">
        <v>1930</v>
      </c>
      <c r="BN396" s="588">
        <v>59.9</v>
      </c>
      <c r="BO396" s="438" t="s">
        <v>1955</v>
      </c>
      <c r="BP396" s="438" t="s">
        <v>1967</v>
      </c>
      <c r="BQ396" s="438" t="s">
        <v>4032</v>
      </c>
      <c r="BR396" s="438" t="s">
        <v>3775</v>
      </c>
      <c r="BS396" s="438" t="s">
        <v>3776</v>
      </c>
      <c r="BT396" s="438" t="s">
        <v>1936</v>
      </c>
      <c r="BU396" s="589"/>
      <c r="BV396" s="438" t="s">
        <v>1936</v>
      </c>
      <c r="BW396" s="438"/>
      <c r="BX396" s="416">
        <f t="shared" si="3"/>
        <v>10.34</v>
      </c>
      <c r="BY396" s="89" t="s">
        <v>1943</v>
      </c>
      <c r="BZ396" s="89" t="s">
        <v>4033</v>
      </c>
    </row>
    <row r="397" ht="12.75" hidden="1" customHeight="1">
      <c r="A397" s="6">
        <v>46219.0</v>
      </c>
      <c r="B397" s="438" t="s">
        <v>4027</v>
      </c>
      <c r="C397" s="438" t="s">
        <v>4028</v>
      </c>
      <c r="D397" s="586">
        <v>42583.0</v>
      </c>
      <c r="E397" s="438" t="s">
        <v>4029</v>
      </c>
      <c r="F397" s="438" t="s">
        <v>3632</v>
      </c>
      <c r="G397" s="438" t="s">
        <v>1908</v>
      </c>
      <c r="H397" s="438" t="s">
        <v>1909</v>
      </c>
      <c r="I397" s="438" t="s">
        <v>2179</v>
      </c>
      <c r="J397" s="587">
        <v>2.0</v>
      </c>
      <c r="K397" s="416">
        <v>40.38</v>
      </c>
      <c r="L397" s="438" t="s">
        <v>1911</v>
      </c>
      <c r="M397" s="438" t="s">
        <v>4030</v>
      </c>
      <c r="N397" s="438" t="s">
        <v>2181</v>
      </c>
      <c r="O397" s="416">
        <v>2.21</v>
      </c>
      <c r="P397" s="588">
        <v>0.0</v>
      </c>
      <c r="Q397" s="588">
        <v>0.0</v>
      </c>
      <c r="R397" s="588">
        <v>4.14</v>
      </c>
      <c r="S397" s="588">
        <v>0.0</v>
      </c>
      <c r="T397" s="588">
        <v>0.0</v>
      </c>
      <c r="U397" s="588">
        <v>0.9</v>
      </c>
      <c r="V397" s="416">
        <v>0.52</v>
      </c>
      <c r="W397" s="416">
        <v>2.42</v>
      </c>
      <c r="X397" s="586">
        <v>42573.0</v>
      </c>
      <c r="Y397" s="586">
        <v>42591.69236111111</v>
      </c>
      <c r="Z397" s="438" t="s">
        <v>1914</v>
      </c>
      <c r="AA397" s="438" t="s">
        <v>1915</v>
      </c>
      <c r="AB397" s="586">
        <v>42591.69236111111</v>
      </c>
      <c r="AC397" s="586">
        <v>42584.0</v>
      </c>
      <c r="AD397" s="586">
        <v>42584.0</v>
      </c>
      <c r="AE397" s="438" t="s">
        <v>1916</v>
      </c>
      <c r="AF397" s="438"/>
      <c r="AG397" s="586"/>
      <c r="AH397" s="586"/>
      <c r="AI397" s="589"/>
      <c r="AJ397" s="438"/>
      <c r="AK397" s="588">
        <v>4.84</v>
      </c>
      <c r="AL397" s="589">
        <v>0.0</v>
      </c>
      <c r="AM397" s="438" t="s">
        <v>1917</v>
      </c>
      <c r="AN397" s="438" t="s">
        <v>1918</v>
      </c>
      <c r="AO397" s="438" t="s">
        <v>1919</v>
      </c>
      <c r="AP397" s="438" t="s">
        <v>1920</v>
      </c>
      <c r="AQ397" s="438" t="s">
        <v>4031</v>
      </c>
      <c r="AR397" s="588">
        <v>0.0</v>
      </c>
      <c r="AS397" s="588">
        <v>0.0</v>
      </c>
      <c r="AT397" s="588">
        <v>0.0</v>
      </c>
      <c r="AU397" s="588">
        <v>0.0</v>
      </c>
      <c r="AV397" s="588">
        <v>0.0</v>
      </c>
      <c r="AW397" s="588">
        <v>0.65</v>
      </c>
      <c r="AX397" s="588">
        <v>6.05</v>
      </c>
      <c r="AY397" s="588">
        <v>0.0</v>
      </c>
      <c r="AZ397" s="588">
        <v>0.9</v>
      </c>
      <c r="BA397" s="588">
        <v>40.38</v>
      </c>
      <c r="BB397" s="589">
        <v>24732.0</v>
      </c>
      <c r="BC397" s="438" t="s">
        <v>1922</v>
      </c>
      <c r="BD397" s="438"/>
      <c r="BE397" s="438" t="s">
        <v>1923</v>
      </c>
      <c r="BF397" s="438" t="s">
        <v>1924</v>
      </c>
      <c r="BG397" s="438" t="s">
        <v>1925</v>
      </c>
      <c r="BH397" s="588">
        <v>0.0</v>
      </c>
      <c r="BI397" s="438" t="s">
        <v>1926</v>
      </c>
      <c r="BJ397" s="438" t="s">
        <v>1927</v>
      </c>
      <c r="BK397" s="438" t="s">
        <v>1928</v>
      </c>
      <c r="BL397" s="438" t="s">
        <v>1929</v>
      </c>
      <c r="BM397" s="438" t="s">
        <v>1930</v>
      </c>
      <c r="BN397" s="588">
        <v>29.9</v>
      </c>
      <c r="BO397" s="438" t="s">
        <v>1931</v>
      </c>
      <c r="BP397" s="438" t="s">
        <v>1967</v>
      </c>
      <c r="BQ397" s="438" t="s">
        <v>4032</v>
      </c>
      <c r="BR397" s="438" t="s">
        <v>3604</v>
      </c>
      <c r="BS397" s="438" t="s">
        <v>3605</v>
      </c>
      <c r="BT397" s="438" t="s">
        <v>1936</v>
      </c>
      <c r="BU397" s="589"/>
      <c r="BV397" s="438" t="s">
        <v>1936</v>
      </c>
      <c r="BW397" s="438"/>
      <c r="BX397" s="416">
        <f t="shared" si="3"/>
        <v>5.15</v>
      </c>
      <c r="BY397" s="89" t="s">
        <v>1943</v>
      </c>
      <c r="BZ397" s="89" t="s">
        <v>4033</v>
      </c>
    </row>
    <row r="398" ht="12.75" hidden="1" customHeight="1">
      <c r="A398" s="6">
        <v>46219.0</v>
      </c>
      <c r="B398" s="438" t="s">
        <v>4027</v>
      </c>
      <c r="C398" s="438" t="s">
        <v>4028</v>
      </c>
      <c r="D398" s="586">
        <v>42769.0</v>
      </c>
      <c r="E398" s="438" t="s">
        <v>4034</v>
      </c>
      <c r="F398" s="438" t="s">
        <v>3632</v>
      </c>
      <c r="G398" s="438" t="s">
        <v>1908</v>
      </c>
      <c r="H398" s="438" t="s">
        <v>1909</v>
      </c>
      <c r="I398" s="438" t="s">
        <v>3839</v>
      </c>
      <c r="J398" s="587">
        <v>2.0</v>
      </c>
      <c r="K398" s="416">
        <v>26.88</v>
      </c>
      <c r="L398" s="438" t="s">
        <v>1911</v>
      </c>
      <c r="M398" s="438" t="s">
        <v>4035</v>
      </c>
      <c r="N398" s="438" t="s">
        <v>3734</v>
      </c>
      <c r="O398" s="416">
        <v>1.48</v>
      </c>
      <c r="P398" s="588">
        <v>0.0</v>
      </c>
      <c r="Q398" s="588">
        <v>0.0</v>
      </c>
      <c r="R398" s="588">
        <v>4.14</v>
      </c>
      <c r="S398" s="588">
        <v>0.0</v>
      </c>
      <c r="T398" s="588">
        <v>0.0</v>
      </c>
      <c r="U398" s="588">
        <v>0.9</v>
      </c>
      <c r="V398" s="416">
        <v>0.35</v>
      </c>
      <c r="W398" s="416">
        <v>1.61</v>
      </c>
      <c r="X398" s="586">
        <v>42769.0</v>
      </c>
      <c r="Y398" s="586">
        <v>42772.513194444444</v>
      </c>
      <c r="Z398" s="438" t="s">
        <v>1914</v>
      </c>
      <c r="AA398" s="438" t="s">
        <v>1915</v>
      </c>
      <c r="AB398" s="586">
        <v>42772.513194444444</v>
      </c>
      <c r="AC398" s="586">
        <v>42776.0</v>
      </c>
      <c r="AD398" s="586">
        <v>42776.0</v>
      </c>
      <c r="AE398" s="438" t="s">
        <v>1916</v>
      </c>
      <c r="AF398" s="438"/>
      <c r="AG398" s="586"/>
      <c r="AH398" s="586"/>
      <c r="AI398" s="589"/>
      <c r="AJ398" s="438"/>
      <c r="AK398" s="588">
        <v>3.23</v>
      </c>
      <c r="AL398" s="589">
        <v>0.0</v>
      </c>
      <c r="AM398" s="438" t="s">
        <v>1917</v>
      </c>
      <c r="AN398" s="438" t="s">
        <v>1918</v>
      </c>
      <c r="AO398" s="438" t="s">
        <v>1919</v>
      </c>
      <c r="AP398" s="438" t="s">
        <v>1920</v>
      </c>
      <c r="AQ398" s="438" t="s">
        <v>4036</v>
      </c>
      <c r="AR398" s="588">
        <v>0.0</v>
      </c>
      <c r="AS398" s="588">
        <v>0.0</v>
      </c>
      <c r="AT398" s="588">
        <v>0.0</v>
      </c>
      <c r="AU398" s="588">
        <v>0.0</v>
      </c>
      <c r="AV398" s="588">
        <v>0.0</v>
      </c>
      <c r="AW398" s="588">
        <v>0.0</v>
      </c>
      <c r="AX398" s="588">
        <v>0.33</v>
      </c>
      <c r="AY398" s="588">
        <v>0.0</v>
      </c>
      <c r="AZ398" s="588">
        <v>0.9</v>
      </c>
      <c r="BA398" s="588">
        <v>26.88</v>
      </c>
      <c r="BB398" s="589">
        <v>27464.0</v>
      </c>
      <c r="BC398" s="438" t="s">
        <v>1922</v>
      </c>
      <c r="BD398" s="438"/>
      <c r="BE398" s="438" t="s">
        <v>1923</v>
      </c>
      <c r="BF398" s="438" t="s">
        <v>1924</v>
      </c>
      <c r="BG398" s="438" t="s">
        <v>1925</v>
      </c>
      <c r="BH398" s="588">
        <v>0.0</v>
      </c>
      <c r="BI398" s="438" t="s">
        <v>1926</v>
      </c>
      <c r="BJ398" s="438" t="s">
        <v>2212</v>
      </c>
      <c r="BK398" s="438" t="s">
        <v>2213</v>
      </c>
      <c r="BL398" s="438"/>
      <c r="BM398" s="438"/>
      <c r="BN398" s="588">
        <v>19.9</v>
      </c>
      <c r="BO398" s="438" t="s">
        <v>1931</v>
      </c>
      <c r="BP398" s="438" t="s">
        <v>1967</v>
      </c>
      <c r="BQ398" s="438"/>
      <c r="BR398" s="438" t="s">
        <v>3604</v>
      </c>
      <c r="BS398" s="438" t="s">
        <v>3605</v>
      </c>
      <c r="BT398" s="438" t="s">
        <v>1925</v>
      </c>
      <c r="BU398" s="589">
        <v>151.0</v>
      </c>
      <c r="BV398" s="438" t="s">
        <v>1936</v>
      </c>
      <c r="BW398" s="438"/>
      <c r="BX398" s="416">
        <f t="shared" si="3"/>
        <v>3.44</v>
      </c>
      <c r="BY398" s="89" t="s">
        <v>1943</v>
      </c>
      <c r="BZ398" s="89" t="s">
        <v>4033</v>
      </c>
    </row>
    <row r="399" ht="12.75" hidden="1" customHeight="1">
      <c r="A399" s="311">
        <v>46219.0</v>
      </c>
      <c r="B399" s="591" t="s">
        <v>4027</v>
      </c>
      <c r="C399" s="438" t="s">
        <v>4028</v>
      </c>
      <c r="D399" s="592">
        <v>42887.0</v>
      </c>
      <c r="E399" s="591" t="s">
        <v>4037</v>
      </c>
      <c r="F399" s="438" t="s">
        <v>3632</v>
      </c>
      <c r="G399" s="438" t="s">
        <v>1908</v>
      </c>
      <c r="H399" s="591" t="s">
        <v>1909</v>
      </c>
      <c r="I399" s="438" t="s">
        <v>4038</v>
      </c>
      <c r="J399" s="593">
        <v>1.0</v>
      </c>
      <c r="K399" s="594">
        <v>13.44</v>
      </c>
      <c r="L399" s="438" t="s">
        <v>1911</v>
      </c>
      <c r="M399" s="438" t="s">
        <v>4039</v>
      </c>
      <c r="N399" s="438" t="s">
        <v>3734</v>
      </c>
      <c r="O399" s="594">
        <v>0.74</v>
      </c>
      <c r="P399" s="588">
        <v>0.0</v>
      </c>
      <c r="Q399" s="588">
        <v>0.0</v>
      </c>
      <c r="R399" s="588">
        <v>2.07</v>
      </c>
      <c r="S399" s="588">
        <v>0.0</v>
      </c>
      <c r="T399" s="588">
        <v>0.0</v>
      </c>
      <c r="U399" s="588">
        <v>0.45</v>
      </c>
      <c r="V399" s="594">
        <v>0.17</v>
      </c>
      <c r="W399" s="594">
        <v>0.81</v>
      </c>
      <c r="X399" s="586">
        <v>42879.0</v>
      </c>
      <c r="Y399" s="586">
        <v>42884.50555555556</v>
      </c>
      <c r="Z399" s="438" t="s">
        <v>1914</v>
      </c>
      <c r="AA399" s="438" t="s">
        <v>1915</v>
      </c>
      <c r="AB399" s="586">
        <v>42884.50555555556</v>
      </c>
      <c r="AC399" s="586">
        <v>42884.0</v>
      </c>
      <c r="AD399" s="586">
        <v>42884.0</v>
      </c>
      <c r="AE399" s="438" t="s">
        <v>1916</v>
      </c>
      <c r="AF399" s="438"/>
      <c r="AG399" s="586"/>
      <c r="AH399" s="586"/>
      <c r="AI399" s="589"/>
      <c r="AJ399" s="438"/>
      <c r="AK399" s="588">
        <v>1.61</v>
      </c>
      <c r="AL399" s="589">
        <v>0.0</v>
      </c>
      <c r="AM399" s="438" t="s">
        <v>1917</v>
      </c>
      <c r="AN399" s="438" t="s">
        <v>1918</v>
      </c>
      <c r="AO399" s="591" t="s">
        <v>1919</v>
      </c>
      <c r="AP399" s="438" t="s">
        <v>1920</v>
      </c>
      <c r="AQ399" s="438" t="s">
        <v>4040</v>
      </c>
      <c r="AR399" s="588">
        <v>0.0</v>
      </c>
      <c r="AS399" s="588">
        <v>0.0</v>
      </c>
      <c r="AT399" s="588">
        <v>0.0</v>
      </c>
      <c r="AU399" s="588">
        <v>0.0</v>
      </c>
      <c r="AV399" s="588">
        <v>0.0</v>
      </c>
      <c r="AW399" s="588">
        <v>0.0</v>
      </c>
      <c r="AX399" s="588">
        <v>1.31</v>
      </c>
      <c r="AY399" s="588">
        <v>0.0</v>
      </c>
      <c r="AZ399" s="588">
        <v>0.45</v>
      </c>
      <c r="BA399" s="588">
        <v>13.44</v>
      </c>
      <c r="BB399" s="589">
        <v>27936.0</v>
      </c>
      <c r="BC399" s="438" t="s">
        <v>1922</v>
      </c>
      <c r="BD399" s="438"/>
      <c r="BE399" s="438" t="s">
        <v>1923</v>
      </c>
      <c r="BF399" s="438" t="s">
        <v>1924</v>
      </c>
      <c r="BG399" s="438" t="s">
        <v>1925</v>
      </c>
      <c r="BH399" s="588">
        <v>0.0</v>
      </c>
      <c r="BI399" s="438" t="s">
        <v>1926</v>
      </c>
      <c r="BJ399" s="438" t="s">
        <v>2212</v>
      </c>
      <c r="BK399" s="438" t="s">
        <v>2213</v>
      </c>
      <c r="BL399" s="438"/>
      <c r="BM399" s="438"/>
      <c r="BN399" s="588">
        <v>19.9</v>
      </c>
      <c r="BO399" s="438" t="s">
        <v>1931</v>
      </c>
      <c r="BP399" s="438" t="s">
        <v>1967</v>
      </c>
      <c r="BQ399" s="438"/>
      <c r="BR399" s="438" t="s">
        <v>3604</v>
      </c>
      <c r="BS399" s="438" t="s">
        <v>3605</v>
      </c>
      <c r="BT399" s="438" t="s">
        <v>1925</v>
      </c>
      <c r="BU399" s="589">
        <v>191.0</v>
      </c>
      <c r="BV399" s="438" t="s">
        <v>1936</v>
      </c>
      <c r="BW399" s="438"/>
      <c r="BX399" s="594">
        <f t="shared" si="3"/>
        <v>1.72</v>
      </c>
      <c r="BY399" s="311" t="s">
        <v>1943</v>
      </c>
      <c r="BZ399" s="311" t="s">
        <v>4033</v>
      </c>
    </row>
    <row r="400" ht="12.75" hidden="1" customHeight="1">
      <c r="A400" s="311">
        <v>46219.0</v>
      </c>
      <c r="B400" s="591" t="s">
        <v>4027</v>
      </c>
      <c r="C400" s="438" t="s">
        <v>4028</v>
      </c>
      <c r="D400" s="592">
        <v>42917.0</v>
      </c>
      <c r="E400" s="591" t="s">
        <v>4041</v>
      </c>
      <c r="F400" s="438" t="s">
        <v>3632</v>
      </c>
      <c r="G400" s="438" t="s">
        <v>1908</v>
      </c>
      <c r="H400" s="591" t="s">
        <v>1909</v>
      </c>
      <c r="I400" s="438" t="s">
        <v>4042</v>
      </c>
      <c r="J400" s="593">
        <v>1.0</v>
      </c>
      <c r="K400" s="594">
        <v>13.44</v>
      </c>
      <c r="L400" s="438" t="s">
        <v>1911</v>
      </c>
      <c r="M400" s="438" t="s">
        <v>4043</v>
      </c>
      <c r="N400" s="438" t="s">
        <v>4044</v>
      </c>
      <c r="O400" s="594">
        <v>0.74</v>
      </c>
      <c r="P400" s="588">
        <v>0.0</v>
      </c>
      <c r="Q400" s="588">
        <v>0.0</v>
      </c>
      <c r="R400" s="588">
        <v>2.07</v>
      </c>
      <c r="S400" s="588">
        <v>0.0</v>
      </c>
      <c r="T400" s="588">
        <v>0.0</v>
      </c>
      <c r="U400" s="588">
        <v>0.45</v>
      </c>
      <c r="V400" s="594">
        <v>0.17</v>
      </c>
      <c r="W400" s="594">
        <v>0.81</v>
      </c>
      <c r="X400" s="586">
        <v>42915.0</v>
      </c>
      <c r="Y400" s="586">
        <v>42919.5125</v>
      </c>
      <c r="Z400" s="438" t="s">
        <v>1914</v>
      </c>
      <c r="AA400" s="438" t="s">
        <v>1915</v>
      </c>
      <c r="AB400" s="586">
        <v>42919.5125</v>
      </c>
      <c r="AC400" s="586">
        <v>42921.0</v>
      </c>
      <c r="AD400" s="586">
        <v>42922.0</v>
      </c>
      <c r="AE400" s="438" t="s">
        <v>1916</v>
      </c>
      <c r="AF400" s="438"/>
      <c r="AG400" s="586"/>
      <c r="AH400" s="586"/>
      <c r="AI400" s="589"/>
      <c r="AJ400" s="438"/>
      <c r="AK400" s="588">
        <v>1.61</v>
      </c>
      <c r="AL400" s="589">
        <v>0.0</v>
      </c>
      <c r="AM400" s="438" t="s">
        <v>1917</v>
      </c>
      <c r="AN400" s="438" t="s">
        <v>1918</v>
      </c>
      <c r="AO400" s="591" t="s">
        <v>1919</v>
      </c>
      <c r="AP400" s="438" t="s">
        <v>1920</v>
      </c>
      <c r="AQ400" s="438" t="s">
        <v>4045</v>
      </c>
      <c r="AR400" s="588">
        <v>0.0</v>
      </c>
      <c r="AS400" s="588">
        <v>0.0</v>
      </c>
      <c r="AT400" s="588">
        <v>0.0</v>
      </c>
      <c r="AU400" s="588">
        <v>0.0</v>
      </c>
      <c r="AV400" s="588">
        <v>0.0</v>
      </c>
      <c r="AW400" s="588">
        <v>0.0</v>
      </c>
      <c r="AX400" s="588">
        <v>0.7</v>
      </c>
      <c r="AY400" s="588">
        <v>0.0</v>
      </c>
      <c r="AZ400" s="588">
        <v>0.45</v>
      </c>
      <c r="BA400" s="588">
        <v>13.44</v>
      </c>
      <c r="BB400" s="589">
        <v>28918.0</v>
      </c>
      <c r="BC400" s="438" t="s">
        <v>1922</v>
      </c>
      <c r="BD400" s="438"/>
      <c r="BE400" s="438" t="s">
        <v>1923</v>
      </c>
      <c r="BF400" s="438" t="s">
        <v>1924</v>
      </c>
      <c r="BG400" s="438" t="s">
        <v>1925</v>
      </c>
      <c r="BH400" s="588">
        <v>0.0</v>
      </c>
      <c r="BI400" s="438" t="s">
        <v>1926</v>
      </c>
      <c r="BJ400" s="438" t="s">
        <v>2212</v>
      </c>
      <c r="BK400" s="438" t="s">
        <v>2213</v>
      </c>
      <c r="BL400" s="438"/>
      <c r="BM400" s="438"/>
      <c r="BN400" s="588">
        <v>19.9</v>
      </c>
      <c r="BO400" s="438" t="s">
        <v>1931</v>
      </c>
      <c r="BP400" s="438" t="s">
        <v>1967</v>
      </c>
      <c r="BQ400" s="438"/>
      <c r="BR400" s="438" t="s">
        <v>3604</v>
      </c>
      <c r="BS400" s="438" t="s">
        <v>3605</v>
      </c>
      <c r="BT400" s="438" t="s">
        <v>1925</v>
      </c>
      <c r="BU400" s="589">
        <v>204.0</v>
      </c>
      <c r="BV400" s="438" t="s">
        <v>1936</v>
      </c>
      <c r="BW400" s="438"/>
      <c r="BX400" s="594">
        <f t="shared" si="3"/>
        <v>1.72</v>
      </c>
      <c r="BY400" s="311" t="s">
        <v>1943</v>
      </c>
      <c r="BZ400" s="311" t="s">
        <v>4033</v>
      </c>
    </row>
    <row r="401" ht="12.75" hidden="1" customHeight="1">
      <c r="A401" s="311">
        <v>46219.0</v>
      </c>
      <c r="B401" s="591" t="s">
        <v>4027</v>
      </c>
      <c r="C401" s="438" t="s">
        <v>4028</v>
      </c>
      <c r="D401" s="592">
        <v>42927.0</v>
      </c>
      <c r="E401" s="591" t="s">
        <v>4046</v>
      </c>
      <c r="F401" s="438" t="s">
        <v>3632</v>
      </c>
      <c r="G401" s="438" t="s">
        <v>1948</v>
      </c>
      <c r="H401" s="591" t="s">
        <v>1909</v>
      </c>
      <c r="I401" s="438" t="s">
        <v>4047</v>
      </c>
      <c r="J401" s="593">
        <v>1.0</v>
      </c>
      <c r="K401" s="594">
        <v>26.95</v>
      </c>
      <c r="L401" s="438" t="s">
        <v>1949</v>
      </c>
      <c r="M401" s="438" t="s">
        <v>4048</v>
      </c>
      <c r="N401" s="438" t="s">
        <v>3734</v>
      </c>
      <c r="O401" s="594">
        <v>1.48</v>
      </c>
      <c r="P401" s="588">
        <v>0.0</v>
      </c>
      <c r="Q401" s="588">
        <v>0.0</v>
      </c>
      <c r="R401" s="588">
        <v>3.744</v>
      </c>
      <c r="S401" s="588">
        <v>0.0</v>
      </c>
      <c r="T401" s="588">
        <v>0.0</v>
      </c>
      <c r="U401" s="588">
        <v>0.45</v>
      </c>
      <c r="V401" s="594">
        <v>0.35</v>
      </c>
      <c r="W401" s="594">
        <v>1.62</v>
      </c>
      <c r="X401" s="586">
        <v>42927.0</v>
      </c>
      <c r="Y401" s="586">
        <v>42930.708333333336</v>
      </c>
      <c r="Z401" s="438" t="s">
        <v>1914</v>
      </c>
      <c r="AA401" s="438" t="s">
        <v>1915</v>
      </c>
      <c r="AB401" s="586">
        <v>42930.708333333336</v>
      </c>
      <c r="AC401" s="586">
        <v>42930.0</v>
      </c>
      <c r="AD401" s="586">
        <v>42930.0</v>
      </c>
      <c r="AE401" s="438" t="s">
        <v>1916</v>
      </c>
      <c r="AF401" s="438"/>
      <c r="AG401" s="586"/>
      <c r="AH401" s="586"/>
      <c r="AI401" s="589"/>
      <c r="AJ401" s="438"/>
      <c r="AK401" s="588">
        <v>3.24</v>
      </c>
      <c r="AL401" s="589">
        <v>0.0</v>
      </c>
      <c r="AM401" s="438" t="s">
        <v>1917</v>
      </c>
      <c r="AN401" s="438" t="s">
        <v>1918</v>
      </c>
      <c r="AO401" s="591" t="s">
        <v>1919</v>
      </c>
      <c r="AP401" s="438" t="s">
        <v>1920</v>
      </c>
      <c r="AQ401" s="438" t="s">
        <v>4049</v>
      </c>
      <c r="AR401" s="588">
        <v>0.0</v>
      </c>
      <c r="AS401" s="588">
        <v>0.0</v>
      </c>
      <c r="AT401" s="588">
        <v>0.0</v>
      </c>
      <c r="AU401" s="588">
        <v>0.0</v>
      </c>
      <c r="AV401" s="588">
        <v>0.0</v>
      </c>
      <c r="AW401" s="588">
        <v>0.0</v>
      </c>
      <c r="AX401" s="588">
        <v>0.45</v>
      </c>
      <c r="AY401" s="588">
        <v>0.0</v>
      </c>
      <c r="AZ401" s="588">
        <v>0.45</v>
      </c>
      <c r="BA401" s="588">
        <v>26.95</v>
      </c>
      <c r="BB401" s="589">
        <v>29060.0</v>
      </c>
      <c r="BC401" s="438" t="s">
        <v>1922</v>
      </c>
      <c r="BD401" s="438"/>
      <c r="BE401" s="438" t="s">
        <v>1952</v>
      </c>
      <c r="BF401" s="438" t="s">
        <v>1924</v>
      </c>
      <c r="BG401" s="438" t="s">
        <v>1925</v>
      </c>
      <c r="BH401" s="588">
        <v>0.0</v>
      </c>
      <c r="BI401" s="438" t="s">
        <v>1926</v>
      </c>
      <c r="BJ401" s="438" t="s">
        <v>3954</v>
      </c>
      <c r="BK401" s="438" t="s">
        <v>3955</v>
      </c>
      <c r="BL401" s="438"/>
      <c r="BM401" s="438"/>
      <c r="BN401" s="588">
        <v>39.9</v>
      </c>
      <c r="BO401" s="438" t="s">
        <v>1955</v>
      </c>
      <c r="BP401" s="438" t="s">
        <v>1967</v>
      </c>
      <c r="BQ401" s="438"/>
      <c r="BR401" s="438" t="s">
        <v>3775</v>
      </c>
      <c r="BS401" s="438" t="s">
        <v>3776</v>
      </c>
      <c r="BT401" s="438" t="s">
        <v>1925</v>
      </c>
      <c r="BU401" s="589">
        <v>217.0</v>
      </c>
      <c r="BV401" s="438" t="s">
        <v>1936</v>
      </c>
      <c r="BW401" s="438"/>
      <c r="BX401" s="594">
        <f t="shared" si="3"/>
        <v>3.45</v>
      </c>
      <c r="BY401" s="311" t="s">
        <v>1943</v>
      </c>
      <c r="BZ401" s="311" t="s">
        <v>4033</v>
      </c>
    </row>
    <row r="402" ht="12.75" hidden="1" customHeight="1">
      <c r="A402" s="311">
        <v>46219.0</v>
      </c>
      <c r="B402" s="591" t="s">
        <v>4027</v>
      </c>
      <c r="C402" s="438" t="s">
        <v>4028</v>
      </c>
      <c r="D402" s="592">
        <v>42962.0</v>
      </c>
      <c r="E402" s="591" t="s">
        <v>4050</v>
      </c>
      <c r="F402" s="438" t="s">
        <v>3632</v>
      </c>
      <c r="G402" s="438" t="s">
        <v>1908</v>
      </c>
      <c r="H402" s="591" t="s">
        <v>1909</v>
      </c>
      <c r="I402" s="438" t="s">
        <v>3951</v>
      </c>
      <c r="J402" s="593">
        <v>1.0</v>
      </c>
      <c r="K402" s="594">
        <v>13.44</v>
      </c>
      <c r="L402" s="438" t="s">
        <v>1911</v>
      </c>
      <c r="M402" s="438" t="s">
        <v>4051</v>
      </c>
      <c r="N402" s="438" t="s">
        <v>3734</v>
      </c>
      <c r="O402" s="594">
        <v>0.74</v>
      </c>
      <c r="P402" s="588">
        <v>0.0</v>
      </c>
      <c r="Q402" s="588">
        <v>0.0</v>
      </c>
      <c r="R402" s="588">
        <v>2.07</v>
      </c>
      <c r="S402" s="588">
        <v>0.0</v>
      </c>
      <c r="T402" s="588">
        <v>0.0</v>
      </c>
      <c r="U402" s="588">
        <v>0.45</v>
      </c>
      <c r="V402" s="594">
        <v>0.17</v>
      </c>
      <c r="W402" s="594">
        <v>0.81</v>
      </c>
      <c r="X402" s="586">
        <v>42962.0</v>
      </c>
      <c r="Y402" s="586">
        <v>42965.583333333336</v>
      </c>
      <c r="Z402" s="438" t="s">
        <v>1914</v>
      </c>
      <c r="AA402" s="438" t="s">
        <v>1915</v>
      </c>
      <c r="AB402" s="586">
        <v>42965.583333333336</v>
      </c>
      <c r="AC402" s="586">
        <v>42968.0</v>
      </c>
      <c r="AD402" s="586">
        <v>42968.0</v>
      </c>
      <c r="AE402" s="438" t="s">
        <v>1916</v>
      </c>
      <c r="AF402" s="438"/>
      <c r="AG402" s="586"/>
      <c r="AH402" s="586"/>
      <c r="AI402" s="589"/>
      <c r="AJ402" s="438"/>
      <c r="AK402" s="588">
        <v>1.61</v>
      </c>
      <c r="AL402" s="589">
        <v>0.0</v>
      </c>
      <c r="AM402" s="438" t="s">
        <v>1917</v>
      </c>
      <c r="AN402" s="438" t="s">
        <v>1918</v>
      </c>
      <c r="AO402" s="591" t="s">
        <v>1919</v>
      </c>
      <c r="AP402" s="438" t="s">
        <v>1920</v>
      </c>
      <c r="AQ402" s="438" t="s">
        <v>4052</v>
      </c>
      <c r="AR402" s="588">
        <v>0.0</v>
      </c>
      <c r="AS402" s="588">
        <v>0.0</v>
      </c>
      <c r="AT402" s="588">
        <v>0.0</v>
      </c>
      <c r="AU402" s="588">
        <v>0.0</v>
      </c>
      <c r="AV402" s="588">
        <v>0.0</v>
      </c>
      <c r="AW402" s="588">
        <v>0.0</v>
      </c>
      <c r="AX402" s="588">
        <v>0.38</v>
      </c>
      <c r="AY402" s="588">
        <v>0.05</v>
      </c>
      <c r="AZ402" s="588">
        <v>0.45</v>
      </c>
      <c r="BA402" s="588">
        <v>13.44</v>
      </c>
      <c r="BB402" s="589">
        <v>29310.0</v>
      </c>
      <c r="BC402" s="438" t="s">
        <v>1922</v>
      </c>
      <c r="BD402" s="438"/>
      <c r="BE402" s="438" t="s">
        <v>1923</v>
      </c>
      <c r="BF402" s="438" t="s">
        <v>1924</v>
      </c>
      <c r="BG402" s="438" t="s">
        <v>1925</v>
      </c>
      <c r="BH402" s="588">
        <v>0.0</v>
      </c>
      <c r="BI402" s="438" t="s">
        <v>1926</v>
      </c>
      <c r="BJ402" s="438" t="s">
        <v>3954</v>
      </c>
      <c r="BK402" s="438" t="s">
        <v>3955</v>
      </c>
      <c r="BL402" s="438"/>
      <c r="BM402" s="438"/>
      <c r="BN402" s="588">
        <v>19.9</v>
      </c>
      <c r="BO402" s="438" t="s">
        <v>1931</v>
      </c>
      <c r="BP402" s="438" t="s">
        <v>1967</v>
      </c>
      <c r="BQ402" s="438"/>
      <c r="BR402" s="438" t="s">
        <v>3604</v>
      </c>
      <c r="BS402" s="438" t="s">
        <v>3605</v>
      </c>
      <c r="BT402" s="438" t="s">
        <v>1925</v>
      </c>
      <c r="BU402" s="589">
        <v>221.0</v>
      </c>
      <c r="BV402" s="438" t="s">
        <v>1925</v>
      </c>
      <c r="BW402" s="438" t="s">
        <v>4053</v>
      </c>
      <c r="BX402" s="594">
        <f t="shared" si="3"/>
        <v>1.72</v>
      </c>
      <c r="BY402" s="311" t="s">
        <v>1943</v>
      </c>
      <c r="BZ402" s="311" t="s">
        <v>4033</v>
      </c>
    </row>
    <row r="403" ht="12.75" hidden="1" customHeight="1">
      <c r="A403" s="6">
        <v>46377.0</v>
      </c>
      <c r="B403" s="438" t="s">
        <v>3217</v>
      </c>
      <c r="C403" s="438" t="s">
        <v>3218</v>
      </c>
      <c r="D403" s="586">
        <v>42614.0</v>
      </c>
      <c r="E403" s="438" t="s">
        <v>4054</v>
      </c>
      <c r="F403" s="438" t="s">
        <v>1907</v>
      </c>
      <c r="G403" s="438" t="s">
        <v>1908</v>
      </c>
      <c r="H403" s="438" t="s">
        <v>1909</v>
      </c>
      <c r="I403" s="438" t="s">
        <v>2179</v>
      </c>
      <c r="J403" s="587">
        <v>1.0</v>
      </c>
      <c r="K403" s="416">
        <v>29.9</v>
      </c>
      <c r="L403" s="438" t="s">
        <v>1911</v>
      </c>
      <c r="M403" s="438" t="s">
        <v>4055</v>
      </c>
      <c r="N403" s="438" t="s">
        <v>2181</v>
      </c>
      <c r="O403" s="416">
        <v>1.64</v>
      </c>
      <c r="P403" s="588">
        <v>0.0</v>
      </c>
      <c r="Q403" s="588">
        <v>0.0</v>
      </c>
      <c r="R403" s="588">
        <v>2.07</v>
      </c>
      <c r="S403" s="588">
        <v>0.0</v>
      </c>
      <c r="T403" s="588">
        <v>0.0</v>
      </c>
      <c r="U403" s="588">
        <v>0.45</v>
      </c>
      <c r="V403" s="416">
        <v>0.39</v>
      </c>
      <c r="W403" s="416">
        <v>1.79</v>
      </c>
      <c r="X403" s="586">
        <v>42601.0</v>
      </c>
      <c r="Y403" s="586">
        <v>42611.72708333333</v>
      </c>
      <c r="Z403" s="438" t="s">
        <v>1914</v>
      </c>
      <c r="AA403" s="438" t="s">
        <v>1915</v>
      </c>
      <c r="AB403" s="586">
        <v>42611.72708333333</v>
      </c>
      <c r="AC403" s="586">
        <v>42615.0</v>
      </c>
      <c r="AD403" s="586">
        <v>42615.0</v>
      </c>
      <c r="AE403" s="438" t="s">
        <v>1916</v>
      </c>
      <c r="AF403" s="438"/>
      <c r="AG403" s="586"/>
      <c r="AH403" s="586"/>
      <c r="AI403" s="589"/>
      <c r="AJ403" s="438"/>
      <c r="AK403" s="588">
        <v>3.58</v>
      </c>
      <c r="AL403" s="589">
        <v>0.0</v>
      </c>
      <c r="AM403" s="438" t="s">
        <v>1917</v>
      </c>
      <c r="AN403" s="438" t="s">
        <v>1918</v>
      </c>
      <c r="AO403" s="438" t="s">
        <v>1919</v>
      </c>
      <c r="AP403" s="438" t="s">
        <v>1920</v>
      </c>
      <c r="AQ403" s="438" t="s">
        <v>4056</v>
      </c>
      <c r="AR403" s="588">
        <v>0.0</v>
      </c>
      <c r="AS403" s="588">
        <v>0.0</v>
      </c>
      <c r="AT403" s="588">
        <v>0.0</v>
      </c>
      <c r="AU403" s="588">
        <v>0.0</v>
      </c>
      <c r="AV403" s="588">
        <v>0.0</v>
      </c>
      <c r="AW403" s="588">
        <v>0.53</v>
      </c>
      <c r="AX403" s="588">
        <v>28.38</v>
      </c>
      <c r="AY403" s="588">
        <v>0.0</v>
      </c>
      <c r="AZ403" s="588">
        <v>0.45</v>
      </c>
      <c r="BA403" s="588">
        <v>29.9</v>
      </c>
      <c r="BB403" s="589">
        <v>24732.0</v>
      </c>
      <c r="BC403" s="438" t="s">
        <v>1922</v>
      </c>
      <c r="BD403" s="438"/>
      <c r="BE403" s="438" t="s">
        <v>1923</v>
      </c>
      <c r="BF403" s="438" t="s">
        <v>1924</v>
      </c>
      <c r="BG403" s="438" t="s">
        <v>1925</v>
      </c>
      <c r="BH403" s="588">
        <v>0.0</v>
      </c>
      <c r="BI403" s="438" t="s">
        <v>1926</v>
      </c>
      <c r="BJ403" s="438" t="s">
        <v>1927</v>
      </c>
      <c r="BK403" s="438" t="s">
        <v>1928</v>
      </c>
      <c r="BL403" s="438" t="s">
        <v>1929</v>
      </c>
      <c r="BM403" s="438" t="s">
        <v>1930</v>
      </c>
      <c r="BN403" s="588">
        <v>29.9</v>
      </c>
      <c r="BO403" s="438" t="s">
        <v>1931</v>
      </c>
      <c r="BP403" s="438" t="s">
        <v>1932</v>
      </c>
      <c r="BQ403" s="438" t="s">
        <v>4057</v>
      </c>
      <c r="BR403" s="438" t="s">
        <v>3604</v>
      </c>
      <c r="BS403" s="438" t="s">
        <v>3605</v>
      </c>
      <c r="BT403" s="438" t="s">
        <v>1936</v>
      </c>
      <c r="BU403" s="589"/>
      <c r="BV403" s="438" t="s">
        <v>1936</v>
      </c>
      <c r="BW403" s="438"/>
      <c r="BX403" s="416">
        <f t="shared" si="3"/>
        <v>3.82</v>
      </c>
      <c r="BY403" s="89" t="s">
        <v>1943</v>
      </c>
      <c r="BZ403" s="89" t="s">
        <v>3223</v>
      </c>
    </row>
    <row r="404" ht="12.75" hidden="1" customHeight="1">
      <c r="A404" s="6">
        <v>46388.0</v>
      </c>
      <c r="B404" s="438" t="s">
        <v>3826</v>
      </c>
      <c r="C404" s="438" t="s">
        <v>3827</v>
      </c>
      <c r="D404" s="586">
        <v>42648.0</v>
      </c>
      <c r="E404" s="438" t="s">
        <v>4058</v>
      </c>
      <c r="F404" s="438" t="s">
        <v>3791</v>
      </c>
      <c r="G404" s="438" t="s">
        <v>1948</v>
      </c>
      <c r="H404" s="438" t="s">
        <v>1909</v>
      </c>
      <c r="I404" s="438" t="s">
        <v>3829</v>
      </c>
      <c r="J404" s="587">
        <v>1.0</v>
      </c>
      <c r="K404" s="416">
        <v>38.88</v>
      </c>
      <c r="L404" s="438" t="s">
        <v>1949</v>
      </c>
      <c r="M404" s="438" t="s">
        <v>4059</v>
      </c>
      <c r="N404" s="438" t="s">
        <v>3831</v>
      </c>
      <c r="O404" s="416">
        <v>2.14</v>
      </c>
      <c r="P404" s="588">
        <v>0.0</v>
      </c>
      <c r="Q404" s="588">
        <v>0.0</v>
      </c>
      <c r="R404" s="588">
        <v>3.744</v>
      </c>
      <c r="S404" s="588">
        <v>0.0</v>
      </c>
      <c r="T404" s="588">
        <v>0.0</v>
      </c>
      <c r="U404" s="588">
        <v>0.45</v>
      </c>
      <c r="V404" s="416">
        <v>0.51</v>
      </c>
      <c r="W404" s="416">
        <v>2.33</v>
      </c>
      <c r="X404" s="586">
        <v>42648.0</v>
      </c>
      <c r="Y404" s="586">
        <v>42654.541666666664</v>
      </c>
      <c r="Z404" s="438" t="s">
        <v>1914</v>
      </c>
      <c r="AA404" s="438" t="s">
        <v>1915</v>
      </c>
      <c r="AB404" s="586">
        <v>42654.541666666664</v>
      </c>
      <c r="AC404" s="586">
        <v>42657.0</v>
      </c>
      <c r="AD404" s="586">
        <v>42657.0</v>
      </c>
      <c r="AE404" s="438" t="s">
        <v>1916</v>
      </c>
      <c r="AF404" s="438"/>
      <c r="AG404" s="586"/>
      <c r="AH404" s="586"/>
      <c r="AI404" s="589"/>
      <c r="AJ404" s="438"/>
      <c r="AK404" s="588">
        <v>4.67</v>
      </c>
      <c r="AL404" s="589">
        <v>0.0</v>
      </c>
      <c r="AM404" s="438" t="s">
        <v>1917</v>
      </c>
      <c r="AN404" s="438" t="s">
        <v>1918</v>
      </c>
      <c r="AO404" s="438" t="s">
        <v>1919</v>
      </c>
      <c r="AP404" s="438" t="s">
        <v>1920</v>
      </c>
      <c r="AQ404" s="438" t="s">
        <v>4060</v>
      </c>
      <c r="AR404" s="588">
        <v>0.0</v>
      </c>
      <c r="AS404" s="588">
        <v>0.0</v>
      </c>
      <c r="AT404" s="588">
        <v>0.0</v>
      </c>
      <c r="AU404" s="588">
        <v>0.0</v>
      </c>
      <c r="AV404" s="588">
        <v>0.0</v>
      </c>
      <c r="AW404" s="588">
        <v>0.0</v>
      </c>
      <c r="AX404" s="588">
        <v>1.5</v>
      </c>
      <c r="AY404" s="588">
        <v>0.0</v>
      </c>
      <c r="AZ404" s="588">
        <v>0.45</v>
      </c>
      <c r="BA404" s="588">
        <v>38.88</v>
      </c>
      <c r="BB404" s="589">
        <v>26228.0</v>
      </c>
      <c r="BC404" s="438" t="s">
        <v>1922</v>
      </c>
      <c r="BD404" s="438"/>
      <c r="BE404" s="438" t="s">
        <v>1952</v>
      </c>
      <c r="BF404" s="438" t="s">
        <v>3693</v>
      </c>
      <c r="BG404" s="438" t="s">
        <v>1936</v>
      </c>
      <c r="BH404" s="588">
        <v>0.0</v>
      </c>
      <c r="BI404" s="438" t="s">
        <v>1926</v>
      </c>
      <c r="BJ404" s="438" t="s">
        <v>1953</v>
      </c>
      <c r="BK404" s="438" t="s">
        <v>1954</v>
      </c>
      <c r="BL404" s="438"/>
      <c r="BM404" s="438"/>
      <c r="BN404" s="588">
        <v>59.9</v>
      </c>
      <c r="BO404" s="438" t="s">
        <v>1955</v>
      </c>
      <c r="BP404" s="438" t="s">
        <v>2067</v>
      </c>
      <c r="BQ404" s="438"/>
      <c r="BR404" s="438" t="s">
        <v>3775</v>
      </c>
      <c r="BS404" s="438" t="s">
        <v>3776</v>
      </c>
      <c r="BT404" s="438" t="s">
        <v>1925</v>
      </c>
      <c r="BU404" s="589">
        <v>120.0</v>
      </c>
      <c r="BV404" s="438" t="s">
        <v>1936</v>
      </c>
      <c r="BW404" s="438"/>
      <c r="BX404" s="416">
        <f t="shared" si="3"/>
        <v>4.98</v>
      </c>
      <c r="BY404" s="89" t="s">
        <v>1943</v>
      </c>
      <c r="BZ404" s="89" t="s">
        <v>4061</v>
      </c>
    </row>
    <row r="405" ht="12.75" hidden="1" customHeight="1">
      <c r="A405" s="6">
        <v>46388.0</v>
      </c>
      <c r="B405" s="438" t="s">
        <v>3826</v>
      </c>
      <c r="C405" s="438" t="s">
        <v>3827</v>
      </c>
      <c r="D405" s="586">
        <v>42648.0</v>
      </c>
      <c r="E405" s="438" t="s">
        <v>4058</v>
      </c>
      <c r="F405" s="438" t="s">
        <v>3791</v>
      </c>
      <c r="G405" s="438" t="s">
        <v>1908</v>
      </c>
      <c r="H405" s="438" t="s">
        <v>1909</v>
      </c>
      <c r="I405" s="438" t="s">
        <v>3829</v>
      </c>
      <c r="J405" s="587">
        <v>1.0</v>
      </c>
      <c r="K405" s="416">
        <v>19.41</v>
      </c>
      <c r="L405" s="438" t="s">
        <v>1911</v>
      </c>
      <c r="M405" s="438" t="s">
        <v>4059</v>
      </c>
      <c r="N405" s="438" t="s">
        <v>3831</v>
      </c>
      <c r="O405" s="416">
        <v>1.06</v>
      </c>
      <c r="P405" s="588">
        <v>0.0</v>
      </c>
      <c r="Q405" s="588">
        <v>0.0</v>
      </c>
      <c r="R405" s="588">
        <v>2.07</v>
      </c>
      <c r="S405" s="588">
        <v>0.0</v>
      </c>
      <c r="T405" s="588">
        <v>0.0</v>
      </c>
      <c r="U405" s="588">
        <v>0.45</v>
      </c>
      <c r="V405" s="416">
        <v>0.25</v>
      </c>
      <c r="W405" s="416">
        <v>1.16</v>
      </c>
      <c r="X405" s="586">
        <v>42648.0</v>
      </c>
      <c r="Y405" s="586">
        <v>42654.541666666664</v>
      </c>
      <c r="Z405" s="438" t="s">
        <v>1914</v>
      </c>
      <c r="AA405" s="438" t="s">
        <v>1915</v>
      </c>
      <c r="AB405" s="586">
        <v>42654.541666666664</v>
      </c>
      <c r="AC405" s="586">
        <v>42657.0</v>
      </c>
      <c r="AD405" s="586">
        <v>42657.0</v>
      </c>
      <c r="AE405" s="438" t="s">
        <v>1916</v>
      </c>
      <c r="AF405" s="438"/>
      <c r="AG405" s="586"/>
      <c r="AH405" s="586"/>
      <c r="AI405" s="589"/>
      <c r="AJ405" s="438"/>
      <c r="AK405" s="588">
        <v>2.32</v>
      </c>
      <c r="AL405" s="589">
        <v>0.0</v>
      </c>
      <c r="AM405" s="438" t="s">
        <v>1917</v>
      </c>
      <c r="AN405" s="438" t="s">
        <v>1918</v>
      </c>
      <c r="AO405" s="438" t="s">
        <v>1919</v>
      </c>
      <c r="AP405" s="438" t="s">
        <v>1920</v>
      </c>
      <c r="AQ405" s="438" t="s">
        <v>4060</v>
      </c>
      <c r="AR405" s="588">
        <v>0.0</v>
      </c>
      <c r="AS405" s="588">
        <v>0.0</v>
      </c>
      <c r="AT405" s="588">
        <v>0.0</v>
      </c>
      <c r="AU405" s="588">
        <v>0.0</v>
      </c>
      <c r="AV405" s="588">
        <v>0.0</v>
      </c>
      <c r="AW405" s="588">
        <v>0.0</v>
      </c>
      <c r="AX405" s="588">
        <v>1.38</v>
      </c>
      <c r="AY405" s="588">
        <v>0.0</v>
      </c>
      <c r="AZ405" s="588">
        <v>0.45</v>
      </c>
      <c r="BA405" s="588">
        <v>19.41</v>
      </c>
      <c r="BB405" s="589">
        <v>26225.0</v>
      </c>
      <c r="BC405" s="438" t="s">
        <v>1922</v>
      </c>
      <c r="BD405" s="438"/>
      <c r="BE405" s="438" t="s">
        <v>1923</v>
      </c>
      <c r="BF405" s="438" t="s">
        <v>3693</v>
      </c>
      <c r="BG405" s="438" t="s">
        <v>1936</v>
      </c>
      <c r="BH405" s="588">
        <v>0.0</v>
      </c>
      <c r="BI405" s="438" t="s">
        <v>1926</v>
      </c>
      <c r="BJ405" s="438" t="s">
        <v>1953</v>
      </c>
      <c r="BK405" s="438" t="s">
        <v>1954</v>
      </c>
      <c r="BL405" s="438"/>
      <c r="BM405" s="438"/>
      <c r="BN405" s="588">
        <v>29.9</v>
      </c>
      <c r="BO405" s="438" t="s">
        <v>1931</v>
      </c>
      <c r="BP405" s="438" t="s">
        <v>2067</v>
      </c>
      <c r="BQ405" s="438"/>
      <c r="BR405" s="438" t="s">
        <v>3604</v>
      </c>
      <c r="BS405" s="438" t="s">
        <v>3605</v>
      </c>
      <c r="BT405" s="438" t="s">
        <v>1925</v>
      </c>
      <c r="BU405" s="589">
        <v>120.0</v>
      </c>
      <c r="BV405" s="438" t="s">
        <v>1936</v>
      </c>
      <c r="BW405" s="438"/>
      <c r="BX405" s="416">
        <f t="shared" si="3"/>
        <v>2.47</v>
      </c>
      <c r="BY405" s="89" t="s">
        <v>1943</v>
      </c>
      <c r="BZ405" s="89" t="s">
        <v>4061</v>
      </c>
    </row>
    <row r="406" ht="12.75" hidden="1" customHeight="1">
      <c r="A406" s="6">
        <v>46697.0</v>
      </c>
      <c r="B406" s="438" t="s">
        <v>4062</v>
      </c>
      <c r="C406" s="438" t="s">
        <v>4063</v>
      </c>
      <c r="D406" s="586">
        <v>42593.0</v>
      </c>
      <c r="E406" s="438" t="s">
        <v>4064</v>
      </c>
      <c r="F406" s="438" t="s">
        <v>2412</v>
      </c>
      <c r="G406" s="438" t="s">
        <v>1908</v>
      </c>
      <c r="H406" s="438" t="s">
        <v>1909</v>
      </c>
      <c r="I406" s="438" t="s">
        <v>2179</v>
      </c>
      <c r="J406" s="587">
        <v>2.0</v>
      </c>
      <c r="K406" s="416">
        <v>42.22</v>
      </c>
      <c r="L406" s="438" t="s">
        <v>1911</v>
      </c>
      <c r="M406" s="438" t="s">
        <v>4065</v>
      </c>
      <c r="N406" s="438" t="s">
        <v>2181</v>
      </c>
      <c r="O406" s="416">
        <v>2.31</v>
      </c>
      <c r="P406" s="588">
        <v>0.0</v>
      </c>
      <c r="Q406" s="588">
        <v>0.0</v>
      </c>
      <c r="R406" s="588">
        <v>4.14</v>
      </c>
      <c r="S406" s="588">
        <v>0.0</v>
      </c>
      <c r="T406" s="588">
        <v>0.0</v>
      </c>
      <c r="U406" s="588">
        <v>0.9</v>
      </c>
      <c r="V406" s="416">
        <v>0.55</v>
      </c>
      <c r="W406" s="416">
        <v>2.53</v>
      </c>
      <c r="X406" s="586">
        <v>42593.0</v>
      </c>
      <c r="Y406" s="586">
        <v>42600.74513888889</v>
      </c>
      <c r="Z406" s="438" t="s">
        <v>1914</v>
      </c>
      <c r="AA406" s="438" t="s">
        <v>1915</v>
      </c>
      <c r="AB406" s="586">
        <v>42600.74513888889</v>
      </c>
      <c r="AC406" s="586">
        <v>42604.0</v>
      </c>
      <c r="AD406" s="586">
        <v>42604.0</v>
      </c>
      <c r="AE406" s="438" t="s">
        <v>1916</v>
      </c>
      <c r="AF406" s="438"/>
      <c r="AG406" s="586"/>
      <c r="AH406" s="586"/>
      <c r="AI406" s="589"/>
      <c r="AJ406" s="438"/>
      <c r="AK406" s="588">
        <v>5.06</v>
      </c>
      <c r="AL406" s="589">
        <v>0.0</v>
      </c>
      <c r="AM406" s="438" t="s">
        <v>1917</v>
      </c>
      <c r="AN406" s="438" t="s">
        <v>1918</v>
      </c>
      <c r="AO406" s="438" t="s">
        <v>1919</v>
      </c>
      <c r="AP406" s="438" t="s">
        <v>1920</v>
      </c>
      <c r="AQ406" s="438" t="s">
        <v>4066</v>
      </c>
      <c r="AR406" s="588">
        <v>0.0</v>
      </c>
      <c r="AS406" s="588">
        <v>0.0</v>
      </c>
      <c r="AT406" s="588">
        <v>0.0</v>
      </c>
      <c r="AU406" s="588">
        <v>0.0</v>
      </c>
      <c r="AV406" s="588">
        <v>0.0</v>
      </c>
      <c r="AW406" s="588">
        <v>0.62</v>
      </c>
      <c r="AX406" s="588">
        <v>4.97</v>
      </c>
      <c r="AY406" s="588">
        <v>0.0</v>
      </c>
      <c r="AZ406" s="588">
        <v>0.9</v>
      </c>
      <c r="BA406" s="588">
        <v>42.22</v>
      </c>
      <c r="BB406" s="589">
        <v>24732.0</v>
      </c>
      <c r="BC406" s="438" t="s">
        <v>1922</v>
      </c>
      <c r="BD406" s="438"/>
      <c r="BE406" s="438" t="s">
        <v>1923</v>
      </c>
      <c r="BF406" s="438" t="s">
        <v>1924</v>
      </c>
      <c r="BG406" s="438" t="s">
        <v>1925</v>
      </c>
      <c r="BH406" s="588">
        <v>0.0</v>
      </c>
      <c r="BI406" s="438" t="s">
        <v>1926</v>
      </c>
      <c r="BJ406" s="438" t="s">
        <v>1927</v>
      </c>
      <c r="BK406" s="438" t="s">
        <v>1928</v>
      </c>
      <c r="BL406" s="438" t="s">
        <v>1929</v>
      </c>
      <c r="BM406" s="438" t="s">
        <v>1930</v>
      </c>
      <c r="BN406" s="588">
        <v>29.9</v>
      </c>
      <c r="BO406" s="438" t="s">
        <v>1931</v>
      </c>
      <c r="BP406" s="438" t="s">
        <v>1967</v>
      </c>
      <c r="BQ406" s="438" t="s">
        <v>4067</v>
      </c>
      <c r="BR406" s="438" t="s">
        <v>3604</v>
      </c>
      <c r="BS406" s="438" t="s">
        <v>3605</v>
      </c>
      <c r="BT406" s="438" t="s">
        <v>1936</v>
      </c>
      <c r="BU406" s="589"/>
      <c r="BV406" s="438" t="s">
        <v>1936</v>
      </c>
      <c r="BW406" s="438"/>
      <c r="BX406" s="416">
        <f t="shared" si="3"/>
        <v>5.39</v>
      </c>
      <c r="BY406" s="89" t="s">
        <v>1943</v>
      </c>
      <c r="BZ406" s="89" t="s">
        <v>4068</v>
      </c>
    </row>
    <row r="407" ht="12.75" hidden="1" customHeight="1">
      <c r="A407" s="6">
        <v>46709.0</v>
      </c>
      <c r="B407" s="438" t="s">
        <v>3629</v>
      </c>
      <c r="C407" s="438" t="s">
        <v>3630</v>
      </c>
      <c r="D407" s="586">
        <v>42614.0</v>
      </c>
      <c r="E407" s="438" t="s">
        <v>4069</v>
      </c>
      <c r="F407" s="438" t="s">
        <v>3632</v>
      </c>
      <c r="G407" s="438" t="s">
        <v>1948</v>
      </c>
      <c r="H407" s="438" t="s">
        <v>1909</v>
      </c>
      <c r="I407" s="438" t="s">
        <v>2179</v>
      </c>
      <c r="J407" s="587">
        <v>1.0</v>
      </c>
      <c r="K407" s="416">
        <v>40.45</v>
      </c>
      <c r="L407" s="438" t="s">
        <v>1949</v>
      </c>
      <c r="M407" s="438" t="s">
        <v>4070</v>
      </c>
      <c r="N407" s="438" t="s">
        <v>2181</v>
      </c>
      <c r="O407" s="416">
        <v>2.22</v>
      </c>
      <c r="P407" s="588">
        <v>0.0</v>
      </c>
      <c r="Q407" s="588">
        <v>0.0</v>
      </c>
      <c r="R407" s="588">
        <v>3.744</v>
      </c>
      <c r="S407" s="588">
        <v>0.0</v>
      </c>
      <c r="T407" s="588">
        <v>0.0</v>
      </c>
      <c r="U407" s="588">
        <v>0.45</v>
      </c>
      <c r="V407" s="416">
        <v>0.53</v>
      </c>
      <c r="W407" s="416">
        <v>2.43</v>
      </c>
      <c r="X407" s="586">
        <v>42601.0</v>
      </c>
      <c r="Y407" s="586">
        <v>42608.73541666667</v>
      </c>
      <c r="Z407" s="438" t="s">
        <v>1914</v>
      </c>
      <c r="AA407" s="438" t="s">
        <v>1915</v>
      </c>
      <c r="AB407" s="586">
        <v>42608.73541666667</v>
      </c>
      <c r="AC407" s="586">
        <v>42611.0</v>
      </c>
      <c r="AD407" s="586">
        <v>42611.0</v>
      </c>
      <c r="AE407" s="438" t="s">
        <v>1916</v>
      </c>
      <c r="AF407" s="438"/>
      <c r="AG407" s="586"/>
      <c r="AH407" s="586"/>
      <c r="AI407" s="589"/>
      <c r="AJ407" s="438"/>
      <c r="AK407" s="588">
        <v>4.85</v>
      </c>
      <c r="AL407" s="589">
        <v>0.0</v>
      </c>
      <c r="AM407" s="438" t="s">
        <v>1917</v>
      </c>
      <c r="AN407" s="438" t="s">
        <v>1918</v>
      </c>
      <c r="AO407" s="438" t="s">
        <v>1919</v>
      </c>
      <c r="AP407" s="438" t="s">
        <v>1920</v>
      </c>
      <c r="AQ407" s="438" t="s">
        <v>4071</v>
      </c>
      <c r="AR407" s="588">
        <v>0.0</v>
      </c>
      <c r="AS407" s="588">
        <v>0.0</v>
      </c>
      <c r="AT407" s="588">
        <v>0.0</v>
      </c>
      <c r="AU407" s="588">
        <v>0.0</v>
      </c>
      <c r="AV407" s="588">
        <v>0.0</v>
      </c>
      <c r="AW407" s="588">
        <v>0.58</v>
      </c>
      <c r="AX407" s="588">
        <v>1.4</v>
      </c>
      <c r="AY407" s="588">
        <v>0.0</v>
      </c>
      <c r="AZ407" s="588">
        <v>0.45</v>
      </c>
      <c r="BA407" s="588">
        <v>40.45</v>
      </c>
      <c r="BB407" s="589">
        <v>24734.0</v>
      </c>
      <c r="BC407" s="438" t="s">
        <v>1922</v>
      </c>
      <c r="BD407" s="438"/>
      <c r="BE407" s="438" t="s">
        <v>1952</v>
      </c>
      <c r="BF407" s="438" t="s">
        <v>1924</v>
      </c>
      <c r="BG407" s="438" t="s">
        <v>1925</v>
      </c>
      <c r="BH407" s="588">
        <v>0.0</v>
      </c>
      <c r="BI407" s="438" t="s">
        <v>1926</v>
      </c>
      <c r="BJ407" s="438" t="s">
        <v>1927</v>
      </c>
      <c r="BK407" s="438" t="s">
        <v>1928</v>
      </c>
      <c r="BL407" s="438" t="s">
        <v>1929</v>
      </c>
      <c r="BM407" s="438" t="s">
        <v>1930</v>
      </c>
      <c r="BN407" s="588">
        <v>59.9</v>
      </c>
      <c r="BO407" s="438" t="s">
        <v>1955</v>
      </c>
      <c r="BP407" s="438" t="s">
        <v>1967</v>
      </c>
      <c r="BQ407" s="438" t="s">
        <v>4072</v>
      </c>
      <c r="BR407" s="438" t="s">
        <v>3775</v>
      </c>
      <c r="BS407" s="438" t="s">
        <v>3776</v>
      </c>
      <c r="BT407" s="438" t="s">
        <v>1936</v>
      </c>
      <c r="BU407" s="589"/>
      <c r="BV407" s="438" t="s">
        <v>1936</v>
      </c>
      <c r="BW407" s="438"/>
      <c r="BX407" s="416">
        <f t="shared" si="3"/>
        <v>5.18</v>
      </c>
      <c r="BY407" s="89" t="s">
        <v>1943</v>
      </c>
      <c r="BZ407" s="89" t="s">
        <v>4073</v>
      </c>
    </row>
    <row r="408" ht="12.75" hidden="1" customHeight="1">
      <c r="A408" s="6">
        <v>46709.0</v>
      </c>
      <c r="B408" s="438" t="s">
        <v>3629</v>
      </c>
      <c r="C408" s="438" t="s">
        <v>3630</v>
      </c>
      <c r="D408" s="586">
        <v>42614.0</v>
      </c>
      <c r="E408" s="438" t="s">
        <v>4069</v>
      </c>
      <c r="F408" s="438" t="s">
        <v>3632</v>
      </c>
      <c r="G408" s="438" t="s">
        <v>1908</v>
      </c>
      <c r="H408" s="438" t="s">
        <v>1909</v>
      </c>
      <c r="I408" s="438" t="s">
        <v>2179</v>
      </c>
      <c r="J408" s="587">
        <v>3.0</v>
      </c>
      <c r="K408" s="416">
        <v>60.57</v>
      </c>
      <c r="L408" s="438" t="s">
        <v>1911</v>
      </c>
      <c r="M408" s="438" t="s">
        <v>4070</v>
      </c>
      <c r="N408" s="438" t="s">
        <v>2181</v>
      </c>
      <c r="O408" s="416">
        <v>3.32</v>
      </c>
      <c r="P408" s="588">
        <v>0.0</v>
      </c>
      <c r="Q408" s="588">
        <v>0.0</v>
      </c>
      <c r="R408" s="588">
        <v>6.21</v>
      </c>
      <c r="S408" s="588">
        <v>0.0</v>
      </c>
      <c r="T408" s="588">
        <v>0.0</v>
      </c>
      <c r="U408" s="588">
        <v>1.35</v>
      </c>
      <c r="V408" s="416">
        <v>0.79</v>
      </c>
      <c r="W408" s="416">
        <v>3.63</v>
      </c>
      <c r="X408" s="586">
        <v>42601.0</v>
      </c>
      <c r="Y408" s="586">
        <v>42608.73541666667</v>
      </c>
      <c r="Z408" s="438" t="s">
        <v>1914</v>
      </c>
      <c r="AA408" s="438" t="s">
        <v>1915</v>
      </c>
      <c r="AB408" s="586">
        <v>42608.73541666667</v>
      </c>
      <c r="AC408" s="586">
        <v>42611.0</v>
      </c>
      <c r="AD408" s="586">
        <v>42611.0</v>
      </c>
      <c r="AE408" s="438" t="s">
        <v>1916</v>
      </c>
      <c r="AF408" s="438"/>
      <c r="AG408" s="586"/>
      <c r="AH408" s="586"/>
      <c r="AI408" s="589"/>
      <c r="AJ408" s="438"/>
      <c r="AK408" s="588">
        <v>7.26</v>
      </c>
      <c r="AL408" s="589">
        <v>0.0</v>
      </c>
      <c r="AM408" s="438" t="s">
        <v>1917</v>
      </c>
      <c r="AN408" s="438" t="s">
        <v>1918</v>
      </c>
      <c r="AO408" s="438" t="s">
        <v>1919</v>
      </c>
      <c r="AP408" s="438" t="s">
        <v>1920</v>
      </c>
      <c r="AQ408" s="438" t="s">
        <v>4071</v>
      </c>
      <c r="AR408" s="588">
        <v>0.0</v>
      </c>
      <c r="AS408" s="588">
        <v>0.0</v>
      </c>
      <c r="AT408" s="588">
        <v>0.0</v>
      </c>
      <c r="AU408" s="588">
        <v>0.0</v>
      </c>
      <c r="AV408" s="588">
        <v>0.0</v>
      </c>
      <c r="AW408" s="588">
        <v>1.62</v>
      </c>
      <c r="AX408" s="588">
        <v>4.03</v>
      </c>
      <c r="AY408" s="588">
        <v>0.0</v>
      </c>
      <c r="AZ408" s="588">
        <v>1.35</v>
      </c>
      <c r="BA408" s="588">
        <v>60.57</v>
      </c>
      <c r="BB408" s="589">
        <v>24732.0</v>
      </c>
      <c r="BC408" s="438" t="s">
        <v>1922</v>
      </c>
      <c r="BD408" s="438"/>
      <c r="BE408" s="438" t="s">
        <v>1923</v>
      </c>
      <c r="BF408" s="438" t="s">
        <v>1924</v>
      </c>
      <c r="BG408" s="438" t="s">
        <v>1925</v>
      </c>
      <c r="BH408" s="588">
        <v>0.0</v>
      </c>
      <c r="BI408" s="438" t="s">
        <v>1926</v>
      </c>
      <c r="BJ408" s="438" t="s">
        <v>1927</v>
      </c>
      <c r="BK408" s="438" t="s">
        <v>1928</v>
      </c>
      <c r="BL408" s="438" t="s">
        <v>1929</v>
      </c>
      <c r="BM408" s="438" t="s">
        <v>1930</v>
      </c>
      <c r="BN408" s="588">
        <v>29.9</v>
      </c>
      <c r="BO408" s="438" t="s">
        <v>1931</v>
      </c>
      <c r="BP408" s="438" t="s">
        <v>1967</v>
      </c>
      <c r="BQ408" s="438" t="s">
        <v>4072</v>
      </c>
      <c r="BR408" s="438" t="s">
        <v>3604</v>
      </c>
      <c r="BS408" s="438" t="s">
        <v>3605</v>
      </c>
      <c r="BT408" s="438" t="s">
        <v>1936</v>
      </c>
      <c r="BU408" s="589"/>
      <c r="BV408" s="438" t="s">
        <v>1936</v>
      </c>
      <c r="BW408" s="438"/>
      <c r="BX408" s="416">
        <f t="shared" si="3"/>
        <v>7.74</v>
      </c>
      <c r="BY408" s="89" t="s">
        <v>1943</v>
      </c>
      <c r="BZ408" s="89" t="s">
        <v>4073</v>
      </c>
    </row>
    <row r="409" ht="12.75" hidden="1" customHeight="1">
      <c r="A409" s="6">
        <v>46766.0</v>
      </c>
      <c r="B409" s="438" t="s">
        <v>4074</v>
      </c>
      <c r="C409" s="438" t="s">
        <v>4075</v>
      </c>
      <c r="D409" s="586">
        <v>42594.0</v>
      </c>
      <c r="E409" s="438" t="s">
        <v>4076</v>
      </c>
      <c r="F409" s="438" t="s">
        <v>2047</v>
      </c>
      <c r="G409" s="438" t="s">
        <v>1908</v>
      </c>
      <c r="H409" s="438" t="s">
        <v>1909</v>
      </c>
      <c r="I409" s="438" t="s">
        <v>2179</v>
      </c>
      <c r="J409" s="587">
        <v>1.0</v>
      </c>
      <c r="K409" s="416">
        <v>29.9</v>
      </c>
      <c r="L409" s="438" t="s">
        <v>1911</v>
      </c>
      <c r="M409" s="438" t="s">
        <v>4077</v>
      </c>
      <c r="N409" s="438" t="s">
        <v>2181</v>
      </c>
      <c r="O409" s="416">
        <v>1.64</v>
      </c>
      <c r="P409" s="588">
        <v>0.0</v>
      </c>
      <c r="Q409" s="588">
        <v>0.0</v>
      </c>
      <c r="R409" s="588">
        <v>2.07</v>
      </c>
      <c r="S409" s="588">
        <v>0.0</v>
      </c>
      <c r="T409" s="588">
        <v>0.0</v>
      </c>
      <c r="U409" s="588">
        <v>0.45</v>
      </c>
      <c r="V409" s="416">
        <v>0.39</v>
      </c>
      <c r="W409" s="416">
        <v>1.79</v>
      </c>
      <c r="X409" s="586">
        <v>42594.0</v>
      </c>
      <c r="Y409" s="586">
        <v>42601.73402777778</v>
      </c>
      <c r="Z409" s="438" t="s">
        <v>1914</v>
      </c>
      <c r="AA409" s="438" t="s">
        <v>1915</v>
      </c>
      <c r="AB409" s="586">
        <v>42601.73402777778</v>
      </c>
      <c r="AC409" s="586">
        <v>42608.0</v>
      </c>
      <c r="AD409" s="586">
        <v>42608.0</v>
      </c>
      <c r="AE409" s="438" t="s">
        <v>1916</v>
      </c>
      <c r="AF409" s="438"/>
      <c r="AG409" s="586"/>
      <c r="AH409" s="586"/>
      <c r="AI409" s="589"/>
      <c r="AJ409" s="438"/>
      <c r="AK409" s="588">
        <v>3.58</v>
      </c>
      <c r="AL409" s="589">
        <v>0.0</v>
      </c>
      <c r="AM409" s="438" t="s">
        <v>1917</v>
      </c>
      <c r="AN409" s="438" t="s">
        <v>1918</v>
      </c>
      <c r="AO409" s="438" t="s">
        <v>1919</v>
      </c>
      <c r="AP409" s="438" t="s">
        <v>1920</v>
      </c>
      <c r="AQ409" s="438" t="s">
        <v>4078</v>
      </c>
      <c r="AR409" s="588">
        <v>0.0</v>
      </c>
      <c r="AS409" s="588">
        <v>0.0</v>
      </c>
      <c r="AT409" s="588">
        <v>0.0</v>
      </c>
      <c r="AU409" s="588">
        <v>0.0</v>
      </c>
      <c r="AV409" s="588">
        <v>0.0</v>
      </c>
      <c r="AW409" s="588">
        <v>0.53</v>
      </c>
      <c r="AX409" s="588">
        <v>41.61</v>
      </c>
      <c r="AY409" s="588">
        <v>0.0</v>
      </c>
      <c r="AZ409" s="588">
        <v>0.45</v>
      </c>
      <c r="BA409" s="588">
        <v>29.9</v>
      </c>
      <c r="BB409" s="589">
        <v>24732.0</v>
      </c>
      <c r="BC409" s="438" t="s">
        <v>1922</v>
      </c>
      <c r="BD409" s="438"/>
      <c r="BE409" s="438" t="s">
        <v>1923</v>
      </c>
      <c r="BF409" s="438" t="s">
        <v>1924</v>
      </c>
      <c r="BG409" s="438" t="s">
        <v>1925</v>
      </c>
      <c r="BH409" s="588">
        <v>0.0</v>
      </c>
      <c r="BI409" s="438" t="s">
        <v>1926</v>
      </c>
      <c r="BJ409" s="438" t="s">
        <v>1927</v>
      </c>
      <c r="BK409" s="438" t="s">
        <v>1928</v>
      </c>
      <c r="BL409" s="438" t="s">
        <v>1929</v>
      </c>
      <c r="BM409" s="438" t="s">
        <v>1930</v>
      </c>
      <c r="BN409" s="588">
        <v>29.9</v>
      </c>
      <c r="BO409" s="438" t="s">
        <v>1931</v>
      </c>
      <c r="BP409" s="438" t="s">
        <v>2851</v>
      </c>
      <c r="BQ409" s="438" t="s">
        <v>4079</v>
      </c>
      <c r="BR409" s="438" t="s">
        <v>3604</v>
      </c>
      <c r="BS409" s="438" t="s">
        <v>3605</v>
      </c>
      <c r="BT409" s="438" t="s">
        <v>1936</v>
      </c>
      <c r="BU409" s="589"/>
      <c r="BV409" s="438" t="s">
        <v>1936</v>
      </c>
      <c r="BW409" s="438"/>
      <c r="BX409" s="416">
        <f t="shared" si="3"/>
        <v>3.82</v>
      </c>
      <c r="BY409" s="89" t="s">
        <v>1943</v>
      </c>
      <c r="BZ409" s="89" t="s">
        <v>4080</v>
      </c>
    </row>
    <row r="410" ht="12.75" hidden="1" customHeight="1">
      <c r="A410" s="6">
        <v>46885.0</v>
      </c>
      <c r="B410" s="438" t="s">
        <v>4081</v>
      </c>
      <c r="C410" s="438" t="s">
        <v>4082</v>
      </c>
      <c r="D410" s="586">
        <v>42556.0</v>
      </c>
      <c r="E410" s="438" t="s">
        <v>4083</v>
      </c>
      <c r="F410" s="438" t="s">
        <v>3600</v>
      </c>
      <c r="G410" s="438" t="s">
        <v>1908</v>
      </c>
      <c r="H410" s="438" t="s">
        <v>1909</v>
      </c>
      <c r="I410" s="438" t="s">
        <v>1910</v>
      </c>
      <c r="J410" s="587">
        <v>8.0</v>
      </c>
      <c r="K410" s="416">
        <v>229.76</v>
      </c>
      <c r="L410" s="438" t="s">
        <v>1911</v>
      </c>
      <c r="M410" s="438" t="s">
        <v>4084</v>
      </c>
      <c r="N410" s="438" t="s">
        <v>1913</v>
      </c>
      <c r="O410" s="416">
        <v>12.61</v>
      </c>
      <c r="P410" s="588">
        <v>0.0</v>
      </c>
      <c r="Q410" s="588">
        <v>0.0</v>
      </c>
      <c r="R410" s="588">
        <v>16.56</v>
      </c>
      <c r="S410" s="588">
        <v>0.0</v>
      </c>
      <c r="T410" s="588">
        <v>0.0</v>
      </c>
      <c r="U410" s="588">
        <v>3.6</v>
      </c>
      <c r="V410" s="416">
        <v>2.99</v>
      </c>
      <c r="W410" s="416">
        <v>13.79</v>
      </c>
      <c r="X410" s="586">
        <v>42556.0</v>
      </c>
      <c r="Y410" s="586">
        <v>42570.40694444445</v>
      </c>
      <c r="Z410" s="438" t="s">
        <v>1914</v>
      </c>
      <c r="AA410" s="438" t="s">
        <v>1915</v>
      </c>
      <c r="AB410" s="586">
        <v>42570.40694444445</v>
      </c>
      <c r="AC410" s="586">
        <v>42569.0</v>
      </c>
      <c r="AD410" s="586">
        <v>42569.0</v>
      </c>
      <c r="AE410" s="438" t="s">
        <v>1916</v>
      </c>
      <c r="AF410" s="438"/>
      <c r="AG410" s="586"/>
      <c r="AH410" s="586"/>
      <c r="AI410" s="589"/>
      <c r="AJ410" s="438"/>
      <c r="AK410" s="588">
        <v>27.57</v>
      </c>
      <c r="AL410" s="589">
        <v>0.0</v>
      </c>
      <c r="AM410" s="438" t="s">
        <v>1917</v>
      </c>
      <c r="AN410" s="438" t="s">
        <v>1918</v>
      </c>
      <c r="AO410" s="438" t="s">
        <v>1919</v>
      </c>
      <c r="AP410" s="438" t="s">
        <v>1920</v>
      </c>
      <c r="AQ410" s="438" t="s">
        <v>4085</v>
      </c>
      <c r="AR410" s="588">
        <v>0.0</v>
      </c>
      <c r="AS410" s="588">
        <v>0.0</v>
      </c>
      <c r="AT410" s="588">
        <v>0.0</v>
      </c>
      <c r="AU410" s="588">
        <v>0.0</v>
      </c>
      <c r="AV410" s="588">
        <v>0.0</v>
      </c>
      <c r="AW410" s="588">
        <v>2.55</v>
      </c>
      <c r="AX410" s="588">
        <v>29.08</v>
      </c>
      <c r="AY410" s="588">
        <v>0.0</v>
      </c>
      <c r="AZ410" s="588">
        <v>3.6</v>
      </c>
      <c r="BA410" s="588">
        <v>229.76</v>
      </c>
      <c r="BB410" s="589">
        <v>24598.0</v>
      </c>
      <c r="BC410" s="438" t="s">
        <v>1922</v>
      </c>
      <c r="BD410" s="438"/>
      <c r="BE410" s="438" t="s">
        <v>1923</v>
      </c>
      <c r="BF410" s="438" t="s">
        <v>1924</v>
      </c>
      <c r="BG410" s="438" t="s">
        <v>1925</v>
      </c>
      <c r="BH410" s="588">
        <v>0.0</v>
      </c>
      <c r="BI410" s="438" t="s">
        <v>1926</v>
      </c>
      <c r="BJ410" s="438" t="s">
        <v>1927</v>
      </c>
      <c r="BK410" s="438" t="s">
        <v>1928</v>
      </c>
      <c r="BL410" s="438" t="s">
        <v>1929</v>
      </c>
      <c r="BM410" s="438" t="s">
        <v>1930</v>
      </c>
      <c r="BN410" s="588">
        <v>29.9</v>
      </c>
      <c r="BO410" s="438" t="s">
        <v>1931</v>
      </c>
      <c r="BP410" s="438" t="s">
        <v>2013</v>
      </c>
      <c r="BQ410" s="438" t="s">
        <v>4086</v>
      </c>
      <c r="BR410" s="438" t="s">
        <v>3604</v>
      </c>
      <c r="BS410" s="438" t="s">
        <v>3605</v>
      </c>
      <c r="BT410" s="438" t="s">
        <v>1936</v>
      </c>
      <c r="BU410" s="589"/>
      <c r="BV410" s="438" t="s">
        <v>1936</v>
      </c>
      <c r="BW410" s="438"/>
      <c r="BX410" s="416">
        <f t="shared" si="3"/>
        <v>29.39</v>
      </c>
      <c r="BY410" s="89" t="s">
        <v>1943</v>
      </c>
      <c r="BZ410" s="89" t="s">
        <v>4087</v>
      </c>
    </row>
    <row r="411" ht="12.75" hidden="1" customHeight="1">
      <c r="A411" s="6">
        <v>47100.0</v>
      </c>
      <c r="B411" s="438" t="s">
        <v>3629</v>
      </c>
      <c r="C411" s="438" t="s">
        <v>3630</v>
      </c>
      <c r="D411" s="586">
        <v>42614.0</v>
      </c>
      <c r="E411" s="438" t="s">
        <v>4088</v>
      </c>
      <c r="F411" s="438" t="s">
        <v>3632</v>
      </c>
      <c r="G411" s="438" t="s">
        <v>1948</v>
      </c>
      <c r="H411" s="438" t="s">
        <v>1909</v>
      </c>
      <c r="I411" s="438" t="s">
        <v>2179</v>
      </c>
      <c r="J411" s="587">
        <v>1.0</v>
      </c>
      <c r="K411" s="416">
        <v>40.45</v>
      </c>
      <c r="L411" s="438" t="s">
        <v>1949</v>
      </c>
      <c r="M411" s="438" t="s">
        <v>4089</v>
      </c>
      <c r="N411" s="438" t="s">
        <v>2181</v>
      </c>
      <c r="O411" s="416">
        <v>2.22</v>
      </c>
      <c r="P411" s="588">
        <v>0.0</v>
      </c>
      <c r="Q411" s="588">
        <v>0.0</v>
      </c>
      <c r="R411" s="588">
        <v>3.744</v>
      </c>
      <c r="S411" s="588">
        <v>0.0</v>
      </c>
      <c r="T411" s="588">
        <v>0.0</v>
      </c>
      <c r="U411" s="588">
        <v>0.45</v>
      </c>
      <c r="V411" s="416">
        <v>0.53</v>
      </c>
      <c r="W411" s="416">
        <v>2.43</v>
      </c>
      <c r="X411" s="586">
        <v>42605.0</v>
      </c>
      <c r="Y411" s="586">
        <v>42612.509722222225</v>
      </c>
      <c r="Z411" s="438" t="s">
        <v>1914</v>
      </c>
      <c r="AA411" s="438" t="s">
        <v>1915</v>
      </c>
      <c r="AB411" s="586">
        <v>42612.509722222225</v>
      </c>
      <c r="AC411" s="586">
        <v>42611.0</v>
      </c>
      <c r="AD411" s="586">
        <v>42611.0</v>
      </c>
      <c r="AE411" s="438" t="s">
        <v>1916</v>
      </c>
      <c r="AF411" s="438"/>
      <c r="AG411" s="586"/>
      <c r="AH411" s="586"/>
      <c r="AI411" s="589"/>
      <c r="AJ411" s="438"/>
      <c r="AK411" s="588">
        <v>4.85</v>
      </c>
      <c r="AL411" s="589">
        <v>0.0</v>
      </c>
      <c r="AM411" s="438" t="s">
        <v>1917</v>
      </c>
      <c r="AN411" s="438" t="s">
        <v>1918</v>
      </c>
      <c r="AO411" s="438" t="s">
        <v>1919</v>
      </c>
      <c r="AP411" s="438" t="s">
        <v>1920</v>
      </c>
      <c r="AQ411" s="438" t="s">
        <v>4090</v>
      </c>
      <c r="AR411" s="588">
        <v>0.0</v>
      </c>
      <c r="AS411" s="588">
        <v>0.0</v>
      </c>
      <c r="AT411" s="588">
        <v>0.0</v>
      </c>
      <c r="AU411" s="588">
        <v>0.0</v>
      </c>
      <c r="AV411" s="588">
        <v>0.0</v>
      </c>
      <c r="AW411" s="588">
        <v>0.0</v>
      </c>
      <c r="AX411" s="588">
        <v>0.54</v>
      </c>
      <c r="AY411" s="588">
        <v>0.0</v>
      </c>
      <c r="AZ411" s="588">
        <v>0.45</v>
      </c>
      <c r="BA411" s="588">
        <v>40.45</v>
      </c>
      <c r="BB411" s="589">
        <v>24734.0</v>
      </c>
      <c r="BC411" s="438" t="s">
        <v>1922</v>
      </c>
      <c r="BD411" s="438"/>
      <c r="BE411" s="438" t="s">
        <v>1952</v>
      </c>
      <c r="BF411" s="438" t="s">
        <v>1924</v>
      </c>
      <c r="BG411" s="438" t="s">
        <v>1925</v>
      </c>
      <c r="BH411" s="588">
        <v>0.0</v>
      </c>
      <c r="BI411" s="438" t="s">
        <v>1926</v>
      </c>
      <c r="BJ411" s="438" t="s">
        <v>2212</v>
      </c>
      <c r="BK411" s="438" t="s">
        <v>2213</v>
      </c>
      <c r="BL411" s="438"/>
      <c r="BM411" s="438"/>
      <c r="BN411" s="588">
        <v>59.9</v>
      </c>
      <c r="BO411" s="438" t="s">
        <v>1955</v>
      </c>
      <c r="BP411" s="438" t="s">
        <v>1967</v>
      </c>
      <c r="BQ411" s="438"/>
      <c r="BR411" s="438" t="s">
        <v>3775</v>
      </c>
      <c r="BS411" s="438" t="s">
        <v>3776</v>
      </c>
      <c r="BT411" s="438" t="s">
        <v>1936</v>
      </c>
      <c r="BU411" s="589"/>
      <c r="BV411" s="438" t="s">
        <v>1936</v>
      </c>
      <c r="BW411" s="438"/>
      <c r="BX411" s="416">
        <f t="shared" si="3"/>
        <v>5.18</v>
      </c>
      <c r="BY411" s="89" t="s">
        <v>1943</v>
      </c>
      <c r="BZ411" s="89" t="s">
        <v>4091</v>
      </c>
    </row>
    <row r="412" ht="12.75" hidden="1" customHeight="1">
      <c r="A412" s="6">
        <v>47100.0</v>
      </c>
      <c r="B412" s="438" t="s">
        <v>3629</v>
      </c>
      <c r="C412" s="438" t="s">
        <v>3630</v>
      </c>
      <c r="D412" s="586">
        <v>42614.0</v>
      </c>
      <c r="E412" s="438" t="s">
        <v>4088</v>
      </c>
      <c r="F412" s="438" t="s">
        <v>3632</v>
      </c>
      <c r="G412" s="438" t="s">
        <v>1908</v>
      </c>
      <c r="H412" s="438" t="s">
        <v>1909</v>
      </c>
      <c r="I412" s="438" t="s">
        <v>2179</v>
      </c>
      <c r="J412" s="587">
        <v>3.0</v>
      </c>
      <c r="K412" s="416">
        <v>60.57</v>
      </c>
      <c r="L412" s="438" t="s">
        <v>1911</v>
      </c>
      <c r="M412" s="438" t="s">
        <v>4089</v>
      </c>
      <c r="N412" s="438" t="s">
        <v>2181</v>
      </c>
      <c r="O412" s="416">
        <v>3.32</v>
      </c>
      <c r="P412" s="588">
        <v>0.0</v>
      </c>
      <c r="Q412" s="588">
        <v>0.0</v>
      </c>
      <c r="R412" s="588">
        <v>6.21</v>
      </c>
      <c r="S412" s="588">
        <v>0.0</v>
      </c>
      <c r="T412" s="588">
        <v>0.0</v>
      </c>
      <c r="U412" s="588">
        <v>1.35</v>
      </c>
      <c r="V412" s="416">
        <v>0.79</v>
      </c>
      <c r="W412" s="416">
        <v>3.63</v>
      </c>
      <c r="X412" s="586">
        <v>42605.0</v>
      </c>
      <c r="Y412" s="586">
        <v>42612.509722222225</v>
      </c>
      <c r="Z412" s="438" t="s">
        <v>1914</v>
      </c>
      <c r="AA412" s="438" t="s">
        <v>1915</v>
      </c>
      <c r="AB412" s="586">
        <v>42612.509722222225</v>
      </c>
      <c r="AC412" s="586">
        <v>42611.0</v>
      </c>
      <c r="AD412" s="586">
        <v>42611.0</v>
      </c>
      <c r="AE412" s="438" t="s">
        <v>1916</v>
      </c>
      <c r="AF412" s="438"/>
      <c r="AG412" s="586"/>
      <c r="AH412" s="586"/>
      <c r="AI412" s="589"/>
      <c r="AJ412" s="438"/>
      <c r="AK412" s="588">
        <v>7.26</v>
      </c>
      <c r="AL412" s="589">
        <v>0.0</v>
      </c>
      <c r="AM412" s="438" t="s">
        <v>1917</v>
      </c>
      <c r="AN412" s="438" t="s">
        <v>1918</v>
      </c>
      <c r="AO412" s="438" t="s">
        <v>1919</v>
      </c>
      <c r="AP412" s="438" t="s">
        <v>1920</v>
      </c>
      <c r="AQ412" s="438" t="s">
        <v>4090</v>
      </c>
      <c r="AR412" s="588">
        <v>0.0</v>
      </c>
      <c r="AS412" s="588">
        <v>0.0</v>
      </c>
      <c r="AT412" s="588">
        <v>0.0</v>
      </c>
      <c r="AU412" s="588">
        <v>0.0</v>
      </c>
      <c r="AV412" s="588">
        <v>0.0</v>
      </c>
      <c r="AW412" s="588">
        <v>0.0</v>
      </c>
      <c r="AX412" s="588">
        <v>1.46</v>
      </c>
      <c r="AY412" s="588">
        <v>0.0</v>
      </c>
      <c r="AZ412" s="588">
        <v>1.35</v>
      </c>
      <c r="BA412" s="588">
        <v>60.57</v>
      </c>
      <c r="BB412" s="589">
        <v>24732.0</v>
      </c>
      <c r="BC412" s="438" t="s">
        <v>1922</v>
      </c>
      <c r="BD412" s="438"/>
      <c r="BE412" s="438" t="s">
        <v>1923</v>
      </c>
      <c r="BF412" s="438" t="s">
        <v>1924</v>
      </c>
      <c r="BG412" s="438" t="s">
        <v>1925</v>
      </c>
      <c r="BH412" s="588">
        <v>0.0</v>
      </c>
      <c r="BI412" s="438" t="s">
        <v>1926</v>
      </c>
      <c r="BJ412" s="438" t="s">
        <v>2212</v>
      </c>
      <c r="BK412" s="438" t="s">
        <v>2213</v>
      </c>
      <c r="BL412" s="438"/>
      <c r="BM412" s="438"/>
      <c r="BN412" s="588">
        <v>29.9</v>
      </c>
      <c r="BO412" s="438" t="s">
        <v>1931</v>
      </c>
      <c r="BP412" s="438" t="s">
        <v>1967</v>
      </c>
      <c r="BQ412" s="438"/>
      <c r="BR412" s="438" t="s">
        <v>3604</v>
      </c>
      <c r="BS412" s="438" t="s">
        <v>3605</v>
      </c>
      <c r="BT412" s="438" t="s">
        <v>1936</v>
      </c>
      <c r="BU412" s="589"/>
      <c r="BV412" s="438" t="s">
        <v>1936</v>
      </c>
      <c r="BW412" s="438"/>
      <c r="BX412" s="416">
        <f t="shared" si="3"/>
        <v>7.74</v>
      </c>
      <c r="BY412" s="89" t="s">
        <v>1943</v>
      </c>
      <c r="BZ412" s="89" t="s">
        <v>4091</v>
      </c>
    </row>
    <row r="413" ht="12.75" hidden="1" customHeight="1">
      <c r="A413" s="6">
        <v>47436.0</v>
      </c>
      <c r="B413" s="438" t="s">
        <v>3629</v>
      </c>
      <c r="C413" s="438" t="s">
        <v>3630</v>
      </c>
      <c r="D413" s="586">
        <v>42614.0</v>
      </c>
      <c r="E413" s="438" t="s">
        <v>4092</v>
      </c>
      <c r="F413" s="438" t="s">
        <v>3632</v>
      </c>
      <c r="G413" s="438" t="s">
        <v>1908</v>
      </c>
      <c r="H413" s="438" t="s">
        <v>1909</v>
      </c>
      <c r="I413" s="438" t="s">
        <v>2179</v>
      </c>
      <c r="J413" s="587">
        <v>2.0</v>
      </c>
      <c r="K413" s="416">
        <v>40.38</v>
      </c>
      <c r="L413" s="438" t="s">
        <v>1911</v>
      </c>
      <c r="M413" s="438" t="s">
        <v>4093</v>
      </c>
      <c r="N413" s="438" t="s">
        <v>2181</v>
      </c>
      <c r="O413" s="416">
        <v>2.21</v>
      </c>
      <c r="P413" s="588">
        <v>0.0</v>
      </c>
      <c r="Q413" s="588">
        <v>0.0</v>
      </c>
      <c r="R413" s="588">
        <v>4.14</v>
      </c>
      <c r="S413" s="588">
        <v>0.0</v>
      </c>
      <c r="T413" s="588">
        <v>0.0</v>
      </c>
      <c r="U413" s="588">
        <v>0.9</v>
      </c>
      <c r="V413" s="416">
        <v>0.52</v>
      </c>
      <c r="W413" s="416">
        <v>2.42</v>
      </c>
      <c r="X413" s="586">
        <v>42601.0</v>
      </c>
      <c r="Y413" s="586">
        <v>42608.69930555556</v>
      </c>
      <c r="Z413" s="438" t="s">
        <v>1914</v>
      </c>
      <c r="AA413" s="438" t="s">
        <v>1915</v>
      </c>
      <c r="AB413" s="586">
        <v>42608.69930555556</v>
      </c>
      <c r="AC413" s="586">
        <v>42613.0</v>
      </c>
      <c r="AD413" s="586">
        <v>42613.0</v>
      </c>
      <c r="AE413" s="438" t="s">
        <v>1916</v>
      </c>
      <c r="AF413" s="438"/>
      <c r="AG413" s="586"/>
      <c r="AH413" s="586"/>
      <c r="AI413" s="589"/>
      <c r="AJ413" s="438"/>
      <c r="AK413" s="588">
        <v>4.84</v>
      </c>
      <c r="AL413" s="589">
        <v>0.0</v>
      </c>
      <c r="AM413" s="438" t="s">
        <v>1917</v>
      </c>
      <c r="AN413" s="438" t="s">
        <v>1918</v>
      </c>
      <c r="AO413" s="438" t="s">
        <v>1919</v>
      </c>
      <c r="AP413" s="438" t="s">
        <v>1920</v>
      </c>
      <c r="AQ413" s="438" t="s">
        <v>4094</v>
      </c>
      <c r="AR413" s="588">
        <v>0.0</v>
      </c>
      <c r="AS413" s="588">
        <v>0.0</v>
      </c>
      <c r="AT413" s="588">
        <v>0.0</v>
      </c>
      <c r="AU413" s="588">
        <v>0.0</v>
      </c>
      <c r="AV413" s="588">
        <v>0.0</v>
      </c>
      <c r="AW413" s="588">
        <v>0.66</v>
      </c>
      <c r="AX413" s="588">
        <v>5.47</v>
      </c>
      <c r="AY413" s="588">
        <v>0.0</v>
      </c>
      <c r="AZ413" s="588">
        <v>0.9</v>
      </c>
      <c r="BA413" s="588">
        <v>40.38</v>
      </c>
      <c r="BB413" s="589">
        <v>24732.0</v>
      </c>
      <c r="BC413" s="438" t="s">
        <v>1922</v>
      </c>
      <c r="BD413" s="438"/>
      <c r="BE413" s="438" t="s">
        <v>1923</v>
      </c>
      <c r="BF413" s="438" t="s">
        <v>1924</v>
      </c>
      <c r="BG413" s="438" t="s">
        <v>1925</v>
      </c>
      <c r="BH413" s="588">
        <v>0.0</v>
      </c>
      <c r="BI413" s="438" t="s">
        <v>1926</v>
      </c>
      <c r="BJ413" s="438" t="s">
        <v>1927</v>
      </c>
      <c r="BK413" s="438" t="s">
        <v>1928</v>
      </c>
      <c r="BL413" s="438" t="s">
        <v>1929</v>
      </c>
      <c r="BM413" s="438" t="s">
        <v>1930</v>
      </c>
      <c r="BN413" s="588">
        <v>29.9</v>
      </c>
      <c r="BO413" s="438" t="s">
        <v>1931</v>
      </c>
      <c r="BP413" s="438" t="s">
        <v>1967</v>
      </c>
      <c r="BQ413" s="438" t="s">
        <v>4095</v>
      </c>
      <c r="BR413" s="438" t="s">
        <v>3604</v>
      </c>
      <c r="BS413" s="438" t="s">
        <v>3605</v>
      </c>
      <c r="BT413" s="438" t="s">
        <v>1936</v>
      </c>
      <c r="BU413" s="589"/>
      <c r="BV413" s="438" t="s">
        <v>1936</v>
      </c>
      <c r="BW413" s="438"/>
      <c r="BX413" s="416">
        <f t="shared" si="3"/>
        <v>5.15</v>
      </c>
      <c r="BY413" s="89" t="s">
        <v>1943</v>
      </c>
      <c r="BZ413" s="89" t="s">
        <v>4096</v>
      </c>
    </row>
    <row r="414" ht="12.75" hidden="1" customHeight="1">
      <c r="A414" s="6">
        <v>47579.0</v>
      </c>
      <c r="B414" s="438" t="s">
        <v>4097</v>
      </c>
      <c r="C414" s="438" t="s">
        <v>3827</v>
      </c>
      <c r="D414" s="586">
        <v>42559.0</v>
      </c>
      <c r="E414" s="438" t="s">
        <v>4098</v>
      </c>
      <c r="F414" s="438" t="s">
        <v>3791</v>
      </c>
      <c r="G414" s="438" t="s">
        <v>1948</v>
      </c>
      <c r="H414" s="438" t="s">
        <v>1909</v>
      </c>
      <c r="I414" s="438" t="s">
        <v>3966</v>
      </c>
      <c r="J414" s="587">
        <v>2.0</v>
      </c>
      <c r="K414" s="416">
        <v>77.76</v>
      </c>
      <c r="L414" s="438" t="s">
        <v>1949</v>
      </c>
      <c r="M414" s="438" t="s">
        <v>4099</v>
      </c>
      <c r="N414" s="438" t="s">
        <v>3968</v>
      </c>
      <c r="O414" s="416">
        <v>4.27</v>
      </c>
      <c r="P414" s="588">
        <v>0.0</v>
      </c>
      <c r="Q414" s="588">
        <v>0.0</v>
      </c>
      <c r="R414" s="588">
        <v>7.488</v>
      </c>
      <c r="S414" s="588">
        <v>0.0</v>
      </c>
      <c r="T414" s="588">
        <v>0.0</v>
      </c>
      <c r="U414" s="588">
        <v>0.9</v>
      </c>
      <c r="V414" s="416">
        <v>1.01</v>
      </c>
      <c r="W414" s="416">
        <v>4.67</v>
      </c>
      <c r="X414" s="586">
        <v>42559.0</v>
      </c>
      <c r="Y414" s="586">
        <v>42565.50555555556</v>
      </c>
      <c r="Z414" s="438" t="s">
        <v>1914</v>
      </c>
      <c r="AA414" s="438" t="s">
        <v>1915</v>
      </c>
      <c r="AB414" s="586">
        <v>42565.50555555556</v>
      </c>
      <c r="AC414" s="586">
        <v>42565.0</v>
      </c>
      <c r="AD414" s="586">
        <v>42565.0</v>
      </c>
      <c r="AE414" s="438" t="s">
        <v>1916</v>
      </c>
      <c r="AF414" s="438"/>
      <c r="AG414" s="586"/>
      <c r="AH414" s="586"/>
      <c r="AI414" s="589"/>
      <c r="AJ414" s="438"/>
      <c r="AK414" s="588">
        <v>9.33</v>
      </c>
      <c r="AL414" s="589">
        <v>0.0</v>
      </c>
      <c r="AM414" s="438" t="s">
        <v>1917</v>
      </c>
      <c r="AN414" s="438" t="s">
        <v>1918</v>
      </c>
      <c r="AO414" s="438" t="s">
        <v>1919</v>
      </c>
      <c r="AP414" s="438" t="s">
        <v>1920</v>
      </c>
      <c r="AQ414" s="438" t="s">
        <v>4100</v>
      </c>
      <c r="AR414" s="588">
        <v>0.0</v>
      </c>
      <c r="AS414" s="588">
        <v>0.0</v>
      </c>
      <c r="AT414" s="588">
        <v>0.0</v>
      </c>
      <c r="AU414" s="588">
        <v>0.0</v>
      </c>
      <c r="AV414" s="588">
        <v>0.0</v>
      </c>
      <c r="AW414" s="588">
        <v>0.0</v>
      </c>
      <c r="AX414" s="588">
        <v>2.9</v>
      </c>
      <c r="AY414" s="588">
        <v>0.04</v>
      </c>
      <c r="AZ414" s="588">
        <v>0.9</v>
      </c>
      <c r="BA414" s="588">
        <v>77.76</v>
      </c>
      <c r="BB414" s="589">
        <v>24599.0</v>
      </c>
      <c r="BC414" s="438" t="s">
        <v>1922</v>
      </c>
      <c r="BD414" s="438"/>
      <c r="BE414" s="438" t="s">
        <v>1952</v>
      </c>
      <c r="BF414" s="438" t="s">
        <v>3693</v>
      </c>
      <c r="BG414" s="438" t="s">
        <v>1936</v>
      </c>
      <c r="BH414" s="588">
        <v>0.0</v>
      </c>
      <c r="BI414" s="438" t="s">
        <v>1926</v>
      </c>
      <c r="BJ414" s="438" t="s">
        <v>2212</v>
      </c>
      <c r="BK414" s="438" t="s">
        <v>2213</v>
      </c>
      <c r="BL414" s="438"/>
      <c r="BM414" s="438"/>
      <c r="BN414" s="588">
        <v>59.9</v>
      </c>
      <c r="BO414" s="438" t="s">
        <v>1955</v>
      </c>
      <c r="BP414" s="438" t="s">
        <v>1967</v>
      </c>
      <c r="BQ414" s="438"/>
      <c r="BR414" s="438" t="s">
        <v>3775</v>
      </c>
      <c r="BS414" s="438" t="s">
        <v>3776</v>
      </c>
      <c r="BT414" s="438" t="s">
        <v>1936</v>
      </c>
      <c r="BU414" s="589"/>
      <c r="BV414" s="438" t="s">
        <v>1936</v>
      </c>
      <c r="BW414" s="438"/>
      <c r="BX414" s="416">
        <f t="shared" si="3"/>
        <v>9.95</v>
      </c>
      <c r="BY414" s="89" t="s">
        <v>1943</v>
      </c>
      <c r="BZ414" s="89" t="s">
        <v>4101</v>
      </c>
    </row>
    <row r="415" ht="12.75" hidden="1" customHeight="1">
      <c r="A415" s="6">
        <v>47579.0</v>
      </c>
      <c r="B415" s="438" t="s">
        <v>4097</v>
      </c>
      <c r="C415" s="438" t="s">
        <v>3827</v>
      </c>
      <c r="D415" s="586">
        <v>42562.0</v>
      </c>
      <c r="E415" s="438" t="s">
        <v>4102</v>
      </c>
      <c r="F415" s="438" t="s">
        <v>3791</v>
      </c>
      <c r="G415" s="438" t="s">
        <v>1948</v>
      </c>
      <c r="H415" s="438" t="s">
        <v>1909</v>
      </c>
      <c r="I415" s="438" t="s">
        <v>3972</v>
      </c>
      <c r="J415" s="587">
        <v>4.0</v>
      </c>
      <c r="K415" s="416">
        <v>155.52</v>
      </c>
      <c r="L415" s="438" t="s">
        <v>1949</v>
      </c>
      <c r="M415" s="438" t="s">
        <v>4103</v>
      </c>
      <c r="N415" s="438" t="s">
        <v>3974</v>
      </c>
      <c r="O415" s="416">
        <v>8.53</v>
      </c>
      <c r="P415" s="588">
        <v>0.0</v>
      </c>
      <c r="Q415" s="588">
        <v>0.0</v>
      </c>
      <c r="R415" s="588">
        <v>14.976</v>
      </c>
      <c r="S415" s="588">
        <v>0.0</v>
      </c>
      <c r="T415" s="588">
        <v>0.0</v>
      </c>
      <c r="U415" s="588">
        <v>1.8</v>
      </c>
      <c r="V415" s="416">
        <v>2.02</v>
      </c>
      <c r="W415" s="416">
        <v>9.33</v>
      </c>
      <c r="X415" s="586">
        <v>42562.0</v>
      </c>
      <c r="Y415" s="586">
        <v>42586.5125</v>
      </c>
      <c r="Z415" s="438" t="s">
        <v>1914</v>
      </c>
      <c r="AA415" s="438" t="s">
        <v>1915</v>
      </c>
      <c r="AB415" s="586">
        <v>42586.5125</v>
      </c>
      <c r="AC415" s="586">
        <v>42571.0</v>
      </c>
      <c r="AD415" s="586">
        <v>42571.0</v>
      </c>
      <c r="AE415" s="438" t="s">
        <v>1916</v>
      </c>
      <c r="AF415" s="438"/>
      <c r="AG415" s="586"/>
      <c r="AH415" s="586"/>
      <c r="AI415" s="589"/>
      <c r="AJ415" s="438"/>
      <c r="AK415" s="588">
        <v>18.66</v>
      </c>
      <c r="AL415" s="589">
        <v>0.0</v>
      </c>
      <c r="AM415" s="438" t="s">
        <v>1917</v>
      </c>
      <c r="AN415" s="438" t="s">
        <v>1918</v>
      </c>
      <c r="AO415" s="438" t="s">
        <v>1919</v>
      </c>
      <c r="AP415" s="438" t="s">
        <v>1920</v>
      </c>
      <c r="AQ415" s="438" t="s">
        <v>4104</v>
      </c>
      <c r="AR415" s="588">
        <v>0.0</v>
      </c>
      <c r="AS415" s="588">
        <v>0.0</v>
      </c>
      <c r="AT415" s="588">
        <v>0.0</v>
      </c>
      <c r="AU415" s="588">
        <v>0.0</v>
      </c>
      <c r="AV415" s="588">
        <v>0.0</v>
      </c>
      <c r="AW415" s="588">
        <v>0.0</v>
      </c>
      <c r="AX415" s="588">
        <v>10.99</v>
      </c>
      <c r="AY415" s="588">
        <v>0.0</v>
      </c>
      <c r="AZ415" s="588">
        <v>1.8</v>
      </c>
      <c r="BA415" s="588">
        <v>155.52</v>
      </c>
      <c r="BB415" s="589">
        <v>24599.0</v>
      </c>
      <c r="BC415" s="438" t="s">
        <v>1922</v>
      </c>
      <c r="BD415" s="438"/>
      <c r="BE415" s="438" t="s">
        <v>1952</v>
      </c>
      <c r="BF415" s="438" t="s">
        <v>3693</v>
      </c>
      <c r="BG415" s="438" t="s">
        <v>1936</v>
      </c>
      <c r="BH415" s="588">
        <v>0.0</v>
      </c>
      <c r="BI415" s="438" t="s">
        <v>1926</v>
      </c>
      <c r="BJ415" s="438" t="s">
        <v>2212</v>
      </c>
      <c r="BK415" s="438" t="s">
        <v>2213</v>
      </c>
      <c r="BL415" s="438"/>
      <c r="BM415" s="438"/>
      <c r="BN415" s="588">
        <v>59.9</v>
      </c>
      <c r="BO415" s="438" t="s">
        <v>1955</v>
      </c>
      <c r="BP415" s="438" t="s">
        <v>1967</v>
      </c>
      <c r="BQ415" s="438"/>
      <c r="BR415" s="438" t="s">
        <v>3775</v>
      </c>
      <c r="BS415" s="438" t="s">
        <v>3776</v>
      </c>
      <c r="BT415" s="438" t="s">
        <v>1936</v>
      </c>
      <c r="BU415" s="589"/>
      <c r="BV415" s="438" t="s">
        <v>1936</v>
      </c>
      <c r="BW415" s="438"/>
      <c r="BX415" s="416">
        <f t="shared" si="3"/>
        <v>19.88</v>
      </c>
      <c r="BY415" s="89" t="s">
        <v>1943</v>
      </c>
      <c r="BZ415" s="89" t="s">
        <v>4101</v>
      </c>
    </row>
    <row r="416" ht="12.75" hidden="1" customHeight="1">
      <c r="A416" s="6">
        <v>47579.0</v>
      </c>
      <c r="B416" s="438" t="s">
        <v>4097</v>
      </c>
      <c r="C416" s="438" t="s">
        <v>3827</v>
      </c>
      <c r="D416" s="586">
        <v>42564.0</v>
      </c>
      <c r="E416" s="438" t="s">
        <v>4105</v>
      </c>
      <c r="F416" s="438" t="s">
        <v>3791</v>
      </c>
      <c r="G416" s="438" t="s">
        <v>1948</v>
      </c>
      <c r="H416" s="438" t="s">
        <v>1909</v>
      </c>
      <c r="I416" s="438" t="s">
        <v>3972</v>
      </c>
      <c r="J416" s="587">
        <v>1.0</v>
      </c>
      <c r="K416" s="416">
        <v>38.88</v>
      </c>
      <c r="L416" s="438" t="s">
        <v>1949</v>
      </c>
      <c r="M416" s="438" t="s">
        <v>4106</v>
      </c>
      <c r="N416" s="438" t="s">
        <v>3974</v>
      </c>
      <c r="O416" s="416">
        <v>2.14</v>
      </c>
      <c r="P416" s="588">
        <v>0.0</v>
      </c>
      <c r="Q416" s="588">
        <v>0.0</v>
      </c>
      <c r="R416" s="588">
        <v>3.744</v>
      </c>
      <c r="S416" s="588">
        <v>0.0</v>
      </c>
      <c r="T416" s="588">
        <v>0.0</v>
      </c>
      <c r="U416" s="588">
        <v>0.45</v>
      </c>
      <c r="V416" s="416">
        <v>0.51</v>
      </c>
      <c r="W416" s="416">
        <v>2.33</v>
      </c>
      <c r="X416" s="586">
        <v>42564.0</v>
      </c>
      <c r="Y416" s="586">
        <v>42566.5125</v>
      </c>
      <c r="Z416" s="438" t="s">
        <v>1914</v>
      </c>
      <c r="AA416" s="438" t="s">
        <v>1915</v>
      </c>
      <c r="AB416" s="586">
        <v>42566.5125</v>
      </c>
      <c r="AC416" s="586">
        <v>42586.0</v>
      </c>
      <c r="AD416" s="586">
        <v>42586.0</v>
      </c>
      <c r="AE416" s="438" t="s">
        <v>1916</v>
      </c>
      <c r="AF416" s="438"/>
      <c r="AG416" s="586"/>
      <c r="AH416" s="586"/>
      <c r="AI416" s="589"/>
      <c r="AJ416" s="438"/>
      <c r="AK416" s="588">
        <v>4.67</v>
      </c>
      <c r="AL416" s="589">
        <v>0.0</v>
      </c>
      <c r="AM416" s="438" t="s">
        <v>1917</v>
      </c>
      <c r="AN416" s="438" t="s">
        <v>1918</v>
      </c>
      <c r="AO416" s="438" t="s">
        <v>1919</v>
      </c>
      <c r="AP416" s="438" t="s">
        <v>1920</v>
      </c>
      <c r="AQ416" s="438" t="s">
        <v>4107</v>
      </c>
      <c r="AR416" s="588">
        <v>0.0</v>
      </c>
      <c r="AS416" s="588">
        <v>0.0</v>
      </c>
      <c r="AT416" s="588">
        <v>0.0</v>
      </c>
      <c r="AU416" s="588">
        <v>0.0</v>
      </c>
      <c r="AV416" s="588">
        <v>0.0</v>
      </c>
      <c r="AW416" s="588">
        <v>0.0</v>
      </c>
      <c r="AX416" s="588">
        <v>0.45</v>
      </c>
      <c r="AY416" s="588">
        <v>0.0</v>
      </c>
      <c r="AZ416" s="588">
        <v>0.45</v>
      </c>
      <c r="BA416" s="588">
        <v>38.88</v>
      </c>
      <c r="BB416" s="589">
        <v>24599.0</v>
      </c>
      <c r="BC416" s="438" t="s">
        <v>1922</v>
      </c>
      <c r="BD416" s="438"/>
      <c r="BE416" s="438" t="s">
        <v>1952</v>
      </c>
      <c r="BF416" s="438" t="s">
        <v>3693</v>
      </c>
      <c r="BG416" s="438" t="s">
        <v>1936</v>
      </c>
      <c r="BH416" s="588">
        <v>0.0</v>
      </c>
      <c r="BI416" s="438" t="s">
        <v>1926</v>
      </c>
      <c r="BJ416" s="438" t="s">
        <v>2212</v>
      </c>
      <c r="BK416" s="438" t="s">
        <v>2213</v>
      </c>
      <c r="BL416" s="438"/>
      <c r="BM416" s="438"/>
      <c r="BN416" s="588">
        <v>59.9</v>
      </c>
      <c r="BO416" s="438" t="s">
        <v>1955</v>
      </c>
      <c r="BP416" s="438" t="s">
        <v>1967</v>
      </c>
      <c r="BQ416" s="438"/>
      <c r="BR416" s="438" t="s">
        <v>3775</v>
      </c>
      <c r="BS416" s="438" t="s">
        <v>3776</v>
      </c>
      <c r="BT416" s="438" t="s">
        <v>1936</v>
      </c>
      <c r="BU416" s="589"/>
      <c r="BV416" s="438" t="s">
        <v>1936</v>
      </c>
      <c r="BW416" s="438"/>
      <c r="BX416" s="416">
        <f t="shared" si="3"/>
        <v>4.98</v>
      </c>
      <c r="BY416" s="89" t="s">
        <v>1943</v>
      </c>
      <c r="BZ416" s="89" t="s">
        <v>4101</v>
      </c>
    </row>
    <row r="417" ht="12.75" hidden="1" customHeight="1">
      <c r="A417" s="6">
        <v>47579.0</v>
      </c>
      <c r="B417" s="438" t="s">
        <v>4097</v>
      </c>
      <c r="C417" s="438" t="s">
        <v>3827</v>
      </c>
      <c r="D417" s="586">
        <v>42586.0</v>
      </c>
      <c r="E417" s="438" t="s">
        <v>4108</v>
      </c>
      <c r="F417" s="438" t="s">
        <v>3791</v>
      </c>
      <c r="G417" s="438" t="s">
        <v>1948</v>
      </c>
      <c r="H417" s="438" t="s">
        <v>1909</v>
      </c>
      <c r="I417" s="438" t="s">
        <v>2179</v>
      </c>
      <c r="J417" s="587">
        <v>25.0</v>
      </c>
      <c r="K417" s="416">
        <v>972.0</v>
      </c>
      <c r="L417" s="438" t="s">
        <v>1949</v>
      </c>
      <c r="M417" s="438" t="s">
        <v>4109</v>
      </c>
      <c r="N417" s="438" t="s">
        <v>2181</v>
      </c>
      <c r="O417" s="416">
        <v>53.35</v>
      </c>
      <c r="P417" s="588">
        <v>0.0</v>
      </c>
      <c r="Q417" s="588">
        <v>0.0</v>
      </c>
      <c r="R417" s="588">
        <v>93.6</v>
      </c>
      <c r="S417" s="588">
        <v>0.0</v>
      </c>
      <c r="T417" s="588">
        <v>0.0</v>
      </c>
      <c r="U417" s="588">
        <v>11.25</v>
      </c>
      <c r="V417" s="416">
        <v>12.64</v>
      </c>
      <c r="W417" s="416">
        <v>58.32</v>
      </c>
      <c r="X417" s="586">
        <v>42586.0</v>
      </c>
      <c r="Y417" s="586">
        <v>42591.5125</v>
      </c>
      <c r="Z417" s="438" t="s">
        <v>1914</v>
      </c>
      <c r="AA417" s="438" t="s">
        <v>1915</v>
      </c>
      <c r="AB417" s="586">
        <v>42591.5125</v>
      </c>
      <c r="AC417" s="586">
        <v>42597.0</v>
      </c>
      <c r="AD417" s="586">
        <v>42597.0</v>
      </c>
      <c r="AE417" s="438" t="s">
        <v>1916</v>
      </c>
      <c r="AF417" s="438"/>
      <c r="AG417" s="586"/>
      <c r="AH417" s="586"/>
      <c r="AI417" s="589"/>
      <c r="AJ417" s="438"/>
      <c r="AK417" s="588">
        <v>116.64</v>
      </c>
      <c r="AL417" s="589">
        <v>0.0</v>
      </c>
      <c r="AM417" s="438" t="s">
        <v>1917</v>
      </c>
      <c r="AN417" s="438" t="s">
        <v>1918</v>
      </c>
      <c r="AO417" s="438" t="s">
        <v>1919</v>
      </c>
      <c r="AP417" s="438" t="s">
        <v>1920</v>
      </c>
      <c r="AQ417" s="438" t="s">
        <v>4110</v>
      </c>
      <c r="AR417" s="588">
        <v>0.0</v>
      </c>
      <c r="AS417" s="588">
        <v>0.0</v>
      </c>
      <c r="AT417" s="588">
        <v>0.0</v>
      </c>
      <c r="AU417" s="588">
        <v>0.0</v>
      </c>
      <c r="AV417" s="588">
        <v>0.0</v>
      </c>
      <c r="AW417" s="588">
        <v>0.0</v>
      </c>
      <c r="AX417" s="588">
        <v>19.14</v>
      </c>
      <c r="AY417" s="588">
        <v>0.0</v>
      </c>
      <c r="AZ417" s="588">
        <v>11.25</v>
      </c>
      <c r="BA417" s="588">
        <v>972.0</v>
      </c>
      <c r="BB417" s="589">
        <v>24734.0</v>
      </c>
      <c r="BC417" s="438" t="s">
        <v>1922</v>
      </c>
      <c r="BD417" s="438"/>
      <c r="BE417" s="438" t="s">
        <v>1952</v>
      </c>
      <c r="BF417" s="438" t="s">
        <v>3693</v>
      </c>
      <c r="BG417" s="438" t="s">
        <v>1936</v>
      </c>
      <c r="BH417" s="588">
        <v>0.0</v>
      </c>
      <c r="BI417" s="438" t="s">
        <v>1926</v>
      </c>
      <c r="BJ417" s="438" t="s">
        <v>2212</v>
      </c>
      <c r="BK417" s="438" t="s">
        <v>2213</v>
      </c>
      <c r="BL417" s="438"/>
      <c r="BM417" s="438"/>
      <c r="BN417" s="588">
        <v>59.9</v>
      </c>
      <c r="BO417" s="438" t="s">
        <v>1955</v>
      </c>
      <c r="BP417" s="438" t="s">
        <v>1967</v>
      </c>
      <c r="BQ417" s="438"/>
      <c r="BR417" s="438" t="s">
        <v>3775</v>
      </c>
      <c r="BS417" s="438" t="s">
        <v>3776</v>
      </c>
      <c r="BT417" s="438" t="s">
        <v>1936</v>
      </c>
      <c r="BU417" s="589"/>
      <c r="BV417" s="438" t="s">
        <v>1936</v>
      </c>
      <c r="BW417" s="438"/>
      <c r="BX417" s="416">
        <f t="shared" si="3"/>
        <v>124.31</v>
      </c>
      <c r="BY417" s="89" t="s">
        <v>1943</v>
      </c>
      <c r="BZ417" s="89" t="s">
        <v>4101</v>
      </c>
    </row>
    <row r="418" ht="12.75" hidden="1" customHeight="1">
      <c r="A418" s="6">
        <v>47579.0</v>
      </c>
      <c r="B418" s="438" t="s">
        <v>4097</v>
      </c>
      <c r="C418" s="438" t="s">
        <v>3827</v>
      </c>
      <c r="D418" s="586">
        <v>42586.0</v>
      </c>
      <c r="E418" s="438" t="s">
        <v>4108</v>
      </c>
      <c r="F418" s="438" t="s">
        <v>3791</v>
      </c>
      <c r="G418" s="438" t="s">
        <v>1908</v>
      </c>
      <c r="H418" s="438" t="s">
        <v>1909</v>
      </c>
      <c r="I418" s="438" t="s">
        <v>2179</v>
      </c>
      <c r="J418" s="587">
        <v>40.0</v>
      </c>
      <c r="K418" s="416">
        <v>776.4</v>
      </c>
      <c r="L418" s="438" t="s">
        <v>1911</v>
      </c>
      <c r="M418" s="438" t="s">
        <v>4109</v>
      </c>
      <c r="N418" s="438" t="s">
        <v>2181</v>
      </c>
      <c r="O418" s="416">
        <v>42.61</v>
      </c>
      <c r="P418" s="588">
        <v>0.0</v>
      </c>
      <c r="Q418" s="588">
        <v>0.0</v>
      </c>
      <c r="R418" s="588">
        <v>82.8</v>
      </c>
      <c r="S418" s="588">
        <v>0.0</v>
      </c>
      <c r="T418" s="588">
        <v>0.0</v>
      </c>
      <c r="U418" s="588">
        <v>18.0</v>
      </c>
      <c r="V418" s="416">
        <v>10.09</v>
      </c>
      <c r="W418" s="416">
        <v>46.58</v>
      </c>
      <c r="X418" s="586">
        <v>42586.0</v>
      </c>
      <c r="Y418" s="586">
        <v>42591.5125</v>
      </c>
      <c r="Z418" s="438" t="s">
        <v>1914</v>
      </c>
      <c r="AA418" s="438" t="s">
        <v>1915</v>
      </c>
      <c r="AB418" s="586">
        <v>42591.5125</v>
      </c>
      <c r="AC418" s="586">
        <v>42597.0</v>
      </c>
      <c r="AD418" s="586">
        <v>42597.0</v>
      </c>
      <c r="AE418" s="438" t="s">
        <v>1916</v>
      </c>
      <c r="AF418" s="438"/>
      <c r="AG418" s="586"/>
      <c r="AH418" s="586"/>
      <c r="AI418" s="589"/>
      <c r="AJ418" s="438"/>
      <c r="AK418" s="588">
        <v>93.16</v>
      </c>
      <c r="AL418" s="589">
        <v>0.0</v>
      </c>
      <c r="AM418" s="438" t="s">
        <v>1917</v>
      </c>
      <c r="AN418" s="438" t="s">
        <v>1918</v>
      </c>
      <c r="AO418" s="438" t="s">
        <v>1919</v>
      </c>
      <c r="AP418" s="438" t="s">
        <v>1920</v>
      </c>
      <c r="AQ418" s="438" t="s">
        <v>4110</v>
      </c>
      <c r="AR418" s="588">
        <v>0.0</v>
      </c>
      <c r="AS418" s="588">
        <v>0.0</v>
      </c>
      <c r="AT418" s="588">
        <v>0.0</v>
      </c>
      <c r="AU418" s="588">
        <v>0.0</v>
      </c>
      <c r="AV418" s="588">
        <v>0.0</v>
      </c>
      <c r="AW418" s="588">
        <v>0.0</v>
      </c>
      <c r="AX418" s="588">
        <v>27.82</v>
      </c>
      <c r="AY418" s="588">
        <v>0.0</v>
      </c>
      <c r="AZ418" s="588">
        <v>18.0</v>
      </c>
      <c r="BA418" s="588">
        <v>776.4</v>
      </c>
      <c r="BB418" s="589">
        <v>24732.0</v>
      </c>
      <c r="BC418" s="438" t="s">
        <v>1922</v>
      </c>
      <c r="BD418" s="438"/>
      <c r="BE418" s="438" t="s">
        <v>1923</v>
      </c>
      <c r="BF418" s="438" t="s">
        <v>3693</v>
      </c>
      <c r="BG418" s="438" t="s">
        <v>1936</v>
      </c>
      <c r="BH418" s="588">
        <v>0.0</v>
      </c>
      <c r="BI418" s="438" t="s">
        <v>1926</v>
      </c>
      <c r="BJ418" s="438" t="s">
        <v>2212</v>
      </c>
      <c r="BK418" s="438" t="s">
        <v>2213</v>
      </c>
      <c r="BL418" s="438"/>
      <c r="BM418" s="438"/>
      <c r="BN418" s="588">
        <v>29.9</v>
      </c>
      <c r="BO418" s="438" t="s">
        <v>1931</v>
      </c>
      <c r="BP418" s="438" t="s">
        <v>1967</v>
      </c>
      <c r="BQ418" s="438"/>
      <c r="BR418" s="438" t="s">
        <v>3604</v>
      </c>
      <c r="BS418" s="438" t="s">
        <v>3605</v>
      </c>
      <c r="BT418" s="438" t="s">
        <v>1936</v>
      </c>
      <c r="BU418" s="589"/>
      <c r="BV418" s="438" t="s">
        <v>1936</v>
      </c>
      <c r="BW418" s="438"/>
      <c r="BX418" s="416">
        <f t="shared" si="3"/>
        <v>99.28</v>
      </c>
      <c r="BY418" s="89" t="s">
        <v>1943</v>
      </c>
      <c r="BZ418" s="89" t="s">
        <v>4101</v>
      </c>
    </row>
    <row r="419" ht="12.75" hidden="1" customHeight="1">
      <c r="A419" s="6">
        <v>47579.0</v>
      </c>
      <c r="B419" s="438" t="s">
        <v>4097</v>
      </c>
      <c r="C419" s="438" t="s">
        <v>3827</v>
      </c>
      <c r="D419" s="586">
        <v>42648.0</v>
      </c>
      <c r="E419" s="438" t="s">
        <v>4111</v>
      </c>
      <c r="F419" s="438" t="s">
        <v>3791</v>
      </c>
      <c r="G419" s="438" t="s">
        <v>1908</v>
      </c>
      <c r="H419" s="438" t="s">
        <v>1909</v>
      </c>
      <c r="I419" s="438" t="s">
        <v>3829</v>
      </c>
      <c r="J419" s="587">
        <v>1.0</v>
      </c>
      <c r="K419" s="416">
        <v>19.41</v>
      </c>
      <c r="L419" s="438" t="s">
        <v>1911</v>
      </c>
      <c r="M419" s="438" t="s">
        <v>4112</v>
      </c>
      <c r="N419" s="438" t="s">
        <v>3831</v>
      </c>
      <c r="O419" s="416">
        <v>1.06</v>
      </c>
      <c r="P419" s="588">
        <v>0.0</v>
      </c>
      <c r="Q419" s="588">
        <v>0.0</v>
      </c>
      <c r="R419" s="588">
        <v>2.07</v>
      </c>
      <c r="S419" s="588">
        <v>0.0</v>
      </c>
      <c r="T419" s="588">
        <v>0.0</v>
      </c>
      <c r="U419" s="588">
        <v>0.45</v>
      </c>
      <c r="V419" s="416">
        <v>0.25</v>
      </c>
      <c r="W419" s="416">
        <v>1.16</v>
      </c>
      <c r="X419" s="586">
        <v>42648.0</v>
      </c>
      <c r="Y419" s="586">
        <v>42654.5125</v>
      </c>
      <c r="Z419" s="438" t="s">
        <v>1914</v>
      </c>
      <c r="AA419" s="438" t="s">
        <v>1915</v>
      </c>
      <c r="AB419" s="586">
        <v>42654.5125</v>
      </c>
      <c r="AC419" s="586">
        <v>42657.0</v>
      </c>
      <c r="AD419" s="586">
        <v>42657.0</v>
      </c>
      <c r="AE419" s="438" t="s">
        <v>1916</v>
      </c>
      <c r="AF419" s="438"/>
      <c r="AG419" s="586"/>
      <c r="AH419" s="586"/>
      <c r="AI419" s="589"/>
      <c r="AJ419" s="438"/>
      <c r="AK419" s="588">
        <v>2.32</v>
      </c>
      <c r="AL419" s="589">
        <v>0.0</v>
      </c>
      <c r="AM419" s="438" t="s">
        <v>1917</v>
      </c>
      <c r="AN419" s="438" t="s">
        <v>1918</v>
      </c>
      <c r="AO419" s="438" t="s">
        <v>1919</v>
      </c>
      <c r="AP419" s="438" t="s">
        <v>1920</v>
      </c>
      <c r="AQ419" s="438" t="s">
        <v>4113</v>
      </c>
      <c r="AR419" s="588">
        <v>0.0</v>
      </c>
      <c r="AS419" s="588">
        <v>0.0</v>
      </c>
      <c r="AT419" s="588">
        <v>0.0</v>
      </c>
      <c r="AU419" s="588">
        <v>0.0</v>
      </c>
      <c r="AV419" s="588">
        <v>0.0</v>
      </c>
      <c r="AW419" s="588">
        <v>0.0</v>
      </c>
      <c r="AX419" s="588">
        <v>0.58</v>
      </c>
      <c r="AY419" s="588">
        <v>0.0</v>
      </c>
      <c r="AZ419" s="588">
        <v>0.45</v>
      </c>
      <c r="BA419" s="588">
        <v>19.41</v>
      </c>
      <c r="BB419" s="589">
        <v>26225.0</v>
      </c>
      <c r="BC419" s="438" t="s">
        <v>1922</v>
      </c>
      <c r="BD419" s="438"/>
      <c r="BE419" s="438" t="s">
        <v>1923</v>
      </c>
      <c r="BF419" s="438" t="s">
        <v>3693</v>
      </c>
      <c r="BG419" s="438" t="s">
        <v>1936</v>
      </c>
      <c r="BH419" s="588">
        <v>0.0</v>
      </c>
      <c r="BI419" s="438" t="s">
        <v>1926</v>
      </c>
      <c r="BJ419" s="438" t="s">
        <v>2212</v>
      </c>
      <c r="BK419" s="438" t="s">
        <v>2213</v>
      </c>
      <c r="BL419" s="438"/>
      <c r="BM419" s="438"/>
      <c r="BN419" s="588">
        <v>29.9</v>
      </c>
      <c r="BO419" s="438" t="s">
        <v>1931</v>
      </c>
      <c r="BP419" s="438" t="s">
        <v>1967</v>
      </c>
      <c r="BQ419" s="438"/>
      <c r="BR419" s="438" t="s">
        <v>3604</v>
      </c>
      <c r="BS419" s="438" t="s">
        <v>3605</v>
      </c>
      <c r="BT419" s="438" t="s">
        <v>1925</v>
      </c>
      <c r="BU419" s="589">
        <v>120.0</v>
      </c>
      <c r="BV419" s="438" t="s">
        <v>1936</v>
      </c>
      <c r="BW419" s="438"/>
      <c r="BX419" s="416">
        <f t="shared" si="3"/>
        <v>2.47</v>
      </c>
      <c r="BY419" s="89" t="s">
        <v>1943</v>
      </c>
      <c r="BZ419" s="89" t="s">
        <v>4101</v>
      </c>
    </row>
    <row r="420" ht="12.75" hidden="1" customHeight="1">
      <c r="A420" s="6">
        <v>47579.0</v>
      </c>
      <c r="B420" s="438" t="s">
        <v>4097</v>
      </c>
      <c r="C420" s="438" t="s">
        <v>3827</v>
      </c>
      <c r="D420" s="586">
        <v>42705.0</v>
      </c>
      <c r="E420" s="438" t="s">
        <v>4114</v>
      </c>
      <c r="F420" s="438" t="s">
        <v>3791</v>
      </c>
      <c r="G420" s="438" t="s">
        <v>1908</v>
      </c>
      <c r="H420" s="438" t="s">
        <v>1909</v>
      </c>
      <c r="I420" s="438" t="s">
        <v>3835</v>
      </c>
      <c r="J420" s="587">
        <v>1.0</v>
      </c>
      <c r="K420" s="416">
        <v>12.92</v>
      </c>
      <c r="L420" s="438" t="s">
        <v>1911</v>
      </c>
      <c r="M420" s="438" t="s">
        <v>4115</v>
      </c>
      <c r="N420" s="438" t="s">
        <v>3734</v>
      </c>
      <c r="O420" s="416">
        <v>0.71</v>
      </c>
      <c r="P420" s="588">
        <v>0.0</v>
      </c>
      <c r="Q420" s="588">
        <v>0.0</v>
      </c>
      <c r="R420" s="588">
        <v>2.07</v>
      </c>
      <c r="S420" s="588">
        <v>0.0</v>
      </c>
      <c r="T420" s="588">
        <v>0.0</v>
      </c>
      <c r="U420" s="588">
        <v>0.45</v>
      </c>
      <c r="V420" s="416">
        <v>0.17</v>
      </c>
      <c r="W420" s="416">
        <v>0.78</v>
      </c>
      <c r="X420" s="586">
        <v>42699.0</v>
      </c>
      <c r="Y420" s="586">
        <v>42705.5125</v>
      </c>
      <c r="Z420" s="438" t="s">
        <v>1914</v>
      </c>
      <c r="AA420" s="438" t="s">
        <v>1915</v>
      </c>
      <c r="AB420" s="586">
        <v>42705.5125</v>
      </c>
      <c r="AC420" s="586">
        <v>42706.0</v>
      </c>
      <c r="AD420" s="586">
        <v>42706.0</v>
      </c>
      <c r="AE420" s="438" t="s">
        <v>1916</v>
      </c>
      <c r="AF420" s="438"/>
      <c r="AG420" s="586"/>
      <c r="AH420" s="586"/>
      <c r="AI420" s="589"/>
      <c r="AJ420" s="438"/>
      <c r="AK420" s="588">
        <v>1.55</v>
      </c>
      <c r="AL420" s="589">
        <v>0.0</v>
      </c>
      <c r="AM420" s="438" t="s">
        <v>1917</v>
      </c>
      <c r="AN420" s="438" t="s">
        <v>1918</v>
      </c>
      <c r="AO420" s="438" t="s">
        <v>1919</v>
      </c>
      <c r="AP420" s="438" t="s">
        <v>1920</v>
      </c>
      <c r="AQ420" s="438" t="s">
        <v>4116</v>
      </c>
      <c r="AR420" s="588">
        <v>0.0</v>
      </c>
      <c r="AS420" s="588">
        <v>0.0</v>
      </c>
      <c r="AT420" s="588">
        <v>0.0</v>
      </c>
      <c r="AU420" s="588">
        <v>0.0</v>
      </c>
      <c r="AV420" s="588">
        <v>0.0</v>
      </c>
      <c r="AW420" s="588">
        <v>0.0</v>
      </c>
      <c r="AX420" s="588">
        <v>0.38</v>
      </c>
      <c r="AY420" s="588">
        <v>0.0</v>
      </c>
      <c r="AZ420" s="588">
        <v>0.45</v>
      </c>
      <c r="BA420" s="588">
        <v>12.92</v>
      </c>
      <c r="BB420" s="589">
        <v>25757.0</v>
      </c>
      <c r="BC420" s="438" t="s">
        <v>1922</v>
      </c>
      <c r="BD420" s="438"/>
      <c r="BE420" s="438" t="s">
        <v>1923</v>
      </c>
      <c r="BF420" s="438" t="s">
        <v>3693</v>
      </c>
      <c r="BG420" s="438" t="s">
        <v>1936</v>
      </c>
      <c r="BH420" s="588">
        <v>0.0</v>
      </c>
      <c r="BI420" s="438" t="s">
        <v>1926</v>
      </c>
      <c r="BJ420" s="438" t="s">
        <v>2212</v>
      </c>
      <c r="BK420" s="438" t="s">
        <v>2213</v>
      </c>
      <c r="BL420" s="438"/>
      <c r="BM420" s="438"/>
      <c r="BN420" s="588">
        <v>19.9</v>
      </c>
      <c r="BO420" s="438" t="s">
        <v>1931</v>
      </c>
      <c r="BP420" s="438" t="s">
        <v>1967</v>
      </c>
      <c r="BQ420" s="438"/>
      <c r="BR420" s="438" t="s">
        <v>3604</v>
      </c>
      <c r="BS420" s="438" t="s">
        <v>3605</v>
      </c>
      <c r="BT420" s="438" t="s">
        <v>1925</v>
      </c>
      <c r="BU420" s="589">
        <v>131.0</v>
      </c>
      <c r="BV420" s="438" t="s">
        <v>1936</v>
      </c>
      <c r="BW420" s="438"/>
      <c r="BX420" s="416">
        <f t="shared" si="3"/>
        <v>1.66</v>
      </c>
      <c r="BY420" s="89" t="s">
        <v>1943</v>
      </c>
      <c r="BZ420" s="89" t="s">
        <v>4101</v>
      </c>
    </row>
    <row r="421" ht="12.75" hidden="1" customHeight="1">
      <c r="A421" s="6">
        <v>47579.0</v>
      </c>
      <c r="B421" s="438" t="s">
        <v>4097</v>
      </c>
      <c r="C421" s="438" t="s">
        <v>3827</v>
      </c>
      <c r="D421" s="586">
        <v>42767.0</v>
      </c>
      <c r="E421" s="438" t="s">
        <v>4117</v>
      </c>
      <c r="F421" s="438" t="s">
        <v>3791</v>
      </c>
      <c r="G421" s="438" t="s">
        <v>1908</v>
      </c>
      <c r="H421" s="438" t="s">
        <v>1909</v>
      </c>
      <c r="I421" s="438" t="s">
        <v>3839</v>
      </c>
      <c r="J421" s="587">
        <v>1.0</v>
      </c>
      <c r="K421" s="416">
        <v>12.92</v>
      </c>
      <c r="L421" s="438" t="s">
        <v>1911</v>
      </c>
      <c r="M421" s="438" t="s">
        <v>4118</v>
      </c>
      <c r="N421" s="438" t="s">
        <v>3734</v>
      </c>
      <c r="O421" s="416">
        <v>0.71</v>
      </c>
      <c r="P421" s="588">
        <v>0.0</v>
      </c>
      <c r="Q421" s="588">
        <v>0.0</v>
      </c>
      <c r="R421" s="588">
        <v>2.07</v>
      </c>
      <c r="S421" s="588">
        <v>0.0</v>
      </c>
      <c r="T421" s="588">
        <v>0.0</v>
      </c>
      <c r="U421" s="588">
        <v>0.45</v>
      </c>
      <c r="V421" s="416">
        <v>0.17</v>
      </c>
      <c r="W421" s="416">
        <v>0.78</v>
      </c>
      <c r="X421" s="586">
        <v>42761.0</v>
      </c>
      <c r="Y421" s="586">
        <v>42765.5125</v>
      </c>
      <c r="Z421" s="438" t="s">
        <v>1914</v>
      </c>
      <c r="AA421" s="438" t="s">
        <v>1915</v>
      </c>
      <c r="AB421" s="586">
        <v>42765.5125</v>
      </c>
      <c r="AC421" s="586">
        <v>42768.0</v>
      </c>
      <c r="AD421" s="586">
        <v>42768.0</v>
      </c>
      <c r="AE421" s="438" t="s">
        <v>1916</v>
      </c>
      <c r="AF421" s="438"/>
      <c r="AG421" s="586"/>
      <c r="AH421" s="586"/>
      <c r="AI421" s="589"/>
      <c r="AJ421" s="438"/>
      <c r="AK421" s="588">
        <v>1.55</v>
      </c>
      <c r="AL421" s="589">
        <v>0.0</v>
      </c>
      <c r="AM421" s="438" t="s">
        <v>1917</v>
      </c>
      <c r="AN421" s="438" t="s">
        <v>1918</v>
      </c>
      <c r="AO421" s="438" t="s">
        <v>1919</v>
      </c>
      <c r="AP421" s="438" t="s">
        <v>1920</v>
      </c>
      <c r="AQ421" s="438" t="s">
        <v>4119</v>
      </c>
      <c r="AR421" s="588">
        <v>0.0</v>
      </c>
      <c r="AS421" s="588">
        <v>0.0</v>
      </c>
      <c r="AT421" s="588">
        <v>0.0</v>
      </c>
      <c r="AU421" s="588">
        <v>0.0</v>
      </c>
      <c r="AV421" s="588">
        <v>0.0</v>
      </c>
      <c r="AW421" s="588">
        <v>0.0</v>
      </c>
      <c r="AX421" s="588">
        <v>0.54</v>
      </c>
      <c r="AY421" s="588">
        <v>0.0</v>
      </c>
      <c r="AZ421" s="588">
        <v>0.45</v>
      </c>
      <c r="BA421" s="588">
        <v>12.92</v>
      </c>
      <c r="BB421" s="589">
        <v>27464.0</v>
      </c>
      <c r="BC421" s="438" t="s">
        <v>1922</v>
      </c>
      <c r="BD421" s="438"/>
      <c r="BE421" s="438" t="s">
        <v>1923</v>
      </c>
      <c r="BF421" s="438" t="s">
        <v>3693</v>
      </c>
      <c r="BG421" s="438" t="s">
        <v>1936</v>
      </c>
      <c r="BH421" s="588">
        <v>0.0</v>
      </c>
      <c r="BI421" s="438" t="s">
        <v>1926</v>
      </c>
      <c r="BJ421" s="438" t="s">
        <v>2212</v>
      </c>
      <c r="BK421" s="438" t="s">
        <v>2213</v>
      </c>
      <c r="BL421" s="438"/>
      <c r="BM421" s="438"/>
      <c r="BN421" s="588">
        <v>19.9</v>
      </c>
      <c r="BO421" s="438" t="s">
        <v>1931</v>
      </c>
      <c r="BP421" s="438" t="s">
        <v>1967</v>
      </c>
      <c r="BQ421" s="438"/>
      <c r="BR421" s="438" t="s">
        <v>3604</v>
      </c>
      <c r="BS421" s="438" t="s">
        <v>3605</v>
      </c>
      <c r="BT421" s="438" t="s">
        <v>1925</v>
      </c>
      <c r="BU421" s="589">
        <v>143.0</v>
      </c>
      <c r="BV421" s="438" t="s">
        <v>1936</v>
      </c>
      <c r="BW421" s="438"/>
      <c r="BX421" s="416">
        <f t="shared" si="3"/>
        <v>1.66</v>
      </c>
      <c r="BY421" s="89" t="s">
        <v>1943</v>
      </c>
      <c r="BZ421" s="89" t="s">
        <v>4101</v>
      </c>
    </row>
    <row r="422" ht="12.75" hidden="1" customHeight="1">
      <c r="A422" s="6">
        <v>47579.0</v>
      </c>
      <c r="B422" s="438" t="s">
        <v>4097</v>
      </c>
      <c r="C422" s="438" t="s">
        <v>3827</v>
      </c>
      <c r="D422" s="586">
        <v>42802.0</v>
      </c>
      <c r="E422" s="438" t="s">
        <v>4120</v>
      </c>
      <c r="F422" s="438" t="s">
        <v>3791</v>
      </c>
      <c r="G422" s="438" t="s">
        <v>1908</v>
      </c>
      <c r="H422" s="438" t="s">
        <v>1909</v>
      </c>
      <c r="I422" s="438" t="s">
        <v>3895</v>
      </c>
      <c r="J422" s="587">
        <v>1.0</v>
      </c>
      <c r="K422" s="416">
        <v>12.92</v>
      </c>
      <c r="L422" s="438" t="s">
        <v>1911</v>
      </c>
      <c r="M422" s="438" t="s">
        <v>4121</v>
      </c>
      <c r="N422" s="438" t="s">
        <v>3734</v>
      </c>
      <c r="O422" s="416">
        <v>0.71</v>
      </c>
      <c r="P422" s="588">
        <v>0.0</v>
      </c>
      <c r="Q422" s="588">
        <v>0.0</v>
      </c>
      <c r="R422" s="588">
        <v>2.07</v>
      </c>
      <c r="S422" s="588">
        <v>0.0</v>
      </c>
      <c r="T422" s="588">
        <v>0.0</v>
      </c>
      <c r="U422" s="588">
        <v>0.45</v>
      </c>
      <c r="V422" s="416">
        <v>0.17</v>
      </c>
      <c r="W422" s="416">
        <v>0.78</v>
      </c>
      <c r="X422" s="586">
        <v>42802.0</v>
      </c>
      <c r="Y422" s="586">
        <v>42807.50833333333</v>
      </c>
      <c r="Z422" s="438" t="s">
        <v>1914</v>
      </c>
      <c r="AA422" s="438" t="s">
        <v>1915</v>
      </c>
      <c r="AB422" s="586">
        <v>42807.50833333333</v>
      </c>
      <c r="AC422" s="586">
        <v>42810.0</v>
      </c>
      <c r="AD422" s="586">
        <v>42810.0</v>
      </c>
      <c r="AE422" s="438" t="s">
        <v>1916</v>
      </c>
      <c r="AF422" s="438"/>
      <c r="AG422" s="586"/>
      <c r="AH422" s="586"/>
      <c r="AI422" s="589"/>
      <c r="AJ422" s="438"/>
      <c r="AK422" s="588">
        <v>1.55</v>
      </c>
      <c r="AL422" s="589">
        <v>0.0</v>
      </c>
      <c r="AM422" s="438" t="s">
        <v>1917</v>
      </c>
      <c r="AN422" s="438" t="s">
        <v>1918</v>
      </c>
      <c r="AO422" s="438" t="s">
        <v>1919</v>
      </c>
      <c r="AP422" s="438" t="s">
        <v>1920</v>
      </c>
      <c r="AQ422" s="438" t="s">
        <v>4122</v>
      </c>
      <c r="AR422" s="588">
        <v>0.0</v>
      </c>
      <c r="AS422" s="588">
        <v>0.0</v>
      </c>
      <c r="AT422" s="588">
        <v>0.0</v>
      </c>
      <c r="AU422" s="588">
        <v>0.0</v>
      </c>
      <c r="AV422" s="588">
        <v>0.0</v>
      </c>
      <c r="AW422" s="588">
        <v>0.0</v>
      </c>
      <c r="AX422" s="588">
        <v>0.57</v>
      </c>
      <c r="AY422" s="588">
        <v>0.0</v>
      </c>
      <c r="AZ422" s="588">
        <v>0.45</v>
      </c>
      <c r="BA422" s="588">
        <v>12.92</v>
      </c>
      <c r="BB422" s="589">
        <v>27465.0</v>
      </c>
      <c r="BC422" s="438" t="s">
        <v>1922</v>
      </c>
      <c r="BD422" s="438"/>
      <c r="BE422" s="438" t="s">
        <v>1923</v>
      </c>
      <c r="BF422" s="438" t="s">
        <v>3693</v>
      </c>
      <c r="BG422" s="438" t="s">
        <v>1936</v>
      </c>
      <c r="BH422" s="588">
        <v>0.0</v>
      </c>
      <c r="BI422" s="438" t="s">
        <v>1926</v>
      </c>
      <c r="BJ422" s="438" t="s">
        <v>2212</v>
      </c>
      <c r="BK422" s="438" t="s">
        <v>2213</v>
      </c>
      <c r="BL422" s="438"/>
      <c r="BM422" s="438"/>
      <c r="BN422" s="588">
        <v>19.9</v>
      </c>
      <c r="BO422" s="438" t="s">
        <v>1931</v>
      </c>
      <c r="BP422" s="438" t="s">
        <v>1967</v>
      </c>
      <c r="BQ422" s="438"/>
      <c r="BR422" s="438" t="s">
        <v>3604</v>
      </c>
      <c r="BS422" s="438" t="s">
        <v>3605</v>
      </c>
      <c r="BT422" s="438" t="s">
        <v>1925</v>
      </c>
      <c r="BU422" s="589">
        <v>183.0</v>
      </c>
      <c r="BV422" s="438" t="s">
        <v>1936</v>
      </c>
      <c r="BW422" s="438"/>
      <c r="BX422" s="416">
        <f t="shared" si="3"/>
        <v>1.66</v>
      </c>
      <c r="BY422" s="89" t="s">
        <v>1943</v>
      </c>
      <c r="BZ422" s="89" t="s">
        <v>4101</v>
      </c>
    </row>
    <row r="423" ht="12.75" hidden="1" customHeight="1">
      <c r="A423" s="6">
        <v>47579.0</v>
      </c>
      <c r="B423" s="438" t="s">
        <v>4097</v>
      </c>
      <c r="C423" s="438" t="s">
        <v>3827</v>
      </c>
      <c r="D423" s="586">
        <v>42804.0</v>
      </c>
      <c r="E423" s="438" t="s">
        <v>4123</v>
      </c>
      <c r="F423" s="438" t="s">
        <v>3791</v>
      </c>
      <c r="G423" s="438" t="s">
        <v>1908</v>
      </c>
      <c r="H423" s="438" t="s">
        <v>1909</v>
      </c>
      <c r="I423" s="438" t="s">
        <v>3895</v>
      </c>
      <c r="J423" s="587">
        <v>1.0</v>
      </c>
      <c r="K423" s="416">
        <v>12.92</v>
      </c>
      <c r="L423" s="438" t="s">
        <v>1911</v>
      </c>
      <c r="M423" s="438" t="s">
        <v>4124</v>
      </c>
      <c r="N423" s="438" t="s">
        <v>3734</v>
      </c>
      <c r="O423" s="416">
        <v>0.71</v>
      </c>
      <c r="P423" s="588">
        <v>0.0</v>
      </c>
      <c r="Q423" s="588">
        <v>0.0</v>
      </c>
      <c r="R423" s="588">
        <v>2.07</v>
      </c>
      <c r="S423" s="588">
        <v>0.0</v>
      </c>
      <c r="T423" s="588">
        <v>0.0</v>
      </c>
      <c r="U423" s="588">
        <v>0.45</v>
      </c>
      <c r="V423" s="416">
        <v>0.17</v>
      </c>
      <c r="W423" s="416">
        <v>0.78</v>
      </c>
      <c r="X423" s="586">
        <v>42804.0</v>
      </c>
      <c r="Y423" s="586">
        <v>42809.50555555556</v>
      </c>
      <c r="Z423" s="438" t="s">
        <v>1914</v>
      </c>
      <c r="AA423" s="438" t="s">
        <v>1915</v>
      </c>
      <c r="AB423" s="586">
        <v>42809.50555555556</v>
      </c>
      <c r="AC423" s="586">
        <v>42814.0</v>
      </c>
      <c r="AD423" s="586">
        <v>42814.0</v>
      </c>
      <c r="AE423" s="438" t="s">
        <v>1916</v>
      </c>
      <c r="AF423" s="438"/>
      <c r="AG423" s="586"/>
      <c r="AH423" s="586"/>
      <c r="AI423" s="589"/>
      <c r="AJ423" s="438"/>
      <c r="AK423" s="588">
        <v>1.55</v>
      </c>
      <c r="AL423" s="589">
        <v>0.0</v>
      </c>
      <c r="AM423" s="438" t="s">
        <v>1917</v>
      </c>
      <c r="AN423" s="438" t="s">
        <v>1918</v>
      </c>
      <c r="AO423" s="438" t="s">
        <v>1919</v>
      </c>
      <c r="AP423" s="438" t="s">
        <v>1920</v>
      </c>
      <c r="AQ423" s="438" t="s">
        <v>4125</v>
      </c>
      <c r="AR423" s="588">
        <v>0.0</v>
      </c>
      <c r="AS423" s="588">
        <v>0.0</v>
      </c>
      <c r="AT423" s="588">
        <v>0.0</v>
      </c>
      <c r="AU423" s="588">
        <v>0.0</v>
      </c>
      <c r="AV423" s="588">
        <v>0.0</v>
      </c>
      <c r="AW423" s="588">
        <v>0.0</v>
      </c>
      <c r="AX423" s="588">
        <v>0.36</v>
      </c>
      <c r="AY423" s="588">
        <v>0.0</v>
      </c>
      <c r="AZ423" s="588">
        <v>0.45</v>
      </c>
      <c r="BA423" s="588">
        <v>12.92</v>
      </c>
      <c r="BB423" s="589">
        <v>27465.0</v>
      </c>
      <c r="BC423" s="438" t="s">
        <v>1922</v>
      </c>
      <c r="BD423" s="438"/>
      <c r="BE423" s="438" t="s">
        <v>1923</v>
      </c>
      <c r="BF423" s="438" t="s">
        <v>3693</v>
      </c>
      <c r="BG423" s="438" t="s">
        <v>1936</v>
      </c>
      <c r="BH423" s="588">
        <v>0.0</v>
      </c>
      <c r="BI423" s="438" t="s">
        <v>1926</v>
      </c>
      <c r="BJ423" s="438" t="s">
        <v>2212</v>
      </c>
      <c r="BK423" s="438" t="s">
        <v>2213</v>
      </c>
      <c r="BL423" s="438"/>
      <c r="BM423" s="438"/>
      <c r="BN423" s="588">
        <v>19.9</v>
      </c>
      <c r="BO423" s="438" t="s">
        <v>1931</v>
      </c>
      <c r="BP423" s="438" t="s">
        <v>1967</v>
      </c>
      <c r="BQ423" s="438"/>
      <c r="BR423" s="438" t="s">
        <v>3604</v>
      </c>
      <c r="BS423" s="438" t="s">
        <v>3605</v>
      </c>
      <c r="BT423" s="438" t="s">
        <v>1925</v>
      </c>
      <c r="BU423" s="589">
        <v>183.0</v>
      </c>
      <c r="BV423" s="438" t="s">
        <v>1936</v>
      </c>
      <c r="BW423" s="438"/>
      <c r="BX423" s="416">
        <f t="shared" si="3"/>
        <v>1.66</v>
      </c>
      <c r="BY423" s="89" t="s">
        <v>1943</v>
      </c>
      <c r="BZ423" s="89" t="s">
        <v>4101</v>
      </c>
    </row>
    <row r="424" ht="12.75" hidden="1" customHeight="1">
      <c r="A424" s="6">
        <v>47579.0</v>
      </c>
      <c r="B424" s="438" t="s">
        <v>4097</v>
      </c>
      <c r="C424" s="438" t="s">
        <v>3827</v>
      </c>
      <c r="D424" s="586">
        <v>42826.0</v>
      </c>
      <c r="E424" s="438" t="s">
        <v>4126</v>
      </c>
      <c r="F424" s="438" t="s">
        <v>3791</v>
      </c>
      <c r="G424" s="438" t="s">
        <v>1948</v>
      </c>
      <c r="H424" s="438" t="s">
        <v>1909</v>
      </c>
      <c r="I424" s="438" t="s">
        <v>3900</v>
      </c>
      <c r="J424" s="587">
        <v>1.0</v>
      </c>
      <c r="K424" s="416">
        <v>25.9</v>
      </c>
      <c r="L424" s="438" t="s">
        <v>1949</v>
      </c>
      <c r="M424" s="438" t="s">
        <v>4127</v>
      </c>
      <c r="N424" s="438" t="s">
        <v>3734</v>
      </c>
      <c r="O424" s="416">
        <v>1.42</v>
      </c>
      <c r="P424" s="588">
        <v>0.0</v>
      </c>
      <c r="Q424" s="588">
        <v>0.0</v>
      </c>
      <c r="R424" s="588">
        <v>3.744</v>
      </c>
      <c r="S424" s="588">
        <v>0.0</v>
      </c>
      <c r="T424" s="588">
        <v>0.0</v>
      </c>
      <c r="U424" s="588">
        <v>0.45</v>
      </c>
      <c r="V424" s="416">
        <v>0.34</v>
      </c>
      <c r="W424" s="416">
        <v>1.55</v>
      </c>
      <c r="X424" s="586">
        <v>42816.0</v>
      </c>
      <c r="Y424" s="586">
        <v>42823.5125</v>
      </c>
      <c r="Z424" s="438" t="s">
        <v>1914</v>
      </c>
      <c r="AA424" s="438" t="s">
        <v>1915</v>
      </c>
      <c r="AB424" s="586">
        <v>42823.5125</v>
      </c>
      <c r="AC424" s="586">
        <v>42822.0</v>
      </c>
      <c r="AD424" s="586">
        <v>42823.0</v>
      </c>
      <c r="AE424" s="438" t="s">
        <v>1916</v>
      </c>
      <c r="AF424" s="438"/>
      <c r="AG424" s="586"/>
      <c r="AH424" s="586"/>
      <c r="AI424" s="589"/>
      <c r="AJ424" s="438"/>
      <c r="AK424" s="588">
        <v>3.11</v>
      </c>
      <c r="AL424" s="589">
        <v>0.0</v>
      </c>
      <c r="AM424" s="438" t="s">
        <v>1917</v>
      </c>
      <c r="AN424" s="438" t="s">
        <v>1918</v>
      </c>
      <c r="AO424" s="438" t="s">
        <v>1919</v>
      </c>
      <c r="AP424" s="438" t="s">
        <v>1920</v>
      </c>
      <c r="AQ424" s="438" t="s">
        <v>4128</v>
      </c>
      <c r="AR424" s="588">
        <v>0.0</v>
      </c>
      <c r="AS424" s="588">
        <v>0.0</v>
      </c>
      <c r="AT424" s="588">
        <v>0.0</v>
      </c>
      <c r="AU424" s="588">
        <v>0.0</v>
      </c>
      <c r="AV424" s="588">
        <v>0.0</v>
      </c>
      <c r="AW424" s="588">
        <v>0.0</v>
      </c>
      <c r="AX424" s="588">
        <v>0.42</v>
      </c>
      <c r="AY424" s="588">
        <v>0.0</v>
      </c>
      <c r="AZ424" s="588">
        <v>0.45</v>
      </c>
      <c r="BA424" s="588">
        <v>25.9</v>
      </c>
      <c r="BB424" s="589">
        <v>28065.0</v>
      </c>
      <c r="BC424" s="438" t="s">
        <v>1922</v>
      </c>
      <c r="BD424" s="438"/>
      <c r="BE424" s="438" t="s">
        <v>1952</v>
      </c>
      <c r="BF424" s="438" t="s">
        <v>3693</v>
      </c>
      <c r="BG424" s="438" t="s">
        <v>1936</v>
      </c>
      <c r="BH424" s="588">
        <v>0.0</v>
      </c>
      <c r="BI424" s="438" t="s">
        <v>1926</v>
      </c>
      <c r="BJ424" s="438" t="s">
        <v>2212</v>
      </c>
      <c r="BK424" s="438" t="s">
        <v>2213</v>
      </c>
      <c r="BL424" s="438"/>
      <c r="BM424" s="438"/>
      <c r="BN424" s="588">
        <v>39.9</v>
      </c>
      <c r="BO424" s="438" t="s">
        <v>1955</v>
      </c>
      <c r="BP424" s="438" t="s">
        <v>1967</v>
      </c>
      <c r="BQ424" s="438"/>
      <c r="BR424" s="438" t="s">
        <v>3775</v>
      </c>
      <c r="BS424" s="438" t="s">
        <v>3776</v>
      </c>
      <c r="BT424" s="438" t="s">
        <v>1925</v>
      </c>
      <c r="BU424" s="589">
        <v>183.0</v>
      </c>
      <c r="BV424" s="438" t="s">
        <v>1936</v>
      </c>
      <c r="BW424" s="438"/>
      <c r="BX424" s="416">
        <f t="shared" si="3"/>
        <v>3.31</v>
      </c>
      <c r="BY424" s="89" t="s">
        <v>1943</v>
      </c>
      <c r="BZ424" s="89" t="s">
        <v>4101</v>
      </c>
    </row>
    <row r="425" ht="12.75" hidden="1" customHeight="1">
      <c r="A425" s="6">
        <v>47579.0</v>
      </c>
      <c r="B425" s="438" t="s">
        <v>4097</v>
      </c>
      <c r="C425" s="438" t="s">
        <v>3827</v>
      </c>
      <c r="D425" s="586">
        <v>42829.0</v>
      </c>
      <c r="E425" s="438" t="s">
        <v>4129</v>
      </c>
      <c r="F425" s="438" t="s">
        <v>3791</v>
      </c>
      <c r="G425" s="438" t="s">
        <v>1908</v>
      </c>
      <c r="H425" s="438" t="s">
        <v>1909</v>
      </c>
      <c r="I425" s="438" t="s">
        <v>3900</v>
      </c>
      <c r="J425" s="587">
        <v>1.0</v>
      </c>
      <c r="K425" s="416">
        <v>12.92</v>
      </c>
      <c r="L425" s="438" t="s">
        <v>1911</v>
      </c>
      <c r="M425" s="438" t="s">
        <v>4130</v>
      </c>
      <c r="N425" s="438" t="s">
        <v>3734</v>
      </c>
      <c r="O425" s="416">
        <v>0.71</v>
      </c>
      <c r="P425" s="588">
        <v>0.0</v>
      </c>
      <c r="Q425" s="588">
        <v>0.0</v>
      </c>
      <c r="R425" s="588">
        <v>2.07</v>
      </c>
      <c r="S425" s="588">
        <v>0.0</v>
      </c>
      <c r="T425" s="588">
        <v>0.0</v>
      </c>
      <c r="U425" s="588">
        <v>0.45</v>
      </c>
      <c r="V425" s="416">
        <v>0.17</v>
      </c>
      <c r="W425" s="416">
        <v>0.78</v>
      </c>
      <c r="X425" s="586">
        <v>42829.0</v>
      </c>
      <c r="Y425" s="586">
        <v>42835.5125</v>
      </c>
      <c r="Z425" s="438" t="s">
        <v>1914</v>
      </c>
      <c r="AA425" s="438" t="s">
        <v>1915</v>
      </c>
      <c r="AB425" s="586">
        <v>42835.5125</v>
      </c>
      <c r="AC425" s="586">
        <v>42835.0</v>
      </c>
      <c r="AD425" s="586">
        <v>42836.0</v>
      </c>
      <c r="AE425" s="438" t="s">
        <v>1916</v>
      </c>
      <c r="AF425" s="438"/>
      <c r="AG425" s="586"/>
      <c r="AH425" s="586"/>
      <c r="AI425" s="589"/>
      <c r="AJ425" s="438"/>
      <c r="AK425" s="588">
        <v>1.55</v>
      </c>
      <c r="AL425" s="589">
        <v>0.0</v>
      </c>
      <c r="AM425" s="438" t="s">
        <v>1917</v>
      </c>
      <c r="AN425" s="438" t="s">
        <v>1918</v>
      </c>
      <c r="AO425" s="438" t="s">
        <v>1919</v>
      </c>
      <c r="AP425" s="438" t="s">
        <v>1920</v>
      </c>
      <c r="AQ425" s="438" t="s">
        <v>4131</v>
      </c>
      <c r="AR425" s="588">
        <v>0.0</v>
      </c>
      <c r="AS425" s="588">
        <v>0.0</v>
      </c>
      <c r="AT425" s="588">
        <v>0.0</v>
      </c>
      <c r="AU425" s="588">
        <v>0.0</v>
      </c>
      <c r="AV425" s="588">
        <v>0.0</v>
      </c>
      <c r="AW425" s="588">
        <v>0.0</v>
      </c>
      <c r="AX425" s="588">
        <v>0.42</v>
      </c>
      <c r="AY425" s="588">
        <v>0.0</v>
      </c>
      <c r="AZ425" s="588">
        <v>0.45</v>
      </c>
      <c r="BA425" s="588">
        <v>12.92</v>
      </c>
      <c r="BB425" s="589">
        <v>27934.0</v>
      </c>
      <c r="BC425" s="438" t="s">
        <v>1922</v>
      </c>
      <c r="BD425" s="438"/>
      <c r="BE425" s="438" t="s">
        <v>1923</v>
      </c>
      <c r="BF425" s="438" t="s">
        <v>3693</v>
      </c>
      <c r="BG425" s="438" t="s">
        <v>1936</v>
      </c>
      <c r="BH425" s="588">
        <v>0.0</v>
      </c>
      <c r="BI425" s="438" t="s">
        <v>1926</v>
      </c>
      <c r="BJ425" s="438" t="s">
        <v>2212</v>
      </c>
      <c r="BK425" s="438" t="s">
        <v>2213</v>
      </c>
      <c r="BL425" s="438"/>
      <c r="BM425" s="438"/>
      <c r="BN425" s="588">
        <v>19.9</v>
      </c>
      <c r="BO425" s="438" t="s">
        <v>1931</v>
      </c>
      <c r="BP425" s="438" t="s">
        <v>1967</v>
      </c>
      <c r="BQ425" s="438"/>
      <c r="BR425" s="438" t="s">
        <v>3604</v>
      </c>
      <c r="BS425" s="438" t="s">
        <v>3605</v>
      </c>
      <c r="BT425" s="438" t="s">
        <v>1925</v>
      </c>
      <c r="BU425" s="589">
        <v>182.0</v>
      </c>
      <c r="BV425" s="438" t="s">
        <v>1936</v>
      </c>
      <c r="BW425" s="438"/>
      <c r="BX425" s="416">
        <f t="shared" si="3"/>
        <v>1.66</v>
      </c>
      <c r="BY425" s="89" t="s">
        <v>1943</v>
      </c>
      <c r="BZ425" s="89" t="s">
        <v>4101</v>
      </c>
    </row>
    <row r="426" ht="12.75" hidden="1" customHeight="1">
      <c r="A426" s="311">
        <v>47579.0</v>
      </c>
      <c r="B426" s="591" t="s">
        <v>4097</v>
      </c>
      <c r="C426" s="438" t="s">
        <v>3827</v>
      </c>
      <c r="D426" s="592">
        <v>42871.0</v>
      </c>
      <c r="E426" s="591" t="s">
        <v>4132</v>
      </c>
      <c r="F426" s="438" t="s">
        <v>3791</v>
      </c>
      <c r="G426" s="438" t="s">
        <v>1908</v>
      </c>
      <c r="H426" s="591" t="s">
        <v>1909</v>
      </c>
      <c r="I426" s="438" t="s">
        <v>4133</v>
      </c>
      <c r="J426" s="593">
        <v>1.0</v>
      </c>
      <c r="K426" s="594">
        <v>12.92</v>
      </c>
      <c r="L426" s="438" t="s">
        <v>1911</v>
      </c>
      <c r="M426" s="438" t="s">
        <v>4134</v>
      </c>
      <c r="N426" s="438" t="s">
        <v>3734</v>
      </c>
      <c r="O426" s="594">
        <v>0.7</v>
      </c>
      <c r="P426" s="588">
        <v>0.0</v>
      </c>
      <c r="Q426" s="588">
        <v>0.0</v>
      </c>
      <c r="R426" s="588">
        <v>2.07</v>
      </c>
      <c r="S426" s="588">
        <v>0.0</v>
      </c>
      <c r="T426" s="588">
        <v>0.0</v>
      </c>
      <c r="U426" s="588">
        <v>0.45</v>
      </c>
      <c r="V426" s="594">
        <v>0.17</v>
      </c>
      <c r="W426" s="594">
        <v>0.78</v>
      </c>
      <c r="X426" s="586">
        <v>42871.0</v>
      </c>
      <c r="Y426" s="586">
        <v>42874.5125</v>
      </c>
      <c r="Z426" s="438" t="s">
        <v>1914</v>
      </c>
      <c r="AA426" s="438" t="s">
        <v>1915</v>
      </c>
      <c r="AB426" s="586">
        <v>42874.5125</v>
      </c>
      <c r="AC426" s="586">
        <v>42879.0</v>
      </c>
      <c r="AD426" s="586">
        <v>42879.0</v>
      </c>
      <c r="AE426" s="438" t="s">
        <v>1916</v>
      </c>
      <c r="AF426" s="438"/>
      <c r="AG426" s="586"/>
      <c r="AH426" s="586"/>
      <c r="AI426" s="589"/>
      <c r="AJ426" s="438"/>
      <c r="AK426" s="588">
        <v>1.54</v>
      </c>
      <c r="AL426" s="589">
        <v>0.0</v>
      </c>
      <c r="AM426" s="438" t="s">
        <v>1917</v>
      </c>
      <c r="AN426" s="438" t="s">
        <v>1918</v>
      </c>
      <c r="AO426" s="591" t="s">
        <v>1919</v>
      </c>
      <c r="AP426" s="438" t="s">
        <v>1920</v>
      </c>
      <c r="AQ426" s="438" t="s">
        <v>4135</v>
      </c>
      <c r="AR426" s="588">
        <v>0.0</v>
      </c>
      <c r="AS426" s="588">
        <v>0.0</v>
      </c>
      <c r="AT426" s="588">
        <v>0.0</v>
      </c>
      <c r="AU426" s="588">
        <v>0.0</v>
      </c>
      <c r="AV426" s="588">
        <v>0.0</v>
      </c>
      <c r="AW426" s="588">
        <v>0.0</v>
      </c>
      <c r="AX426" s="588">
        <v>0.38</v>
      </c>
      <c r="AY426" s="588">
        <v>0.0</v>
      </c>
      <c r="AZ426" s="588">
        <v>0.45</v>
      </c>
      <c r="BA426" s="588">
        <v>12.92</v>
      </c>
      <c r="BB426" s="589">
        <v>27935.0</v>
      </c>
      <c r="BC426" s="438" t="s">
        <v>1922</v>
      </c>
      <c r="BD426" s="438"/>
      <c r="BE426" s="438" t="s">
        <v>1923</v>
      </c>
      <c r="BF426" s="438" t="s">
        <v>3693</v>
      </c>
      <c r="BG426" s="438" t="s">
        <v>1936</v>
      </c>
      <c r="BH426" s="588">
        <v>0.0</v>
      </c>
      <c r="BI426" s="438" t="s">
        <v>1926</v>
      </c>
      <c r="BJ426" s="438" t="s">
        <v>2212</v>
      </c>
      <c r="BK426" s="438" t="s">
        <v>2213</v>
      </c>
      <c r="BL426" s="438"/>
      <c r="BM426" s="438"/>
      <c r="BN426" s="588">
        <v>19.9</v>
      </c>
      <c r="BO426" s="438" t="s">
        <v>1931</v>
      </c>
      <c r="BP426" s="438" t="s">
        <v>1967</v>
      </c>
      <c r="BQ426" s="438"/>
      <c r="BR426" s="438" t="s">
        <v>3604</v>
      </c>
      <c r="BS426" s="438" t="s">
        <v>3605</v>
      </c>
      <c r="BT426" s="438" t="s">
        <v>1925</v>
      </c>
      <c r="BU426" s="589">
        <v>191.0</v>
      </c>
      <c r="BV426" s="438" t="s">
        <v>1936</v>
      </c>
      <c r="BW426" s="438"/>
      <c r="BX426" s="594">
        <f t="shared" si="3"/>
        <v>1.65</v>
      </c>
      <c r="BY426" s="311" t="s">
        <v>1943</v>
      </c>
      <c r="BZ426" s="311" t="s">
        <v>4101</v>
      </c>
    </row>
    <row r="427" ht="12.75" hidden="1" customHeight="1">
      <c r="A427" s="6">
        <v>47580.0</v>
      </c>
      <c r="B427" s="438" t="s">
        <v>4097</v>
      </c>
      <c r="C427" s="438" t="s">
        <v>3827</v>
      </c>
      <c r="D427" s="586">
        <v>42636.0</v>
      </c>
      <c r="E427" s="438" t="s">
        <v>4136</v>
      </c>
      <c r="F427" s="438" t="s">
        <v>3791</v>
      </c>
      <c r="G427" s="438" t="s">
        <v>1948</v>
      </c>
      <c r="H427" s="438" t="s">
        <v>1909</v>
      </c>
      <c r="I427" s="438" t="s">
        <v>4011</v>
      </c>
      <c r="J427" s="587">
        <v>1.0</v>
      </c>
      <c r="K427" s="416">
        <v>38.88</v>
      </c>
      <c r="L427" s="438" t="s">
        <v>1949</v>
      </c>
      <c r="M427" s="438" t="s">
        <v>4137</v>
      </c>
      <c r="N427" s="438" t="s">
        <v>4013</v>
      </c>
      <c r="O427" s="416">
        <v>2.13</v>
      </c>
      <c r="P427" s="588">
        <v>0.0</v>
      </c>
      <c r="Q427" s="588">
        <v>0.0</v>
      </c>
      <c r="R427" s="588">
        <v>3.744</v>
      </c>
      <c r="S427" s="588">
        <v>0.0</v>
      </c>
      <c r="T427" s="588">
        <v>0.0</v>
      </c>
      <c r="U427" s="588">
        <v>0.45</v>
      </c>
      <c r="V427" s="416">
        <v>0.51</v>
      </c>
      <c r="W427" s="416">
        <v>2.33</v>
      </c>
      <c r="X427" s="586">
        <v>42636.0</v>
      </c>
      <c r="Y427" s="586">
        <v>42641.513194444444</v>
      </c>
      <c r="Z427" s="438" t="s">
        <v>1914</v>
      </c>
      <c r="AA427" s="438" t="s">
        <v>1915</v>
      </c>
      <c r="AB427" s="586">
        <v>42641.513194444444</v>
      </c>
      <c r="AC427" s="586">
        <v>42643.0</v>
      </c>
      <c r="AD427" s="586">
        <v>42643.0</v>
      </c>
      <c r="AE427" s="438" t="s">
        <v>1916</v>
      </c>
      <c r="AF427" s="438"/>
      <c r="AG427" s="586"/>
      <c r="AH427" s="586"/>
      <c r="AI427" s="589"/>
      <c r="AJ427" s="438"/>
      <c r="AK427" s="588">
        <v>4.66</v>
      </c>
      <c r="AL427" s="589">
        <v>0.0</v>
      </c>
      <c r="AM427" s="438" t="s">
        <v>1917</v>
      </c>
      <c r="AN427" s="438" t="s">
        <v>1918</v>
      </c>
      <c r="AO427" s="438" t="s">
        <v>1919</v>
      </c>
      <c r="AP427" s="438" t="s">
        <v>1920</v>
      </c>
      <c r="AQ427" s="438" t="s">
        <v>4138</v>
      </c>
      <c r="AR427" s="588">
        <v>0.0</v>
      </c>
      <c r="AS427" s="588">
        <v>0.0</v>
      </c>
      <c r="AT427" s="588">
        <v>0.0</v>
      </c>
      <c r="AU427" s="588">
        <v>0.0</v>
      </c>
      <c r="AV427" s="588">
        <v>0.0</v>
      </c>
      <c r="AW427" s="588">
        <v>0.0</v>
      </c>
      <c r="AX427" s="588">
        <v>1.6</v>
      </c>
      <c r="AY427" s="588">
        <v>0.0</v>
      </c>
      <c r="AZ427" s="588">
        <v>0.45</v>
      </c>
      <c r="BA427" s="588">
        <v>38.88</v>
      </c>
      <c r="BB427" s="589">
        <v>25867.0</v>
      </c>
      <c r="BC427" s="438" t="s">
        <v>1922</v>
      </c>
      <c r="BD427" s="438"/>
      <c r="BE427" s="438" t="s">
        <v>1952</v>
      </c>
      <c r="BF427" s="438" t="s">
        <v>3693</v>
      </c>
      <c r="BG427" s="438" t="s">
        <v>1936</v>
      </c>
      <c r="BH427" s="588">
        <v>0.0</v>
      </c>
      <c r="BI427" s="438" t="s">
        <v>1926</v>
      </c>
      <c r="BJ427" s="438" t="s">
        <v>2212</v>
      </c>
      <c r="BK427" s="438" t="s">
        <v>2213</v>
      </c>
      <c r="BL427" s="438"/>
      <c r="BM427" s="438"/>
      <c r="BN427" s="588">
        <v>59.9</v>
      </c>
      <c r="BO427" s="438" t="s">
        <v>1955</v>
      </c>
      <c r="BP427" s="438" t="s">
        <v>2152</v>
      </c>
      <c r="BQ427" s="438"/>
      <c r="BR427" s="438" t="s">
        <v>3775</v>
      </c>
      <c r="BS427" s="438" t="s">
        <v>3776</v>
      </c>
      <c r="BT427" s="438" t="s">
        <v>1925</v>
      </c>
      <c r="BU427" s="589">
        <v>96.0</v>
      </c>
      <c r="BV427" s="438" t="s">
        <v>1936</v>
      </c>
      <c r="BW427" s="438"/>
      <c r="BX427" s="416">
        <f t="shared" si="3"/>
        <v>4.97</v>
      </c>
      <c r="BY427" s="89" t="s">
        <v>1943</v>
      </c>
      <c r="BZ427" s="89" t="s">
        <v>4139</v>
      </c>
    </row>
    <row r="428" ht="12.75" hidden="1" customHeight="1">
      <c r="A428" s="6">
        <v>47580.0</v>
      </c>
      <c r="B428" s="438" t="s">
        <v>4097</v>
      </c>
      <c r="C428" s="438" t="s">
        <v>3827</v>
      </c>
      <c r="D428" s="586">
        <v>42836.0</v>
      </c>
      <c r="E428" s="438" t="s">
        <v>4140</v>
      </c>
      <c r="F428" s="438" t="s">
        <v>3791</v>
      </c>
      <c r="G428" s="438" t="s">
        <v>1908</v>
      </c>
      <c r="H428" s="438" t="s">
        <v>1909</v>
      </c>
      <c r="I428" s="438" t="s">
        <v>3900</v>
      </c>
      <c r="J428" s="587">
        <v>1.0</v>
      </c>
      <c r="K428" s="416">
        <v>12.92</v>
      </c>
      <c r="L428" s="438" t="s">
        <v>1911</v>
      </c>
      <c r="M428" s="438" t="s">
        <v>4141</v>
      </c>
      <c r="N428" s="438" t="s">
        <v>3734</v>
      </c>
      <c r="O428" s="416">
        <v>0.71</v>
      </c>
      <c r="P428" s="588">
        <v>0.0</v>
      </c>
      <c r="Q428" s="588">
        <v>0.0</v>
      </c>
      <c r="R428" s="588">
        <v>2.07</v>
      </c>
      <c r="S428" s="588">
        <v>0.0</v>
      </c>
      <c r="T428" s="588">
        <v>0.0</v>
      </c>
      <c r="U428" s="588">
        <v>0.45</v>
      </c>
      <c r="V428" s="416">
        <v>0.17</v>
      </c>
      <c r="W428" s="416">
        <v>0.78</v>
      </c>
      <c r="X428" s="586">
        <v>42836.0</v>
      </c>
      <c r="Y428" s="586">
        <v>42842.50763888889</v>
      </c>
      <c r="Z428" s="438" t="s">
        <v>1914</v>
      </c>
      <c r="AA428" s="438" t="s">
        <v>1915</v>
      </c>
      <c r="AB428" s="586">
        <v>42842.50763888889</v>
      </c>
      <c r="AC428" s="586">
        <v>42838.0</v>
      </c>
      <c r="AD428" s="586">
        <v>42839.0</v>
      </c>
      <c r="AE428" s="438" t="s">
        <v>1916</v>
      </c>
      <c r="AF428" s="438"/>
      <c r="AG428" s="586"/>
      <c r="AH428" s="586"/>
      <c r="AI428" s="589"/>
      <c r="AJ428" s="438"/>
      <c r="AK428" s="588">
        <v>1.55</v>
      </c>
      <c r="AL428" s="589">
        <v>0.0</v>
      </c>
      <c r="AM428" s="438" t="s">
        <v>1917</v>
      </c>
      <c r="AN428" s="438" t="s">
        <v>1918</v>
      </c>
      <c r="AO428" s="438" t="s">
        <v>1919</v>
      </c>
      <c r="AP428" s="438" t="s">
        <v>1920</v>
      </c>
      <c r="AQ428" s="438" t="s">
        <v>4142</v>
      </c>
      <c r="AR428" s="588">
        <v>0.0</v>
      </c>
      <c r="AS428" s="588">
        <v>0.0</v>
      </c>
      <c r="AT428" s="588">
        <v>0.0</v>
      </c>
      <c r="AU428" s="588">
        <v>0.0</v>
      </c>
      <c r="AV428" s="588">
        <v>0.0</v>
      </c>
      <c r="AW428" s="588">
        <v>0.0</v>
      </c>
      <c r="AX428" s="588">
        <v>1.25</v>
      </c>
      <c r="AY428" s="588">
        <v>0.02</v>
      </c>
      <c r="AZ428" s="588">
        <v>0.45</v>
      </c>
      <c r="BA428" s="588">
        <v>12.92</v>
      </c>
      <c r="BB428" s="589">
        <v>27934.0</v>
      </c>
      <c r="BC428" s="438" t="s">
        <v>1922</v>
      </c>
      <c r="BD428" s="438"/>
      <c r="BE428" s="438" t="s">
        <v>1923</v>
      </c>
      <c r="BF428" s="438" t="s">
        <v>3693</v>
      </c>
      <c r="BG428" s="438" t="s">
        <v>1936</v>
      </c>
      <c r="BH428" s="588">
        <v>0.0</v>
      </c>
      <c r="BI428" s="438" t="s">
        <v>1926</v>
      </c>
      <c r="BJ428" s="438" t="s">
        <v>2212</v>
      </c>
      <c r="BK428" s="438" t="s">
        <v>2213</v>
      </c>
      <c r="BL428" s="438"/>
      <c r="BM428" s="438"/>
      <c r="BN428" s="588">
        <v>19.9</v>
      </c>
      <c r="BO428" s="438" t="s">
        <v>1931</v>
      </c>
      <c r="BP428" s="438" t="s">
        <v>2152</v>
      </c>
      <c r="BQ428" s="438"/>
      <c r="BR428" s="438" t="s">
        <v>3604</v>
      </c>
      <c r="BS428" s="438" t="s">
        <v>3605</v>
      </c>
      <c r="BT428" s="438" t="s">
        <v>1925</v>
      </c>
      <c r="BU428" s="589">
        <v>182.0</v>
      </c>
      <c r="BV428" s="438" t="s">
        <v>1925</v>
      </c>
      <c r="BW428" s="438" t="s">
        <v>4143</v>
      </c>
      <c r="BX428" s="416">
        <f t="shared" si="3"/>
        <v>1.66</v>
      </c>
      <c r="BY428" s="89" t="s">
        <v>1943</v>
      </c>
      <c r="BZ428" s="89" t="s">
        <v>4139</v>
      </c>
    </row>
    <row r="429" ht="12.75" hidden="1" customHeight="1">
      <c r="A429" s="6">
        <v>47714.0</v>
      </c>
      <c r="B429" s="438" t="s">
        <v>3348</v>
      </c>
      <c r="C429" s="438" t="s">
        <v>3349</v>
      </c>
      <c r="D429" s="586">
        <v>42585.0</v>
      </c>
      <c r="E429" s="438" t="s">
        <v>4144</v>
      </c>
      <c r="F429" s="438" t="s">
        <v>2073</v>
      </c>
      <c r="G429" s="438" t="s">
        <v>1908</v>
      </c>
      <c r="H429" s="438" t="s">
        <v>1909</v>
      </c>
      <c r="I429" s="438" t="s">
        <v>2179</v>
      </c>
      <c r="J429" s="587">
        <v>2.0</v>
      </c>
      <c r="K429" s="416">
        <v>59.8</v>
      </c>
      <c r="L429" s="438" t="s">
        <v>1911</v>
      </c>
      <c r="M429" s="438" t="s">
        <v>4145</v>
      </c>
      <c r="N429" s="438" t="s">
        <v>2181</v>
      </c>
      <c r="O429" s="416">
        <v>3.28</v>
      </c>
      <c r="P429" s="588">
        <v>0.0</v>
      </c>
      <c r="Q429" s="588">
        <v>0.0</v>
      </c>
      <c r="R429" s="588">
        <v>4.14</v>
      </c>
      <c r="S429" s="588">
        <v>0.0</v>
      </c>
      <c r="T429" s="588">
        <v>0.0</v>
      </c>
      <c r="U429" s="588">
        <v>0.9</v>
      </c>
      <c r="V429" s="416">
        <v>0.78</v>
      </c>
      <c r="W429" s="416">
        <v>3.59</v>
      </c>
      <c r="X429" s="586">
        <v>42585.0</v>
      </c>
      <c r="Y429" s="586">
        <v>42590.72152777778</v>
      </c>
      <c r="Z429" s="438" t="s">
        <v>1914</v>
      </c>
      <c r="AA429" s="438" t="s">
        <v>1915</v>
      </c>
      <c r="AB429" s="586">
        <v>42590.72152777778</v>
      </c>
      <c r="AC429" s="586">
        <v>42600.0</v>
      </c>
      <c r="AD429" s="586">
        <v>42600.0</v>
      </c>
      <c r="AE429" s="438" t="s">
        <v>1916</v>
      </c>
      <c r="AF429" s="438"/>
      <c r="AG429" s="586"/>
      <c r="AH429" s="586"/>
      <c r="AI429" s="589"/>
      <c r="AJ429" s="438"/>
      <c r="AK429" s="588">
        <v>7.17</v>
      </c>
      <c r="AL429" s="589">
        <v>0.0</v>
      </c>
      <c r="AM429" s="438" t="s">
        <v>1917</v>
      </c>
      <c r="AN429" s="438" t="s">
        <v>1918</v>
      </c>
      <c r="AO429" s="438" t="s">
        <v>1919</v>
      </c>
      <c r="AP429" s="438" t="s">
        <v>1920</v>
      </c>
      <c r="AQ429" s="438" t="s">
        <v>4146</v>
      </c>
      <c r="AR429" s="588">
        <v>0.0</v>
      </c>
      <c r="AS429" s="588">
        <v>0.0</v>
      </c>
      <c r="AT429" s="588">
        <v>0.0</v>
      </c>
      <c r="AU429" s="588">
        <v>0.0</v>
      </c>
      <c r="AV429" s="588">
        <v>0.0</v>
      </c>
      <c r="AW429" s="588">
        <v>0.78</v>
      </c>
      <c r="AX429" s="588">
        <v>28.38</v>
      </c>
      <c r="AY429" s="588">
        <v>0.0</v>
      </c>
      <c r="AZ429" s="588">
        <v>0.9</v>
      </c>
      <c r="BA429" s="588">
        <v>59.8</v>
      </c>
      <c r="BB429" s="589">
        <v>24732.0</v>
      </c>
      <c r="BC429" s="438" t="s">
        <v>1922</v>
      </c>
      <c r="BD429" s="438"/>
      <c r="BE429" s="438" t="s">
        <v>1923</v>
      </c>
      <c r="BF429" s="438" t="s">
        <v>1924</v>
      </c>
      <c r="BG429" s="438" t="s">
        <v>1925</v>
      </c>
      <c r="BH429" s="588">
        <v>0.0</v>
      </c>
      <c r="BI429" s="438" t="s">
        <v>1926</v>
      </c>
      <c r="BJ429" s="438" t="s">
        <v>1927</v>
      </c>
      <c r="BK429" s="438" t="s">
        <v>1928</v>
      </c>
      <c r="BL429" s="438" t="s">
        <v>1929</v>
      </c>
      <c r="BM429" s="438" t="s">
        <v>1930</v>
      </c>
      <c r="BN429" s="588">
        <v>29.9</v>
      </c>
      <c r="BO429" s="438" t="s">
        <v>1931</v>
      </c>
      <c r="BP429" s="438" t="s">
        <v>2076</v>
      </c>
      <c r="BQ429" s="438" t="s">
        <v>4147</v>
      </c>
      <c r="BR429" s="438" t="s">
        <v>3604</v>
      </c>
      <c r="BS429" s="438" t="s">
        <v>3605</v>
      </c>
      <c r="BT429" s="438" t="s">
        <v>1936</v>
      </c>
      <c r="BU429" s="589"/>
      <c r="BV429" s="438" t="s">
        <v>1936</v>
      </c>
      <c r="BW429" s="438"/>
      <c r="BX429" s="416">
        <f t="shared" si="3"/>
        <v>7.65</v>
      </c>
      <c r="BY429" s="89" t="s">
        <v>1943</v>
      </c>
      <c r="BZ429" s="89" t="s">
        <v>3354</v>
      </c>
    </row>
    <row r="430" ht="12.75" hidden="1" customHeight="1">
      <c r="A430" s="6">
        <v>47972.0</v>
      </c>
      <c r="B430" s="438" t="s">
        <v>3629</v>
      </c>
      <c r="C430" s="438" t="s">
        <v>3630</v>
      </c>
      <c r="D430" s="586">
        <v>42614.0</v>
      </c>
      <c r="E430" s="438" t="s">
        <v>4148</v>
      </c>
      <c r="F430" s="438" t="s">
        <v>3632</v>
      </c>
      <c r="G430" s="438" t="s">
        <v>1948</v>
      </c>
      <c r="H430" s="438" t="s">
        <v>1909</v>
      </c>
      <c r="I430" s="438" t="s">
        <v>4011</v>
      </c>
      <c r="J430" s="587">
        <v>1.0</v>
      </c>
      <c r="K430" s="416">
        <v>40.45</v>
      </c>
      <c r="L430" s="438" t="s">
        <v>1949</v>
      </c>
      <c r="M430" s="438" t="s">
        <v>4149</v>
      </c>
      <c r="N430" s="438" t="s">
        <v>4013</v>
      </c>
      <c r="O430" s="416">
        <v>2.22</v>
      </c>
      <c r="P430" s="588">
        <v>0.0</v>
      </c>
      <c r="Q430" s="588">
        <v>0.0</v>
      </c>
      <c r="R430" s="588">
        <v>3.744</v>
      </c>
      <c r="S430" s="588">
        <v>0.0</v>
      </c>
      <c r="T430" s="588">
        <v>0.0</v>
      </c>
      <c r="U430" s="588">
        <v>0.45</v>
      </c>
      <c r="V430" s="416">
        <v>0.53</v>
      </c>
      <c r="W430" s="416">
        <v>2.43</v>
      </c>
      <c r="X430" s="586">
        <v>42605.0</v>
      </c>
      <c r="Y430" s="586">
        <v>42608.67638888889</v>
      </c>
      <c r="Z430" s="438" t="s">
        <v>1914</v>
      </c>
      <c r="AA430" s="438" t="s">
        <v>1915</v>
      </c>
      <c r="AB430" s="586">
        <v>42608.67638888889</v>
      </c>
      <c r="AC430" s="586">
        <v>42612.0</v>
      </c>
      <c r="AD430" s="586">
        <v>42613.0</v>
      </c>
      <c r="AE430" s="438" t="s">
        <v>1916</v>
      </c>
      <c r="AF430" s="438"/>
      <c r="AG430" s="586"/>
      <c r="AH430" s="586"/>
      <c r="AI430" s="589"/>
      <c r="AJ430" s="438"/>
      <c r="AK430" s="588">
        <v>4.86</v>
      </c>
      <c r="AL430" s="589">
        <v>0.0</v>
      </c>
      <c r="AM430" s="438" t="s">
        <v>1917</v>
      </c>
      <c r="AN430" s="438" t="s">
        <v>1918</v>
      </c>
      <c r="AO430" s="438" t="s">
        <v>1919</v>
      </c>
      <c r="AP430" s="438" t="s">
        <v>1920</v>
      </c>
      <c r="AQ430" s="438" t="s">
        <v>4150</v>
      </c>
      <c r="AR430" s="588">
        <v>0.0</v>
      </c>
      <c r="AS430" s="588">
        <v>0.0</v>
      </c>
      <c r="AT430" s="588">
        <v>0.0</v>
      </c>
      <c r="AU430" s="588">
        <v>0.0</v>
      </c>
      <c r="AV430" s="588">
        <v>0.0</v>
      </c>
      <c r="AW430" s="588">
        <v>0.31</v>
      </c>
      <c r="AX430" s="588">
        <v>0.78</v>
      </c>
      <c r="AY430" s="588">
        <v>0.0</v>
      </c>
      <c r="AZ430" s="588">
        <v>0.45</v>
      </c>
      <c r="BA430" s="588">
        <v>40.45</v>
      </c>
      <c r="BB430" s="589">
        <v>25867.0</v>
      </c>
      <c r="BC430" s="438" t="s">
        <v>1922</v>
      </c>
      <c r="BD430" s="438"/>
      <c r="BE430" s="438" t="s">
        <v>1952</v>
      </c>
      <c r="BF430" s="438" t="s">
        <v>1924</v>
      </c>
      <c r="BG430" s="438" t="s">
        <v>1925</v>
      </c>
      <c r="BH430" s="588">
        <v>0.0</v>
      </c>
      <c r="BI430" s="438" t="s">
        <v>1926</v>
      </c>
      <c r="BJ430" s="438" t="s">
        <v>1927</v>
      </c>
      <c r="BK430" s="438" t="s">
        <v>1928</v>
      </c>
      <c r="BL430" s="438" t="s">
        <v>1929</v>
      </c>
      <c r="BM430" s="438" t="s">
        <v>1930</v>
      </c>
      <c r="BN430" s="588">
        <v>59.9</v>
      </c>
      <c r="BO430" s="438" t="s">
        <v>1955</v>
      </c>
      <c r="BP430" s="438" t="s">
        <v>2076</v>
      </c>
      <c r="BQ430" s="438" t="s">
        <v>4151</v>
      </c>
      <c r="BR430" s="438" t="s">
        <v>3775</v>
      </c>
      <c r="BS430" s="438" t="s">
        <v>3776</v>
      </c>
      <c r="BT430" s="438" t="s">
        <v>1936</v>
      </c>
      <c r="BU430" s="589"/>
      <c r="BV430" s="438" t="s">
        <v>1936</v>
      </c>
      <c r="BW430" s="438"/>
      <c r="BX430" s="416">
        <f t="shared" si="3"/>
        <v>5.18</v>
      </c>
      <c r="BY430" s="89" t="s">
        <v>1943</v>
      </c>
      <c r="BZ430" s="89" t="s">
        <v>4152</v>
      </c>
    </row>
    <row r="431" ht="12.75" hidden="1" customHeight="1">
      <c r="A431" s="6">
        <v>47972.0</v>
      </c>
      <c r="B431" s="438" t="s">
        <v>3629</v>
      </c>
      <c r="C431" s="438" t="s">
        <v>3630</v>
      </c>
      <c r="D431" s="586">
        <v>42614.0</v>
      </c>
      <c r="E431" s="438" t="s">
        <v>4148</v>
      </c>
      <c r="F431" s="438" t="s">
        <v>3632</v>
      </c>
      <c r="G431" s="438" t="s">
        <v>1908</v>
      </c>
      <c r="H431" s="438" t="s">
        <v>1909</v>
      </c>
      <c r="I431" s="438" t="s">
        <v>4011</v>
      </c>
      <c r="J431" s="587">
        <v>2.0</v>
      </c>
      <c r="K431" s="416">
        <v>40.38</v>
      </c>
      <c r="L431" s="438" t="s">
        <v>1911</v>
      </c>
      <c r="M431" s="438" t="s">
        <v>4149</v>
      </c>
      <c r="N431" s="438" t="s">
        <v>4013</v>
      </c>
      <c r="O431" s="416">
        <v>2.22</v>
      </c>
      <c r="P431" s="588">
        <v>0.0</v>
      </c>
      <c r="Q431" s="588">
        <v>0.0</v>
      </c>
      <c r="R431" s="588">
        <v>4.14</v>
      </c>
      <c r="S431" s="588">
        <v>0.0</v>
      </c>
      <c r="T431" s="588">
        <v>0.0</v>
      </c>
      <c r="U431" s="588">
        <v>0.9</v>
      </c>
      <c r="V431" s="416">
        <v>0.52</v>
      </c>
      <c r="W431" s="416">
        <v>2.42</v>
      </c>
      <c r="X431" s="586">
        <v>42605.0</v>
      </c>
      <c r="Y431" s="586">
        <v>42608.67638888889</v>
      </c>
      <c r="Z431" s="438" t="s">
        <v>1914</v>
      </c>
      <c r="AA431" s="438" t="s">
        <v>1915</v>
      </c>
      <c r="AB431" s="586">
        <v>42608.67638888889</v>
      </c>
      <c r="AC431" s="586">
        <v>42612.0</v>
      </c>
      <c r="AD431" s="586">
        <v>42613.0</v>
      </c>
      <c r="AE431" s="438" t="s">
        <v>1916</v>
      </c>
      <c r="AF431" s="438"/>
      <c r="AG431" s="586"/>
      <c r="AH431" s="586"/>
      <c r="AI431" s="589"/>
      <c r="AJ431" s="438"/>
      <c r="AK431" s="588">
        <v>4.85</v>
      </c>
      <c r="AL431" s="589">
        <v>0.0</v>
      </c>
      <c r="AM431" s="438" t="s">
        <v>1917</v>
      </c>
      <c r="AN431" s="438" t="s">
        <v>1918</v>
      </c>
      <c r="AO431" s="438" t="s">
        <v>1919</v>
      </c>
      <c r="AP431" s="438" t="s">
        <v>1920</v>
      </c>
      <c r="AQ431" s="438" t="s">
        <v>4150</v>
      </c>
      <c r="AR431" s="588">
        <v>0.0</v>
      </c>
      <c r="AS431" s="588">
        <v>0.0</v>
      </c>
      <c r="AT431" s="588">
        <v>0.0</v>
      </c>
      <c r="AU431" s="588">
        <v>0.0</v>
      </c>
      <c r="AV431" s="588">
        <v>0.0</v>
      </c>
      <c r="AW431" s="588">
        <v>0.56</v>
      </c>
      <c r="AX431" s="588">
        <v>1.43</v>
      </c>
      <c r="AY431" s="588">
        <v>0.0</v>
      </c>
      <c r="AZ431" s="588">
        <v>0.9</v>
      </c>
      <c r="BA431" s="588">
        <v>40.38</v>
      </c>
      <c r="BB431" s="589">
        <v>25866.0</v>
      </c>
      <c r="BC431" s="438" t="s">
        <v>1922</v>
      </c>
      <c r="BD431" s="438"/>
      <c r="BE431" s="438" t="s">
        <v>1923</v>
      </c>
      <c r="BF431" s="438" t="s">
        <v>1924</v>
      </c>
      <c r="BG431" s="438" t="s">
        <v>1925</v>
      </c>
      <c r="BH431" s="588">
        <v>0.0</v>
      </c>
      <c r="BI431" s="438" t="s">
        <v>1926</v>
      </c>
      <c r="BJ431" s="438" t="s">
        <v>1927</v>
      </c>
      <c r="BK431" s="438" t="s">
        <v>1928</v>
      </c>
      <c r="BL431" s="438" t="s">
        <v>1929</v>
      </c>
      <c r="BM431" s="438" t="s">
        <v>1930</v>
      </c>
      <c r="BN431" s="588">
        <v>29.9</v>
      </c>
      <c r="BO431" s="438" t="s">
        <v>1931</v>
      </c>
      <c r="BP431" s="438" t="s">
        <v>2076</v>
      </c>
      <c r="BQ431" s="438" t="s">
        <v>4151</v>
      </c>
      <c r="BR431" s="438" t="s">
        <v>3604</v>
      </c>
      <c r="BS431" s="438" t="s">
        <v>3605</v>
      </c>
      <c r="BT431" s="438" t="s">
        <v>1936</v>
      </c>
      <c r="BU431" s="589"/>
      <c r="BV431" s="438" t="s">
        <v>1936</v>
      </c>
      <c r="BW431" s="438"/>
      <c r="BX431" s="416">
        <f t="shared" si="3"/>
        <v>5.16</v>
      </c>
      <c r="BY431" s="89" t="s">
        <v>1943</v>
      </c>
      <c r="BZ431" s="89" t="s">
        <v>4152</v>
      </c>
    </row>
    <row r="432" ht="12.75" hidden="1" customHeight="1">
      <c r="A432" s="6">
        <v>47999.0</v>
      </c>
      <c r="B432" s="438" t="s">
        <v>3376</v>
      </c>
      <c r="C432" s="438" t="s">
        <v>2373</v>
      </c>
      <c r="D432" s="586">
        <v>42571.0</v>
      </c>
      <c r="E432" s="438" t="s">
        <v>4153</v>
      </c>
      <c r="F432" s="438" t="s">
        <v>3728</v>
      </c>
      <c r="G432" s="438" t="s">
        <v>1908</v>
      </c>
      <c r="H432" s="438" t="s">
        <v>1909</v>
      </c>
      <c r="I432" s="438" t="s">
        <v>1910</v>
      </c>
      <c r="J432" s="587">
        <v>200.0</v>
      </c>
      <c r="K432" s="416">
        <v>3614.0</v>
      </c>
      <c r="L432" s="438" t="s">
        <v>1911</v>
      </c>
      <c r="M432" s="438" t="s">
        <v>4154</v>
      </c>
      <c r="N432" s="438" t="s">
        <v>1913</v>
      </c>
      <c r="O432" s="416">
        <v>198.35</v>
      </c>
      <c r="P432" s="588">
        <v>0.0</v>
      </c>
      <c r="Q432" s="588">
        <v>0.0</v>
      </c>
      <c r="R432" s="588">
        <v>414.0</v>
      </c>
      <c r="S432" s="588">
        <v>0.0</v>
      </c>
      <c r="T432" s="588">
        <v>0.0</v>
      </c>
      <c r="U432" s="588">
        <v>90.0</v>
      </c>
      <c r="V432" s="416">
        <v>46.98</v>
      </c>
      <c r="W432" s="416">
        <v>216.84</v>
      </c>
      <c r="X432" s="586">
        <v>42571.0</v>
      </c>
      <c r="Y432" s="586">
        <v>42583.555555555555</v>
      </c>
      <c r="Z432" s="438" t="s">
        <v>1914</v>
      </c>
      <c r="AA432" s="438" t="s">
        <v>1915</v>
      </c>
      <c r="AB432" s="586">
        <v>42583.555555555555</v>
      </c>
      <c r="AC432" s="586">
        <v>42583.0</v>
      </c>
      <c r="AD432" s="586">
        <v>42584.0</v>
      </c>
      <c r="AE432" s="438" t="s">
        <v>1916</v>
      </c>
      <c r="AF432" s="438"/>
      <c r="AG432" s="586"/>
      <c r="AH432" s="586"/>
      <c r="AI432" s="589"/>
      <c r="AJ432" s="438"/>
      <c r="AK432" s="588">
        <v>433.68</v>
      </c>
      <c r="AL432" s="589">
        <v>0.0</v>
      </c>
      <c r="AM432" s="438" t="s">
        <v>1917</v>
      </c>
      <c r="AN432" s="438" t="s">
        <v>1918</v>
      </c>
      <c r="AO432" s="438" t="s">
        <v>1919</v>
      </c>
      <c r="AP432" s="438" t="s">
        <v>1920</v>
      </c>
      <c r="AQ432" s="438" t="s">
        <v>4155</v>
      </c>
      <c r="AR432" s="588">
        <v>0.0</v>
      </c>
      <c r="AS432" s="588">
        <v>0.0</v>
      </c>
      <c r="AT432" s="588">
        <v>0.0</v>
      </c>
      <c r="AU432" s="588">
        <v>0.0</v>
      </c>
      <c r="AV432" s="588">
        <v>0.0</v>
      </c>
      <c r="AW432" s="588">
        <v>0.0</v>
      </c>
      <c r="AX432" s="588">
        <v>124.22</v>
      </c>
      <c r="AY432" s="588">
        <v>127.05</v>
      </c>
      <c r="AZ432" s="588">
        <v>90.0</v>
      </c>
      <c r="BA432" s="588">
        <v>3614.0</v>
      </c>
      <c r="BB432" s="589">
        <v>24598.0</v>
      </c>
      <c r="BC432" s="438" t="s">
        <v>1922</v>
      </c>
      <c r="BD432" s="438"/>
      <c r="BE432" s="438" t="s">
        <v>1923</v>
      </c>
      <c r="BF432" s="438" t="s">
        <v>2378</v>
      </c>
      <c r="BG432" s="438" t="s">
        <v>1936</v>
      </c>
      <c r="BH432" s="588">
        <v>0.0</v>
      </c>
      <c r="BI432" s="438" t="s">
        <v>1926</v>
      </c>
      <c r="BJ432" s="438" t="s">
        <v>1953</v>
      </c>
      <c r="BK432" s="438" t="s">
        <v>1954</v>
      </c>
      <c r="BL432" s="438"/>
      <c r="BM432" s="438"/>
      <c r="BN432" s="588">
        <v>29.9</v>
      </c>
      <c r="BO432" s="438" t="s">
        <v>1931</v>
      </c>
      <c r="BP432" s="438" t="s">
        <v>1932</v>
      </c>
      <c r="BQ432" s="438"/>
      <c r="BR432" s="438" t="s">
        <v>3604</v>
      </c>
      <c r="BS432" s="438" t="s">
        <v>3605</v>
      </c>
      <c r="BT432" s="438" t="s">
        <v>1936</v>
      </c>
      <c r="BU432" s="589"/>
      <c r="BV432" s="438" t="s">
        <v>1936</v>
      </c>
      <c r="BW432" s="438"/>
      <c r="BX432" s="416">
        <f t="shared" si="3"/>
        <v>462.17</v>
      </c>
      <c r="BY432" s="89" t="s">
        <v>1943</v>
      </c>
      <c r="BZ432" s="89" t="s">
        <v>3380</v>
      </c>
    </row>
    <row r="433" ht="12.75" hidden="1" customHeight="1">
      <c r="A433" s="6">
        <v>47999.0</v>
      </c>
      <c r="B433" s="438" t="s">
        <v>3376</v>
      </c>
      <c r="C433" s="438" t="s">
        <v>2373</v>
      </c>
      <c r="D433" s="586">
        <v>42684.0</v>
      </c>
      <c r="E433" s="438" t="s">
        <v>4156</v>
      </c>
      <c r="F433" s="438" t="s">
        <v>3728</v>
      </c>
      <c r="G433" s="438" t="s">
        <v>1908</v>
      </c>
      <c r="H433" s="438" t="s">
        <v>1909</v>
      </c>
      <c r="I433" s="438" t="s">
        <v>3732</v>
      </c>
      <c r="J433" s="587">
        <v>50.0</v>
      </c>
      <c r="K433" s="416">
        <v>903.5</v>
      </c>
      <c r="L433" s="438" t="s">
        <v>1911</v>
      </c>
      <c r="M433" s="438" t="s">
        <v>4157</v>
      </c>
      <c r="N433" s="438" t="s">
        <v>3734</v>
      </c>
      <c r="O433" s="416">
        <v>49.58</v>
      </c>
      <c r="P433" s="588">
        <v>0.0</v>
      </c>
      <c r="Q433" s="588">
        <v>0.0</v>
      </c>
      <c r="R433" s="588">
        <v>103.5</v>
      </c>
      <c r="S433" s="588">
        <v>0.0</v>
      </c>
      <c r="T433" s="588">
        <v>0.0</v>
      </c>
      <c r="U433" s="588">
        <v>22.5</v>
      </c>
      <c r="V433" s="416">
        <v>11.75</v>
      </c>
      <c r="W433" s="416">
        <v>54.21</v>
      </c>
      <c r="X433" s="586">
        <v>42684.0</v>
      </c>
      <c r="Y433" s="586">
        <v>42692.625</v>
      </c>
      <c r="Z433" s="438" t="s">
        <v>1914</v>
      </c>
      <c r="AA433" s="438" t="s">
        <v>1915</v>
      </c>
      <c r="AB433" s="586">
        <v>42692.625</v>
      </c>
      <c r="AC433" s="586">
        <v>42691.0</v>
      </c>
      <c r="AD433" s="586">
        <v>42697.0</v>
      </c>
      <c r="AE433" s="438" t="s">
        <v>1916</v>
      </c>
      <c r="AF433" s="438"/>
      <c r="AG433" s="586"/>
      <c r="AH433" s="586"/>
      <c r="AI433" s="589"/>
      <c r="AJ433" s="438"/>
      <c r="AK433" s="588">
        <v>108.41</v>
      </c>
      <c r="AL433" s="589">
        <v>0.0</v>
      </c>
      <c r="AM433" s="438" t="s">
        <v>1917</v>
      </c>
      <c r="AN433" s="438" t="s">
        <v>1918</v>
      </c>
      <c r="AO433" s="438" t="s">
        <v>1919</v>
      </c>
      <c r="AP433" s="438" t="s">
        <v>1920</v>
      </c>
      <c r="AQ433" s="438" t="s">
        <v>4158</v>
      </c>
      <c r="AR433" s="588">
        <v>0.0</v>
      </c>
      <c r="AS433" s="588">
        <v>0.0</v>
      </c>
      <c r="AT433" s="588">
        <v>0.0</v>
      </c>
      <c r="AU433" s="588">
        <v>0.0</v>
      </c>
      <c r="AV433" s="588">
        <v>0.0</v>
      </c>
      <c r="AW433" s="588">
        <v>0.0</v>
      </c>
      <c r="AX433" s="588">
        <v>32.99</v>
      </c>
      <c r="AY433" s="588">
        <v>15.22</v>
      </c>
      <c r="AZ433" s="588">
        <v>22.5</v>
      </c>
      <c r="BA433" s="588">
        <v>903.5</v>
      </c>
      <c r="BB433" s="589">
        <v>26226.0</v>
      </c>
      <c r="BC433" s="438" t="s">
        <v>1922</v>
      </c>
      <c r="BD433" s="438"/>
      <c r="BE433" s="438" t="s">
        <v>1923</v>
      </c>
      <c r="BF433" s="438" t="s">
        <v>2378</v>
      </c>
      <c r="BG433" s="438" t="s">
        <v>1936</v>
      </c>
      <c r="BH433" s="588">
        <v>0.0</v>
      </c>
      <c r="BI433" s="438" t="s">
        <v>1926</v>
      </c>
      <c r="BJ433" s="438" t="s">
        <v>1953</v>
      </c>
      <c r="BK433" s="438" t="s">
        <v>1954</v>
      </c>
      <c r="BL433" s="438"/>
      <c r="BM433" s="438"/>
      <c r="BN433" s="588">
        <v>29.9</v>
      </c>
      <c r="BO433" s="438" t="s">
        <v>1931</v>
      </c>
      <c r="BP433" s="438" t="s">
        <v>1932</v>
      </c>
      <c r="BQ433" s="438"/>
      <c r="BR433" s="438" t="s">
        <v>3604</v>
      </c>
      <c r="BS433" s="438" t="s">
        <v>3605</v>
      </c>
      <c r="BT433" s="438" t="s">
        <v>1925</v>
      </c>
      <c r="BU433" s="589">
        <v>131.0</v>
      </c>
      <c r="BV433" s="438" t="s">
        <v>1936</v>
      </c>
      <c r="BW433" s="438"/>
      <c r="BX433" s="416">
        <f t="shared" si="3"/>
        <v>115.54</v>
      </c>
      <c r="BY433" s="89" t="s">
        <v>1943</v>
      </c>
      <c r="BZ433" s="89" t="s">
        <v>3380</v>
      </c>
    </row>
    <row r="434" ht="12.75" hidden="1" customHeight="1">
      <c r="A434" s="6">
        <v>48105.0</v>
      </c>
      <c r="B434" s="438" t="s">
        <v>4159</v>
      </c>
      <c r="C434" s="438" t="s">
        <v>3689</v>
      </c>
      <c r="D434" s="586">
        <v>42559.0</v>
      </c>
      <c r="E434" s="438" t="s">
        <v>4160</v>
      </c>
      <c r="F434" s="438" t="s">
        <v>3791</v>
      </c>
      <c r="G434" s="438" t="s">
        <v>1908</v>
      </c>
      <c r="H434" s="438" t="s">
        <v>1909</v>
      </c>
      <c r="I434" s="438" t="s">
        <v>3966</v>
      </c>
      <c r="J434" s="587">
        <v>361.0</v>
      </c>
      <c r="K434" s="416">
        <v>6692.94</v>
      </c>
      <c r="L434" s="438" t="s">
        <v>1911</v>
      </c>
      <c r="M434" s="438" t="s">
        <v>4161</v>
      </c>
      <c r="N434" s="438" t="s">
        <v>3968</v>
      </c>
      <c r="O434" s="416">
        <v>367.34</v>
      </c>
      <c r="P434" s="588">
        <v>0.0</v>
      </c>
      <c r="Q434" s="588">
        <v>0.0</v>
      </c>
      <c r="R434" s="588">
        <v>747.27</v>
      </c>
      <c r="S434" s="588">
        <v>0.0</v>
      </c>
      <c r="T434" s="588">
        <v>0.0</v>
      </c>
      <c r="U434" s="588">
        <v>162.45</v>
      </c>
      <c r="V434" s="416">
        <v>87.01</v>
      </c>
      <c r="W434" s="416">
        <v>401.58</v>
      </c>
      <c r="X434" s="586">
        <v>42559.0</v>
      </c>
      <c r="Y434" s="586">
        <v>42564.510416666664</v>
      </c>
      <c r="Z434" s="438" t="s">
        <v>1914</v>
      </c>
      <c r="AA434" s="438" t="s">
        <v>1915</v>
      </c>
      <c r="AB434" s="586">
        <v>42564.510416666664</v>
      </c>
      <c r="AC434" s="586">
        <v>42564.0</v>
      </c>
      <c r="AD434" s="586">
        <v>42565.0</v>
      </c>
      <c r="AE434" s="438" t="s">
        <v>1916</v>
      </c>
      <c r="AF434" s="438"/>
      <c r="AG434" s="586"/>
      <c r="AH434" s="586"/>
      <c r="AI434" s="589"/>
      <c r="AJ434" s="438"/>
      <c r="AK434" s="588">
        <v>803.15</v>
      </c>
      <c r="AL434" s="589">
        <v>0.0</v>
      </c>
      <c r="AM434" s="438" t="s">
        <v>1917</v>
      </c>
      <c r="AN434" s="438" t="s">
        <v>1918</v>
      </c>
      <c r="AO434" s="438" t="s">
        <v>1919</v>
      </c>
      <c r="AP434" s="438" t="s">
        <v>1920</v>
      </c>
      <c r="AQ434" s="438" t="s">
        <v>4162</v>
      </c>
      <c r="AR434" s="588">
        <v>0.0</v>
      </c>
      <c r="AS434" s="588">
        <v>0.0</v>
      </c>
      <c r="AT434" s="588">
        <v>0.0</v>
      </c>
      <c r="AU434" s="588">
        <v>0.0</v>
      </c>
      <c r="AV434" s="588">
        <v>0.0</v>
      </c>
      <c r="AW434" s="588">
        <v>0.0</v>
      </c>
      <c r="AX434" s="588">
        <v>114.04</v>
      </c>
      <c r="AY434" s="588">
        <v>7.02</v>
      </c>
      <c r="AZ434" s="588">
        <v>162.45</v>
      </c>
      <c r="BA434" s="588">
        <v>6692.94</v>
      </c>
      <c r="BB434" s="589">
        <v>24598.0</v>
      </c>
      <c r="BC434" s="438" t="s">
        <v>1922</v>
      </c>
      <c r="BD434" s="438"/>
      <c r="BE434" s="438" t="s">
        <v>1923</v>
      </c>
      <c r="BF434" s="438" t="s">
        <v>3693</v>
      </c>
      <c r="BG434" s="438" t="s">
        <v>1936</v>
      </c>
      <c r="BH434" s="588">
        <v>0.0</v>
      </c>
      <c r="BI434" s="438" t="s">
        <v>1926</v>
      </c>
      <c r="BJ434" s="438" t="s">
        <v>1927</v>
      </c>
      <c r="BK434" s="438" t="s">
        <v>1928</v>
      </c>
      <c r="BL434" s="438"/>
      <c r="BM434" s="438"/>
      <c r="BN434" s="588">
        <v>29.9</v>
      </c>
      <c r="BO434" s="438" t="s">
        <v>1931</v>
      </c>
      <c r="BP434" s="438" t="s">
        <v>1967</v>
      </c>
      <c r="BQ434" s="438"/>
      <c r="BR434" s="438" t="s">
        <v>3604</v>
      </c>
      <c r="BS434" s="438" t="s">
        <v>3605</v>
      </c>
      <c r="BT434" s="438" t="s">
        <v>1936</v>
      </c>
      <c r="BU434" s="589"/>
      <c r="BV434" s="438" t="s">
        <v>1936</v>
      </c>
      <c r="BW434" s="438"/>
      <c r="BX434" s="416">
        <f t="shared" si="3"/>
        <v>855.93</v>
      </c>
      <c r="BY434" s="89" t="s">
        <v>1943</v>
      </c>
      <c r="BZ434" s="89" t="s">
        <v>4163</v>
      </c>
    </row>
    <row r="435" ht="12.75" hidden="1" customHeight="1">
      <c r="A435" s="6">
        <v>48105.0</v>
      </c>
      <c r="B435" s="438" t="s">
        <v>4159</v>
      </c>
      <c r="C435" s="438" t="s">
        <v>3689</v>
      </c>
      <c r="D435" s="586">
        <v>42585.0</v>
      </c>
      <c r="E435" s="438" t="s">
        <v>4164</v>
      </c>
      <c r="F435" s="438" t="s">
        <v>3791</v>
      </c>
      <c r="G435" s="438" t="s">
        <v>1908</v>
      </c>
      <c r="H435" s="438" t="s">
        <v>1909</v>
      </c>
      <c r="I435" s="438" t="s">
        <v>2179</v>
      </c>
      <c r="J435" s="587">
        <v>6.0</v>
      </c>
      <c r="K435" s="416">
        <v>111.24</v>
      </c>
      <c r="L435" s="438" t="s">
        <v>1911</v>
      </c>
      <c r="M435" s="438" t="s">
        <v>4165</v>
      </c>
      <c r="N435" s="438" t="s">
        <v>2181</v>
      </c>
      <c r="O435" s="416">
        <v>6.11</v>
      </c>
      <c r="P435" s="588">
        <v>0.0</v>
      </c>
      <c r="Q435" s="588">
        <v>0.0</v>
      </c>
      <c r="R435" s="588">
        <v>12.42</v>
      </c>
      <c r="S435" s="588">
        <v>0.0</v>
      </c>
      <c r="T435" s="588">
        <v>0.0</v>
      </c>
      <c r="U435" s="588">
        <v>2.7</v>
      </c>
      <c r="V435" s="416">
        <v>1.45</v>
      </c>
      <c r="W435" s="416">
        <v>6.67</v>
      </c>
      <c r="X435" s="586">
        <v>42585.0</v>
      </c>
      <c r="Y435" s="586">
        <v>42591.552083333336</v>
      </c>
      <c r="Z435" s="438" t="s">
        <v>1914</v>
      </c>
      <c r="AA435" s="438" t="s">
        <v>1915</v>
      </c>
      <c r="AB435" s="586">
        <v>42591.552083333336</v>
      </c>
      <c r="AC435" s="586">
        <v>42591.0</v>
      </c>
      <c r="AD435" s="586">
        <v>42592.0</v>
      </c>
      <c r="AE435" s="438" t="s">
        <v>1916</v>
      </c>
      <c r="AF435" s="438"/>
      <c r="AG435" s="586"/>
      <c r="AH435" s="586"/>
      <c r="AI435" s="589"/>
      <c r="AJ435" s="438"/>
      <c r="AK435" s="588">
        <v>13.35</v>
      </c>
      <c r="AL435" s="589">
        <v>0.0</v>
      </c>
      <c r="AM435" s="438" t="s">
        <v>1917</v>
      </c>
      <c r="AN435" s="438" t="s">
        <v>1918</v>
      </c>
      <c r="AO435" s="438" t="s">
        <v>1919</v>
      </c>
      <c r="AP435" s="438" t="s">
        <v>1920</v>
      </c>
      <c r="AQ435" s="438" t="s">
        <v>4166</v>
      </c>
      <c r="AR435" s="588">
        <v>0.0</v>
      </c>
      <c r="AS435" s="588">
        <v>0.0</v>
      </c>
      <c r="AT435" s="588">
        <v>0.0</v>
      </c>
      <c r="AU435" s="588">
        <v>0.0</v>
      </c>
      <c r="AV435" s="588">
        <v>0.0</v>
      </c>
      <c r="AW435" s="588">
        <v>0.0</v>
      </c>
      <c r="AX435" s="588">
        <v>3.72</v>
      </c>
      <c r="AY435" s="588">
        <v>0.3</v>
      </c>
      <c r="AZ435" s="588">
        <v>2.7</v>
      </c>
      <c r="BA435" s="588">
        <v>111.24</v>
      </c>
      <c r="BB435" s="589">
        <v>24732.0</v>
      </c>
      <c r="BC435" s="438" t="s">
        <v>1922</v>
      </c>
      <c r="BD435" s="438"/>
      <c r="BE435" s="438" t="s">
        <v>1923</v>
      </c>
      <c r="BF435" s="438" t="s">
        <v>3693</v>
      </c>
      <c r="BG435" s="438" t="s">
        <v>1936</v>
      </c>
      <c r="BH435" s="588">
        <v>0.0</v>
      </c>
      <c r="BI435" s="438" t="s">
        <v>1926</v>
      </c>
      <c r="BJ435" s="438" t="s">
        <v>1927</v>
      </c>
      <c r="BK435" s="438" t="s">
        <v>1928</v>
      </c>
      <c r="BL435" s="438"/>
      <c r="BM435" s="438"/>
      <c r="BN435" s="588">
        <v>29.9</v>
      </c>
      <c r="BO435" s="438" t="s">
        <v>1931</v>
      </c>
      <c r="BP435" s="438" t="s">
        <v>1967</v>
      </c>
      <c r="BQ435" s="438"/>
      <c r="BR435" s="438" t="s">
        <v>3604</v>
      </c>
      <c r="BS435" s="438" t="s">
        <v>3605</v>
      </c>
      <c r="BT435" s="438" t="s">
        <v>1936</v>
      </c>
      <c r="BU435" s="589"/>
      <c r="BV435" s="438" t="s">
        <v>1936</v>
      </c>
      <c r="BW435" s="438"/>
      <c r="BX435" s="416">
        <f t="shared" si="3"/>
        <v>14.23</v>
      </c>
      <c r="BY435" s="89" t="s">
        <v>1943</v>
      </c>
      <c r="BZ435" s="89" t="s">
        <v>4163</v>
      </c>
    </row>
    <row r="436" ht="12.75" hidden="1" customHeight="1">
      <c r="A436" s="6">
        <v>48105.0</v>
      </c>
      <c r="B436" s="438" t="s">
        <v>4159</v>
      </c>
      <c r="C436" s="438" t="s">
        <v>3689</v>
      </c>
      <c r="D436" s="586">
        <v>42599.0</v>
      </c>
      <c r="E436" s="438" t="s">
        <v>4167</v>
      </c>
      <c r="F436" s="438" t="s">
        <v>3791</v>
      </c>
      <c r="G436" s="438" t="s">
        <v>1908</v>
      </c>
      <c r="H436" s="438" t="s">
        <v>1909</v>
      </c>
      <c r="I436" s="438" t="s">
        <v>2179</v>
      </c>
      <c r="J436" s="587">
        <v>2.0</v>
      </c>
      <c r="K436" s="416">
        <v>37.08</v>
      </c>
      <c r="L436" s="438" t="s">
        <v>1911</v>
      </c>
      <c r="M436" s="438" t="s">
        <v>4168</v>
      </c>
      <c r="N436" s="438" t="s">
        <v>2181</v>
      </c>
      <c r="O436" s="416">
        <v>2.03</v>
      </c>
      <c r="P436" s="588">
        <v>0.0</v>
      </c>
      <c r="Q436" s="588">
        <v>0.0</v>
      </c>
      <c r="R436" s="588">
        <v>4.14</v>
      </c>
      <c r="S436" s="588">
        <v>0.0</v>
      </c>
      <c r="T436" s="588">
        <v>0.0</v>
      </c>
      <c r="U436" s="588">
        <v>0.9</v>
      </c>
      <c r="V436" s="416">
        <v>0.48</v>
      </c>
      <c r="W436" s="416">
        <v>2.22</v>
      </c>
      <c r="X436" s="586">
        <v>42599.0</v>
      </c>
      <c r="Y436" s="586">
        <v>42606.5</v>
      </c>
      <c r="Z436" s="438" t="s">
        <v>1914</v>
      </c>
      <c r="AA436" s="438" t="s">
        <v>1915</v>
      </c>
      <c r="AB436" s="586">
        <v>42606.5</v>
      </c>
      <c r="AC436" s="586">
        <v>42606.0</v>
      </c>
      <c r="AD436" s="586">
        <v>42606.0</v>
      </c>
      <c r="AE436" s="438" t="s">
        <v>1916</v>
      </c>
      <c r="AF436" s="438"/>
      <c r="AG436" s="586"/>
      <c r="AH436" s="586"/>
      <c r="AI436" s="589"/>
      <c r="AJ436" s="438"/>
      <c r="AK436" s="588">
        <v>4.44</v>
      </c>
      <c r="AL436" s="589">
        <v>0.0</v>
      </c>
      <c r="AM436" s="438" t="s">
        <v>1917</v>
      </c>
      <c r="AN436" s="438" t="s">
        <v>1918</v>
      </c>
      <c r="AO436" s="438" t="s">
        <v>1919</v>
      </c>
      <c r="AP436" s="438" t="s">
        <v>1920</v>
      </c>
      <c r="AQ436" s="438" t="s">
        <v>4169</v>
      </c>
      <c r="AR436" s="588">
        <v>0.0</v>
      </c>
      <c r="AS436" s="588">
        <v>0.0</v>
      </c>
      <c r="AT436" s="588">
        <v>0.0</v>
      </c>
      <c r="AU436" s="588">
        <v>0.0</v>
      </c>
      <c r="AV436" s="588">
        <v>0.0</v>
      </c>
      <c r="AW436" s="588">
        <v>0.0</v>
      </c>
      <c r="AX436" s="588">
        <v>6.7</v>
      </c>
      <c r="AY436" s="588">
        <v>0.27</v>
      </c>
      <c r="AZ436" s="588">
        <v>0.9</v>
      </c>
      <c r="BA436" s="588">
        <v>37.08</v>
      </c>
      <c r="BB436" s="589">
        <v>24732.0</v>
      </c>
      <c r="BC436" s="438" t="s">
        <v>1922</v>
      </c>
      <c r="BD436" s="438"/>
      <c r="BE436" s="438" t="s">
        <v>1923</v>
      </c>
      <c r="BF436" s="438" t="s">
        <v>3693</v>
      </c>
      <c r="BG436" s="438" t="s">
        <v>1936</v>
      </c>
      <c r="BH436" s="588">
        <v>0.0</v>
      </c>
      <c r="BI436" s="438" t="s">
        <v>1926</v>
      </c>
      <c r="BJ436" s="438" t="s">
        <v>1927</v>
      </c>
      <c r="BK436" s="438" t="s">
        <v>1928</v>
      </c>
      <c r="BL436" s="438"/>
      <c r="BM436" s="438"/>
      <c r="BN436" s="588">
        <v>29.9</v>
      </c>
      <c r="BO436" s="438" t="s">
        <v>1931</v>
      </c>
      <c r="BP436" s="438" t="s">
        <v>1967</v>
      </c>
      <c r="BQ436" s="438"/>
      <c r="BR436" s="438" t="s">
        <v>3604</v>
      </c>
      <c r="BS436" s="438" t="s">
        <v>3605</v>
      </c>
      <c r="BT436" s="438" t="s">
        <v>1936</v>
      </c>
      <c r="BU436" s="589"/>
      <c r="BV436" s="438" t="s">
        <v>1936</v>
      </c>
      <c r="BW436" s="438"/>
      <c r="BX436" s="416">
        <f t="shared" si="3"/>
        <v>4.73</v>
      </c>
      <c r="BY436" s="89" t="s">
        <v>1943</v>
      </c>
      <c r="BZ436" s="89" t="s">
        <v>4163</v>
      </c>
    </row>
    <row r="437" ht="12.75" hidden="1" customHeight="1">
      <c r="A437" s="6">
        <v>48105.0</v>
      </c>
      <c r="B437" s="438" t="s">
        <v>4159</v>
      </c>
      <c r="C437" s="438" t="s">
        <v>3689</v>
      </c>
      <c r="D437" s="586">
        <v>42614.0</v>
      </c>
      <c r="E437" s="438" t="s">
        <v>4170</v>
      </c>
      <c r="F437" s="438" t="s">
        <v>3791</v>
      </c>
      <c r="G437" s="438" t="s">
        <v>1908</v>
      </c>
      <c r="H437" s="438" t="s">
        <v>1909</v>
      </c>
      <c r="I437" s="438" t="s">
        <v>4011</v>
      </c>
      <c r="J437" s="587">
        <v>12.0</v>
      </c>
      <c r="K437" s="416">
        <v>222.48</v>
      </c>
      <c r="L437" s="438" t="s">
        <v>1911</v>
      </c>
      <c r="M437" s="438" t="s">
        <v>4171</v>
      </c>
      <c r="N437" s="438" t="s">
        <v>4013</v>
      </c>
      <c r="O437" s="416">
        <v>12.21</v>
      </c>
      <c r="P437" s="588">
        <v>0.0</v>
      </c>
      <c r="Q437" s="588">
        <v>0.0</v>
      </c>
      <c r="R437" s="588">
        <v>24.84</v>
      </c>
      <c r="S437" s="588">
        <v>0.0</v>
      </c>
      <c r="T437" s="588">
        <v>0.0</v>
      </c>
      <c r="U437" s="588">
        <v>5.4</v>
      </c>
      <c r="V437" s="416">
        <v>2.89</v>
      </c>
      <c r="W437" s="416">
        <v>13.35</v>
      </c>
      <c r="X437" s="586">
        <v>42605.0</v>
      </c>
      <c r="Y437" s="586">
        <v>42612.541666666664</v>
      </c>
      <c r="Z437" s="438" t="s">
        <v>1914</v>
      </c>
      <c r="AA437" s="438" t="s">
        <v>1915</v>
      </c>
      <c r="AB437" s="586">
        <v>42612.541666666664</v>
      </c>
      <c r="AC437" s="586">
        <v>42620.0</v>
      </c>
      <c r="AD437" s="586">
        <v>42620.0</v>
      </c>
      <c r="AE437" s="438" t="s">
        <v>1916</v>
      </c>
      <c r="AF437" s="438"/>
      <c r="AG437" s="586"/>
      <c r="AH437" s="586"/>
      <c r="AI437" s="589"/>
      <c r="AJ437" s="438"/>
      <c r="AK437" s="588">
        <v>26.69</v>
      </c>
      <c r="AL437" s="589">
        <v>0.0</v>
      </c>
      <c r="AM437" s="438" t="s">
        <v>1917</v>
      </c>
      <c r="AN437" s="438" t="s">
        <v>1918</v>
      </c>
      <c r="AO437" s="438" t="s">
        <v>1919</v>
      </c>
      <c r="AP437" s="438" t="s">
        <v>1920</v>
      </c>
      <c r="AQ437" s="438" t="s">
        <v>4172</v>
      </c>
      <c r="AR437" s="588">
        <v>0.0</v>
      </c>
      <c r="AS437" s="588">
        <v>0.0</v>
      </c>
      <c r="AT437" s="588">
        <v>0.0</v>
      </c>
      <c r="AU437" s="588">
        <v>0.0</v>
      </c>
      <c r="AV437" s="588">
        <v>0.0</v>
      </c>
      <c r="AW437" s="588">
        <v>0.0</v>
      </c>
      <c r="AX437" s="588">
        <v>16.56</v>
      </c>
      <c r="AY437" s="588">
        <v>1.17</v>
      </c>
      <c r="AZ437" s="588">
        <v>5.4</v>
      </c>
      <c r="BA437" s="588">
        <v>222.48</v>
      </c>
      <c r="BB437" s="589">
        <v>25866.0</v>
      </c>
      <c r="BC437" s="438" t="s">
        <v>1922</v>
      </c>
      <c r="BD437" s="438"/>
      <c r="BE437" s="438" t="s">
        <v>1923</v>
      </c>
      <c r="BF437" s="438" t="s">
        <v>3693</v>
      </c>
      <c r="BG437" s="438" t="s">
        <v>1936</v>
      </c>
      <c r="BH437" s="588">
        <v>0.0</v>
      </c>
      <c r="BI437" s="438" t="s">
        <v>1926</v>
      </c>
      <c r="BJ437" s="438" t="s">
        <v>1927</v>
      </c>
      <c r="BK437" s="438" t="s">
        <v>1928</v>
      </c>
      <c r="BL437" s="438"/>
      <c r="BM437" s="438"/>
      <c r="BN437" s="588">
        <v>29.9</v>
      </c>
      <c r="BO437" s="438" t="s">
        <v>1931</v>
      </c>
      <c r="BP437" s="438" t="s">
        <v>1967</v>
      </c>
      <c r="BQ437" s="438"/>
      <c r="BR437" s="438" t="s">
        <v>3604</v>
      </c>
      <c r="BS437" s="438" t="s">
        <v>3605</v>
      </c>
      <c r="BT437" s="438" t="s">
        <v>1936</v>
      </c>
      <c r="BU437" s="589"/>
      <c r="BV437" s="438" t="s">
        <v>1936</v>
      </c>
      <c r="BW437" s="438"/>
      <c r="BX437" s="416">
        <f t="shared" si="3"/>
        <v>28.45</v>
      </c>
      <c r="BY437" s="89" t="s">
        <v>1943</v>
      </c>
      <c r="BZ437" s="89" t="s">
        <v>4163</v>
      </c>
    </row>
    <row r="438" ht="12.75" hidden="1" customHeight="1">
      <c r="A438" s="6">
        <v>48105.0</v>
      </c>
      <c r="B438" s="438" t="s">
        <v>4159</v>
      </c>
      <c r="C438" s="438" t="s">
        <v>3689</v>
      </c>
      <c r="D438" s="586">
        <v>42614.0</v>
      </c>
      <c r="E438" s="438" t="s">
        <v>4173</v>
      </c>
      <c r="F438" s="438" t="s">
        <v>3791</v>
      </c>
      <c r="G438" s="438" t="s">
        <v>1908</v>
      </c>
      <c r="H438" s="438" t="s">
        <v>1909</v>
      </c>
      <c r="I438" s="438" t="s">
        <v>4011</v>
      </c>
      <c r="J438" s="587">
        <v>5.0</v>
      </c>
      <c r="K438" s="416">
        <v>92.7</v>
      </c>
      <c r="L438" s="438" t="s">
        <v>1911</v>
      </c>
      <c r="M438" s="438" t="s">
        <v>4174</v>
      </c>
      <c r="N438" s="438" t="s">
        <v>4013</v>
      </c>
      <c r="O438" s="416">
        <v>5.09</v>
      </c>
      <c r="P438" s="588">
        <v>0.0</v>
      </c>
      <c r="Q438" s="588">
        <v>0.0</v>
      </c>
      <c r="R438" s="588">
        <v>10.35</v>
      </c>
      <c r="S438" s="588">
        <v>0.0</v>
      </c>
      <c r="T438" s="588">
        <v>0.0</v>
      </c>
      <c r="U438" s="588">
        <v>2.25</v>
      </c>
      <c r="V438" s="416">
        <v>1.21</v>
      </c>
      <c r="W438" s="416">
        <v>5.56</v>
      </c>
      <c r="X438" s="586">
        <v>42609.0</v>
      </c>
      <c r="Y438" s="586">
        <v>42613.618055555555</v>
      </c>
      <c r="Z438" s="438" t="s">
        <v>1914</v>
      </c>
      <c r="AA438" s="438" t="s">
        <v>1915</v>
      </c>
      <c r="AB438" s="586">
        <v>42613.618055555555</v>
      </c>
      <c r="AC438" s="586">
        <v>42622.0</v>
      </c>
      <c r="AD438" s="586">
        <v>42622.0</v>
      </c>
      <c r="AE438" s="438" t="s">
        <v>1916</v>
      </c>
      <c r="AF438" s="438"/>
      <c r="AG438" s="586"/>
      <c r="AH438" s="586"/>
      <c r="AI438" s="589"/>
      <c r="AJ438" s="438"/>
      <c r="AK438" s="588">
        <v>11.13</v>
      </c>
      <c r="AL438" s="589">
        <v>0.0</v>
      </c>
      <c r="AM438" s="438" t="s">
        <v>1917</v>
      </c>
      <c r="AN438" s="438" t="s">
        <v>1918</v>
      </c>
      <c r="AO438" s="438" t="s">
        <v>1919</v>
      </c>
      <c r="AP438" s="438" t="s">
        <v>1920</v>
      </c>
      <c r="AQ438" s="438" t="s">
        <v>4175</v>
      </c>
      <c r="AR438" s="588">
        <v>0.0</v>
      </c>
      <c r="AS438" s="588">
        <v>0.0</v>
      </c>
      <c r="AT438" s="588">
        <v>0.0</v>
      </c>
      <c r="AU438" s="588">
        <v>0.0</v>
      </c>
      <c r="AV438" s="588">
        <v>0.0</v>
      </c>
      <c r="AW438" s="588">
        <v>0.0</v>
      </c>
      <c r="AX438" s="588">
        <v>4.21</v>
      </c>
      <c r="AY438" s="588">
        <v>0.23</v>
      </c>
      <c r="AZ438" s="588">
        <v>2.25</v>
      </c>
      <c r="BA438" s="588">
        <v>92.7</v>
      </c>
      <c r="BB438" s="589">
        <v>25866.0</v>
      </c>
      <c r="BC438" s="438" t="s">
        <v>1922</v>
      </c>
      <c r="BD438" s="438"/>
      <c r="BE438" s="438" t="s">
        <v>1923</v>
      </c>
      <c r="BF438" s="438" t="s">
        <v>3693</v>
      </c>
      <c r="BG438" s="438" t="s">
        <v>1936</v>
      </c>
      <c r="BH438" s="588">
        <v>0.0</v>
      </c>
      <c r="BI438" s="438" t="s">
        <v>1926</v>
      </c>
      <c r="BJ438" s="438" t="s">
        <v>1927</v>
      </c>
      <c r="BK438" s="438" t="s">
        <v>1928</v>
      </c>
      <c r="BL438" s="438"/>
      <c r="BM438" s="438"/>
      <c r="BN438" s="588">
        <v>29.9</v>
      </c>
      <c r="BO438" s="438" t="s">
        <v>1931</v>
      </c>
      <c r="BP438" s="438" t="s">
        <v>1967</v>
      </c>
      <c r="BQ438" s="438"/>
      <c r="BR438" s="438" t="s">
        <v>3604</v>
      </c>
      <c r="BS438" s="438" t="s">
        <v>3605</v>
      </c>
      <c r="BT438" s="438" t="s">
        <v>1936</v>
      </c>
      <c r="BU438" s="589"/>
      <c r="BV438" s="438" t="s">
        <v>1936</v>
      </c>
      <c r="BW438" s="438"/>
      <c r="BX438" s="416">
        <f t="shared" si="3"/>
        <v>11.86</v>
      </c>
      <c r="BY438" s="89" t="s">
        <v>1943</v>
      </c>
      <c r="BZ438" s="89" t="s">
        <v>4163</v>
      </c>
    </row>
    <row r="439" ht="12.75" hidden="1" customHeight="1">
      <c r="A439" s="6">
        <v>48105.0</v>
      </c>
      <c r="B439" s="438" t="s">
        <v>4159</v>
      </c>
      <c r="C439" s="438" t="s">
        <v>3689</v>
      </c>
      <c r="D439" s="586">
        <v>42627.0</v>
      </c>
      <c r="E439" s="438" t="s">
        <v>4176</v>
      </c>
      <c r="F439" s="438" t="s">
        <v>3791</v>
      </c>
      <c r="G439" s="438" t="s">
        <v>1908</v>
      </c>
      <c r="H439" s="438" t="s">
        <v>1909</v>
      </c>
      <c r="I439" s="438" t="s">
        <v>4011</v>
      </c>
      <c r="J439" s="587">
        <v>10.0</v>
      </c>
      <c r="K439" s="416">
        <v>185.4</v>
      </c>
      <c r="L439" s="438" t="s">
        <v>1911</v>
      </c>
      <c r="M439" s="438" t="s">
        <v>4177</v>
      </c>
      <c r="N439" s="438" t="s">
        <v>4013</v>
      </c>
      <c r="O439" s="416">
        <v>10.17</v>
      </c>
      <c r="P439" s="588">
        <v>0.0</v>
      </c>
      <c r="Q439" s="588">
        <v>0.0</v>
      </c>
      <c r="R439" s="588">
        <v>20.7</v>
      </c>
      <c r="S439" s="588">
        <v>0.0</v>
      </c>
      <c r="T439" s="588">
        <v>0.0</v>
      </c>
      <c r="U439" s="588">
        <v>4.5</v>
      </c>
      <c r="V439" s="416">
        <v>2.41</v>
      </c>
      <c r="W439" s="416">
        <v>11.12</v>
      </c>
      <c r="X439" s="586">
        <v>42627.0</v>
      </c>
      <c r="Y439" s="586">
        <v>42633.69097222222</v>
      </c>
      <c r="Z439" s="438" t="s">
        <v>1914</v>
      </c>
      <c r="AA439" s="438" t="s">
        <v>1915</v>
      </c>
      <c r="AB439" s="586">
        <v>42633.69097222222</v>
      </c>
      <c r="AC439" s="586">
        <v>42633.0</v>
      </c>
      <c r="AD439" s="586">
        <v>42633.0</v>
      </c>
      <c r="AE439" s="438" t="s">
        <v>1916</v>
      </c>
      <c r="AF439" s="438"/>
      <c r="AG439" s="586"/>
      <c r="AH439" s="586"/>
      <c r="AI439" s="589"/>
      <c r="AJ439" s="438"/>
      <c r="AK439" s="588">
        <v>22.24</v>
      </c>
      <c r="AL439" s="589">
        <v>0.0</v>
      </c>
      <c r="AM439" s="438" t="s">
        <v>1917</v>
      </c>
      <c r="AN439" s="438" t="s">
        <v>1918</v>
      </c>
      <c r="AO439" s="438" t="s">
        <v>1919</v>
      </c>
      <c r="AP439" s="438" t="s">
        <v>1920</v>
      </c>
      <c r="AQ439" s="438" t="s">
        <v>4178</v>
      </c>
      <c r="AR439" s="588">
        <v>0.0</v>
      </c>
      <c r="AS439" s="588">
        <v>0.0</v>
      </c>
      <c r="AT439" s="588">
        <v>0.0</v>
      </c>
      <c r="AU439" s="588">
        <v>0.0</v>
      </c>
      <c r="AV439" s="588">
        <v>0.0</v>
      </c>
      <c r="AW439" s="588">
        <v>0.0</v>
      </c>
      <c r="AX439" s="588">
        <v>11.02</v>
      </c>
      <c r="AY439" s="588">
        <v>0.22</v>
      </c>
      <c r="AZ439" s="588">
        <v>4.5</v>
      </c>
      <c r="BA439" s="588">
        <v>185.4</v>
      </c>
      <c r="BB439" s="589">
        <v>25866.0</v>
      </c>
      <c r="BC439" s="438" t="s">
        <v>1922</v>
      </c>
      <c r="BD439" s="438"/>
      <c r="BE439" s="438" t="s">
        <v>1923</v>
      </c>
      <c r="BF439" s="438" t="s">
        <v>3693</v>
      </c>
      <c r="BG439" s="438" t="s">
        <v>1936</v>
      </c>
      <c r="BH439" s="588">
        <v>0.0</v>
      </c>
      <c r="BI439" s="438" t="s">
        <v>1926</v>
      </c>
      <c r="BJ439" s="438" t="s">
        <v>1927</v>
      </c>
      <c r="BK439" s="438" t="s">
        <v>1928</v>
      </c>
      <c r="BL439" s="438"/>
      <c r="BM439" s="438"/>
      <c r="BN439" s="588">
        <v>29.9</v>
      </c>
      <c r="BO439" s="438" t="s">
        <v>1931</v>
      </c>
      <c r="BP439" s="438" t="s">
        <v>1967</v>
      </c>
      <c r="BQ439" s="438"/>
      <c r="BR439" s="438" t="s">
        <v>3604</v>
      </c>
      <c r="BS439" s="438" t="s">
        <v>3605</v>
      </c>
      <c r="BT439" s="438" t="s">
        <v>1925</v>
      </c>
      <c r="BU439" s="589">
        <v>96.0</v>
      </c>
      <c r="BV439" s="438" t="s">
        <v>1936</v>
      </c>
      <c r="BW439" s="438"/>
      <c r="BX439" s="416">
        <f t="shared" si="3"/>
        <v>23.7</v>
      </c>
      <c r="BY439" s="89" t="s">
        <v>1943</v>
      </c>
      <c r="BZ439" s="89" t="s">
        <v>4163</v>
      </c>
    </row>
    <row r="440" ht="12.75" hidden="1" customHeight="1">
      <c r="A440" s="311">
        <v>48105.0</v>
      </c>
      <c r="B440" s="591" t="s">
        <v>4159</v>
      </c>
      <c r="C440" s="438" t="s">
        <v>3689</v>
      </c>
      <c r="D440" s="592">
        <v>42948.0</v>
      </c>
      <c r="E440" s="591" t="s">
        <v>4179</v>
      </c>
      <c r="F440" s="438" t="s">
        <v>3791</v>
      </c>
      <c r="G440" s="438" t="s">
        <v>1908</v>
      </c>
      <c r="H440" s="591" t="s">
        <v>1909</v>
      </c>
      <c r="I440" s="438" t="s">
        <v>4180</v>
      </c>
      <c r="J440" s="593">
        <v>6.0</v>
      </c>
      <c r="K440" s="594">
        <v>111.24</v>
      </c>
      <c r="L440" s="438" t="s">
        <v>1911</v>
      </c>
      <c r="M440" s="438" t="s">
        <v>4181</v>
      </c>
      <c r="N440" s="438" t="s">
        <v>3734</v>
      </c>
      <c r="O440" s="594">
        <v>6.11</v>
      </c>
      <c r="P440" s="588">
        <v>0.0</v>
      </c>
      <c r="Q440" s="588">
        <v>0.0</v>
      </c>
      <c r="R440" s="588">
        <v>12.42</v>
      </c>
      <c r="S440" s="588">
        <v>0.0</v>
      </c>
      <c r="T440" s="588">
        <v>0.0</v>
      </c>
      <c r="U440" s="588">
        <v>2.7</v>
      </c>
      <c r="V440" s="594">
        <v>1.45</v>
      </c>
      <c r="W440" s="594">
        <v>6.67</v>
      </c>
      <c r="X440" s="586">
        <v>42943.0</v>
      </c>
      <c r="Y440" s="586">
        <v>42949.677083333336</v>
      </c>
      <c r="Z440" s="438" t="s">
        <v>1914</v>
      </c>
      <c r="AA440" s="438" t="s">
        <v>1915</v>
      </c>
      <c r="AB440" s="586">
        <v>42949.677083333336</v>
      </c>
      <c r="AC440" s="586">
        <v>42947.0</v>
      </c>
      <c r="AD440" s="586">
        <v>42948.0</v>
      </c>
      <c r="AE440" s="438" t="s">
        <v>1916</v>
      </c>
      <c r="AF440" s="438"/>
      <c r="AG440" s="586"/>
      <c r="AH440" s="586"/>
      <c r="AI440" s="589"/>
      <c r="AJ440" s="438"/>
      <c r="AK440" s="588">
        <v>13.35</v>
      </c>
      <c r="AL440" s="589">
        <v>0.0</v>
      </c>
      <c r="AM440" s="438" t="s">
        <v>1917</v>
      </c>
      <c r="AN440" s="438" t="s">
        <v>1918</v>
      </c>
      <c r="AO440" s="591" t="s">
        <v>1919</v>
      </c>
      <c r="AP440" s="438" t="s">
        <v>1920</v>
      </c>
      <c r="AQ440" s="438" t="s">
        <v>4182</v>
      </c>
      <c r="AR440" s="588">
        <v>0.0</v>
      </c>
      <c r="AS440" s="588">
        <v>0.0</v>
      </c>
      <c r="AT440" s="588">
        <v>0.0</v>
      </c>
      <c r="AU440" s="588">
        <v>0.0</v>
      </c>
      <c r="AV440" s="588">
        <v>0.0</v>
      </c>
      <c r="AW440" s="588">
        <v>0.0</v>
      </c>
      <c r="AX440" s="588">
        <v>2.2</v>
      </c>
      <c r="AY440" s="588">
        <v>0.33</v>
      </c>
      <c r="AZ440" s="588">
        <v>2.7</v>
      </c>
      <c r="BA440" s="588">
        <v>111.24</v>
      </c>
      <c r="BB440" s="589">
        <v>29310.0</v>
      </c>
      <c r="BC440" s="438" t="s">
        <v>1922</v>
      </c>
      <c r="BD440" s="438"/>
      <c r="BE440" s="438" t="s">
        <v>1923</v>
      </c>
      <c r="BF440" s="438" t="s">
        <v>3693</v>
      </c>
      <c r="BG440" s="438" t="s">
        <v>1936</v>
      </c>
      <c r="BH440" s="588">
        <v>0.0</v>
      </c>
      <c r="BI440" s="438" t="s">
        <v>1926</v>
      </c>
      <c r="BJ440" s="438" t="s">
        <v>3954</v>
      </c>
      <c r="BK440" s="438" t="s">
        <v>3955</v>
      </c>
      <c r="BL440" s="438"/>
      <c r="BM440" s="438"/>
      <c r="BN440" s="588">
        <v>19.9</v>
      </c>
      <c r="BO440" s="438" t="s">
        <v>1931</v>
      </c>
      <c r="BP440" s="438" t="s">
        <v>1967</v>
      </c>
      <c r="BQ440" s="438"/>
      <c r="BR440" s="438" t="s">
        <v>3604</v>
      </c>
      <c r="BS440" s="438" t="s">
        <v>3605</v>
      </c>
      <c r="BT440" s="438" t="s">
        <v>1925</v>
      </c>
      <c r="BU440" s="589">
        <v>217.0</v>
      </c>
      <c r="BV440" s="438" t="s">
        <v>1925</v>
      </c>
      <c r="BW440" s="438" t="s">
        <v>4183</v>
      </c>
      <c r="BX440" s="594">
        <f t="shared" si="3"/>
        <v>14.23</v>
      </c>
      <c r="BY440" s="311" t="s">
        <v>1943</v>
      </c>
      <c r="BZ440" s="311" t="s">
        <v>4163</v>
      </c>
    </row>
    <row r="441" ht="12.75" hidden="1" customHeight="1">
      <c r="A441" s="311">
        <v>48105.0</v>
      </c>
      <c r="B441" s="591" t="s">
        <v>4159</v>
      </c>
      <c r="C441" s="438" t="s">
        <v>3689</v>
      </c>
      <c r="D441" s="592">
        <v>42979.0</v>
      </c>
      <c r="E441" s="591" t="s">
        <v>4184</v>
      </c>
      <c r="F441" s="438" t="s">
        <v>3791</v>
      </c>
      <c r="G441" s="438" t="s">
        <v>1908</v>
      </c>
      <c r="H441" s="591" t="s">
        <v>1909</v>
      </c>
      <c r="I441" s="438" t="s">
        <v>3745</v>
      </c>
      <c r="J441" s="593">
        <v>2.0</v>
      </c>
      <c r="K441" s="594">
        <v>37.08</v>
      </c>
      <c r="L441" s="438" t="s">
        <v>1911</v>
      </c>
      <c r="M441" s="438" t="s">
        <v>4185</v>
      </c>
      <c r="N441" s="438" t="s">
        <v>3734</v>
      </c>
      <c r="O441" s="594">
        <v>2.03</v>
      </c>
      <c r="P441" s="588">
        <v>0.0</v>
      </c>
      <c r="Q441" s="588">
        <v>0.0</v>
      </c>
      <c r="R441" s="588">
        <v>4.14</v>
      </c>
      <c r="S441" s="588">
        <v>0.0</v>
      </c>
      <c r="T441" s="588">
        <v>0.0</v>
      </c>
      <c r="U441" s="588">
        <v>0.9</v>
      </c>
      <c r="V441" s="594">
        <v>0.48</v>
      </c>
      <c r="W441" s="594">
        <v>2.22</v>
      </c>
      <c r="X441" s="586">
        <v>42977.0</v>
      </c>
      <c r="Y441" s="586">
        <v>42991.583333333336</v>
      </c>
      <c r="Z441" s="438" t="s">
        <v>1914</v>
      </c>
      <c r="AA441" s="438" t="s">
        <v>1915</v>
      </c>
      <c r="AB441" s="586">
        <v>42991.583333333336</v>
      </c>
      <c r="AC441" s="586">
        <v>42990.0</v>
      </c>
      <c r="AD441" s="586">
        <v>42990.0</v>
      </c>
      <c r="AE441" s="438" t="s">
        <v>1916</v>
      </c>
      <c r="AF441" s="438"/>
      <c r="AG441" s="586"/>
      <c r="AH441" s="586"/>
      <c r="AI441" s="589"/>
      <c r="AJ441" s="438"/>
      <c r="AK441" s="588">
        <v>4.44</v>
      </c>
      <c r="AL441" s="589">
        <v>0.0</v>
      </c>
      <c r="AM441" s="438" t="s">
        <v>1917</v>
      </c>
      <c r="AN441" s="438" t="s">
        <v>1918</v>
      </c>
      <c r="AO441" s="591" t="s">
        <v>1919</v>
      </c>
      <c r="AP441" s="438" t="s">
        <v>1920</v>
      </c>
      <c r="AQ441" s="438" t="s">
        <v>4186</v>
      </c>
      <c r="AR441" s="588">
        <v>0.0</v>
      </c>
      <c r="AS441" s="588">
        <v>0.0</v>
      </c>
      <c r="AT441" s="588">
        <v>0.0</v>
      </c>
      <c r="AU441" s="588">
        <v>0.0</v>
      </c>
      <c r="AV441" s="588">
        <v>0.0</v>
      </c>
      <c r="AW441" s="588">
        <v>0.0</v>
      </c>
      <c r="AX441" s="588">
        <v>0.91</v>
      </c>
      <c r="AY441" s="588">
        <v>0.05</v>
      </c>
      <c r="AZ441" s="588">
        <v>0.9</v>
      </c>
      <c r="BA441" s="588">
        <v>37.08</v>
      </c>
      <c r="BB441" s="589">
        <v>29524.0</v>
      </c>
      <c r="BC441" s="438" t="s">
        <v>1922</v>
      </c>
      <c r="BD441" s="438"/>
      <c r="BE441" s="438" t="s">
        <v>1923</v>
      </c>
      <c r="BF441" s="438" t="s">
        <v>3693</v>
      </c>
      <c r="BG441" s="438" t="s">
        <v>1936</v>
      </c>
      <c r="BH441" s="588">
        <v>0.0</v>
      </c>
      <c r="BI441" s="438" t="s">
        <v>1926</v>
      </c>
      <c r="BJ441" s="438" t="s">
        <v>3954</v>
      </c>
      <c r="BK441" s="438" t="s">
        <v>3955</v>
      </c>
      <c r="BL441" s="438"/>
      <c r="BM441" s="438"/>
      <c r="BN441" s="588">
        <v>19.9</v>
      </c>
      <c r="BO441" s="438" t="s">
        <v>1931</v>
      </c>
      <c r="BP441" s="438" t="s">
        <v>1967</v>
      </c>
      <c r="BQ441" s="438"/>
      <c r="BR441" s="438" t="s">
        <v>3604</v>
      </c>
      <c r="BS441" s="438" t="s">
        <v>3605</v>
      </c>
      <c r="BT441" s="438" t="s">
        <v>1925</v>
      </c>
      <c r="BU441" s="589">
        <v>221.0</v>
      </c>
      <c r="BV441" s="438" t="s">
        <v>1925</v>
      </c>
      <c r="BW441" s="438" t="s">
        <v>4053</v>
      </c>
      <c r="BX441" s="594">
        <f t="shared" si="3"/>
        <v>4.73</v>
      </c>
      <c r="BY441" s="311" t="s">
        <v>1943</v>
      </c>
      <c r="BZ441" s="311" t="s">
        <v>4163</v>
      </c>
    </row>
    <row r="442" ht="12.75" hidden="1" customHeight="1">
      <c r="A442" s="6">
        <v>48133.0</v>
      </c>
      <c r="B442" s="438" t="s">
        <v>4097</v>
      </c>
      <c r="C442" s="438" t="s">
        <v>3827</v>
      </c>
      <c r="D442" s="586">
        <v>42648.0</v>
      </c>
      <c r="E442" s="438" t="s">
        <v>4187</v>
      </c>
      <c r="F442" s="438" t="s">
        <v>3791</v>
      </c>
      <c r="G442" s="438" t="s">
        <v>1948</v>
      </c>
      <c r="H442" s="438" t="s">
        <v>1909</v>
      </c>
      <c r="I442" s="438" t="s">
        <v>3829</v>
      </c>
      <c r="J442" s="587">
        <v>1.0</v>
      </c>
      <c r="K442" s="416">
        <v>38.88</v>
      </c>
      <c r="L442" s="438" t="s">
        <v>1949</v>
      </c>
      <c r="M442" s="438" t="s">
        <v>4188</v>
      </c>
      <c r="N442" s="438" t="s">
        <v>3831</v>
      </c>
      <c r="O442" s="416">
        <v>2.14</v>
      </c>
      <c r="P442" s="588">
        <v>0.0</v>
      </c>
      <c r="Q442" s="588">
        <v>0.0</v>
      </c>
      <c r="R442" s="588">
        <v>3.744</v>
      </c>
      <c r="S442" s="588">
        <v>0.0</v>
      </c>
      <c r="T442" s="588">
        <v>0.0</v>
      </c>
      <c r="U442" s="588">
        <v>0.45</v>
      </c>
      <c r="V442" s="416">
        <v>0.51</v>
      </c>
      <c r="W442" s="416">
        <v>2.33</v>
      </c>
      <c r="X442" s="586">
        <v>42648.0</v>
      </c>
      <c r="Y442" s="586">
        <v>42654.50763888889</v>
      </c>
      <c r="Z442" s="438" t="s">
        <v>1914</v>
      </c>
      <c r="AA442" s="438" t="s">
        <v>1915</v>
      </c>
      <c r="AB442" s="586">
        <v>42654.50763888889</v>
      </c>
      <c r="AC442" s="586">
        <v>42661.0</v>
      </c>
      <c r="AD442" s="586">
        <v>42661.0</v>
      </c>
      <c r="AE442" s="438" t="s">
        <v>1916</v>
      </c>
      <c r="AF442" s="438"/>
      <c r="AG442" s="586"/>
      <c r="AH442" s="586"/>
      <c r="AI442" s="589"/>
      <c r="AJ442" s="438"/>
      <c r="AK442" s="588">
        <v>4.67</v>
      </c>
      <c r="AL442" s="589">
        <v>0.0</v>
      </c>
      <c r="AM442" s="438" t="s">
        <v>1917</v>
      </c>
      <c r="AN442" s="438" t="s">
        <v>1918</v>
      </c>
      <c r="AO442" s="438" t="s">
        <v>1919</v>
      </c>
      <c r="AP442" s="438" t="s">
        <v>1920</v>
      </c>
      <c r="AQ442" s="438" t="s">
        <v>4189</v>
      </c>
      <c r="AR442" s="588">
        <v>0.0</v>
      </c>
      <c r="AS442" s="588">
        <v>0.0</v>
      </c>
      <c r="AT442" s="588">
        <v>0.0</v>
      </c>
      <c r="AU442" s="588">
        <v>0.0</v>
      </c>
      <c r="AV442" s="588">
        <v>0.0</v>
      </c>
      <c r="AW442" s="588">
        <v>0.0</v>
      </c>
      <c r="AX442" s="588">
        <v>2.13</v>
      </c>
      <c r="AY442" s="588">
        <v>0.0</v>
      </c>
      <c r="AZ442" s="588">
        <v>0.45</v>
      </c>
      <c r="BA442" s="588">
        <v>38.88</v>
      </c>
      <c r="BB442" s="589">
        <v>26228.0</v>
      </c>
      <c r="BC442" s="438" t="s">
        <v>1922</v>
      </c>
      <c r="BD442" s="438"/>
      <c r="BE442" s="438" t="s">
        <v>1952</v>
      </c>
      <c r="BF442" s="438" t="s">
        <v>3693</v>
      </c>
      <c r="BG442" s="438" t="s">
        <v>1936</v>
      </c>
      <c r="BH442" s="588">
        <v>0.0</v>
      </c>
      <c r="BI442" s="438" t="s">
        <v>1926</v>
      </c>
      <c r="BJ442" s="438" t="s">
        <v>2212</v>
      </c>
      <c r="BK442" s="438" t="s">
        <v>2213</v>
      </c>
      <c r="BL442" s="438"/>
      <c r="BM442" s="438"/>
      <c r="BN442" s="588">
        <v>59.9</v>
      </c>
      <c r="BO442" s="438" t="s">
        <v>1955</v>
      </c>
      <c r="BP442" s="438" t="s">
        <v>1967</v>
      </c>
      <c r="BQ442" s="438"/>
      <c r="BR442" s="438" t="s">
        <v>3775</v>
      </c>
      <c r="BS442" s="438" t="s">
        <v>3776</v>
      </c>
      <c r="BT442" s="438" t="s">
        <v>1925</v>
      </c>
      <c r="BU442" s="589">
        <v>120.0</v>
      </c>
      <c r="BV442" s="438" t="s">
        <v>1936</v>
      </c>
      <c r="BW442" s="438"/>
      <c r="BX442" s="416">
        <f t="shared" si="3"/>
        <v>4.98</v>
      </c>
      <c r="BY442" s="89" t="s">
        <v>1943</v>
      </c>
      <c r="BZ442" s="89" t="s">
        <v>4190</v>
      </c>
    </row>
    <row r="443" ht="12.75" hidden="1" customHeight="1">
      <c r="A443" s="6">
        <v>48289.0</v>
      </c>
      <c r="B443" s="438" t="s">
        <v>4191</v>
      </c>
      <c r="C443" s="438" t="s">
        <v>4192</v>
      </c>
      <c r="D443" s="586">
        <v>42558.0</v>
      </c>
      <c r="E443" s="438" t="s">
        <v>4193</v>
      </c>
      <c r="F443" s="438" t="s">
        <v>3818</v>
      </c>
      <c r="G443" s="438" t="s">
        <v>1948</v>
      </c>
      <c r="H443" s="438" t="s">
        <v>1909</v>
      </c>
      <c r="I443" s="438" t="s">
        <v>1910</v>
      </c>
      <c r="J443" s="587">
        <v>1.0</v>
      </c>
      <c r="K443" s="416">
        <v>49.35</v>
      </c>
      <c r="L443" s="438" t="s">
        <v>1949</v>
      </c>
      <c r="M443" s="438" t="s">
        <v>4194</v>
      </c>
      <c r="N443" s="438" t="s">
        <v>1913</v>
      </c>
      <c r="O443" s="416">
        <v>2.71</v>
      </c>
      <c r="P443" s="588">
        <v>0.0</v>
      </c>
      <c r="Q443" s="588">
        <v>0.0</v>
      </c>
      <c r="R443" s="588">
        <v>3.744</v>
      </c>
      <c r="S443" s="588">
        <v>0.0</v>
      </c>
      <c r="T443" s="588">
        <v>0.0</v>
      </c>
      <c r="U443" s="588">
        <v>0.45</v>
      </c>
      <c r="V443" s="416">
        <v>0.64</v>
      </c>
      <c r="W443" s="416">
        <v>2.96</v>
      </c>
      <c r="X443" s="586">
        <v>42558.0</v>
      </c>
      <c r="Y443" s="586">
        <v>42571.46388888889</v>
      </c>
      <c r="Z443" s="438" t="s">
        <v>1914</v>
      </c>
      <c r="AA443" s="438" t="s">
        <v>1915</v>
      </c>
      <c r="AB443" s="586">
        <v>42571.46388888889</v>
      </c>
      <c r="AC443" s="586">
        <v>42569.0</v>
      </c>
      <c r="AD443" s="586">
        <v>42569.0</v>
      </c>
      <c r="AE443" s="438" t="s">
        <v>1916</v>
      </c>
      <c r="AF443" s="438"/>
      <c r="AG443" s="586"/>
      <c r="AH443" s="586"/>
      <c r="AI443" s="589"/>
      <c r="AJ443" s="438"/>
      <c r="AK443" s="588">
        <v>5.92</v>
      </c>
      <c r="AL443" s="589">
        <v>0.0</v>
      </c>
      <c r="AM443" s="438" t="s">
        <v>1917</v>
      </c>
      <c r="AN443" s="438" t="s">
        <v>1918</v>
      </c>
      <c r="AO443" s="438" t="s">
        <v>1919</v>
      </c>
      <c r="AP443" s="438" t="s">
        <v>1920</v>
      </c>
      <c r="AQ443" s="438" t="s">
        <v>4195</v>
      </c>
      <c r="AR443" s="588">
        <v>0.0</v>
      </c>
      <c r="AS443" s="588">
        <v>0.0</v>
      </c>
      <c r="AT443" s="588">
        <v>0.0</v>
      </c>
      <c r="AU443" s="588">
        <v>0.0</v>
      </c>
      <c r="AV443" s="588">
        <v>0.0</v>
      </c>
      <c r="AW443" s="588">
        <v>0.35</v>
      </c>
      <c r="AX443" s="588">
        <v>2.67</v>
      </c>
      <c r="AY443" s="588">
        <v>0.0</v>
      </c>
      <c r="AZ443" s="588">
        <v>0.45</v>
      </c>
      <c r="BA443" s="588">
        <v>49.35</v>
      </c>
      <c r="BB443" s="589">
        <v>24599.0</v>
      </c>
      <c r="BC443" s="438" t="s">
        <v>1922</v>
      </c>
      <c r="BD443" s="438"/>
      <c r="BE443" s="438" t="s">
        <v>1952</v>
      </c>
      <c r="BF443" s="438" t="s">
        <v>1924</v>
      </c>
      <c r="BG443" s="438" t="s">
        <v>1925</v>
      </c>
      <c r="BH443" s="588">
        <v>0.0</v>
      </c>
      <c r="BI443" s="438" t="s">
        <v>1926</v>
      </c>
      <c r="BJ443" s="438" t="s">
        <v>1927</v>
      </c>
      <c r="BK443" s="438" t="s">
        <v>1928</v>
      </c>
      <c r="BL443" s="438" t="s">
        <v>1929</v>
      </c>
      <c r="BM443" s="438" t="s">
        <v>1930</v>
      </c>
      <c r="BN443" s="588">
        <v>59.9</v>
      </c>
      <c r="BO443" s="438" t="s">
        <v>1955</v>
      </c>
      <c r="BP443" s="438" t="s">
        <v>1967</v>
      </c>
      <c r="BQ443" s="438" t="s">
        <v>4196</v>
      </c>
      <c r="BR443" s="438" t="s">
        <v>3775</v>
      </c>
      <c r="BS443" s="438" t="s">
        <v>3776</v>
      </c>
      <c r="BT443" s="438" t="s">
        <v>1936</v>
      </c>
      <c r="BU443" s="589"/>
      <c r="BV443" s="438" t="s">
        <v>1936</v>
      </c>
      <c r="BW443" s="438"/>
      <c r="BX443" s="416">
        <f t="shared" si="3"/>
        <v>6.31</v>
      </c>
      <c r="BY443" s="89" t="s">
        <v>1943</v>
      </c>
      <c r="BZ443" s="89" t="s">
        <v>4197</v>
      </c>
    </row>
    <row r="444" ht="12.75" hidden="1" customHeight="1">
      <c r="A444" s="6">
        <v>48289.0</v>
      </c>
      <c r="B444" s="438" t="s">
        <v>4191</v>
      </c>
      <c r="C444" s="438" t="s">
        <v>4192</v>
      </c>
      <c r="D444" s="586">
        <v>42558.0</v>
      </c>
      <c r="E444" s="438" t="s">
        <v>4193</v>
      </c>
      <c r="F444" s="438" t="s">
        <v>3818</v>
      </c>
      <c r="G444" s="438" t="s">
        <v>1908</v>
      </c>
      <c r="H444" s="438" t="s">
        <v>1909</v>
      </c>
      <c r="I444" s="438" t="s">
        <v>1910</v>
      </c>
      <c r="J444" s="587">
        <v>2.0</v>
      </c>
      <c r="K444" s="416">
        <v>56.34</v>
      </c>
      <c r="L444" s="438" t="s">
        <v>1911</v>
      </c>
      <c r="M444" s="438" t="s">
        <v>4194</v>
      </c>
      <c r="N444" s="438" t="s">
        <v>1913</v>
      </c>
      <c r="O444" s="416">
        <v>3.09</v>
      </c>
      <c r="P444" s="588">
        <v>0.0</v>
      </c>
      <c r="Q444" s="588">
        <v>0.0</v>
      </c>
      <c r="R444" s="588">
        <v>4.14</v>
      </c>
      <c r="S444" s="588">
        <v>0.0</v>
      </c>
      <c r="T444" s="588">
        <v>0.0</v>
      </c>
      <c r="U444" s="588">
        <v>0.9</v>
      </c>
      <c r="V444" s="416">
        <v>0.73</v>
      </c>
      <c r="W444" s="416">
        <v>3.38</v>
      </c>
      <c r="X444" s="586">
        <v>42558.0</v>
      </c>
      <c r="Y444" s="586">
        <v>42571.46388888889</v>
      </c>
      <c r="Z444" s="438" t="s">
        <v>1914</v>
      </c>
      <c r="AA444" s="438" t="s">
        <v>1915</v>
      </c>
      <c r="AB444" s="586">
        <v>42571.46388888889</v>
      </c>
      <c r="AC444" s="586">
        <v>42569.0</v>
      </c>
      <c r="AD444" s="586">
        <v>42569.0</v>
      </c>
      <c r="AE444" s="438" t="s">
        <v>1916</v>
      </c>
      <c r="AF444" s="438"/>
      <c r="AG444" s="586"/>
      <c r="AH444" s="586"/>
      <c r="AI444" s="589"/>
      <c r="AJ444" s="438"/>
      <c r="AK444" s="588">
        <v>6.76</v>
      </c>
      <c r="AL444" s="589">
        <v>0.0</v>
      </c>
      <c r="AM444" s="438" t="s">
        <v>1917</v>
      </c>
      <c r="AN444" s="438" t="s">
        <v>1918</v>
      </c>
      <c r="AO444" s="438" t="s">
        <v>1919</v>
      </c>
      <c r="AP444" s="438" t="s">
        <v>1920</v>
      </c>
      <c r="AQ444" s="438" t="s">
        <v>4195</v>
      </c>
      <c r="AR444" s="588">
        <v>0.0</v>
      </c>
      <c r="AS444" s="588">
        <v>0.0</v>
      </c>
      <c r="AT444" s="588">
        <v>0.0</v>
      </c>
      <c r="AU444" s="588">
        <v>0.0</v>
      </c>
      <c r="AV444" s="588">
        <v>0.0</v>
      </c>
      <c r="AW444" s="588">
        <v>0.67</v>
      </c>
      <c r="AX444" s="588">
        <v>5.25</v>
      </c>
      <c r="AY444" s="588">
        <v>0.0</v>
      </c>
      <c r="AZ444" s="588">
        <v>0.9</v>
      </c>
      <c r="BA444" s="588">
        <v>56.34</v>
      </c>
      <c r="BB444" s="589">
        <v>24598.0</v>
      </c>
      <c r="BC444" s="438" t="s">
        <v>1922</v>
      </c>
      <c r="BD444" s="438"/>
      <c r="BE444" s="438" t="s">
        <v>1923</v>
      </c>
      <c r="BF444" s="438" t="s">
        <v>1924</v>
      </c>
      <c r="BG444" s="438" t="s">
        <v>1925</v>
      </c>
      <c r="BH444" s="588">
        <v>0.0</v>
      </c>
      <c r="BI444" s="438" t="s">
        <v>1926</v>
      </c>
      <c r="BJ444" s="438" t="s">
        <v>1927</v>
      </c>
      <c r="BK444" s="438" t="s">
        <v>1928</v>
      </c>
      <c r="BL444" s="438" t="s">
        <v>1929</v>
      </c>
      <c r="BM444" s="438" t="s">
        <v>1930</v>
      </c>
      <c r="BN444" s="588">
        <v>29.9</v>
      </c>
      <c r="BO444" s="438" t="s">
        <v>1931</v>
      </c>
      <c r="BP444" s="438" t="s">
        <v>1967</v>
      </c>
      <c r="BQ444" s="438" t="s">
        <v>4196</v>
      </c>
      <c r="BR444" s="438" t="s">
        <v>3604</v>
      </c>
      <c r="BS444" s="438" t="s">
        <v>3605</v>
      </c>
      <c r="BT444" s="438" t="s">
        <v>1936</v>
      </c>
      <c r="BU444" s="589"/>
      <c r="BV444" s="438" t="s">
        <v>1936</v>
      </c>
      <c r="BW444" s="438"/>
      <c r="BX444" s="416">
        <f t="shared" si="3"/>
        <v>7.2</v>
      </c>
      <c r="BY444" s="89" t="s">
        <v>1943</v>
      </c>
      <c r="BZ444" s="89" t="s">
        <v>4197</v>
      </c>
    </row>
    <row r="445" ht="12.75" hidden="1" customHeight="1">
      <c r="A445" s="6">
        <v>48289.0</v>
      </c>
      <c r="B445" s="438" t="s">
        <v>4191</v>
      </c>
      <c r="C445" s="438" t="s">
        <v>4192</v>
      </c>
      <c r="D445" s="586">
        <v>42597.0</v>
      </c>
      <c r="E445" s="438" t="s">
        <v>4198</v>
      </c>
      <c r="F445" s="438" t="s">
        <v>3818</v>
      </c>
      <c r="G445" s="438" t="s">
        <v>1948</v>
      </c>
      <c r="H445" s="438" t="s">
        <v>1909</v>
      </c>
      <c r="I445" s="438" t="s">
        <v>2179</v>
      </c>
      <c r="J445" s="587">
        <v>1.0</v>
      </c>
      <c r="K445" s="416">
        <v>42.29</v>
      </c>
      <c r="L445" s="438" t="s">
        <v>1949</v>
      </c>
      <c r="M445" s="438" t="s">
        <v>4199</v>
      </c>
      <c r="N445" s="438" t="s">
        <v>2181</v>
      </c>
      <c r="O445" s="416">
        <v>2.32</v>
      </c>
      <c r="P445" s="588">
        <v>0.0</v>
      </c>
      <c r="Q445" s="588">
        <v>0.0</v>
      </c>
      <c r="R445" s="588">
        <v>3.744</v>
      </c>
      <c r="S445" s="588">
        <v>0.0</v>
      </c>
      <c r="T445" s="588">
        <v>0.0</v>
      </c>
      <c r="U445" s="588">
        <v>0.45</v>
      </c>
      <c r="V445" s="416">
        <v>0.55</v>
      </c>
      <c r="W445" s="416">
        <v>2.54</v>
      </c>
      <c r="X445" s="586">
        <v>42597.0</v>
      </c>
      <c r="Y445" s="586">
        <v>42600.763194444444</v>
      </c>
      <c r="Z445" s="438" t="s">
        <v>1914</v>
      </c>
      <c r="AA445" s="438" t="s">
        <v>1915</v>
      </c>
      <c r="AB445" s="586">
        <v>42600.763194444444</v>
      </c>
      <c r="AC445" s="586">
        <v>42606.0</v>
      </c>
      <c r="AD445" s="586">
        <v>42606.0</v>
      </c>
      <c r="AE445" s="438" t="s">
        <v>1916</v>
      </c>
      <c r="AF445" s="438"/>
      <c r="AG445" s="586"/>
      <c r="AH445" s="586"/>
      <c r="AI445" s="589"/>
      <c r="AJ445" s="438"/>
      <c r="AK445" s="588">
        <v>5.08</v>
      </c>
      <c r="AL445" s="589">
        <v>0.0</v>
      </c>
      <c r="AM445" s="438" t="s">
        <v>1917</v>
      </c>
      <c r="AN445" s="438" t="s">
        <v>1918</v>
      </c>
      <c r="AO445" s="438" t="s">
        <v>1919</v>
      </c>
      <c r="AP445" s="438" t="s">
        <v>1920</v>
      </c>
      <c r="AQ445" s="438" t="s">
        <v>4200</v>
      </c>
      <c r="AR445" s="588">
        <v>0.0</v>
      </c>
      <c r="AS445" s="588">
        <v>0.0</v>
      </c>
      <c r="AT445" s="588">
        <v>0.0</v>
      </c>
      <c r="AU445" s="588">
        <v>0.0</v>
      </c>
      <c r="AV445" s="588">
        <v>0.0</v>
      </c>
      <c r="AW445" s="588">
        <v>0.38</v>
      </c>
      <c r="AX445" s="588">
        <v>4.36</v>
      </c>
      <c r="AY445" s="588">
        <v>0.0</v>
      </c>
      <c r="AZ445" s="588">
        <v>0.45</v>
      </c>
      <c r="BA445" s="588">
        <v>42.29</v>
      </c>
      <c r="BB445" s="589">
        <v>24734.0</v>
      </c>
      <c r="BC445" s="438" t="s">
        <v>1922</v>
      </c>
      <c r="BD445" s="438"/>
      <c r="BE445" s="438" t="s">
        <v>1952</v>
      </c>
      <c r="BF445" s="438" t="s">
        <v>1924</v>
      </c>
      <c r="BG445" s="438" t="s">
        <v>1925</v>
      </c>
      <c r="BH445" s="588">
        <v>0.0</v>
      </c>
      <c r="BI445" s="438" t="s">
        <v>1926</v>
      </c>
      <c r="BJ445" s="438" t="s">
        <v>1927</v>
      </c>
      <c r="BK445" s="438" t="s">
        <v>1928</v>
      </c>
      <c r="BL445" s="438" t="s">
        <v>1929</v>
      </c>
      <c r="BM445" s="438" t="s">
        <v>1930</v>
      </c>
      <c r="BN445" s="588">
        <v>59.9</v>
      </c>
      <c r="BO445" s="438" t="s">
        <v>1955</v>
      </c>
      <c r="BP445" s="438" t="s">
        <v>1967</v>
      </c>
      <c r="BQ445" s="438" t="s">
        <v>4201</v>
      </c>
      <c r="BR445" s="438" t="s">
        <v>3775</v>
      </c>
      <c r="BS445" s="438" t="s">
        <v>3776</v>
      </c>
      <c r="BT445" s="438" t="s">
        <v>1936</v>
      </c>
      <c r="BU445" s="589"/>
      <c r="BV445" s="438" t="s">
        <v>1936</v>
      </c>
      <c r="BW445" s="438"/>
      <c r="BX445" s="416">
        <f t="shared" si="3"/>
        <v>5.41</v>
      </c>
      <c r="BY445" s="89" t="s">
        <v>1943</v>
      </c>
      <c r="BZ445" s="89" t="s">
        <v>4197</v>
      </c>
    </row>
    <row r="446" ht="12.75" hidden="1" customHeight="1">
      <c r="A446" s="6">
        <v>48289.0</v>
      </c>
      <c r="B446" s="438" t="s">
        <v>4191</v>
      </c>
      <c r="C446" s="438" t="s">
        <v>4192</v>
      </c>
      <c r="D446" s="586">
        <v>42597.0</v>
      </c>
      <c r="E446" s="438" t="s">
        <v>4198</v>
      </c>
      <c r="F446" s="438" t="s">
        <v>3818</v>
      </c>
      <c r="G446" s="438" t="s">
        <v>1908</v>
      </c>
      <c r="H446" s="438" t="s">
        <v>1909</v>
      </c>
      <c r="I446" s="438" t="s">
        <v>2179</v>
      </c>
      <c r="J446" s="587">
        <v>2.0</v>
      </c>
      <c r="K446" s="416">
        <v>42.22</v>
      </c>
      <c r="L446" s="438" t="s">
        <v>1911</v>
      </c>
      <c r="M446" s="438" t="s">
        <v>4199</v>
      </c>
      <c r="N446" s="438" t="s">
        <v>2181</v>
      </c>
      <c r="O446" s="416">
        <v>2.31</v>
      </c>
      <c r="P446" s="588">
        <v>0.0</v>
      </c>
      <c r="Q446" s="588">
        <v>0.0</v>
      </c>
      <c r="R446" s="588">
        <v>4.14</v>
      </c>
      <c r="S446" s="588">
        <v>0.0</v>
      </c>
      <c r="T446" s="588">
        <v>0.0</v>
      </c>
      <c r="U446" s="588">
        <v>0.9</v>
      </c>
      <c r="V446" s="416">
        <v>0.55</v>
      </c>
      <c r="W446" s="416">
        <v>2.53</v>
      </c>
      <c r="X446" s="586">
        <v>42597.0</v>
      </c>
      <c r="Y446" s="586">
        <v>42600.763194444444</v>
      </c>
      <c r="Z446" s="438" t="s">
        <v>1914</v>
      </c>
      <c r="AA446" s="438" t="s">
        <v>1915</v>
      </c>
      <c r="AB446" s="586">
        <v>42600.763194444444</v>
      </c>
      <c r="AC446" s="586">
        <v>42606.0</v>
      </c>
      <c r="AD446" s="586">
        <v>42606.0</v>
      </c>
      <c r="AE446" s="438" t="s">
        <v>1916</v>
      </c>
      <c r="AF446" s="438"/>
      <c r="AG446" s="586"/>
      <c r="AH446" s="586"/>
      <c r="AI446" s="589"/>
      <c r="AJ446" s="438"/>
      <c r="AK446" s="588">
        <v>5.06</v>
      </c>
      <c r="AL446" s="589">
        <v>0.0</v>
      </c>
      <c r="AM446" s="438" t="s">
        <v>1917</v>
      </c>
      <c r="AN446" s="438" t="s">
        <v>1918</v>
      </c>
      <c r="AO446" s="438" t="s">
        <v>1919</v>
      </c>
      <c r="AP446" s="438" t="s">
        <v>1920</v>
      </c>
      <c r="AQ446" s="438" t="s">
        <v>4200</v>
      </c>
      <c r="AR446" s="588">
        <v>0.0</v>
      </c>
      <c r="AS446" s="588">
        <v>0.0</v>
      </c>
      <c r="AT446" s="588">
        <v>0.0</v>
      </c>
      <c r="AU446" s="588">
        <v>0.0</v>
      </c>
      <c r="AV446" s="588">
        <v>0.0</v>
      </c>
      <c r="AW446" s="588">
        <v>0.69</v>
      </c>
      <c r="AX446" s="588">
        <v>8.14</v>
      </c>
      <c r="AY446" s="588">
        <v>0.0</v>
      </c>
      <c r="AZ446" s="588">
        <v>0.9</v>
      </c>
      <c r="BA446" s="588">
        <v>42.22</v>
      </c>
      <c r="BB446" s="589">
        <v>24732.0</v>
      </c>
      <c r="BC446" s="438" t="s">
        <v>1922</v>
      </c>
      <c r="BD446" s="438"/>
      <c r="BE446" s="438" t="s">
        <v>1923</v>
      </c>
      <c r="BF446" s="438" t="s">
        <v>1924</v>
      </c>
      <c r="BG446" s="438" t="s">
        <v>1925</v>
      </c>
      <c r="BH446" s="588">
        <v>0.0</v>
      </c>
      <c r="BI446" s="438" t="s">
        <v>1926</v>
      </c>
      <c r="BJ446" s="438" t="s">
        <v>1927</v>
      </c>
      <c r="BK446" s="438" t="s">
        <v>1928</v>
      </c>
      <c r="BL446" s="438" t="s">
        <v>1929</v>
      </c>
      <c r="BM446" s="438" t="s">
        <v>1930</v>
      </c>
      <c r="BN446" s="588">
        <v>29.9</v>
      </c>
      <c r="BO446" s="438" t="s">
        <v>1931</v>
      </c>
      <c r="BP446" s="438" t="s">
        <v>1967</v>
      </c>
      <c r="BQ446" s="438" t="s">
        <v>4201</v>
      </c>
      <c r="BR446" s="438" t="s">
        <v>3604</v>
      </c>
      <c r="BS446" s="438" t="s">
        <v>3605</v>
      </c>
      <c r="BT446" s="438" t="s">
        <v>1936</v>
      </c>
      <c r="BU446" s="589"/>
      <c r="BV446" s="438" t="s">
        <v>1936</v>
      </c>
      <c r="BW446" s="438"/>
      <c r="BX446" s="416">
        <f t="shared" si="3"/>
        <v>5.39</v>
      </c>
      <c r="BY446" s="89" t="s">
        <v>1943</v>
      </c>
      <c r="BZ446" s="89" t="s">
        <v>4197</v>
      </c>
    </row>
    <row r="447" ht="12.75" hidden="1" customHeight="1">
      <c r="A447" s="6">
        <v>48369.0</v>
      </c>
      <c r="B447" s="438" t="s">
        <v>4202</v>
      </c>
      <c r="C447" s="438" t="s">
        <v>4203</v>
      </c>
      <c r="D447" s="586">
        <v>42584.0</v>
      </c>
      <c r="E447" s="438" t="s">
        <v>4204</v>
      </c>
      <c r="F447" s="438" t="s">
        <v>3880</v>
      </c>
      <c r="G447" s="438" t="s">
        <v>1948</v>
      </c>
      <c r="H447" s="438" t="s">
        <v>1909</v>
      </c>
      <c r="I447" s="438" t="s">
        <v>2179</v>
      </c>
      <c r="J447" s="587">
        <v>1.0</v>
      </c>
      <c r="K447" s="416">
        <v>40.45</v>
      </c>
      <c r="L447" s="438" t="s">
        <v>1949</v>
      </c>
      <c r="M447" s="438" t="s">
        <v>4205</v>
      </c>
      <c r="N447" s="438" t="s">
        <v>2181</v>
      </c>
      <c r="O447" s="416">
        <v>2.22</v>
      </c>
      <c r="P447" s="588">
        <v>0.0</v>
      </c>
      <c r="Q447" s="588">
        <v>0.0</v>
      </c>
      <c r="R447" s="588">
        <v>3.744</v>
      </c>
      <c r="S447" s="588">
        <v>0.0</v>
      </c>
      <c r="T447" s="588">
        <v>0.0</v>
      </c>
      <c r="U447" s="588">
        <v>0.45</v>
      </c>
      <c r="V447" s="416">
        <v>0.53</v>
      </c>
      <c r="W447" s="416">
        <v>2.43</v>
      </c>
      <c r="X447" s="586">
        <v>42584.0</v>
      </c>
      <c r="Y447" s="586">
        <v>42590.49652777778</v>
      </c>
      <c r="Z447" s="438" t="s">
        <v>1914</v>
      </c>
      <c r="AA447" s="438" t="s">
        <v>1915</v>
      </c>
      <c r="AB447" s="586">
        <v>42590.49652777778</v>
      </c>
      <c r="AC447" s="586">
        <v>42590.0</v>
      </c>
      <c r="AD447" s="586">
        <v>42593.0</v>
      </c>
      <c r="AE447" s="438" t="s">
        <v>1916</v>
      </c>
      <c r="AF447" s="438"/>
      <c r="AG447" s="586"/>
      <c r="AH447" s="586"/>
      <c r="AI447" s="589"/>
      <c r="AJ447" s="438"/>
      <c r="AK447" s="588">
        <v>4.85</v>
      </c>
      <c r="AL447" s="589">
        <v>0.0</v>
      </c>
      <c r="AM447" s="438" t="s">
        <v>1917</v>
      </c>
      <c r="AN447" s="438" t="s">
        <v>1918</v>
      </c>
      <c r="AO447" s="438" t="s">
        <v>1919</v>
      </c>
      <c r="AP447" s="438" t="s">
        <v>1920</v>
      </c>
      <c r="AQ447" s="438" t="s">
        <v>4206</v>
      </c>
      <c r="AR447" s="588">
        <v>0.0</v>
      </c>
      <c r="AS447" s="588">
        <v>0.0</v>
      </c>
      <c r="AT447" s="588">
        <v>0.0</v>
      </c>
      <c r="AU447" s="588">
        <v>0.0</v>
      </c>
      <c r="AV447" s="588">
        <v>0.0</v>
      </c>
      <c r="AW447" s="588">
        <v>0.36</v>
      </c>
      <c r="AX447" s="588">
        <v>3.3</v>
      </c>
      <c r="AY447" s="588">
        <v>0.0</v>
      </c>
      <c r="AZ447" s="588">
        <v>0.45</v>
      </c>
      <c r="BA447" s="588">
        <v>40.45</v>
      </c>
      <c r="BB447" s="589">
        <v>24734.0</v>
      </c>
      <c r="BC447" s="438" t="s">
        <v>1922</v>
      </c>
      <c r="BD447" s="438"/>
      <c r="BE447" s="438" t="s">
        <v>1952</v>
      </c>
      <c r="BF447" s="438" t="s">
        <v>1924</v>
      </c>
      <c r="BG447" s="438" t="s">
        <v>1925</v>
      </c>
      <c r="BH447" s="588">
        <v>0.0</v>
      </c>
      <c r="BI447" s="438" t="s">
        <v>1926</v>
      </c>
      <c r="BJ447" s="438" t="s">
        <v>1927</v>
      </c>
      <c r="BK447" s="438" t="s">
        <v>1928</v>
      </c>
      <c r="BL447" s="438" t="s">
        <v>1929</v>
      </c>
      <c r="BM447" s="438" t="s">
        <v>1930</v>
      </c>
      <c r="BN447" s="588">
        <v>59.9</v>
      </c>
      <c r="BO447" s="438" t="s">
        <v>1955</v>
      </c>
      <c r="BP447" s="438" t="s">
        <v>1967</v>
      </c>
      <c r="BQ447" s="438" t="s">
        <v>4207</v>
      </c>
      <c r="BR447" s="438" t="s">
        <v>3775</v>
      </c>
      <c r="BS447" s="438" t="s">
        <v>3776</v>
      </c>
      <c r="BT447" s="438" t="s">
        <v>1936</v>
      </c>
      <c r="BU447" s="589"/>
      <c r="BV447" s="438" t="s">
        <v>1936</v>
      </c>
      <c r="BW447" s="438"/>
      <c r="BX447" s="416">
        <f t="shared" si="3"/>
        <v>5.18</v>
      </c>
      <c r="BY447" s="89" t="s">
        <v>1943</v>
      </c>
      <c r="BZ447" s="89" t="s">
        <v>4208</v>
      </c>
    </row>
    <row r="448" ht="12.75" hidden="1" customHeight="1">
      <c r="A448" s="6">
        <v>48369.0</v>
      </c>
      <c r="B448" s="438" t="s">
        <v>4202</v>
      </c>
      <c r="C448" s="438" t="s">
        <v>4203</v>
      </c>
      <c r="D448" s="586">
        <v>42584.0</v>
      </c>
      <c r="E448" s="438" t="s">
        <v>4204</v>
      </c>
      <c r="F448" s="438" t="s">
        <v>3880</v>
      </c>
      <c r="G448" s="438" t="s">
        <v>1908</v>
      </c>
      <c r="H448" s="438" t="s">
        <v>1909</v>
      </c>
      <c r="I448" s="438" t="s">
        <v>2179</v>
      </c>
      <c r="J448" s="587">
        <v>3.0</v>
      </c>
      <c r="K448" s="416">
        <v>60.57</v>
      </c>
      <c r="L448" s="438" t="s">
        <v>1911</v>
      </c>
      <c r="M448" s="438" t="s">
        <v>4205</v>
      </c>
      <c r="N448" s="438" t="s">
        <v>2181</v>
      </c>
      <c r="O448" s="416">
        <v>3.33</v>
      </c>
      <c r="P448" s="588">
        <v>0.0</v>
      </c>
      <c r="Q448" s="588">
        <v>0.0</v>
      </c>
      <c r="R448" s="588">
        <v>6.21</v>
      </c>
      <c r="S448" s="588">
        <v>0.0</v>
      </c>
      <c r="T448" s="588">
        <v>0.0</v>
      </c>
      <c r="U448" s="588">
        <v>1.35</v>
      </c>
      <c r="V448" s="416">
        <v>0.79</v>
      </c>
      <c r="W448" s="416">
        <v>3.63</v>
      </c>
      <c r="X448" s="586">
        <v>42584.0</v>
      </c>
      <c r="Y448" s="586">
        <v>42590.49652777778</v>
      </c>
      <c r="Z448" s="438" t="s">
        <v>1914</v>
      </c>
      <c r="AA448" s="438" t="s">
        <v>1915</v>
      </c>
      <c r="AB448" s="586">
        <v>42590.49652777778</v>
      </c>
      <c r="AC448" s="586">
        <v>42590.0</v>
      </c>
      <c r="AD448" s="586">
        <v>42593.0</v>
      </c>
      <c r="AE448" s="438" t="s">
        <v>1916</v>
      </c>
      <c r="AF448" s="438"/>
      <c r="AG448" s="586"/>
      <c r="AH448" s="586"/>
      <c r="AI448" s="589"/>
      <c r="AJ448" s="438"/>
      <c r="AK448" s="588">
        <v>7.27</v>
      </c>
      <c r="AL448" s="589">
        <v>0.0</v>
      </c>
      <c r="AM448" s="438" t="s">
        <v>1917</v>
      </c>
      <c r="AN448" s="438" t="s">
        <v>1918</v>
      </c>
      <c r="AO448" s="438" t="s">
        <v>1919</v>
      </c>
      <c r="AP448" s="438" t="s">
        <v>1920</v>
      </c>
      <c r="AQ448" s="438" t="s">
        <v>4206</v>
      </c>
      <c r="AR448" s="588">
        <v>0.0</v>
      </c>
      <c r="AS448" s="588">
        <v>0.0</v>
      </c>
      <c r="AT448" s="588">
        <v>0.0</v>
      </c>
      <c r="AU448" s="588">
        <v>0.0</v>
      </c>
      <c r="AV448" s="588">
        <v>0.0</v>
      </c>
      <c r="AW448" s="588">
        <v>0.95</v>
      </c>
      <c r="AX448" s="588">
        <v>9.2</v>
      </c>
      <c r="AY448" s="588">
        <v>0.0</v>
      </c>
      <c r="AZ448" s="588">
        <v>1.35</v>
      </c>
      <c r="BA448" s="588">
        <v>60.57</v>
      </c>
      <c r="BB448" s="589">
        <v>24732.0</v>
      </c>
      <c r="BC448" s="438" t="s">
        <v>1922</v>
      </c>
      <c r="BD448" s="438"/>
      <c r="BE448" s="438" t="s">
        <v>1923</v>
      </c>
      <c r="BF448" s="438" t="s">
        <v>1924</v>
      </c>
      <c r="BG448" s="438" t="s">
        <v>1925</v>
      </c>
      <c r="BH448" s="588">
        <v>0.0</v>
      </c>
      <c r="BI448" s="438" t="s">
        <v>1926</v>
      </c>
      <c r="BJ448" s="438" t="s">
        <v>1927</v>
      </c>
      <c r="BK448" s="438" t="s">
        <v>1928</v>
      </c>
      <c r="BL448" s="438" t="s">
        <v>1929</v>
      </c>
      <c r="BM448" s="438" t="s">
        <v>1930</v>
      </c>
      <c r="BN448" s="588">
        <v>29.9</v>
      </c>
      <c r="BO448" s="438" t="s">
        <v>1931</v>
      </c>
      <c r="BP448" s="438" t="s">
        <v>1967</v>
      </c>
      <c r="BQ448" s="438" t="s">
        <v>4207</v>
      </c>
      <c r="BR448" s="438" t="s">
        <v>3604</v>
      </c>
      <c r="BS448" s="438" t="s">
        <v>3605</v>
      </c>
      <c r="BT448" s="438" t="s">
        <v>1936</v>
      </c>
      <c r="BU448" s="589"/>
      <c r="BV448" s="438" t="s">
        <v>1936</v>
      </c>
      <c r="BW448" s="438"/>
      <c r="BX448" s="416">
        <f t="shared" si="3"/>
        <v>7.75</v>
      </c>
      <c r="BY448" s="89" t="s">
        <v>1943</v>
      </c>
      <c r="BZ448" s="89" t="s">
        <v>4208</v>
      </c>
    </row>
    <row r="449" ht="12.75" hidden="1" customHeight="1">
      <c r="A449" s="6">
        <v>48382.0</v>
      </c>
      <c r="B449" s="438" t="s">
        <v>3815</v>
      </c>
      <c r="C449" s="438" t="s">
        <v>3816</v>
      </c>
      <c r="D449" s="586">
        <v>42558.0</v>
      </c>
      <c r="E449" s="438" t="s">
        <v>4209</v>
      </c>
      <c r="F449" s="438" t="s">
        <v>3818</v>
      </c>
      <c r="G449" s="438" t="s">
        <v>1948</v>
      </c>
      <c r="H449" s="438" t="s">
        <v>1909</v>
      </c>
      <c r="I449" s="438" t="s">
        <v>1910</v>
      </c>
      <c r="J449" s="587">
        <v>1.0</v>
      </c>
      <c r="K449" s="416">
        <v>40.45</v>
      </c>
      <c r="L449" s="438" t="s">
        <v>1949</v>
      </c>
      <c r="M449" s="438" t="s">
        <v>4210</v>
      </c>
      <c r="N449" s="438" t="s">
        <v>1913</v>
      </c>
      <c r="O449" s="416">
        <v>2.22</v>
      </c>
      <c r="P449" s="588">
        <v>0.0</v>
      </c>
      <c r="Q449" s="588">
        <v>0.0</v>
      </c>
      <c r="R449" s="588">
        <v>3.744</v>
      </c>
      <c r="S449" s="588">
        <v>0.0</v>
      </c>
      <c r="T449" s="588">
        <v>0.0</v>
      </c>
      <c r="U449" s="588">
        <v>0.45</v>
      </c>
      <c r="V449" s="416">
        <v>0.26</v>
      </c>
      <c r="W449" s="416">
        <v>1.21</v>
      </c>
      <c r="X449" s="586">
        <v>42558.0</v>
      </c>
      <c r="Y449" s="586">
        <v>42569.40694444445</v>
      </c>
      <c r="Z449" s="438" t="s">
        <v>1914</v>
      </c>
      <c r="AA449" s="438" t="s">
        <v>1915</v>
      </c>
      <c r="AB449" s="586">
        <v>42569.40694444445</v>
      </c>
      <c r="AC449" s="586">
        <v>42569.0</v>
      </c>
      <c r="AD449" s="586">
        <v>42569.0</v>
      </c>
      <c r="AE449" s="438" t="s">
        <v>1916</v>
      </c>
      <c r="AF449" s="438"/>
      <c r="AG449" s="586"/>
      <c r="AH449" s="586"/>
      <c r="AI449" s="589"/>
      <c r="AJ449" s="438"/>
      <c r="AK449" s="588">
        <v>4.85</v>
      </c>
      <c r="AL449" s="589">
        <v>0.0</v>
      </c>
      <c r="AM449" s="438" t="s">
        <v>1917</v>
      </c>
      <c r="AN449" s="438" t="s">
        <v>1918</v>
      </c>
      <c r="AO449" s="438" t="s">
        <v>1919</v>
      </c>
      <c r="AP449" s="438" t="s">
        <v>1920</v>
      </c>
      <c r="AQ449" s="438" t="s">
        <v>4211</v>
      </c>
      <c r="AR449" s="588">
        <v>0.0</v>
      </c>
      <c r="AS449" s="588">
        <v>0.0</v>
      </c>
      <c r="AT449" s="588">
        <v>0.0</v>
      </c>
      <c r="AU449" s="588">
        <v>0.0</v>
      </c>
      <c r="AV449" s="588">
        <v>0.0</v>
      </c>
      <c r="AW449" s="588">
        <v>0.35</v>
      </c>
      <c r="AX449" s="588">
        <v>3.79</v>
      </c>
      <c r="AY449" s="588">
        <v>0.0</v>
      </c>
      <c r="AZ449" s="588">
        <v>0.45</v>
      </c>
      <c r="BA449" s="588">
        <v>40.45</v>
      </c>
      <c r="BB449" s="589">
        <v>24599.0</v>
      </c>
      <c r="BC449" s="438" t="s">
        <v>1922</v>
      </c>
      <c r="BD449" s="438"/>
      <c r="BE449" s="438" t="s">
        <v>1952</v>
      </c>
      <c r="BF449" s="438" t="s">
        <v>1924</v>
      </c>
      <c r="BG449" s="438" t="s">
        <v>1925</v>
      </c>
      <c r="BH449" s="588">
        <v>0.0</v>
      </c>
      <c r="BI449" s="438" t="s">
        <v>1926</v>
      </c>
      <c r="BJ449" s="438" t="s">
        <v>1927</v>
      </c>
      <c r="BK449" s="438" t="s">
        <v>1928</v>
      </c>
      <c r="BL449" s="438" t="s">
        <v>1929</v>
      </c>
      <c r="BM449" s="438" t="s">
        <v>1930</v>
      </c>
      <c r="BN449" s="588">
        <v>59.9</v>
      </c>
      <c r="BO449" s="438" t="s">
        <v>1955</v>
      </c>
      <c r="BP449" s="438" t="s">
        <v>1967</v>
      </c>
      <c r="BQ449" s="438" t="s">
        <v>4212</v>
      </c>
      <c r="BR449" s="438" t="s">
        <v>3775</v>
      </c>
      <c r="BS449" s="438" t="s">
        <v>3776</v>
      </c>
      <c r="BT449" s="438" t="s">
        <v>1936</v>
      </c>
      <c r="BU449" s="589"/>
      <c r="BV449" s="438" t="s">
        <v>1936</v>
      </c>
      <c r="BW449" s="438"/>
      <c r="BX449" s="416">
        <f t="shared" si="3"/>
        <v>3.69</v>
      </c>
      <c r="BY449" s="89" t="s">
        <v>1943</v>
      </c>
      <c r="BZ449" s="89" t="s">
        <v>4213</v>
      </c>
    </row>
    <row r="450" ht="12.75" hidden="1" customHeight="1">
      <c r="A450" s="6">
        <v>48382.0</v>
      </c>
      <c r="B450" s="438" t="s">
        <v>3815</v>
      </c>
      <c r="C450" s="438" t="s">
        <v>3816</v>
      </c>
      <c r="D450" s="586">
        <v>42558.0</v>
      </c>
      <c r="E450" s="438" t="s">
        <v>4209</v>
      </c>
      <c r="F450" s="438" t="s">
        <v>3818</v>
      </c>
      <c r="G450" s="438" t="s">
        <v>1908</v>
      </c>
      <c r="H450" s="438" t="s">
        <v>1909</v>
      </c>
      <c r="I450" s="438" t="s">
        <v>1910</v>
      </c>
      <c r="J450" s="587">
        <v>1.0</v>
      </c>
      <c r="K450" s="416">
        <v>20.19</v>
      </c>
      <c r="L450" s="438" t="s">
        <v>1911</v>
      </c>
      <c r="M450" s="438" t="s">
        <v>4210</v>
      </c>
      <c r="N450" s="438" t="s">
        <v>1913</v>
      </c>
      <c r="O450" s="416">
        <v>1.11</v>
      </c>
      <c r="P450" s="588">
        <v>0.0</v>
      </c>
      <c r="Q450" s="588">
        <v>0.0</v>
      </c>
      <c r="R450" s="588">
        <v>2.07</v>
      </c>
      <c r="S450" s="588">
        <v>0.0</v>
      </c>
      <c r="T450" s="588">
        <v>0.0</v>
      </c>
      <c r="U450" s="588">
        <v>0.45</v>
      </c>
      <c r="V450" s="416">
        <v>0.13</v>
      </c>
      <c r="W450" s="416">
        <v>0.61</v>
      </c>
      <c r="X450" s="586">
        <v>42558.0</v>
      </c>
      <c r="Y450" s="586">
        <v>42569.40694444445</v>
      </c>
      <c r="Z450" s="438" t="s">
        <v>1914</v>
      </c>
      <c r="AA450" s="438" t="s">
        <v>1915</v>
      </c>
      <c r="AB450" s="586">
        <v>42569.40694444445</v>
      </c>
      <c r="AC450" s="586">
        <v>42569.0</v>
      </c>
      <c r="AD450" s="586">
        <v>42569.0</v>
      </c>
      <c r="AE450" s="438" t="s">
        <v>1916</v>
      </c>
      <c r="AF450" s="438"/>
      <c r="AG450" s="586"/>
      <c r="AH450" s="586"/>
      <c r="AI450" s="589"/>
      <c r="AJ450" s="438"/>
      <c r="AK450" s="588">
        <v>2.42</v>
      </c>
      <c r="AL450" s="589">
        <v>0.0</v>
      </c>
      <c r="AM450" s="438" t="s">
        <v>1917</v>
      </c>
      <c r="AN450" s="438" t="s">
        <v>1918</v>
      </c>
      <c r="AO450" s="438" t="s">
        <v>1919</v>
      </c>
      <c r="AP450" s="438" t="s">
        <v>1920</v>
      </c>
      <c r="AQ450" s="438" t="s">
        <v>4211</v>
      </c>
      <c r="AR450" s="588">
        <v>0.0</v>
      </c>
      <c r="AS450" s="588">
        <v>0.0</v>
      </c>
      <c r="AT450" s="588">
        <v>0.0</v>
      </c>
      <c r="AU450" s="588">
        <v>0.0</v>
      </c>
      <c r="AV450" s="588">
        <v>0.0</v>
      </c>
      <c r="AW450" s="588">
        <v>0.34</v>
      </c>
      <c r="AX450" s="588">
        <v>3.72</v>
      </c>
      <c r="AY450" s="588">
        <v>0.0</v>
      </c>
      <c r="AZ450" s="588">
        <v>0.45</v>
      </c>
      <c r="BA450" s="588">
        <v>20.19</v>
      </c>
      <c r="BB450" s="589">
        <v>24598.0</v>
      </c>
      <c r="BC450" s="438" t="s">
        <v>1922</v>
      </c>
      <c r="BD450" s="438"/>
      <c r="BE450" s="438" t="s">
        <v>1923</v>
      </c>
      <c r="BF450" s="438" t="s">
        <v>1924</v>
      </c>
      <c r="BG450" s="438" t="s">
        <v>1925</v>
      </c>
      <c r="BH450" s="588">
        <v>0.0</v>
      </c>
      <c r="BI450" s="438" t="s">
        <v>1926</v>
      </c>
      <c r="BJ450" s="438" t="s">
        <v>1927</v>
      </c>
      <c r="BK450" s="438" t="s">
        <v>1928</v>
      </c>
      <c r="BL450" s="438" t="s">
        <v>1929</v>
      </c>
      <c r="BM450" s="438" t="s">
        <v>1930</v>
      </c>
      <c r="BN450" s="588">
        <v>29.9</v>
      </c>
      <c r="BO450" s="438" t="s">
        <v>1931</v>
      </c>
      <c r="BP450" s="438" t="s">
        <v>1967</v>
      </c>
      <c r="BQ450" s="438" t="s">
        <v>4212</v>
      </c>
      <c r="BR450" s="438" t="s">
        <v>3604</v>
      </c>
      <c r="BS450" s="438" t="s">
        <v>3605</v>
      </c>
      <c r="BT450" s="438" t="s">
        <v>1936</v>
      </c>
      <c r="BU450" s="589"/>
      <c r="BV450" s="438" t="s">
        <v>1936</v>
      </c>
      <c r="BW450" s="438"/>
      <c r="BX450" s="416">
        <f t="shared" si="3"/>
        <v>1.85</v>
      </c>
      <c r="BY450" s="89" t="s">
        <v>1943</v>
      </c>
      <c r="BZ450" s="89" t="s">
        <v>4213</v>
      </c>
    </row>
    <row r="451" ht="12.75" hidden="1" customHeight="1">
      <c r="A451" s="6">
        <v>48611.0</v>
      </c>
      <c r="B451" s="438" t="s">
        <v>4214</v>
      </c>
      <c r="C451" s="438" t="s">
        <v>3718</v>
      </c>
      <c r="D451" s="586">
        <v>42556.0</v>
      </c>
      <c r="E451" s="438" t="s">
        <v>4215</v>
      </c>
      <c r="F451" s="438" t="s">
        <v>3811</v>
      </c>
      <c r="G451" s="438" t="s">
        <v>1908</v>
      </c>
      <c r="H451" s="438" t="s">
        <v>1909</v>
      </c>
      <c r="I451" s="438" t="s">
        <v>1910</v>
      </c>
      <c r="J451" s="587">
        <v>3.0</v>
      </c>
      <c r="K451" s="416">
        <v>79.23</v>
      </c>
      <c r="L451" s="438" t="s">
        <v>1911</v>
      </c>
      <c r="M451" s="438" t="s">
        <v>4216</v>
      </c>
      <c r="N451" s="438" t="s">
        <v>1913</v>
      </c>
      <c r="O451" s="416">
        <v>4.35</v>
      </c>
      <c r="P451" s="588">
        <v>0.0</v>
      </c>
      <c r="Q451" s="588">
        <v>0.0</v>
      </c>
      <c r="R451" s="588">
        <v>6.21</v>
      </c>
      <c r="S451" s="588">
        <v>0.0</v>
      </c>
      <c r="T451" s="588">
        <v>0.0</v>
      </c>
      <c r="U451" s="588">
        <v>1.35</v>
      </c>
      <c r="V451" s="416">
        <v>1.03</v>
      </c>
      <c r="W451" s="416">
        <v>4.75</v>
      </c>
      <c r="X451" s="586">
        <v>42556.0</v>
      </c>
      <c r="Y451" s="586">
        <v>42569.506944444445</v>
      </c>
      <c r="Z451" s="438" t="s">
        <v>1914</v>
      </c>
      <c r="AA451" s="438" t="s">
        <v>1915</v>
      </c>
      <c r="AB451" s="586">
        <v>42569.506944444445</v>
      </c>
      <c r="AC451" s="586">
        <v>42569.0</v>
      </c>
      <c r="AD451" s="586">
        <v>42569.0</v>
      </c>
      <c r="AE451" s="438" t="s">
        <v>1916</v>
      </c>
      <c r="AF451" s="438"/>
      <c r="AG451" s="586"/>
      <c r="AH451" s="586"/>
      <c r="AI451" s="589"/>
      <c r="AJ451" s="438"/>
      <c r="AK451" s="588">
        <v>9.51</v>
      </c>
      <c r="AL451" s="589">
        <v>0.0</v>
      </c>
      <c r="AM451" s="438" t="s">
        <v>1917</v>
      </c>
      <c r="AN451" s="438" t="s">
        <v>1918</v>
      </c>
      <c r="AO451" s="438" t="s">
        <v>1919</v>
      </c>
      <c r="AP451" s="438" t="s">
        <v>1920</v>
      </c>
      <c r="AQ451" s="438" t="s">
        <v>4217</v>
      </c>
      <c r="AR451" s="588">
        <v>0.0</v>
      </c>
      <c r="AS451" s="588">
        <v>0.0</v>
      </c>
      <c r="AT451" s="588">
        <v>0.0</v>
      </c>
      <c r="AU451" s="588">
        <v>0.0</v>
      </c>
      <c r="AV451" s="588">
        <v>0.0</v>
      </c>
      <c r="AW451" s="588">
        <v>0.0</v>
      </c>
      <c r="AX451" s="588">
        <v>95.63</v>
      </c>
      <c r="AY451" s="588">
        <v>0.0</v>
      </c>
      <c r="AZ451" s="588">
        <v>1.35</v>
      </c>
      <c r="BA451" s="588">
        <v>79.23</v>
      </c>
      <c r="BB451" s="589">
        <v>24598.0</v>
      </c>
      <c r="BC451" s="438" t="s">
        <v>1922</v>
      </c>
      <c r="BD451" s="438"/>
      <c r="BE451" s="438" t="s">
        <v>1923</v>
      </c>
      <c r="BF451" s="438" t="s">
        <v>1924</v>
      </c>
      <c r="BG451" s="438" t="s">
        <v>1925</v>
      </c>
      <c r="BH451" s="588">
        <v>0.0</v>
      </c>
      <c r="BI451" s="438" t="s">
        <v>1926</v>
      </c>
      <c r="BJ451" s="438" t="s">
        <v>2263</v>
      </c>
      <c r="BK451" s="438" t="s">
        <v>2264</v>
      </c>
      <c r="BL451" s="438"/>
      <c r="BM451" s="438"/>
      <c r="BN451" s="588">
        <v>29.9</v>
      </c>
      <c r="BO451" s="438" t="s">
        <v>1931</v>
      </c>
      <c r="BP451" s="438" t="s">
        <v>2265</v>
      </c>
      <c r="BQ451" s="438"/>
      <c r="BR451" s="438" t="s">
        <v>3604</v>
      </c>
      <c r="BS451" s="438" t="s">
        <v>3605</v>
      </c>
      <c r="BT451" s="438" t="s">
        <v>1936</v>
      </c>
      <c r="BU451" s="589"/>
      <c r="BV451" s="438" t="s">
        <v>1936</v>
      </c>
      <c r="BW451" s="438"/>
      <c r="BX451" s="416">
        <f t="shared" si="3"/>
        <v>10.13</v>
      </c>
      <c r="BY451" s="89" t="s">
        <v>1943</v>
      </c>
      <c r="BZ451" s="89" t="s">
        <v>4218</v>
      </c>
    </row>
    <row r="452" ht="12.75" hidden="1" customHeight="1">
      <c r="A452" s="6">
        <v>49000.0</v>
      </c>
      <c r="B452" s="438" t="s">
        <v>3629</v>
      </c>
      <c r="C452" s="438" t="s">
        <v>3630</v>
      </c>
      <c r="D452" s="586">
        <v>42614.0</v>
      </c>
      <c r="E452" s="438" t="s">
        <v>4219</v>
      </c>
      <c r="F452" s="438" t="s">
        <v>3632</v>
      </c>
      <c r="G452" s="438" t="s">
        <v>1908</v>
      </c>
      <c r="H452" s="438" t="s">
        <v>1909</v>
      </c>
      <c r="I452" s="438" t="s">
        <v>4011</v>
      </c>
      <c r="J452" s="587">
        <v>2.0</v>
      </c>
      <c r="K452" s="416">
        <v>40.38</v>
      </c>
      <c r="L452" s="438" t="s">
        <v>1911</v>
      </c>
      <c r="M452" s="438" t="s">
        <v>4220</v>
      </c>
      <c r="N452" s="438" t="s">
        <v>4013</v>
      </c>
      <c r="O452" s="416">
        <v>2.21</v>
      </c>
      <c r="P452" s="588">
        <v>0.0</v>
      </c>
      <c r="Q452" s="588">
        <v>0.0</v>
      </c>
      <c r="R452" s="588">
        <v>4.14</v>
      </c>
      <c r="S452" s="588">
        <v>0.0</v>
      </c>
      <c r="T452" s="588">
        <v>0.0</v>
      </c>
      <c r="U452" s="588">
        <v>0.9</v>
      </c>
      <c r="V452" s="416">
        <v>0.52</v>
      </c>
      <c r="W452" s="416">
        <v>2.42</v>
      </c>
      <c r="X452" s="586">
        <v>42605.0</v>
      </c>
      <c r="Y452" s="586">
        <v>42608.510416666664</v>
      </c>
      <c r="Z452" s="438" t="s">
        <v>1914</v>
      </c>
      <c r="AA452" s="438" t="s">
        <v>1915</v>
      </c>
      <c r="AB452" s="586">
        <v>42608.510416666664</v>
      </c>
      <c r="AC452" s="586">
        <v>42612.0</v>
      </c>
      <c r="AD452" s="586">
        <v>42612.0</v>
      </c>
      <c r="AE452" s="438" t="s">
        <v>1916</v>
      </c>
      <c r="AF452" s="438"/>
      <c r="AG452" s="586"/>
      <c r="AH452" s="586"/>
      <c r="AI452" s="589"/>
      <c r="AJ452" s="438"/>
      <c r="AK452" s="588">
        <v>4.84</v>
      </c>
      <c r="AL452" s="589">
        <v>0.0</v>
      </c>
      <c r="AM452" s="438" t="s">
        <v>1917</v>
      </c>
      <c r="AN452" s="438" t="s">
        <v>1918</v>
      </c>
      <c r="AO452" s="438" t="s">
        <v>1919</v>
      </c>
      <c r="AP452" s="438" t="s">
        <v>1920</v>
      </c>
      <c r="AQ452" s="438" t="s">
        <v>4221</v>
      </c>
      <c r="AR452" s="588">
        <v>0.0</v>
      </c>
      <c r="AS452" s="588">
        <v>0.0</v>
      </c>
      <c r="AT452" s="588">
        <v>0.0</v>
      </c>
      <c r="AU452" s="588">
        <v>0.0</v>
      </c>
      <c r="AV452" s="588">
        <v>0.0</v>
      </c>
      <c r="AW452" s="588">
        <v>0.0</v>
      </c>
      <c r="AX452" s="588">
        <v>11.67</v>
      </c>
      <c r="AY452" s="588">
        <v>0.0</v>
      </c>
      <c r="AZ452" s="588">
        <v>0.9</v>
      </c>
      <c r="BA452" s="588">
        <v>40.38</v>
      </c>
      <c r="BB452" s="589">
        <v>25866.0</v>
      </c>
      <c r="BC452" s="438" t="s">
        <v>1922</v>
      </c>
      <c r="BD452" s="438"/>
      <c r="BE452" s="438" t="s">
        <v>1923</v>
      </c>
      <c r="BF452" s="438" t="s">
        <v>1924</v>
      </c>
      <c r="BG452" s="438" t="s">
        <v>1925</v>
      </c>
      <c r="BH452" s="588">
        <v>0.0</v>
      </c>
      <c r="BI452" s="438" t="s">
        <v>1926</v>
      </c>
      <c r="BJ452" s="438" t="s">
        <v>2212</v>
      </c>
      <c r="BK452" s="438" t="s">
        <v>2213</v>
      </c>
      <c r="BL452" s="438"/>
      <c r="BM452" s="438"/>
      <c r="BN452" s="588">
        <v>29.9</v>
      </c>
      <c r="BO452" s="438" t="s">
        <v>1931</v>
      </c>
      <c r="BP452" s="438" t="s">
        <v>1967</v>
      </c>
      <c r="BQ452" s="438"/>
      <c r="BR452" s="438" t="s">
        <v>3604</v>
      </c>
      <c r="BS452" s="438" t="s">
        <v>3605</v>
      </c>
      <c r="BT452" s="438" t="s">
        <v>1936</v>
      </c>
      <c r="BU452" s="589"/>
      <c r="BV452" s="438" t="s">
        <v>1936</v>
      </c>
      <c r="BW452" s="438"/>
      <c r="BX452" s="416">
        <f t="shared" si="3"/>
        <v>5.15</v>
      </c>
      <c r="BY452" s="89" t="s">
        <v>1943</v>
      </c>
      <c r="BZ452" s="89" t="s">
        <v>4222</v>
      </c>
    </row>
    <row r="453" ht="12.75" hidden="1" customHeight="1">
      <c r="A453" s="6">
        <v>49000.0</v>
      </c>
      <c r="B453" s="438" t="s">
        <v>3629</v>
      </c>
      <c r="C453" s="438" t="s">
        <v>3630</v>
      </c>
      <c r="D453" s="586">
        <v>42705.0</v>
      </c>
      <c r="E453" s="438" t="s">
        <v>4223</v>
      </c>
      <c r="F453" s="438" t="s">
        <v>3632</v>
      </c>
      <c r="G453" s="438" t="s">
        <v>1908</v>
      </c>
      <c r="H453" s="438" t="s">
        <v>1909</v>
      </c>
      <c r="I453" s="438" t="s">
        <v>3835</v>
      </c>
      <c r="J453" s="587">
        <v>1.0</v>
      </c>
      <c r="K453" s="416">
        <v>13.44</v>
      </c>
      <c r="L453" s="438" t="s">
        <v>1911</v>
      </c>
      <c r="M453" s="438" t="s">
        <v>4224</v>
      </c>
      <c r="N453" s="438" t="s">
        <v>3734</v>
      </c>
      <c r="O453" s="416">
        <v>0.74</v>
      </c>
      <c r="P453" s="588">
        <v>0.0</v>
      </c>
      <c r="Q453" s="588">
        <v>0.0</v>
      </c>
      <c r="R453" s="588">
        <v>2.07</v>
      </c>
      <c r="S453" s="588">
        <v>0.0</v>
      </c>
      <c r="T453" s="588">
        <v>0.0</v>
      </c>
      <c r="U453" s="588">
        <v>0.45</v>
      </c>
      <c r="V453" s="416">
        <v>0.17</v>
      </c>
      <c r="W453" s="416">
        <v>0.81</v>
      </c>
      <c r="X453" s="586">
        <v>42702.0</v>
      </c>
      <c r="Y453" s="586">
        <v>42709.5125</v>
      </c>
      <c r="Z453" s="438" t="s">
        <v>1914</v>
      </c>
      <c r="AA453" s="438" t="s">
        <v>1915</v>
      </c>
      <c r="AB453" s="586">
        <v>42709.5125</v>
      </c>
      <c r="AC453" s="586">
        <v>42709.0</v>
      </c>
      <c r="AD453" s="586">
        <v>42709.0</v>
      </c>
      <c r="AE453" s="438" t="s">
        <v>1916</v>
      </c>
      <c r="AF453" s="438"/>
      <c r="AG453" s="586"/>
      <c r="AH453" s="586"/>
      <c r="AI453" s="589"/>
      <c r="AJ453" s="438"/>
      <c r="AK453" s="588">
        <v>1.61</v>
      </c>
      <c r="AL453" s="589">
        <v>0.0</v>
      </c>
      <c r="AM453" s="438" t="s">
        <v>1917</v>
      </c>
      <c r="AN453" s="438" t="s">
        <v>1918</v>
      </c>
      <c r="AO453" s="438" t="s">
        <v>1919</v>
      </c>
      <c r="AP453" s="438" t="s">
        <v>1920</v>
      </c>
      <c r="AQ453" s="438" t="s">
        <v>4225</v>
      </c>
      <c r="AR453" s="588">
        <v>0.0</v>
      </c>
      <c r="AS453" s="588">
        <v>0.0</v>
      </c>
      <c r="AT453" s="588">
        <v>0.0</v>
      </c>
      <c r="AU453" s="588">
        <v>0.0</v>
      </c>
      <c r="AV453" s="588">
        <v>0.0</v>
      </c>
      <c r="AW453" s="588">
        <v>0.0</v>
      </c>
      <c r="AX453" s="588">
        <v>4.24</v>
      </c>
      <c r="AY453" s="588">
        <v>0.05</v>
      </c>
      <c r="AZ453" s="588">
        <v>0.45</v>
      </c>
      <c r="BA453" s="588">
        <v>13.44</v>
      </c>
      <c r="BB453" s="589">
        <v>25757.0</v>
      </c>
      <c r="BC453" s="438" t="s">
        <v>1922</v>
      </c>
      <c r="BD453" s="438"/>
      <c r="BE453" s="438" t="s">
        <v>1923</v>
      </c>
      <c r="BF453" s="438" t="s">
        <v>1924</v>
      </c>
      <c r="BG453" s="438" t="s">
        <v>1925</v>
      </c>
      <c r="BH453" s="588">
        <v>0.0</v>
      </c>
      <c r="BI453" s="438" t="s">
        <v>1926</v>
      </c>
      <c r="BJ453" s="438" t="s">
        <v>2212</v>
      </c>
      <c r="BK453" s="438" t="s">
        <v>2213</v>
      </c>
      <c r="BL453" s="438"/>
      <c r="BM453" s="438"/>
      <c r="BN453" s="588">
        <v>19.9</v>
      </c>
      <c r="BO453" s="438" t="s">
        <v>1931</v>
      </c>
      <c r="BP453" s="438" t="s">
        <v>1967</v>
      </c>
      <c r="BQ453" s="438"/>
      <c r="BR453" s="438" t="s">
        <v>3604</v>
      </c>
      <c r="BS453" s="438" t="s">
        <v>3605</v>
      </c>
      <c r="BT453" s="438" t="s">
        <v>1925</v>
      </c>
      <c r="BU453" s="589">
        <v>131.0</v>
      </c>
      <c r="BV453" s="438" t="s">
        <v>1936</v>
      </c>
      <c r="BW453" s="438"/>
      <c r="BX453" s="416">
        <f t="shared" si="3"/>
        <v>1.72</v>
      </c>
      <c r="BY453" s="89" t="s">
        <v>1943</v>
      </c>
      <c r="BZ453" s="89" t="s">
        <v>4222</v>
      </c>
    </row>
    <row r="454" ht="12.75" hidden="1" customHeight="1">
      <c r="A454" s="6">
        <v>49140.0</v>
      </c>
      <c r="B454" s="438" t="s">
        <v>4226</v>
      </c>
      <c r="C454" s="438" t="s">
        <v>4227</v>
      </c>
      <c r="D454" s="586">
        <v>42562.0</v>
      </c>
      <c r="E454" s="438" t="s">
        <v>4228</v>
      </c>
      <c r="F454" s="438" t="s">
        <v>3804</v>
      </c>
      <c r="G454" s="438" t="s">
        <v>1948</v>
      </c>
      <c r="H454" s="438" t="s">
        <v>1909</v>
      </c>
      <c r="I454" s="438" t="s">
        <v>1910</v>
      </c>
      <c r="J454" s="587">
        <v>3.0</v>
      </c>
      <c r="K454" s="416">
        <v>116.19</v>
      </c>
      <c r="L454" s="438" t="s">
        <v>1949</v>
      </c>
      <c r="M454" s="438" t="s">
        <v>4229</v>
      </c>
      <c r="N454" s="438" t="s">
        <v>1913</v>
      </c>
      <c r="O454" s="416">
        <v>6.38</v>
      </c>
      <c r="P454" s="588">
        <v>0.0</v>
      </c>
      <c r="Q454" s="588">
        <v>0.0</v>
      </c>
      <c r="R454" s="588">
        <v>11.232</v>
      </c>
      <c r="S454" s="588">
        <v>0.0</v>
      </c>
      <c r="T454" s="588">
        <v>0.0</v>
      </c>
      <c r="U454" s="588">
        <v>1.35</v>
      </c>
      <c r="V454" s="416">
        <v>1.51</v>
      </c>
      <c r="W454" s="416">
        <v>6.97</v>
      </c>
      <c r="X454" s="586">
        <v>42562.0</v>
      </c>
      <c r="Y454" s="586">
        <v>42590.50763888889</v>
      </c>
      <c r="Z454" s="438" t="s">
        <v>1914</v>
      </c>
      <c r="AA454" s="438" t="s">
        <v>1915</v>
      </c>
      <c r="AB454" s="586">
        <v>42590.50763888889</v>
      </c>
      <c r="AC454" s="586">
        <v>42569.0</v>
      </c>
      <c r="AD454" s="586">
        <v>42570.0</v>
      </c>
      <c r="AE454" s="438" t="s">
        <v>1916</v>
      </c>
      <c r="AF454" s="438"/>
      <c r="AG454" s="586"/>
      <c r="AH454" s="586"/>
      <c r="AI454" s="589"/>
      <c r="AJ454" s="438"/>
      <c r="AK454" s="588">
        <v>13.94</v>
      </c>
      <c r="AL454" s="589">
        <v>0.0</v>
      </c>
      <c r="AM454" s="438" t="s">
        <v>1917</v>
      </c>
      <c r="AN454" s="438" t="s">
        <v>1918</v>
      </c>
      <c r="AO454" s="438" t="s">
        <v>1919</v>
      </c>
      <c r="AP454" s="438" t="s">
        <v>1920</v>
      </c>
      <c r="AQ454" s="438" t="s">
        <v>4230</v>
      </c>
      <c r="AR454" s="588">
        <v>0.0</v>
      </c>
      <c r="AS454" s="588">
        <v>0.0</v>
      </c>
      <c r="AT454" s="588">
        <v>0.0</v>
      </c>
      <c r="AU454" s="588">
        <v>0.0</v>
      </c>
      <c r="AV454" s="588">
        <v>0.0</v>
      </c>
      <c r="AW454" s="588">
        <v>0.0</v>
      </c>
      <c r="AX454" s="588">
        <v>2.19</v>
      </c>
      <c r="AY454" s="588">
        <v>0.0</v>
      </c>
      <c r="AZ454" s="588">
        <v>1.35</v>
      </c>
      <c r="BA454" s="588">
        <v>116.19</v>
      </c>
      <c r="BB454" s="589">
        <v>24599.0</v>
      </c>
      <c r="BC454" s="438" t="s">
        <v>1922</v>
      </c>
      <c r="BD454" s="438"/>
      <c r="BE454" s="438" t="s">
        <v>1952</v>
      </c>
      <c r="BF454" s="438" t="s">
        <v>1924</v>
      </c>
      <c r="BG454" s="438" t="s">
        <v>1925</v>
      </c>
      <c r="BH454" s="588">
        <v>0.0</v>
      </c>
      <c r="BI454" s="438" t="s">
        <v>1926</v>
      </c>
      <c r="BJ454" s="438" t="s">
        <v>2212</v>
      </c>
      <c r="BK454" s="438" t="s">
        <v>2213</v>
      </c>
      <c r="BL454" s="438"/>
      <c r="BM454" s="438"/>
      <c r="BN454" s="588">
        <v>59.9</v>
      </c>
      <c r="BO454" s="438" t="s">
        <v>1955</v>
      </c>
      <c r="BP454" s="438" t="s">
        <v>1967</v>
      </c>
      <c r="BQ454" s="438"/>
      <c r="BR454" s="438" t="s">
        <v>3775</v>
      </c>
      <c r="BS454" s="438" t="s">
        <v>3776</v>
      </c>
      <c r="BT454" s="438" t="s">
        <v>1936</v>
      </c>
      <c r="BU454" s="589"/>
      <c r="BV454" s="438" t="s">
        <v>1936</v>
      </c>
      <c r="BW454" s="438"/>
      <c r="BX454" s="416">
        <f t="shared" si="3"/>
        <v>14.86</v>
      </c>
      <c r="BY454" s="89" t="s">
        <v>1943</v>
      </c>
      <c r="BZ454" s="89" t="s">
        <v>4231</v>
      </c>
    </row>
    <row r="455" ht="12.75" hidden="1" customHeight="1">
      <c r="A455" s="6">
        <v>49140.0</v>
      </c>
      <c r="B455" s="438" t="s">
        <v>4226</v>
      </c>
      <c r="C455" s="438" t="s">
        <v>4227</v>
      </c>
      <c r="D455" s="586">
        <v>42562.0</v>
      </c>
      <c r="E455" s="438" t="s">
        <v>4228</v>
      </c>
      <c r="F455" s="438" t="s">
        <v>3804</v>
      </c>
      <c r="G455" s="438" t="s">
        <v>1908</v>
      </c>
      <c r="H455" s="438" t="s">
        <v>1909</v>
      </c>
      <c r="I455" s="438" t="s">
        <v>1910</v>
      </c>
      <c r="J455" s="587">
        <v>60.0</v>
      </c>
      <c r="K455" s="416">
        <v>1159.8</v>
      </c>
      <c r="L455" s="438" t="s">
        <v>1911</v>
      </c>
      <c r="M455" s="438" t="s">
        <v>4229</v>
      </c>
      <c r="N455" s="438" t="s">
        <v>1913</v>
      </c>
      <c r="O455" s="416">
        <v>63.65</v>
      </c>
      <c r="P455" s="588">
        <v>0.0</v>
      </c>
      <c r="Q455" s="588">
        <v>0.0</v>
      </c>
      <c r="R455" s="588">
        <v>124.2</v>
      </c>
      <c r="S455" s="588">
        <v>0.0</v>
      </c>
      <c r="T455" s="588">
        <v>0.0</v>
      </c>
      <c r="U455" s="588">
        <v>27.0</v>
      </c>
      <c r="V455" s="416">
        <v>15.08</v>
      </c>
      <c r="W455" s="416">
        <v>69.59</v>
      </c>
      <c r="X455" s="586">
        <v>42562.0</v>
      </c>
      <c r="Y455" s="586">
        <v>42590.50763888889</v>
      </c>
      <c r="Z455" s="438" t="s">
        <v>1914</v>
      </c>
      <c r="AA455" s="438" t="s">
        <v>1915</v>
      </c>
      <c r="AB455" s="586">
        <v>42590.50763888889</v>
      </c>
      <c r="AC455" s="586">
        <v>42569.0</v>
      </c>
      <c r="AD455" s="586">
        <v>42570.0</v>
      </c>
      <c r="AE455" s="438" t="s">
        <v>1916</v>
      </c>
      <c r="AF455" s="438"/>
      <c r="AG455" s="586"/>
      <c r="AH455" s="586"/>
      <c r="AI455" s="589"/>
      <c r="AJ455" s="438"/>
      <c r="AK455" s="588">
        <v>139.17</v>
      </c>
      <c r="AL455" s="589">
        <v>0.0</v>
      </c>
      <c r="AM455" s="438" t="s">
        <v>1917</v>
      </c>
      <c r="AN455" s="438" t="s">
        <v>1918</v>
      </c>
      <c r="AO455" s="438" t="s">
        <v>1919</v>
      </c>
      <c r="AP455" s="438" t="s">
        <v>1920</v>
      </c>
      <c r="AQ455" s="438" t="s">
        <v>4230</v>
      </c>
      <c r="AR455" s="588">
        <v>0.0</v>
      </c>
      <c r="AS455" s="588">
        <v>0.0</v>
      </c>
      <c r="AT455" s="588">
        <v>0.0</v>
      </c>
      <c r="AU455" s="588">
        <v>0.0</v>
      </c>
      <c r="AV455" s="588">
        <v>0.0</v>
      </c>
      <c r="AW455" s="588">
        <v>0.0</v>
      </c>
      <c r="AX455" s="588">
        <v>42.1</v>
      </c>
      <c r="AY455" s="588">
        <v>0.0</v>
      </c>
      <c r="AZ455" s="588">
        <v>27.0</v>
      </c>
      <c r="BA455" s="588">
        <v>1159.8</v>
      </c>
      <c r="BB455" s="589">
        <v>24598.0</v>
      </c>
      <c r="BC455" s="438" t="s">
        <v>1922</v>
      </c>
      <c r="BD455" s="438"/>
      <c r="BE455" s="438" t="s">
        <v>1923</v>
      </c>
      <c r="BF455" s="438" t="s">
        <v>1924</v>
      </c>
      <c r="BG455" s="438" t="s">
        <v>1925</v>
      </c>
      <c r="BH455" s="588">
        <v>0.0</v>
      </c>
      <c r="BI455" s="438" t="s">
        <v>1926</v>
      </c>
      <c r="BJ455" s="438" t="s">
        <v>2212</v>
      </c>
      <c r="BK455" s="438" t="s">
        <v>2213</v>
      </c>
      <c r="BL455" s="438"/>
      <c r="BM455" s="438"/>
      <c r="BN455" s="588">
        <v>29.9</v>
      </c>
      <c r="BO455" s="438" t="s">
        <v>1931</v>
      </c>
      <c r="BP455" s="438" t="s">
        <v>1967</v>
      </c>
      <c r="BQ455" s="438"/>
      <c r="BR455" s="438" t="s">
        <v>3604</v>
      </c>
      <c r="BS455" s="438" t="s">
        <v>3605</v>
      </c>
      <c r="BT455" s="438" t="s">
        <v>1936</v>
      </c>
      <c r="BU455" s="589"/>
      <c r="BV455" s="438" t="s">
        <v>1936</v>
      </c>
      <c r="BW455" s="438"/>
      <c r="BX455" s="416">
        <f t="shared" si="3"/>
        <v>148.32</v>
      </c>
      <c r="BY455" s="89" t="s">
        <v>1943</v>
      </c>
      <c r="BZ455" s="89" t="s">
        <v>4231</v>
      </c>
    </row>
    <row r="456" ht="12.75" hidden="1" customHeight="1">
      <c r="A456" s="311">
        <v>49140.0</v>
      </c>
      <c r="B456" s="591" t="s">
        <v>4226</v>
      </c>
      <c r="C456" s="438" t="s">
        <v>4227</v>
      </c>
      <c r="D456" s="592">
        <v>42979.0</v>
      </c>
      <c r="E456" s="591" t="s">
        <v>4232</v>
      </c>
      <c r="F456" s="438" t="s">
        <v>3804</v>
      </c>
      <c r="G456" s="438" t="s">
        <v>1908</v>
      </c>
      <c r="H456" s="591" t="s">
        <v>1909</v>
      </c>
      <c r="I456" s="438" t="s">
        <v>4233</v>
      </c>
      <c r="J456" s="593">
        <v>5.0</v>
      </c>
      <c r="K456" s="594">
        <v>64.35</v>
      </c>
      <c r="L456" s="438" t="s">
        <v>1911</v>
      </c>
      <c r="M456" s="438" t="s">
        <v>4234</v>
      </c>
      <c r="N456" s="438" t="s">
        <v>3734</v>
      </c>
      <c r="O456" s="594">
        <v>3.54</v>
      </c>
      <c r="P456" s="588">
        <v>0.0</v>
      </c>
      <c r="Q456" s="588">
        <v>0.0</v>
      </c>
      <c r="R456" s="588">
        <v>10.35</v>
      </c>
      <c r="S456" s="588">
        <v>0.0</v>
      </c>
      <c r="T456" s="588">
        <v>0.0</v>
      </c>
      <c r="U456" s="588">
        <v>2.25</v>
      </c>
      <c r="V456" s="594">
        <v>0.84</v>
      </c>
      <c r="W456" s="594">
        <v>3.86</v>
      </c>
      <c r="X456" s="586">
        <v>42976.0</v>
      </c>
      <c r="Y456" s="586">
        <v>42983.75</v>
      </c>
      <c r="Z456" s="438" t="s">
        <v>1914</v>
      </c>
      <c r="AA456" s="438" t="s">
        <v>1915</v>
      </c>
      <c r="AB456" s="586">
        <v>42983.75</v>
      </c>
      <c r="AC456" s="586">
        <v>42982.0</v>
      </c>
      <c r="AD456" s="586">
        <v>42983.0</v>
      </c>
      <c r="AE456" s="438" t="s">
        <v>1916</v>
      </c>
      <c r="AF456" s="438"/>
      <c r="AG456" s="586"/>
      <c r="AH456" s="586"/>
      <c r="AI456" s="589"/>
      <c r="AJ456" s="438"/>
      <c r="AK456" s="588">
        <v>7.73</v>
      </c>
      <c r="AL456" s="589">
        <v>0.0</v>
      </c>
      <c r="AM456" s="438" t="s">
        <v>1917</v>
      </c>
      <c r="AN456" s="438" t="s">
        <v>1918</v>
      </c>
      <c r="AO456" s="591" t="s">
        <v>1919</v>
      </c>
      <c r="AP456" s="438" t="s">
        <v>1920</v>
      </c>
      <c r="AQ456" s="438" t="s">
        <v>4235</v>
      </c>
      <c r="AR456" s="588">
        <v>0.0</v>
      </c>
      <c r="AS456" s="588">
        <v>0.0</v>
      </c>
      <c r="AT456" s="588">
        <v>0.0</v>
      </c>
      <c r="AU456" s="588">
        <v>0.0</v>
      </c>
      <c r="AV456" s="588">
        <v>0.0</v>
      </c>
      <c r="AW456" s="588">
        <v>0.0</v>
      </c>
      <c r="AX456" s="588">
        <v>2.08</v>
      </c>
      <c r="AY456" s="588">
        <v>0.06</v>
      </c>
      <c r="AZ456" s="588">
        <v>2.25</v>
      </c>
      <c r="BA456" s="588">
        <v>64.35</v>
      </c>
      <c r="BB456" s="589">
        <v>29524.0</v>
      </c>
      <c r="BC456" s="438" t="s">
        <v>1922</v>
      </c>
      <c r="BD456" s="438"/>
      <c r="BE456" s="438" t="s">
        <v>1923</v>
      </c>
      <c r="BF456" s="438" t="s">
        <v>1924</v>
      </c>
      <c r="BG456" s="438" t="s">
        <v>1925</v>
      </c>
      <c r="BH456" s="588">
        <v>0.0</v>
      </c>
      <c r="BI456" s="438" t="s">
        <v>1926</v>
      </c>
      <c r="BJ456" s="438" t="s">
        <v>3954</v>
      </c>
      <c r="BK456" s="438" t="s">
        <v>3955</v>
      </c>
      <c r="BL456" s="438"/>
      <c r="BM456" s="438"/>
      <c r="BN456" s="588">
        <v>19.9</v>
      </c>
      <c r="BO456" s="438" t="s">
        <v>1931</v>
      </c>
      <c r="BP456" s="438" t="s">
        <v>1967</v>
      </c>
      <c r="BQ456" s="438"/>
      <c r="BR456" s="438" t="s">
        <v>3604</v>
      </c>
      <c r="BS456" s="438" t="s">
        <v>3605</v>
      </c>
      <c r="BT456" s="438" t="s">
        <v>1925</v>
      </c>
      <c r="BU456" s="589">
        <v>221.0</v>
      </c>
      <c r="BV456" s="438" t="s">
        <v>1925</v>
      </c>
      <c r="BW456" s="438" t="s">
        <v>4053</v>
      </c>
      <c r="BX456" s="594">
        <f t="shared" si="3"/>
        <v>8.24</v>
      </c>
      <c r="BY456" s="311" t="s">
        <v>1943</v>
      </c>
      <c r="BZ456" s="311" t="s">
        <v>4231</v>
      </c>
    </row>
    <row r="457" ht="12.75" hidden="1" customHeight="1">
      <c r="A457" s="6">
        <v>49241.0</v>
      </c>
      <c r="B457" s="438" t="s">
        <v>3629</v>
      </c>
      <c r="C457" s="438" t="s">
        <v>3630</v>
      </c>
      <c r="D457" s="586">
        <v>42614.0</v>
      </c>
      <c r="E457" s="438" t="s">
        <v>4236</v>
      </c>
      <c r="F457" s="438" t="s">
        <v>3632</v>
      </c>
      <c r="G457" s="438" t="s">
        <v>1908</v>
      </c>
      <c r="H457" s="438" t="s">
        <v>1909</v>
      </c>
      <c r="I457" s="438" t="s">
        <v>4011</v>
      </c>
      <c r="J457" s="587">
        <v>1.0</v>
      </c>
      <c r="K457" s="416">
        <v>20.19</v>
      </c>
      <c r="L457" s="438" t="s">
        <v>1911</v>
      </c>
      <c r="M457" s="438" t="s">
        <v>4237</v>
      </c>
      <c r="N457" s="438" t="s">
        <v>4013</v>
      </c>
      <c r="O457" s="416">
        <v>1.11</v>
      </c>
      <c r="P457" s="588">
        <v>0.0</v>
      </c>
      <c r="Q457" s="588">
        <v>0.0</v>
      </c>
      <c r="R457" s="588">
        <v>2.07</v>
      </c>
      <c r="S457" s="588">
        <v>0.0</v>
      </c>
      <c r="T457" s="588">
        <v>0.0</v>
      </c>
      <c r="U457" s="588">
        <v>0.45</v>
      </c>
      <c r="V457" s="416">
        <v>0.26</v>
      </c>
      <c r="W457" s="416">
        <v>1.21</v>
      </c>
      <c r="X457" s="586">
        <v>42605.0</v>
      </c>
      <c r="Y457" s="586">
        <v>42609.49930555555</v>
      </c>
      <c r="Z457" s="438" t="s">
        <v>1914</v>
      </c>
      <c r="AA457" s="438" t="s">
        <v>1915</v>
      </c>
      <c r="AB457" s="586">
        <v>42609.49930555555</v>
      </c>
      <c r="AC457" s="586">
        <v>42618.0</v>
      </c>
      <c r="AD457" s="586">
        <v>42618.0</v>
      </c>
      <c r="AE457" s="438" t="s">
        <v>1916</v>
      </c>
      <c r="AF457" s="438"/>
      <c r="AG457" s="586"/>
      <c r="AH457" s="586"/>
      <c r="AI457" s="589"/>
      <c r="AJ457" s="438"/>
      <c r="AK457" s="588">
        <v>2.42</v>
      </c>
      <c r="AL457" s="589">
        <v>0.0</v>
      </c>
      <c r="AM457" s="438" t="s">
        <v>1917</v>
      </c>
      <c r="AN457" s="438" t="s">
        <v>1918</v>
      </c>
      <c r="AO457" s="438" t="s">
        <v>1919</v>
      </c>
      <c r="AP457" s="438" t="s">
        <v>1920</v>
      </c>
      <c r="AQ457" s="438" t="s">
        <v>4238</v>
      </c>
      <c r="AR457" s="588">
        <v>0.0</v>
      </c>
      <c r="AS457" s="588">
        <v>0.0</v>
      </c>
      <c r="AT457" s="588">
        <v>0.0</v>
      </c>
      <c r="AU457" s="588">
        <v>0.0</v>
      </c>
      <c r="AV457" s="588">
        <v>0.0</v>
      </c>
      <c r="AW457" s="588">
        <v>0.34</v>
      </c>
      <c r="AX457" s="588">
        <v>7.02</v>
      </c>
      <c r="AY457" s="588">
        <v>0.0</v>
      </c>
      <c r="AZ457" s="588">
        <v>0.45</v>
      </c>
      <c r="BA457" s="588">
        <v>20.19</v>
      </c>
      <c r="BB457" s="589">
        <v>25866.0</v>
      </c>
      <c r="BC457" s="438" t="s">
        <v>1922</v>
      </c>
      <c r="BD457" s="438"/>
      <c r="BE457" s="438" t="s">
        <v>1923</v>
      </c>
      <c r="BF457" s="438" t="s">
        <v>1924</v>
      </c>
      <c r="BG457" s="438" t="s">
        <v>1925</v>
      </c>
      <c r="BH457" s="588">
        <v>0.0</v>
      </c>
      <c r="BI457" s="438" t="s">
        <v>1926</v>
      </c>
      <c r="BJ457" s="438" t="s">
        <v>1927</v>
      </c>
      <c r="BK457" s="438" t="s">
        <v>1928</v>
      </c>
      <c r="BL457" s="438" t="s">
        <v>1929</v>
      </c>
      <c r="BM457" s="438" t="s">
        <v>1930</v>
      </c>
      <c r="BN457" s="588">
        <v>29.9</v>
      </c>
      <c r="BO457" s="438" t="s">
        <v>1931</v>
      </c>
      <c r="BP457" s="438" t="s">
        <v>2076</v>
      </c>
      <c r="BQ457" s="438" t="s">
        <v>4239</v>
      </c>
      <c r="BR457" s="438" t="s">
        <v>3604</v>
      </c>
      <c r="BS457" s="438" t="s">
        <v>3605</v>
      </c>
      <c r="BT457" s="438" t="s">
        <v>1936</v>
      </c>
      <c r="BU457" s="589"/>
      <c r="BV457" s="438" t="s">
        <v>1936</v>
      </c>
      <c r="BW457" s="438"/>
      <c r="BX457" s="416">
        <f t="shared" si="3"/>
        <v>2.58</v>
      </c>
      <c r="BY457" s="89" t="s">
        <v>1943</v>
      </c>
      <c r="BZ457" s="89" t="s">
        <v>4240</v>
      </c>
    </row>
    <row r="458" ht="12.75" hidden="1" customHeight="1">
      <c r="A458" s="6">
        <v>49317.0</v>
      </c>
      <c r="B458" s="438" t="s">
        <v>4241</v>
      </c>
      <c r="C458" s="438" t="s">
        <v>4242</v>
      </c>
      <c r="D458" s="586">
        <v>42583.0</v>
      </c>
      <c r="E458" s="438" t="s">
        <v>4243</v>
      </c>
      <c r="F458" s="438" t="s">
        <v>3638</v>
      </c>
      <c r="G458" s="438" t="s">
        <v>1948</v>
      </c>
      <c r="H458" s="438" t="s">
        <v>1909</v>
      </c>
      <c r="I458" s="438" t="s">
        <v>2179</v>
      </c>
      <c r="J458" s="587">
        <v>100.0</v>
      </c>
      <c r="K458" s="416">
        <v>3620.0</v>
      </c>
      <c r="L458" s="438" t="s">
        <v>1949</v>
      </c>
      <c r="M458" s="438" t="s">
        <v>4244</v>
      </c>
      <c r="N458" s="438" t="s">
        <v>2181</v>
      </c>
      <c r="O458" s="416">
        <v>198.68</v>
      </c>
      <c r="P458" s="588">
        <v>0.0</v>
      </c>
      <c r="Q458" s="588">
        <v>0.0</v>
      </c>
      <c r="R458" s="588">
        <v>374.4</v>
      </c>
      <c r="S458" s="588">
        <v>0.0</v>
      </c>
      <c r="T458" s="588">
        <v>0.0</v>
      </c>
      <c r="U458" s="588">
        <v>45.0</v>
      </c>
      <c r="V458" s="416">
        <v>47.06</v>
      </c>
      <c r="W458" s="416">
        <v>217.2</v>
      </c>
      <c r="X458" s="586">
        <v>42573.0</v>
      </c>
      <c r="Y458" s="586">
        <v>42590.625</v>
      </c>
      <c r="Z458" s="438" t="s">
        <v>1914</v>
      </c>
      <c r="AA458" s="438" t="s">
        <v>1915</v>
      </c>
      <c r="AB458" s="586">
        <v>42590.625</v>
      </c>
      <c r="AC458" s="586">
        <v>42584.0</v>
      </c>
      <c r="AD458" s="586">
        <v>42584.0</v>
      </c>
      <c r="AE458" s="438" t="s">
        <v>1916</v>
      </c>
      <c r="AF458" s="438"/>
      <c r="AG458" s="586"/>
      <c r="AH458" s="586"/>
      <c r="AI458" s="589"/>
      <c r="AJ458" s="438"/>
      <c r="AK458" s="588">
        <v>434.4</v>
      </c>
      <c r="AL458" s="589">
        <v>0.0</v>
      </c>
      <c r="AM458" s="438" t="s">
        <v>1917</v>
      </c>
      <c r="AN458" s="438" t="s">
        <v>1918</v>
      </c>
      <c r="AO458" s="438" t="s">
        <v>1919</v>
      </c>
      <c r="AP458" s="438" t="s">
        <v>1920</v>
      </c>
      <c r="AQ458" s="438" t="s">
        <v>4245</v>
      </c>
      <c r="AR458" s="588">
        <v>0.0</v>
      </c>
      <c r="AS458" s="588">
        <v>0.0</v>
      </c>
      <c r="AT458" s="588">
        <v>0.0</v>
      </c>
      <c r="AU458" s="588">
        <v>0.0</v>
      </c>
      <c r="AV458" s="588">
        <v>0.0</v>
      </c>
      <c r="AW458" s="588">
        <v>0.0</v>
      </c>
      <c r="AX458" s="588">
        <v>53.78</v>
      </c>
      <c r="AY458" s="588">
        <v>0.0</v>
      </c>
      <c r="AZ458" s="588">
        <v>45.0</v>
      </c>
      <c r="BA458" s="588">
        <v>3620.0</v>
      </c>
      <c r="BB458" s="589">
        <v>24734.0</v>
      </c>
      <c r="BC458" s="438" t="s">
        <v>1922</v>
      </c>
      <c r="BD458" s="438"/>
      <c r="BE458" s="438" t="s">
        <v>1952</v>
      </c>
      <c r="BF458" s="438" t="s">
        <v>4246</v>
      </c>
      <c r="BG458" s="438" t="s">
        <v>1936</v>
      </c>
      <c r="BH458" s="588">
        <v>0.0</v>
      </c>
      <c r="BI458" s="438" t="s">
        <v>1926</v>
      </c>
      <c r="BJ458" s="438" t="s">
        <v>1953</v>
      </c>
      <c r="BK458" s="438" t="s">
        <v>1954</v>
      </c>
      <c r="BL458" s="438"/>
      <c r="BM458" s="438"/>
      <c r="BN458" s="588">
        <v>59.9</v>
      </c>
      <c r="BO458" s="438" t="s">
        <v>1955</v>
      </c>
      <c r="BP458" s="438" t="s">
        <v>2152</v>
      </c>
      <c r="BQ458" s="438"/>
      <c r="BR458" s="438" t="s">
        <v>3775</v>
      </c>
      <c r="BS458" s="438" t="s">
        <v>3776</v>
      </c>
      <c r="BT458" s="438" t="s">
        <v>1936</v>
      </c>
      <c r="BU458" s="589"/>
      <c r="BV458" s="438" t="s">
        <v>1936</v>
      </c>
      <c r="BW458" s="438"/>
      <c r="BX458" s="416">
        <f t="shared" si="3"/>
        <v>462.94</v>
      </c>
      <c r="BY458" s="89" t="s">
        <v>1943</v>
      </c>
      <c r="BZ458" s="89" t="s">
        <v>4247</v>
      </c>
    </row>
    <row r="459" ht="12.75" hidden="1" customHeight="1">
      <c r="A459" s="6">
        <v>49317.0</v>
      </c>
      <c r="B459" s="438" t="s">
        <v>4241</v>
      </c>
      <c r="C459" s="438" t="s">
        <v>4242</v>
      </c>
      <c r="D459" s="586">
        <v>42583.0</v>
      </c>
      <c r="E459" s="438" t="s">
        <v>4243</v>
      </c>
      <c r="F459" s="438" t="s">
        <v>3638</v>
      </c>
      <c r="G459" s="438" t="s">
        <v>1908</v>
      </c>
      <c r="H459" s="438" t="s">
        <v>1909</v>
      </c>
      <c r="I459" s="438" t="s">
        <v>2179</v>
      </c>
      <c r="J459" s="587">
        <v>120.0</v>
      </c>
      <c r="K459" s="416">
        <v>2169.6</v>
      </c>
      <c r="L459" s="438" t="s">
        <v>1911</v>
      </c>
      <c r="M459" s="438" t="s">
        <v>4244</v>
      </c>
      <c r="N459" s="438" t="s">
        <v>2181</v>
      </c>
      <c r="O459" s="416">
        <v>119.08</v>
      </c>
      <c r="P459" s="588">
        <v>0.0</v>
      </c>
      <c r="Q459" s="588">
        <v>0.0</v>
      </c>
      <c r="R459" s="588">
        <v>248.4</v>
      </c>
      <c r="S459" s="588">
        <v>0.0</v>
      </c>
      <c r="T459" s="588">
        <v>0.0</v>
      </c>
      <c r="U459" s="588">
        <v>54.0</v>
      </c>
      <c r="V459" s="416">
        <v>28.2</v>
      </c>
      <c r="W459" s="416">
        <v>130.18</v>
      </c>
      <c r="X459" s="586">
        <v>42573.0</v>
      </c>
      <c r="Y459" s="586">
        <v>42590.625</v>
      </c>
      <c r="Z459" s="438" t="s">
        <v>1914</v>
      </c>
      <c r="AA459" s="438" t="s">
        <v>1915</v>
      </c>
      <c r="AB459" s="586">
        <v>42590.625</v>
      </c>
      <c r="AC459" s="586">
        <v>42584.0</v>
      </c>
      <c r="AD459" s="586">
        <v>42584.0</v>
      </c>
      <c r="AE459" s="438" t="s">
        <v>1916</v>
      </c>
      <c r="AF459" s="438"/>
      <c r="AG459" s="586"/>
      <c r="AH459" s="586"/>
      <c r="AI459" s="589"/>
      <c r="AJ459" s="438"/>
      <c r="AK459" s="588">
        <v>260.35</v>
      </c>
      <c r="AL459" s="589">
        <v>0.0</v>
      </c>
      <c r="AM459" s="438" t="s">
        <v>1917</v>
      </c>
      <c r="AN459" s="438" t="s">
        <v>1918</v>
      </c>
      <c r="AO459" s="438" t="s">
        <v>1919</v>
      </c>
      <c r="AP459" s="438" t="s">
        <v>1920</v>
      </c>
      <c r="AQ459" s="438" t="s">
        <v>4245</v>
      </c>
      <c r="AR459" s="588">
        <v>0.0</v>
      </c>
      <c r="AS459" s="588">
        <v>0.0</v>
      </c>
      <c r="AT459" s="588">
        <v>0.0</v>
      </c>
      <c r="AU459" s="588">
        <v>0.0</v>
      </c>
      <c r="AV459" s="588">
        <v>0.0</v>
      </c>
      <c r="AW459" s="588">
        <v>0.0</v>
      </c>
      <c r="AX459" s="588">
        <v>59.21</v>
      </c>
      <c r="AY459" s="588">
        <v>0.0</v>
      </c>
      <c r="AZ459" s="588">
        <v>54.0</v>
      </c>
      <c r="BA459" s="588">
        <v>2169.6</v>
      </c>
      <c r="BB459" s="589">
        <v>24732.0</v>
      </c>
      <c r="BC459" s="438" t="s">
        <v>1922</v>
      </c>
      <c r="BD459" s="438"/>
      <c r="BE459" s="438" t="s">
        <v>1923</v>
      </c>
      <c r="BF459" s="438" t="s">
        <v>4246</v>
      </c>
      <c r="BG459" s="438" t="s">
        <v>1936</v>
      </c>
      <c r="BH459" s="588">
        <v>0.0</v>
      </c>
      <c r="BI459" s="438" t="s">
        <v>1926</v>
      </c>
      <c r="BJ459" s="438" t="s">
        <v>1953</v>
      </c>
      <c r="BK459" s="438" t="s">
        <v>1954</v>
      </c>
      <c r="BL459" s="438"/>
      <c r="BM459" s="438"/>
      <c r="BN459" s="588">
        <v>29.9</v>
      </c>
      <c r="BO459" s="438" t="s">
        <v>1931</v>
      </c>
      <c r="BP459" s="438" t="s">
        <v>2152</v>
      </c>
      <c r="BQ459" s="438"/>
      <c r="BR459" s="438" t="s">
        <v>3604</v>
      </c>
      <c r="BS459" s="438" t="s">
        <v>3605</v>
      </c>
      <c r="BT459" s="438" t="s">
        <v>1936</v>
      </c>
      <c r="BU459" s="589"/>
      <c r="BV459" s="438" t="s">
        <v>1936</v>
      </c>
      <c r="BW459" s="438"/>
      <c r="BX459" s="416">
        <f t="shared" si="3"/>
        <v>277.46</v>
      </c>
      <c r="BY459" s="89" t="s">
        <v>1943</v>
      </c>
      <c r="BZ459" s="89" t="s">
        <v>4247</v>
      </c>
    </row>
    <row r="460" ht="12.75" hidden="1" customHeight="1">
      <c r="A460" s="6">
        <v>49317.0</v>
      </c>
      <c r="B460" s="438" t="s">
        <v>4241</v>
      </c>
      <c r="C460" s="438" t="s">
        <v>4242</v>
      </c>
      <c r="D460" s="586">
        <v>42586.0</v>
      </c>
      <c r="E460" s="438" t="s">
        <v>4248</v>
      </c>
      <c r="F460" s="438" t="s">
        <v>3638</v>
      </c>
      <c r="G460" s="438" t="s">
        <v>1908</v>
      </c>
      <c r="H460" s="438" t="s">
        <v>1909</v>
      </c>
      <c r="I460" s="438" t="s">
        <v>2179</v>
      </c>
      <c r="J460" s="587">
        <v>130.0</v>
      </c>
      <c r="K460" s="416">
        <v>2350.4</v>
      </c>
      <c r="L460" s="438" t="s">
        <v>1911</v>
      </c>
      <c r="M460" s="438" t="s">
        <v>4249</v>
      </c>
      <c r="N460" s="438" t="s">
        <v>2181</v>
      </c>
      <c r="O460" s="416">
        <v>129.0</v>
      </c>
      <c r="P460" s="588">
        <v>0.0</v>
      </c>
      <c r="Q460" s="588">
        <v>0.0</v>
      </c>
      <c r="R460" s="588">
        <v>269.1</v>
      </c>
      <c r="S460" s="588">
        <v>0.0</v>
      </c>
      <c r="T460" s="588">
        <v>0.0</v>
      </c>
      <c r="U460" s="588">
        <v>58.5</v>
      </c>
      <c r="V460" s="416">
        <v>30.56</v>
      </c>
      <c r="W460" s="416">
        <v>141.02</v>
      </c>
      <c r="X460" s="586">
        <v>42586.0</v>
      </c>
      <c r="Y460" s="586">
        <v>42591.625</v>
      </c>
      <c r="Z460" s="438" t="s">
        <v>1914</v>
      </c>
      <c r="AA460" s="438" t="s">
        <v>4250</v>
      </c>
      <c r="AB460" s="586">
        <v>42594.42847222222</v>
      </c>
      <c r="AC460" s="586">
        <v>42594.0</v>
      </c>
      <c r="AD460" s="586">
        <v>42594.0</v>
      </c>
      <c r="AE460" s="438" t="s">
        <v>1916</v>
      </c>
      <c r="AF460" s="438"/>
      <c r="AG460" s="586"/>
      <c r="AH460" s="586"/>
      <c r="AI460" s="589"/>
      <c r="AJ460" s="438"/>
      <c r="AK460" s="588">
        <v>282.04</v>
      </c>
      <c r="AL460" s="589">
        <v>0.0</v>
      </c>
      <c r="AM460" s="438" t="s">
        <v>1917</v>
      </c>
      <c r="AN460" s="438" t="s">
        <v>1918</v>
      </c>
      <c r="AO460" s="438" t="s">
        <v>1919</v>
      </c>
      <c r="AP460" s="438" t="s">
        <v>1920</v>
      </c>
      <c r="AQ460" s="438" t="s">
        <v>4251</v>
      </c>
      <c r="AR460" s="588">
        <v>0.0</v>
      </c>
      <c r="AS460" s="588">
        <v>0.0</v>
      </c>
      <c r="AT460" s="588">
        <v>0.0</v>
      </c>
      <c r="AU460" s="588">
        <v>0.0</v>
      </c>
      <c r="AV460" s="588">
        <v>0.0</v>
      </c>
      <c r="AW460" s="588">
        <v>0.0</v>
      </c>
      <c r="AX460" s="588">
        <v>67.85</v>
      </c>
      <c r="AY460" s="588">
        <v>0.0</v>
      </c>
      <c r="AZ460" s="588">
        <v>58.5</v>
      </c>
      <c r="BA460" s="588">
        <v>2350.4</v>
      </c>
      <c r="BB460" s="589">
        <v>24732.0</v>
      </c>
      <c r="BC460" s="438" t="s">
        <v>1922</v>
      </c>
      <c r="BD460" s="438"/>
      <c r="BE460" s="438" t="s">
        <v>1923</v>
      </c>
      <c r="BF460" s="438" t="s">
        <v>4246</v>
      </c>
      <c r="BG460" s="438" t="s">
        <v>1936</v>
      </c>
      <c r="BH460" s="588">
        <v>0.0</v>
      </c>
      <c r="BI460" s="438" t="s">
        <v>1926</v>
      </c>
      <c r="BJ460" s="438" t="s">
        <v>1953</v>
      </c>
      <c r="BK460" s="438" t="s">
        <v>1954</v>
      </c>
      <c r="BL460" s="438"/>
      <c r="BM460" s="438"/>
      <c r="BN460" s="588">
        <v>29.9</v>
      </c>
      <c r="BO460" s="438" t="s">
        <v>1931</v>
      </c>
      <c r="BP460" s="438" t="s">
        <v>2152</v>
      </c>
      <c r="BQ460" s="438"/>
      <c r="BR460" s="438" t="s">
        <v>3604</v>
      </c>
      <c r="BS460" s="438" t="s">
        <v>3605</v>
      </c>
      <c r="BT460" s="438" t="s">
        <v>1936</v>
      </c>
      <c r="BU460" s="589"/>
      <c r="BV460" s="438" t="s">
        <v>1936</v>
      </c>
      <c r="BW460" s="438"/>
      <c r="BX460" s="416">
        <f t="shared" si="3"/>
        <v>300.58</v>
      </c>
      <c r="BY460" s="89" t="s">
        <v>1943</v>
      </c>
      <c r="BZ460" s="89" t="s">
        <v>4247</v>
      </c>
    </row>
    <row r="461" ht="12.75" hidden="1" customHeight="1">
      <c r="A461" s="6">
        <v>49375.0</v>
      </c>
      <c r="B461" s="438" t="s">
        <v>4252</v>
      </c>
      <c r="C461" s="438" t="s">
        <v>4253</v>
      </c>
      <c r="D461" s="586">
        <v>42614.0</v>
      </c>
      <c r="E461" s="438" t="s">
        <v>4254</v>
      </c>
      <c r="F461" s="438" t="s">
        <v>1907</v>
      </c>
      <c r="G461" s="438" t="s">
        <v>1908</v>
      </c>
      <c r="H461" s="438" t="s">
        <v>1909</v>
      </c>
      <c r="I461" s="438" t="s">
        <v>4011</v>
      </c>
      <c r="J461" s="587">
        <v>1.0</v>
      </c>
      <c r="K461" s="416">
        <v>29.9</v>
      </c>
      <c r="L461" s="438" t="s">
        <v>1911</v>
      </c>
      <c r="M461" s="438" t="s">
        <v>4255</v>
      </c>
      <c r="N461" s="438" t="s">
        <v>4013</v>
      </c>
      <c r="O461" s="416">
        <v>1.64</v>
      </c>
      <c r="P461" s="588">
        <v>0.0</v>
      </c>
      <c r="Q461" s="588">
        <v>0.0</v>
      </c>
      <c r="R461" s="588">
        <v>2.07</v>
      </c>
      <c r="S461" s="588">
        <v>0.0</v>
      </c>
      <c r="T461" s="588">
        <v>0.0</v>
      </c>
      <c r="U461" s="588">
        <v>0.45</v>
      </c>
      <c r="V461" s="416">
        <v>0.39</v>
      </c>
      <c r="W461" s="416">
        <v>1.79</v>
      </c>
      <c r="X461" s="586">
        <v>42614.0</v>
      </c>
      <c r="Y461" s="586">
        <v>42619.63055555556</v>
      </c>
      <c r="Z461" s="438" t="s">
        <v>1914</v>
      </c>
      <c r="AA461" s="438" t="s">
        <v>1915</v>
      </c>
      <c r="AB461" s="586">
        <v>42619.63055555556</v>
      </c>
      <c r="AC461" s="586">
        <v>42625.0</v>
      </c>
      <c r="AD461" s="586">
        <v>42626.0</v>
      </c>
      <c r="AE461" s="438" t="s">
        <v>1916</v>
      </c>
      <c r="AF461" s="438"/>
      <c r="AG461" s="586"/>
      <c r="AH461" s="586"/>
      <c r="AI461" s="589"/>
      <c r="AJ461" s="438"/>
      <c r="AK461" s="588">
        <v>3.58</v>
      </c>
      <c r="AL461" s="589">
        <v>0.0</v>
      </c>
      <c r="AM461" s="438" t="s">
        <v>1917</v>
      </c>
      <c r="AN461" s="438" t="s">
        <v>1918</v>
      </c>
      <c r="AO461" s="438" t="s">
        <v>1919</v>
      </c>
      <c r="AP461" s="438" t="s">
        <v>1920</v>
      </c>
      <c r="AQ461" s="438" t="s">
        <v>4256</v>
      </c>
      <c r="AR461" s="588">
        <v>0.0</v>
      </c>
      <c r="AS461" s="588">
        <v>0.0</v>
      </c>
      <c r="AT461" s="588">
        <v>0.0</v>
      </c>
      <c r="AU461" s="588">
        <v>0.0</v>
      </c>
      <c r="AV461" s="588">
        <v>0.0</v>
      </c>
      <c r="AW461" s="588">
        <v>0.34</v>
      </c>
      <c r="AX461" s="588">
        <v>6.78</v>
      </c>
      <c r="AY461" s="588">
        <v>0.0</v>
      </c>
      <c r="AZ461" s="588">
        <v>0.45</v>
      </c>
      <c r="BA461" s="588">
        <v>29.9</v>
      </c>
      <c r="BB461" s="589">
        <v>25866.0</v>
      </c>
      <c r="BC461" s="438" t="s">
        <v>1922</v>
      </c>
      <c r="BD461" s="438"/>
      <c r="BE461" s="438" t="s">
        <v>1923</v>
      </c>
      <c r="BF461" s="438" t="s">
        <v>1924</v>
      </c>
      <c r="BG461" s="438" t="s">
        <v>1925</v>
      </c>
      <c r="BH461" s="588">
        <v>0.0</v>
      </c>
      <c r="BI461" s="438" t="s">
        <v>1926</v>
      </c>
      <c r="BJ461" s="438" t="s">
        <v>1927</v>
      </c>
      <c r="BK461" s="438" t="s">
        <v>1928</v>
      </c>
      <c r="BL461" s="438" t="s">
        <v>1929</v>
      </c>
      <c r="BM461" s="438" t="s">
        <v>1930</v>
      </c>
      <c r="BN461" s="588">
        <v>29.9</v>
      </c>
      <c r="BO461" s="438" t="s">
        <v>1931</v>
      </c>
      <c r="BP461" s="438" t="s">
        <v>1932</v>
      </c>
      <c r="BQ461" s="438" t="s">
        <v>4257</v>
      </c>
      <c r="BR461" s="438" t="s">
        <v>3604</v>
      </c>
      <c r="BS461" s="438" t="s">
        <v>3605</v>
      </c>
      <c r="BT461" s="438" t="s">
        <v>1925</v>
      </c>
      <c r="BU461" s="589">
        <v>96.0</v>
      </c>
      <c r="BV461" s="438" t="s">
        <v>1936</v>
      </c>
      <c r="BW461" s="438"/>
      <c r="BX461" s="416">
        <f t="shared" si="3"/>
        <v>3.82</v>
      </c>
      <c r="BY461" s="89" t="s">
        <v>1943</v>
      </c>
      <c r="BZ461" s="89" t="s">
        <v>4258</v>
      </c>
    </row>
    <row r="462" ht="12.75" hidden="1" customHeight="1">
      <c r="A462" s="311">
        <v>49653.0</v>
      </c>
      <c r="B462" s="591" t="s">
        <v>4259</v>
      </c>
      <c r="C462" s="438" t="s">
        <v>3718</v>
      </c>
      <c r="D462" s="592">
        <v>42990.0</v>
      </c>
      <c r="E462" s="591" t="s">
        <v>4260</v>
      </c>
      <c r="F462" s="438" t="s">
        <v>3811</v>
      </c>
      <c r="G462" s="438" t="s">
        <v>1908</v>
      </c>
      <c r="H462" s="591" t="s">
        <v>1909</v>
      </c>
      <c r="I462" s="438" t="s">
        <v>4233</v>
      </c>
      <c r="J462" s="593">
        <v>1.0</v>
      </c>
      <c r="K462" s="594">
        <v>13.17</v>
      </c>
      <c r="L462" s="438" t="s">
        <v>1911</v>
      </c>
      <c r="M462" s="438" t="s">
        <v>4261</v>
      </c>
      <c r="N462" s="438" t="s">
        <v>3734</v>
      </c>
      <c r="O462" s="594">
        <v>0.72</v>
      </c>
      <c r="P462" s="588">
        <v>0.0</v>
      </c>
      <c r="Q462" s="588">
        <v>0.0</v>
      </c>
      <c r="R462" s="588">
        <v>2.07</v>
      </c>
      <c r="S462" s="588">
        <v>0.0</v>
      </c>
      <c r="T462" s="588">
        <v>0.0</v>
      </c>
      <c r="U462" s="588">
        <v>0.45</v>
      </c>
      <c r="V462" s="594">
        <v>0.17</v>
      </c>
      <c r="W462" s="594">
        <v>0.79</v>
      </c>
      <c r="X462" s="586">
        <v>42990.0</v>
      </c>
      <c r="Y462" s="586">
        <v>42997.649305555555</v>
      </c>
      <c r="Z462" s="438" t="s">
        <v>1914</v>
      </c>
      <c r="AA462" s="438" t="s">
        <v>1915</v>
      </c>
      <c r="AB462" s="586">
        <v>42997.649305555555</v>
      </c>
      <c r="AC462" s="586">
        <v>42999.0</v>
      </c>
      <c r="AD462" s="586">
        <v>42999.0</v>
      </c>
      <c r="AE462" s="438" t="s">
        <v>1916</v>
      </c>
      <c r="AF462" s="438"/>
      <c r="AG462" s="586"/>
      <c r="AH462" s="586"/>
      <c r="AI462" s="589"/>
      <c r="AJ462" s="438"/>
      <c r="AK462" s="588">
        <v>1.58</v>
      </c>
      <c r="AL462" s="589">
        <v>0.0</v>
      </c>
      <c r="AM462" s="438" t="s">
        <v>1917</v>
      </c>
      <c r="AN462" s="438" t="s">
        <v>1918</v>
      </c>
      <c r="AO462" s="591" t="s">
        <v>1919</v>
      </c>
      <c r="AP462" s="438" t="s">
        <v>1920</v>
      </c>
      <c r="AQ462" s="438" t="s">
        <v>4262</v>
      </c>
      <c r="AR462" s="588">
        <v>0.0</v>
      </c>
      <c r="AS462" s="588">
        <v>0.0</v>
      </c>
      <c r="AT462" s="588">
        <v>0.0</v>
      </c>
      <c r="AU462" s="588">
        <v>0.0</v>
      </c>
      <c r="AV462" s="588">
        <v>0.0</v>
      </c>
      <c r="AW462" s="588">
        <v>1.0</v>
      </c>
      <c r="AX462" s="588">
        <v>3.61</v>
      </c>
      <c r="AY462" s="588">
        <v>0.0</v>
      </c>
      <c r="AZ462" s="588">
        <v>0.45</v>
      </c>
      <c r="BA462" s="588">
        <v>13.17</v>
      </c>
      <c r="BB462" s="589">
        <v>29524.0</v>
      </c>
      <c r="BC462" s="438" t="s">
        <v>1922</v>
      </c>
      <c r="BD462" s="438"/>
      <c r="BE462" s="438" t="s">
        <v>1923</v>
      </c>
      <c r="BF462" s="438" t="s">
        <v>1924</v>
      </c>
      <c r="BG462" s="438" t="s">
        <v>1925</v>
      </c>
      <c r="BH462" s="588">
        <v>0.0</v>
      </c>
      <c r="BI462" s="438" t="s">
        <v>1926</v>
      </c>
      <c r="BJ462" s="438" t="s">
        <v>3954</v>
      </c>
      <c r="BK462" s="438" t="s">
        <v>3955</v>
      </c>
      <c r="BL462" s="438" t="s">
        <v>1929</v>
      </c>
      <c r="BM462" s="438" t="s">
        <v>1930</v>
      </c>
      <c r="BN462" s="588">
        <v>19.9</v>
      </c>
      <c r="BO462" s="438" t="s">
        <v>1931</v>
      </c>
      <c r="BP462" s="438" t="s">
        <v>4263</v>
      </c>
      <c r="BQ462" s="438" t="s">
        <v>4264</v>
      </c>
      <c r="BR462" s="438" t="s">
        <v>3604</v>
      </c>
      <c r="BS462" s="438" t="s">
        <v>3605</v>
      </c>
      <c r="BT462" s="438" t="s">
        <v>1925</v>
      </c>
      <c r="BU462" s="589">
        <v>233.0</v>
      </c>
      <c r="BV462" s="438" t="s">
        <v>1936</v>
      </c>
      <c r="BW462" s="438"/>
      <c r="BX462" s="594">
        <f t="shared" si="3"/>
        <v>1.68</v>
      </c>
      <c r="BY462" s="311" t="s">
        <v>1943</v>
      </c>
      <c r="BZ462" s="311" t="s">
        <v>4265</v>
      </c>
    </row>
    <row r="463" ht="12.75" hidden="1" customHeight="1">
      <c r="A463" s="311">
        <v>49735.0</v>
      </c>
      <c r="B463" s="591" t="s">
        <v>4266</v>
      </c>
      <c r="C463" s="438" t="s">
        <v>4267</v>
      </c>
      <c r="D463" s="592">
        <v>43009.0</v>
      </c>
      <c r="E463" s="591" t="s">
        <v>4268</v>
      </c>
      <c r="F463" s="438" t="s">
        <v>4269</v>
      </c>
      <c r="G463" s="438" t="s">
        <v>1948</v>
      </c>
      <c r="H463" s="591" t="s">
        <v>1909</v>
      </c>
      <c r="I463" s="438" t="s">
        <v>4270</v>
      </c>
      <c r="J463" s="593">
        <v>2.0</v>
      </c>
      <c r="K463" s="594">
        <v>56.34</v>
      </c>
      <c r="L463" s="438" t="s">
        <v>1949</v>
      </c>
      <c r="M463" s="438" t="s">
        <v>4271</v>
      </c>
      <c r="N463" s="438" t="s">
        <v>3734</v>
      </c>
      <c r="O463" s="594">
        <v>3.09</v>
      </c>
      <c r="P463" s="588">
        <v>0.0</v>
      </c>
      <c r="Q463" s="588">
        <v>0.0</v>
      </c>
      <c r="R463" s="588">
        <v>7.488</v>
      </c>
      <c r="S463" s="588">
        <v>0.0</v>
      </c>
      <c r="T463" s="588">
        <v>0.0</v>
      </c>
      <c r="U463" s="588">
        <v>0.9</v>
      </c>
      <c r="V463" s="594">
        <v>0.73</v>
      </c>
      <c r="W463" s="594">
        <v>3.38</v>
      </c>
      <c r="X463" s="586">
        <v>42997.0</v>
      </c>
      <c r="Y463" s="586">
        <v>43003.67361111111</v>
      </c>
      <c r="Z463" s="438" t="s">
        <v>1914</v>
      </c>
      <c r="AA463" s="438" t="s">
        <v>1915</v>
      </c>
      <c r="AB463" s="586">
        <v>43003.67361111111</v>
      </c>
      <c r="AC463" s="586">
        <v>43003.0</v>
      </c>
      <c r="AD463" s="586">
        <v>43004.0</v>
      </c>
      <c r="AE463" s="438" t="s">
        <v>1916</v>
      </c>
      <c r="AF463" s="438"/>
      <c r="AG463" s="586"/>
      <c r="AH463" s="586"/>
      <c r="AI463" s="589"/>
      <c r="AJ463" s="438"/>
      <c r="AK463" s="588">
        <v>6.76</v>
      </c>
      <c r="AL463" s="589">
        <v>0.0</v>
      </c>
      <c r="AM463" s="438" t="s">
        <v>1917</v>
      </c>
      <c r="AN463" s="438" t="s">
        <v>1918</v>
      </c>
      <c r="AO463" s="591" t="s">
        <v>1919</v>
      </c>
      <c r="AP463" s="438" t="s">
        <v>1920</v>
      </c>
      <c r="AQ463" s="438" t="s">
        <v>4272</v>
      </c>
      <c r="AR463" s="588">
        <v>0.0</v>
      </c>
      <c r="AS463" s="588">
        <v>0.0</v>
      </c>
      <c r="AT463" s="588">
        <v>0.0</v>
      </c>
      <c r="AU463" s="588">
        <v>0.0</v>
      </c>
      <c r="AV463" s="588">
        <v>0.0</v>
      </c>
      <c r="AW463" s="588">
        <v>0.0</v>
      </c>
      <c r="AX463" s="588">
        <v>1.36</v>
      </c>
      <c r="AY463" s="588">
        <v>0.0</v>
      </c>
      <c r="AZ463" s="588">
        <v>0.9</v>
      </c>
      <c r="BA463" s="588">
        <v>56.34</v>
      </c>
      <c r="BB463" s="589">
        <v>29726.0</v>
      </c>
      <c r="BC463" s="438" t="s">
        <v>1922</v>
      </c>
      <c r="BD463" s="438"/>
      <c r="BE463" s="438" t="s">
        <v>1952</v>
      </c>
      <c r="BF463" s="438" t="s">
        <v>1924</v>
      </c>
      <c r="BG463" s="438" t="s">
        <v>1925</v>
      </c>
      <c r="BH463" s="588">
        <v>0.0</v>
      </c>
      <c r="BI463" s="438" t="s">
        <v>1926</v>
      </c>
      <c r="BJ463" s="438" t="s">
        <v>3954</v>
      </c>
      <c r="BK463" s="438" t="s">
        <v>3955</v>
      </c>
      <c r="BL463" s="438"/>
      <c r="BM463" s="438"/>
      <c r="BN463" s="588">
        <v>39.9</v>
      </c>
      <c r="BO463" s="438" t="s">
        <v>1955</v>
      </c>
      <c r="BP463" s="438" t="s">
        <v>1967</v>
      </c>
      <c r="BQ463" s="438"/>
      <c r="BR463" s="438" t="s">
        <v>3775</v>
      </c>
      <c r="BS463" s="438" t="s">
        <v>3776</v>
      </c>
      <c r="BT463" s="438" t="s">
        <v>1925</v>
      </c>
      <c r="BU463" s="589">
        <v>233.0</v>
      </c>
      <c r="BV463" s="438" t="s">
        <v>1936</v>
      </c>
      <c r="BW463" s="438"/>
      <c r="BX463" s="594">
        <f t="shared" si="3"/>
        <v>7.2</v>
      </c>
      <c r="BY463" s="311" t="s">
        <v>1943</v>
      </c>
      <c r="BZ463" s="311" t="s">
        <v>4273</v>
      </c>
    </row>
    <row r="464" ht="12.75" hidden="1" customHeight="1">
      <c r="A464" s="311">
        <v>49735.0</v>
      </c>
      <c r="B464" s="591" t="s">
        <v>4266</v>
      </c>
      <c r="C464" s="438" t="s">
        <v>4267</v>
      </c>
      <c r="D464" s="592">
        <v>43009.0</v>
      </c>
      <c r="E464" s="591" t="s">
        <v>4268</v>
      </c>
      <c r="F464" s="438" t="s">
        <v>4269</v>
      </c>
      <c r="G464" s="438" t="s">
        <v>1908</v>
      </c>
      <c r="H464" s="591" t="s">
        <v>1909</v>
      </c>
      <c r="I464" s="438" t="s">
        <v>4270</v>
      </c>
      <c r="J464" s="593">
        <v>2.0</v>
      </c>
      <c r="K464" s="594">
        <v>28.1</v>
      </c>
      <c r="L464" s="438" t="s">
        <v>1911</v>
      </c>
      <c r="M464" s="438" t="s">
        <v>4271</v>
      </c>
      <c r="N464" s="438" t="s">
        <v>3734</v>
      </c>
      <c r="O464" s="594">
        <v>1.54</v>
      </c>
      <c r="P464" s="588">
        <v>0.0</v>
      </c>
      <c r="Q464" s="588">
        <v>0.0</v>
      </c>
      <c r="R464" s="588">
        <v>4.14</v>
      </c>
      <c r="S464" s="588">
        <v>0.0</v>
      </c>
      <c r="T464" s="588">
        <v>0.0</v>
      </c>
      <c r="U464" s="588">
        <v>0.9</v>
      </c>
      <c r="V464" s="594">
        <v>0.37</v>
      </c>
      <c r="W464" s="594">
        <v>1.69</v>
      </c>
      <c r="X464" s="586">
        <v>42997.0</v>
      </c>
      <c r="Y464" s="586">
        <v>43003.67361111111</v>
      </c>
      <c r="Z464" s="438" t="s">
        <v>1914</v>
      </c>
      <c r="AA464" s="438" t="s">
        <v>1915</v>
      </c>
      <c r="AB464" s="586">
        <v>43003.67361111111</v>
      </c>
      <c r="AC464" s="586">
        <v>43003.0</v>
      </c>
      <c r="AD464" s="586">
        <v>43004.0</v>
      </c>
      <c r="AE464" s="438" t="s">
        <v>1916</v>
      </c>
      <c r="AF464" s="438"/>
      <c r="AG464" s="586"/>
      <c r="AH464" s="586"/>
      <c r="AI464" s="589"/>
      <c r="AJ464" s="438"/>
      <c r="AK464" s="588">
        <v>3.37</v>
      </c>
      <c r="AL464" s="589">
        <v>0.0</v>
      </c>
      <c r="AM464" s="438" t="s">
        <v>1917</v>
      </c>
      <c r="AN464" s="438" t="s">
        <v>1918</v>
      </c>
      <c r="AO464" s="591" t="s">
        <v>1919</v>
      </c>
      <c r="AP464" s="438" t="s">
        <v>1920</v>
      </c>
      <c r="AQ464" s="438" t="s">
        <v>4272</v>
      </c>
      <c r="AR464" s="588">
        <v>0.0</v>
      </c>
      <c r="AS464" s="588">
        <v>0.0</v>
      </c>
      <c r="AT464" s="588">
        <v>0.0</v>
      </c>
      <c r="AU464" s="588">
        <v>0.0</v>
      </c>
      <c r="AV464" s="588">
        <v>0.0</v>
      </c>
      <c r="AW464" s="588">
        <v>0.0</v>
      </c>
      <c r="AX464" s="588">
        <v>1.34</v>
      </c>
      <c r="AY464" s="588">
        <v>0.0</v>
      </c>
      <c r="AZ464" s="588">
        <v>0.9</v>
      </c>
      <c r="BA464" s="588">
        <v>28.1</v>
      </c>
      <c r="BB464" s="589">
        <v>29606.0</v>
      </c>
      <c r="BC464" s="438" t="s">
        <v>1922</v>
      </c>
      <c r="BD464" s="438"/>
      <c r="BE464" s="438" t="s">
        <v>1923</v>
      </c>
      <c r="BF464" s="438" t="s">
        <v>1924</v>
      </c>
      <c r="BG464" s="438" t="s">
        <v>1925</v>
      </c>
      <c r="BH464" s="588">
        <v>0.0</v>
      </c>
      <c r="BI464" s="438" t="s">
        <v>1926</v>
      </c>
      <c r="BJ464" s="438" t="s">
        <v>3954</v>
      </c>
      <c r="BK464" s="438" t="s">
        <v>3955</v>
      </c>
      <c r="BL464" s="438"/>
      <c r="BM464" s="438"/>
      <c r="BN464" s="588">
        <v>19.9</v>
      </c>
      <c r="BO464" s="438" t="s">
        <v>1931</v>
      </c>
      <c r="BP464" s="438" t="s">
        <v>1967</v>
      </c>
      <c r="BQ464" s="438"/>
      <c r="BR464" s="438" t="s">
        <v>3604</v>
      </c>
      <c r="BS464" s="438" t="s">
        <v>3605</v>
      </c>
      <c r="BT464" s="438" t="s">
        <v>1925</v>
      </c>
      <c r="BU464" s="589">
        <v>233.0</v>
      </c>
      <c r="BV464" s="438" t="s">
        <v>1936</v>
      </c>
      <c r="BW464" s="438"/>
      <c r="BX464" s="594">
        <f t="shared" si="3"/>
        <v>3.6</v>
      </c>
      <c r="BY464" s="311" t="s">
        <v>1943</v>
      </c>
      <c r="BZ464" s="311" t="s">
        <v>4273</v>
      </c>
    </row>
    <row r="465" ht="12.75" hidden="1" customHeight="1">
      <c r="A465" s="311">
        <v>7536.0</v>
      </c>
      <c r="B465" s="591" t="s">
        <v>4274</v>
      </c>
      <c r="C465" s="438" t="s">
        <v>2483</v>
      </c>
      <c r="D465" s="592">
        <v>42864.0</v>
      </c>
      <c r="E465" s="591" t="s">
        <v>4275</v>
      </c>
      <c r="F465" s="438" t="s">
        <v>3638</v>
      </c>
      <c r="G465" s="438" t="s">
        <v>1908</v>
      </c>
      <c r="H465" s="591" t="s">
        <v>1909</v>
      </c>
      <c r="I465" s="438"/>
      <c r="J465" s="593">
        <v>0.0</v>
      </c>
      <c r="K465" s="594">
        <v>-2044.7</v>
      </c>
      <c r="L465" s="438" t="s">
        <v>1911</v>
      </c>
      <c r="M465" s="438" t="s">
        <v>4276</v>
      </c>
      <c r="N465" s="438"/>
      <c r="O465" s="594">
        <v>0.0</v>
      </c>
      <c r="P465" s="588">
        <v>0.0</v>
      </c>
      <c r="Q465" s="588">
        <v>0.0</v>
      </c>
      <c r="R465" s="588">
        <v>0.0</v>
      </c>
      <c r="S465" s="588">
        <v>0.0</v>
      </c>
      <c r="T465" s="588">
        <v>0.0</v>
      </c>
      <c r="U465" s="588">
        <v>0.0</v>
      </c>
      <c r="V465" s="594">
        <v>0.0</v>
      </c>
      <c r="W465" s="594">
        <v>0.0</v>
      </c>
      <c r="X465" s="586">
        <v>42614.0</v>
      </c>
      <c r="Y465" s="586"/>
      <c r="Z465" s="438" t="s">
        <v>2538</v>
      </c>
      <c r="AA465" s="438"/>
      <c r="AB465" s="586"/>
      <c r="AC465" s="586"/>
      <c r="AD465" s="586"/>
      <c r="AE465" s="438" t="s">
        <v>1916</v>
      </c>
      <c r="AF465" s="438"/>
      <c r="AG465" s="586"/>
      <c r="AH465" s="586"/>
      <c r="AI465" s="589"/>
      <c r="AJ465" s="438"/>
      <c r="AK465" s="588">
        <v>0.0</v>
      </c>
      <c r="AL465" s="589">
        <v>0.0</v>
      </c>
      <c r="AM465" s="438" t="s">
        <v>4277</v>
      </c>
      <c r="AN465" s="438" t="s">
        <v>4278</v>
      </c>
      <c r="AO465" s="591" t="s">
        <v>4279</v>
      </c>
      <c r="AP465" s="438" t="s">
        <v>3643</v>
      </c>
      <c r="AQ465" s="438" t="s">
        <v>4280</v>
      </c>
      <c r="AR465" s="588">
        <v>0.0</v>
      </c>
      <c r="AS465" s="588">
        <v>0.0</v>
      </c>
      <c r="AT465" s="588">
        <v>0.0</v>
      </c>
      <c r="AU465" s="588">
        <v>0.0</v>
      </c>
      <c r="AV465" s="588">
        <v>0.0</v>
      </c>
      <c r="AW465" s="588">
        <v>0.0</v>
      </c>
      <c r="AX465" s="588">
        <v>0.0</v>
      </c>
      <c r="AY465" s="588">
        <v>0.0</v>
      </c>
      <c r="AZ465" s="588">
        <v>0.0</v>
      </c>
      <c r="BA465" s="588">
        <v>-2044.7</v>
      </c>
      <c r="BB465" s="589"/>
      <c r="BC465" s="438" t="s">
        <v>1922</v>
      </c>
      <c r="BD465" s="438"/>
      <c r="BE465" s="438" t="s">
        <v>1923</v>
      </c>
      <c r="BF465" s="438" t="s">
        <v>1924</v>
      </c>
      <c r="BG465" s="438" t="s">
        <v>1936</v>
      </c>
      <c r="BH465" s="588">
        <v>0.0</v>
      </c>
      <c r="BI465" s="438"/>
      <c r="BJ465" s="438"/>
      <c r="BK465" s="438"/>
      <c r="BL465" s="438"/>
      <c r="BM465" s="438"/>
      <c r="BN465" s="588"/>
      <c r="BO465" s="438" t="s">
        <v>1931</v>
      </c>
      <c r="BP465" s="438"/>
      <c r="BQ465" s="438"/>
      <c r="BR465" s="438" t="s">
        <v>3604</v>
      </c>
      <c r="BS465" s="438" t="s">
        <v>3605</v>
      </c>
      <c r="BT465" s="438" t="s">
        <v>1936</v>
      </c>
      <c r="BU465" s="589"/>
      <c r="BV465" s="438" t="s">
        <v>1936</v>
      </c>
      <c r="BW465" s="438"/>
      <c r="BX465" s="594">
        <f t="shared" si="3"/>
        <v>0</v>
      </c>
      <c r="BY465" s="311" t="s">
        <v>1943</v>
      </c>
      <c r="BZ465" s="311" t="s">
        <v>4281</v>
      </c>
    </row>
    <row r="466" ht="12.75" hidden="1" customHeight="1">
      <c r="A466" s="6">
        <v>8878.0</v>
      </c>
      <c r="B466" s="438" t="s">
        <v>4282</v>
      </c>
      <c r="C466" s="438" t="s">
        <v>4283</v>
      </c>
      <c r="D466" s="586">
        <v>42597.0</v>
      </c>
      <c r="E466" s="438" t="s">
        <v>4284</v>
      </c>
      <c r="F466" s="438" t="s">
        <v>2047</v>
      </c>
      <c r="G466" s="438" t="s">
        <v>1908</v>
      </c>
      <c r="H466" s="438" t="s">
        <v>1909</v>
      </c>
      <c r="I466" s="438" t="s">
        <v>2179</v>
      </c>
      <c r="J466" s="587">
        <v>2.0</v>
      </c>
      <c r="K466" s="416">
        <v>59.8</v>
      </c>
      <c r="L466" s="438" t="s">
        <v>1911</v>
      </c>
      <c r="M466" s="438" t="s">
        <v>4285</v>
      </c>
      <c r="N466" s="438" t="s">
        <v>2181</v>
      </c>
      <c r="O466" s="416">
        <v>3.28</v>
      </c>
      <c r="P466" s="588">
        <v>0.0</v>
      </c>
      <c r="Q466" s="588">
        <v>0.0</v>
      </c>
      <c r="R466" s="588">
        <v>4.14</v>
      </c>
      <c r="S466" s="588">
        <v>0.0</v>
      </c>
      <c r="T466" s="588">
        <v>0.0</v>
      </c>
      <c r="U466" s="588">
        <v>0.9</v>
      </c>
      <c r="V466" s="416">
        <v>0.78</v>
      </c>
      <c r="W466" s="416">
        <v>3.59</v>
      </c>
      <c r="X466" s="586">
        <v>42597.0</v>
      </c>
      <c r="Y466" s="586">
        <v>42600.53472222222</v>
      </c>
      <c r="Z466" s="438" t="s">
        <v>1914</v>
      </c>
      <c r="AA466" s="438" t="s">
        <v>1915</v>
      </c>
      <c r="AB466" s="586">
        <v>42600.53472222222</v>
      </c>
      <c r="AC466" s="586">
        <v>42606.0</v>
      </c>
      <c r="AD466" s="586">
        <v>42606.0</v>
      </c>
      <c r="AE466" s="438" t="s">
        <v>1916</v>
      </c>
      <c r="AF466" s="438"/>
      <c r="AG466" s="586"/>
      <c r="AH466" s="586"/>
      <c r="AI466" s="589"/>
      <c r="AJ466" s="438"/>
      <c r="AK466" s="588">
        <v>7.17</v>
      </c>
      <c r="AL466" s="589">
        <v>0.0</v>
      </c>
      <c r="AM466" s="438" t="s">
        <v>1917</v>
      </c>
      <c r="AN466" s="438" t="s">
        <v>1918</v>
      </c>
      <c r="AO466" s="438" t="s">
        <v>1919</v>
      </c>
      <c r="AP466" s="438" t="s">
        <v>1920</v>
      </c>
      <c r="AQ466" s="438" t="s">
        <v>4286</v>
      </c>
      <c r="AR466" s="588">
        <v>0.0</v>
      </c>
      <c r="AS466" s="588">
        <v>0.0</v>
      </c>
      <c r="AT466" s="588">
        <v>0.0</v>
      </c>
      <c r="AU466" s="588">
        <v>0.0</v>
      </c>
      <c r="AV466" s="588">
        <v>0.0</v>
      </c>
      <c r="AW466" s="588">
        <v>0.78</v>
      </c>
      <c r="AX466" s="588">
        <v>33.95</v>
      </c>
      <c r="AY466" s="588">
        <v>0.0</v>
      </c>
      <c r="AZ466" s="588">
        <v>0.9</v>
      </c>
      <c r="BA466" s="588">
        <v>59.8</v>
      </c>
      <c r="BB466" s="589">
        <v>24732.0</v>
      </c>
      <c r="BC466" s="438" t="s">
        <v>1922</v>
      </c>
      <c r="BD466" s="438"/>
      <c r="BE466" s="438" t="s">
        <v>1923</v>
      </c>
      <c r="BF466" s="438" t="s">
        <v>1924</v>
      </c>
      <c r="BG466" s="438" t="s">
        <v>1925</v>
      </c>
      <c r="BH466" s="588">
        <v>0.0</v>
      </c>
      <c r="BI466" s="438" t="s">
        <v>1926</v>
      </c>
      <c r="BJ466" s="438" t="s">
        <v>1927</v>
      </c>
      <c r="BK466" s="438" t="s">
        <v>1928</v>
      </c>
      <c r="BL466" s="438" t="s">
        <v>1929</v>
      </c>
      <c r="BM466" s="438" t="s">
        <v>1930</v>
      </c>
      <c r="BN466" s="588">
        <v>29.9</v>
      </c>
      <c r="BO466" s="438" t="s">
        <v>1931</v>
      </c>
      <c r="BP466" s="438" t="s">
        <v>2851</v>
      </c>
      <c r="BQ466" s="438" t="s">
        <v>4287</v>
      </c>
      <c r="BR466" s="438" t="s">
        <v>3604</v>
      </c>
      <c r="BS466" s="438" t="s">
        <v>3605</v>
      </c>
      <c r="BT466" s="438" t="s">
        <v>1936</v>
      </c>
      <c r="BU466" s="589"/>
      <c r="BV466" s="438" t="s">
        <v>1936</v>
      </c>
      <c r="BW466" s="438"/>
      <c r="BX466" s="416">
        <f t="shared" si="3"/>
        <v>7.65</v>
      </c>
      <c r="BY466" s="89" t="s">
        <v>1943</v>
      </c>
      <c r="BZ466" s="89" t="s">
        <v>4288</v>
      </c>
    </row>
    <row r="467" ht="12.75" hidden="1" customHeight="1">
      <c r="A467" s="6">
        <v>9029.0</v>
      </c>
      <c r="B467" s="438" t="s">
        <v>4289</v>
      </c>
      <c r="C467" s="438" t="s">
        <v>4290</v>
      </c>
      <c r="D467" s="586">
        <v>42583.0</v>
      </c>
      <c r="E467" s="438" t="s">
        <v>4291</v>
      </c>
      <c r="F467" s="438" t="s">
        <v>1964</v>
      </c>
      <c r="G467" s="438" t="s">
        <v>1908</v>
      </c>
      <c r="H467" s="438" t="s">
        <v>1909</v>
      </c>
      <c r="I467" s="438" t="s">
        <v>2179</v>
      </c>
      <c r="J467" s="587">
        <v>1.0</v>
      </c>
      <c r="K467" s="416">
        <v>29.9</v>
      </c>
      <c r="L467" s="438" t="s">
        <v>1911</v>
      </c>
      <c r="M467" s="438" t="s">
        <v>4292</v>
      </c>
      <c r="N467" s="438" t="s">
        <v>2181</v>
      </c>
      <c r="O467" s="416">
        <v>1.64</v>
      </c>
      <c r="P467" s="588">
        <v>0.0</v>
      </c>
      <c r="Q467" s="588">
        <v>0.0</v>
      </c>
      <c r="R467" s="588">
        <v>2.07</v>
      </c>
      <c r="S467" s="588">
        <v>0.0</v>
      </c>
      <c r="T467" s="588">
        <v>0.0</v>
      </c>
      <c r="U467" s="588">
        <v>0.45</v>
      </c>
      <c r="V467" s="416">
        <v>0.39</v>
      </c>
      <c r="W467" s="416">
        <v>1.79</v>
      </c>
      <c r="X467" s="586">
        <v>42578.0</v>
      </c>
      <c r="Y467" s="586">
        <v>42590.72986111111</v>
      </c>
      <c r="Z467" s="438" t="s">
        <v>1914</v>
      </c>
      <c r="AA467" s="438" t="s">
        <v>1915</v>
      </c>
      <c r="AB467" s="586">
        <v>42590.72986111111</v>
      </c>
      <c r="AC467" s="586">
        <v>42591.0</v>
      </c>
      <c r="AD467" s="586">
        <v>42591.0</v>
      </c>
      <c r="AE467" s="438" t="s">
        <v>1916</v>
      </c>
      <c r="AF467" s="438"/>
      <c r="AG467" s="586"/>
      <c r="AH467" s="586"/>
      <c r="AI467" s="589"/>
      <c r="AJ467" s="438"/>
      <c r="AK467" s="588">
        <v>3.58</v>
      </c>
      <c r="AL467" s="589">
        <v>0.0</v>
      </c>
      <c r="AM467" s="438" t="s">
        <v>1917</v>
      </c>
      <c r="AN467" s="438" t="s">
        <v>1918</v>
      </c>
      <c r="AO467" s="438" t="s">
        <v>1919</v>
      </c>
      <c r="AP467" s="438" t="s">
        <v>1920</v>
      </c>
      <c r="AQ467" s="438" t="s">
        <v>4293</v>
      </c>
      <c r="AR467" s="588">
        <v>0.0</v>
      </c>
      <c r="AS467" s="588">
        <v>0.0</v>
      </c>
      <c r="AT467" s="588">
        <v>0.0</v>
      </c>
      <c r="AU467" s="588">
        <v>0.0</v>
      </c>
      <c r="AV467" s="588">
        <v>0.0</v>
      </c>
      <c r="AW467" s="588">
        <v>0.41</v>
      </c>
      <c r="AX467" s="588">
        <v>6.04</v>
      </c>
      <c r="AY467" s="588">
        <v>0.0</v>
      </c>
      <c r="AZ467" s="588">
        <v>0.45</v>
      </c>
      <c r="BA467" s="588">
        <v>29.9</v>
      </c>
      <c r="BB467" s="589">
        <v>24732.0</v>
      </c>
      <c r="BC467" s="438" t="s">
        <v>1922</v>
      </c>
      <c r="BD467" s="438"/>
      <c r="BE467" s="438" t="s">
        <v>1923</v>
      </c>
      <c r="BF467" s="438" t="s">
        <v>1924</v>
      </c>
      <c r="BG467" s="438" t="s">
        <v>1925</v>
      </c>
      <c r="BH467" s="588">
        <v>0.0</v>
      </c>
      <c r="BI467" s="438" t="s">
        <v>1926</v>
      </c>
      <c r="BJ467" s="438" t="s">
        <v>1927</v>
      </c>
      <c r="BK467" s="438" t="s">
        <v>1928</v>
      </c>
      <c r="BL467" s="438" t="s">
        <v>1929</v>
      </c>
      <c r="BM467" s="438" t="s">
        <v>1930</v>
      </c>
      <c r="BN467" s="588">
        <v>29.9</v>
      </c>
      <c r="BO467" s="438" t="s">
        <v>1931</v>
      </c>
      <c r="BP467" s="438" t="s">
        <v>1967</v>
      </c>
      <c r="BQ467" s="438" t="s">
        <v>4294</v>
      </c>
      <c r="BR467" s="438" t="s">
        <v>3604</v>
      </c>
      <c r="BS467" s="438" t="s">
        <v>3605</v>
      </c>
      <c r="BT467" s="438" t="s">
        <v>1936</v>
      </c>
      <c r="BU467" s="589"/>
      <c r="BV467" s="438" t="s">
        <v>1936</v>
      </c>
      <c r="BW467" s="438"/>
      <c r="BX467" s="416">
        <f t="shared" si="3"/>
        <v>3.82</v>
      </c>
      <c r="BY467" s="89" t="s">
        <v>1943</v>
      </c>
      <c r="BZ467" s="89" t="s">
        <v>4295</v>
      </c>
    </row>
  </sheetData>
  <autoFilter ref="$A$2:$BZ$467">
    <filterColumn colId="7">
      <colorFilter dxfId="2"/>
    </filterColumn>
  </autoFilter>
  <printOptions/>
  <pageMargins bottom="0.75" footer="0.0" header="0.0" left="0.7" right="0.7" top="0.75"/>
  <pageSetup paperSize="9" orientation="portrait"/>
  <drawing r:id="rId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2.63" defaultRowHeight="15.0"/>
  <cols>
    <col customWidth="1" min="1" max="1" width="11.88"/>
    <col customWidth="1" min="2" max="26" width="8.63"/>
  </cols>
  <sheetData>
    <row r="1" ht="12.75" customHeight="1">
      <c r="A1" s="570" t="s">
        <v>4296</v>
      </c>
    </row>
    <row r="2" ht="12.75" customHeight="1"/>
    <row r="3" ht="12.75" customHeight="1"/>
    <row r="4" ht="12.75" customHeight="1">
      <c r="A4" s="595" t="s">
        <v>4297</v>
      </c>
      <c r="B4" s="596"/>
      <c r="C4" s="596"/>
    </row>
    <row r="5" ht="12.75" customHeight="1">
      <c r="A5" s="597">
        <f>49539.36+122.6</f>
        <v>49661.96</v>
      </c>
    </row>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c r="A28" s="595" t="s">
        <v>4298</v>
      </c>
      <c r="B28" s="596"/>
      <c r="C28" s="596"/>
    </row>
    <row r="29" ht="12.75" customHeight="1">
      <c r="A29" s="597">
        <v>42317.53</v>
      </c>
    </row>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c r="A44" s="595" t="s">
        <v>4299</v>
      </c>
      <c r="B44" s="596"/>
      <c r="C44" s="596"/>
      <c r="D44" s="596"/>
    </row>
    <row r="45" ht="12.75" customHeight="1">
      <c r="A45" s="597">
        <v>406488.2</v>
      </c>
    </row>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A1:U1"/>
  </mergeCells>
  <printOptions/>
  <pageMargins bottom="0.7480314960629921" footer="0.0" header="0.0" left="0.7086614173228347" right="0.7086614173228347" top="0.7480314960629921"/>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7" width="8.63"/>
    <col customWidth="1" min="8" max="8" width="11.75"/>
    <col customWidth="1" min="9" max="9" width="8.63"/>
    <col customWidth="1" min="10" max="10" width="11.75"/>
    <col customWidth="1" min="11" max="11" width="10.38"/>
    <col customWidth="1" min="12" max="12" width="13.75"/>
    <col customWidth="1" min="13" max="13" width="11.75"/>
    <col customWidth="1" min="14" max="14" width="8.63"/>
    <col customWidth="1" min="15" max="15" width="9.75"/>
    <col customWidth="1" min="16" max="26" width="8.63"/>
  </cols>
  <sheetData>
    <row r="1" ht="12.75" customHeight="1"/>
    <row r="2" ht="12.75" customHeight="1">
      <c r="A2" s="570" t="s">
        <v>4300</v>
      </c>
    </row>
    <row r="3" ht="12.75" customHeight="1"/>
    <row r="4" ht="12.75" customHeight="1">
      <c r="A4" s="598" t="s">
        <v>4301</v>
      </c>
      <c r="B4" s="599"/>
      <c r="C4" s="599"/>
      <c r="D4" s="599"/>
      <c r="E4" s="599"/>
      <c r="F4" s="599"/>
      <c r="G4" s="599"/>
      <c r="H4" s="600"/>
    </row>
    <row r="5" ht="12.75" customHeight="1">
      <c r="A5" s="601"/>
      <c r="B5" s="602"/>
      <c r="C5" s="602"/>
      <c r="D5" s="602"/>
      <c r="E5" s="602"/>
      <c r="F5" s="602"/>
      <c r="G5" s="602"/>
      <c r="H5" s="603"/>
    </row>
    <row r="6" ht="12.75" customHeight="1">
      <c r="A6" s="503"/>
      <c r="B6" s="503"/>
      <c r="C6" s="503"/>
      <c r="D6" s="503"/>
      <c r="E6" s="503"/>
      <c r="F6" s="503"/>
      <c r="G6" s="503"/>
      <c r="H6" s="503"/>
    </row>
    <row r="7" ht="12.75" customHeight="1">
      <c r="A7" s="503"/>
      <c r="B7" s="503"/>
      <c r="C7" s="503"/>
      <c r="D7" s="503"/>
      <c r="E7" s="503"/>
      <c r="F7" s="503"/>
      <c r="G7" s="503"/>
      <c r="H7" s="503"/>
    </row>
    <row r="8" ht="12.75" customHeight="1">
      <c r="A8" s="604" t="s">
        <v>4302</v>
      </c>
      <c r="B8" s="455"/>
      <c r="C8" s="455"/>
      <c r="D8" s="455"/>
      <c r="E8" s="455"/>
      <c r="F8" s="455"/>
      <c r="G8" s="455"/>
      <c r="H8" s="456"/>
    </row>
    <row r="9" ht="12.75" customHeight="1">
      <c r="A9" s="503"/>
      <c r="B9" s="503"/>
      <c r="C9" s="503"/>
      <c r="D9" s="503"/>
      <c r="E9" s="503"/>
      <c r="F9" s="503"/>
      <c r="G9" s="503"/>
      <c r="H9" s="503"/>
    </row>
    <row r="10" ht="12.75" customHeight="1">
      <c r="A10" s="503" t="s">
        <v>4303</v>
      </c>
      <c r="B10" s="503"/>
      <c r="C10" s="503"/>
      <c r="D10" s="503" t="s">
        <v>4304</v>
      </c>
      <c r="E10" s="503"/>
      <c r="F10" s="503"/>
      <c r="G10" s="503"/>
      <c r="H10" s="605" t="str">
        <f>'TV Report 1'!H51+'TV Report 2'!H51+'TV Report 3'!H51+'TV Report 4'!H51+#REF!+#REF!</f>
        <v>#REF!</v>
      </c>
    </row>
    <row r="11" ht="12.75" customHeight="1">
      <c r="A11" s="503" t="s">
        <v>4303</v>
      </c>
      <c r="B11" s="503"/>
      <c r="C11" s="503"/>
      <c r="D11" s="503" t="s">
        <v>4305</v>
      </c>
      <c r="E11" s="503"/>
      <c r="F11" s="503"/>
      <c r="G11" s="606"/>
      <c r="H11" s="605" t="str">
        <f>'TV Report 1'!H52+'TV Report 2'!H52+'TV Report 3'!H52+'TV Report 4'!H52+#REF!+#REF!</f>
        <v>#REF!</v>
      </c>
    </row>
    <row r="12" ht="12.75" customHeight="1">
      <c r="A12" s="503" t="s">
        <v>4306</v>
      </c>
      <c r="B12" s="503"/>
      <c r="C12" s="503"/>
      <c r="D12" s="503" t="s">
        <v>4304</v>
      </c>
      <c r="E12" s="503"/>
      <c r="F12" s="503"/>
      <c r="G12" s="607"/>
      <c r="H12" s="607" t="str">
        <f>'TV Report 1'!H53+'TV Report 2'!H53+'TV Report 3'!H53+'TV Report 4'!H53+#REF!+#REF!</f>
        <v>#REF!</v>
      </c>
    </row>
    <row r="13" ht="12.75" customHeight="1">
      <c r="A13" s="503" t="s">
        <v>4306</v>
      </c>
      <c r="B13" s="503"/>
      <c r="C13" s="503"/>
      <c r="D13" s="503" t="s">
        <v>4305</v>
      </c>
      <c r="E13" s="503"/>
      <c r="F13" s="503"/>
      <c r="G13" s="607"/>
      <c r="H13" s="607" t="str">
        <f>'TV Report 1'!H54+'TV Report 2'!H54+'TV Report 3'!H54+'TV Report 4'!H54+#REF!+#REF!</f>
        <v>#REF!</v>
      </c>
    </row>
    <row r="14" ht="12.75" customHeight="1">
      <c r="A14" s="503" t="s">
        <v>1251</v>
      </c>
      <c r="B14" s="503"/>
      <c r="C14" s="503"/>
      <c r="D14" s="503" t="s">
        <v>4307</v>
      </c>
      <c r="E14" s="503"/>
      <c r="F14" s="503"/>
      <c r="G14" s="607"/>
      <c r="H14" s="607" t="str">
        <f>'TV Report 1'!H55+'TV Report 2'!H55+'TV Report 3'!H55+'TV Report 4'!H55+#REF!+#REF!</f>
        <v>#REF!</v>
      </c>
    </row>
    <row r="15" ht="12.75" customHeight="1">
      <c r="A15" s="503" t="s">
        <v>4308</v>
      </c>
      <c r="B15" s="503"/>
      <c r="C15" s="503"/>
      <c r="D15" s="503" t="s">
        <v>4304</v>
      </c>
      <c r="E15" s="503"/>
      <c r="F15" s="503"/>
      <c r="G15" s="607"/>
      <c r="H15" s="607" t="str">
        <f>'TV Report 1'!H56+'TV Report 2'!H56+'TV Report 3'!H56+'TV Report 4'!H56+#REF!+#REF!</f>
        <v>#REF!</v>
      </c>
    </row>
    <row r="16" ht="12.75" customHeight="1">
      <c r="A16" s="503" t="s">
        <v>4308</v>
      </c>
      <c r="B16" s="503"/>
      <c r="C16" s="503"/>
      <c r="D16" s="503" t="s">
        <v>4305</v>
      </c>
      <c r="E16" s="503"/>
      <c r="F16" s="503"/>
      <c r="G16" s="607"/>
      <c r="H16" s="607" t="str">
        <f>'TV Report 1'!H57+'TV Report 2'!H57+'TV Report 3'!H57+'TV Report 4'!H57+#REF!+#REF!</f>
        <v>#REF!</v>
      </c>
    </row>
    <row r="17" ht="12.75" customHeight="1">
      <c r="A17" s="503" t="s">
        <v>1257</v>
      </c>
      <c r="B17" s="503"/>
      <c r="C17" s="503"/>
      <c r="D17" s="503" t="s">
        <v>4309</v>
      </c>
      <c r="E17" s="503"/>
      <c r="F17" s="503"/>
      <c r="G17" s="608"/>
      <c r="H17" s="608" t="str">
        <f>'TV Report 1'!H58+'TV Report 2'!H58+'TV Report 3'!H58+'TV Report 4'!H58+#REF!+#REF!</f>
        <v>#REF!</v>
      </c>
    </row>
    <row r="18" ht="12.75" customHeight="1">
      <c r="A18" s="503"/>
      <c r="B18" s="503"/>
      <c r="C18" s="503"/>
      <c r="D18" s="503"/>
      <c r="E18" s="503"/>
      <c r="F18" s="503" t="s">
        <v>1239</v>
      </c>
      <c r="G18" s="609"/>
      <c r="H18" s="609" t="str">
        <f>SUM(H10:H17)</f>
        <v>#REF!</v>
      </c>
    </row>
    <row r="19" ht="12.75" customHeight="1">
      <c r="A19" s="503"/>
      <c r="B19" s="503"/>
      <c r="C19" s="503"/>
      <c r="D19" s="503"/>
      <c r="E19" s="503"/>
      <c r="F19" s="503"/>
      <c r="G19" s="607"/>
      <c r="H19" s="607"/>
    </row>
    <row r="20" ht="12.75" customHeight="1">
      <c r="A20" s="503"/>
      <c r="B20" s="503"/>
      <c r="C20" s="503"/>
      <c r="D20" s="503"/>
      <c r="E20" s="503"/>
      <c r="F20" s="503"/>
      <c r="G20" s="607"/>
      <c r="H20" s="607"/>
    </row>
    <row r="21" ht="12.75" customHeight="1">
      <c r="A21" s="604" t="s">
        <v>4310</v>
      </c>
      <c r="B21" s="455"/>
      <c r="C21" s="455"/>
      <c r="D21" s="455"/>
      <c r="E21" s="455"/>
      <c r="F21" s="455"/>
      <c r="G21" s="455"/>
      <c r="H21" s="456"/>
    </row>
    <row r="22" ht="51.0" customHeight="1">
      <c r="A22" s="503"/>
      <c r="B22" s="503"/>
      <c r="C22" s="503"/>
      <c r="D22" s="503"/>
      <c r="E22" s="503"/>
      <c r="F22" s="503"/>
      <c r="G22" s="607"/>
      <c r="H22" s="610" t="s">
        <v>1732</v>
      </c>
      <c r="I22" s="610" t="s">
        <v>4311</v>
      </c>
      <c r="J22" s="610" t="s">
        <v>4312</v>
      </c>
      <c r="K22" s="610" t="s">
        <v>4313</v>
      </c>
      <c r="L22" s="610" t="s">
        <v>4314</v>
      </c>
      <c r="M22" s="610" t="s">
        <v>1736</v>
      </c>
    </row>
    <row r="23" ht="12.75" customHeight="1">
      <c r="A23" s="611" t="s">
        <v>4303</v>
      </c>
      <c r="B23" s="503"/>
      <c r="C23" s="503"/>
      <c r="D23" s="503" t="s">
        <v>4304</v>
      </c>
      <c r="E23" s="503"/>
      <c r="F23" s="503"/>
      <c r="G23" s="607"/>
      <c r="H23" s="612" t="str">
        <f>H10</f>
        <v>#REF!</v>
      </c>
      <c r="I23" s="607"/>
      <c r="J23" s="613" t="str">
        <f t="shared" ref="J23:J26" si="1">H23-I5</f>
        <v>#REF!</v>
      </c>
      <c r="K23" s="614" t="str">
        <f t="shared" ref="K23:K26" si="2">J23*0.3</f>
        <v>#REF!</v>
      </c>
      <c r="L23" s="613"/>
      <c r="M23" s="613" t="str">
        <f t="shared" ref="M23:M26" si="3">J23-K23-L23</f>
        <v>#REF!</v>
      </c>
      <c r="O23" s="615"/>
    </row>
    <row r="24" ht="12.75" customHeight="1">
      <c r="A24" s="611" t="s">
        <v>4306</v>
      </c>
      <c r="B24" s="503"/>
      <c r="C24" s="503"/>
      <c r="D24" s="503" t="s">
        <v>4304</v>
      </c>
      <c r="E24" s="503"/>
      <c r="F24" s="503"/>
      <c r="G24" s="607"/>
      <c r="H24" s="612" t="str">
        <f>H12</f>
        <v>#REF!</v>
      </c>
      <c r="I24" s="607"/>
      <c r="J24" s="614" t="str">
        <f t="shared" si="1"/>
        <v>#REF!</v>
      </c>
      <c r="K24" s="614" t="str">
        <f t="shared" si="2"/>
        <v>#REF!</v>
      </c>
      <c r="L24" s="614" t="str">
        <f>#REF!+#REF!</f>
        <v>#REF!</v>
      </c>
      <c r="M24" s="614" t="str">
        <f t="shared" si="3"/>
        <v>#REF!</v>
      </c>
    </row>
    <row r="25" ht="12.75" customHeight="1">
      <c r="A25" s="611" t="s">
        <v>4308</v>
      </c>
      <c r="B25" s="503"/>
      <c r="C25" s="503"/>
      <c r="D25" s="503" t="s">
        <v>1729</v>
      </c>
      <c r="E25" s="503"/>
      <c r="F25" s="503"/>
      <c r="G25" s="607"/>
      <c r="H25" s="612" t="str">
        <f>H15</f>
        <v>#REF!</v>
      </c>
      <c r="I25" s="607"/>
      <c r="J25" s="614" t="str">
        <f t="shared" si="1"/>
        <v>#REF!</v>
      </c>
      <c r="K25" s="614" t="str">
        <f t="shared" si="2"/>
        <v>#REF!</v>
      </c>
      <c r="L25" s="614" t="str">
        <f>'TV Report 1'!H62+'TV Report 2'!H62+'TV Report 3'!H62+'TV Report 4'!H62</f>
        <v>#REF!</v>
      </c>
      <c r="M25" s="614" t="str">
        <f t="shared" si="3"/>
        <v>#REF!</v>
      </c>
    </row>
    <row r="26" ht="12.75" customHeight="1">
      <c r="A26" s="611" t="s">
        <v>1257</v>
      </c>
      <c r="B26" s="503"/>
      <c r="C26" s="503"/>
      <c r="D26" s="503" t="s">
        <v>4309</v>
      </c>
      <c r="E26" s="503"/>
      <c r="F26" s="503"/>
      <c r="G26" s="607"/>
      <c r="H26" s="612" t="str">
        <f>H11+H13+H17+H16</f>
        <v>#REF!</v>
      </c>
      <c r="I26" s="607"/>
      <c r="J26" s="616" t="str">
        <f t="shared" si="1"/>
        <v>#REF!</v>
      </c>
      <c r="K26" s="616" t="str">
        <f t="shared" si="2"/>
        <v>#REF!</v>
      </c>
      <c r="L26" s="616"/>
      <c r="M26" s="616" t="str">
        <f t="shared" si="3"/>
        <v>#REF!</v>
      </c>
    </row>
    <row r="27" ht="12.75" customHeight="1">
      <c r="A27" s="611"/>
      <c r="B27" s="503"/>
      <c r="C27" s="503"/>
      <c r="D27" s="503"/>
      <c r="E27" s="503"/>
      <c r="F27" s="503" t="s">
        <v>1239</v>
      </c>
      <c r="G27" s="609"/>
      <c r="H27" s="617" t="str">
        <f t="shared" ref="H27:M27" si="4">SUM(H23:H26)</f>
        <v>#REF!</v>
      </c>
      <c r="I27" s="617">
        <f t="shared" si="4"/>
        <v>0</v>
      </c>
      <c r="J27" s="617" t="str">
        <f t="shared" si="4"/>
        <v>#REF!</v>
      </c>
      <c r="K27" s="617" t="str">
        <f t="shared" si="4"/>
        <v>#REF!</v>
      </c>
      <c r="L27" s="617" t="str">
        <f t="shared" si="4"/>
        <v>#REF!</v>
      </c>
      <c r="M27" s="617" t="str">
        <f t="shared" si="4"/>
        <v>#REF!</v>
      </c>
    </row>
    <row r="28" ht="12.75" customHeight="1">
      <c r="A28" s="611"/>
      <c r="B28" s="503"/>
      <c r="C28" s="503"/>
      <c r="D28" s="503"/>
      <c r="E28" s="503"/>
      <c r="F28" s="503"/>
      <c r="G28" s="607"/>
      <c r="H28" s="607"/>
      <c r="I28" s="618"/>
      <c r="J28" s="619"/>
      <c r="K28" s="619"/>
      <c r="L28" s="619"/>
      <c r="M28" s="619"/>
    </row>
    <row r="29" ht="12.75" customHeight="1">
      <c r="A29" s="611"/>
      <c r="B29" s="503"/>
      <c r="C29" s="503"/>
      <c r="D29" s="503"/>
      <c r="E29" s="503"/>
      <c r="F29" s="620" t="s">
        <v>4315</v>
      </c>
      <c r="G29" s="619"/>
      <c r="H29" s="619" t="str">
        <f>'TV Report 1'!H59+'TV Report 2'!H59+'TV Report 3'!H59+'TV Report 4'!H59+#REF!+#REF!</f>
        <v>#REF!</v>
      </c>
      <c r="I29" s="619"/>
      <c r="J29" s="619"/>
      <c r="K29" s="619"/>
      <c r="L29" s="619" t="str">
        <f>'TV Report 1'!H62+'TV Report 2'!H62+'TV Report 3'!H62+'TV Report 4'!H62+#REF!+#REF!</f>
        <v>#REF!</v>
      </c>
      <c r="M29" s="619"/>
    </row>
    <row r="30" ht="12.75" customHeight="1">
      <c r="A30" s="611"/>
      <c r="B30" s="503"/>
      <c r="C30" s="503"/>
      <c r="D30" s="503"/>
      <c r="E30" s="503"/>
      <c r="F30" s="620"/>
      <c r="G30" s="619"/>
      <c r="H30" s="621" t="str">
        <f>H27-H29</f>
        <v>#REF!</v>
      </c>
      <c r="I30" s="619"/>
      <c r="J30" s="122"/>
      <c r="K30" s="122"/>
      <c r="L30" s="621" t="str">
        <f>L27-L29</f>
        <v>#REF!</v>
      </c>
    </row>
    <row r="31" ht="12.75" customHeight="1">
      <c r="A31" s="611"/>
      <c r="B31" s="503"/>
      <c r="C31" s="503"/>
      <c r="D31" s="503"/>
      <c r="E31" s="503"/>
      <c r="F31" s="503"/>
      <c r="G31" s="607"/>
      <c r="H31" s="607"/>
      <c r="I31" s="619"/>
    </row>
    <row r="32" ht="12.75" customHeight="1">
      <c r="A32" s="611"/>
      <c r="B32" s="503"/>
      <c r="C32" s="503"/>
      <c r="D32" s="503"/>
      <c r="E32" s="503"/>
      <c r="F32" s="503"/>
      <c r="G32" s="607"/>
      <c r="H32" s="607"/>
      <c r="I32" s="619"/>
    </row>
    <row r="33" ht="12.75" customHeight="1">
      <c r="A33" s="611"/>
      <c r="B33" s="503"/>
      <c r="C33" s="503"/>
      <c r="D33" s="503"/>
      <c r="E33" s="503"/>
      <c r="F33" s="503"/>
      <c r="G33" s="607"/>
      <c r="H33" s="607"/>
      <c r="I33" s="619"/>
    </row>
    <row r="34" ht="12.75" customHeight="1">
      <c r="A34" s="611"/>
      <c r="B34" s="503"/>
      <c r="C34" s="503"/>
      <c r="D34" s="503"/>
      <c r="E34" s="503"/>
      <c r="F34" s="503"/>
      <c r="G34" s="607"/>
      <c r="H34" s="607"/>
      <c r="I34" s="619"/>
    </row>
    <row r="35" ht="12.75" customHeight="1">
      <c r="A35" s="611"/>
      <c r="B35" s="503"/>
      <c r="C35" s="503"/>
      <c r="D35" s="503"/>
      <c r="E35" s="503"/>
      <c r="F35" s="503"/>
      <c r="G35" s="607"/>
      <c r="H35" s="607"/>
      <c r="I35" s="619"/>
    </row>
    <row r="36" ht="12.75" customHeight="1">
      <c r="A36" s="611"/>
      <c r="B36" s="503"/>
      <c r="C36" s="503"/>
      <c r="D36" s="503"/>
      <c r="E36" s="503"/>
      <c r="F36" s="503"/>
      <c r="G36" s="607"/>
      <c r="H36" s="607"/>
      <c r="I36" s="619"/>
    </row>
    <row r="37" ht="12.75" customHeight="1">
      <c r="A37" s="611"/>
      <c r="B37" s="503"/>
      <c r="C37" s="503"/>
      <c r="D37" s="503"/>
      <c r="E37" s="503"/>
      <c r="F37" s="503"/>
      <c r="G37" s="607"/>
      <c r="H37" s="607"/>
      <c r="I37" s="619"/>
    </row>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
    <mergeCell ref="A2:M2"/>
    <mergeCell ref="A4:H5"/>
    <mergeCell ref="A8:H8"/>
    <mergeCell ref="A21:H21"/>
  </mergeCells>
  <printOptions/>
  <pageMargins bottom="0.7480314960629921" footer="0.0" header="0.0" left="0.7086614173228347" right="0.7086614173228347" top="0.7480314960629921"/>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2.63"/>
    <col customWidth="1" min="2" max="2" width="9.25"/>
    <col customWidth="1" min="3" max="6" width="9.13"/>
    <col customWidth="1" min="7" max="7" width="10.25"/>
    <col customWidth="1" min="8" max="8" width="11.75"/>
    <col customWidth="1" min="9" max="10" width="9.13"/>
    <col customWidth="1" min="11" max="26" width="8.63"/>
  </cols>
  <sheetData>
    <row r="1" ht="12.75" customHeight="1">
      <c r="A1" s="503"/>
      <c r="B1" s="503"/>
      <c r="C1" s="503"/>
      <c r="D1" s="503"/>
      <c r="E1" s="503"/>
      <c r="F1" s="503"/>
      <c r="G1" s="503"/>
      <c r="H1" s="503"/>
      <c r="I1" s="503"/>
      <c r="J1" s="503"/>
      <c r="K1" s="503"/>
      <c r="L1" s="503"/>
      <c r="M1" s="503"/>
      <c r="N1" s="503"/>
      <c r="O1" s="503"/>
      <c r="P1" s="503"/>
      <c r="Q1" s="503"/>
      <c r="R1" s="503"/>
      <c r="S1" s="503"/>
      <c r="T1" s="503"/>
      <c r="U1" s="503"/>
      <c r="V1" s="503"/>
      <c r="W1" s="503"/>
      <c r="X1" s="503"/>
      <c r="Y1" s="503"/>
      <c r="Z1" s="503"/>
    </row>
    <row r="2" ht="12.75" customHeight="1">
      <c r="A2" s="570" t="s">
        <v>4316</v>
      </c>
      <c r="K2" s="503"/>
      <c r="L2" s="503"/>
      <c r="M2" s="503"/>
      <c r="N2" s="503"/>
      <c r="O2" s="503"/>
      <c r="P2" s="503"/>
      <c r="Q2" s="503"/>
      <c r="R2" s="503"/>
      <c r="S2" s="503"/>
      <c r="T2" s="503"/>
      <c r="U2" s="503"/>
      <c r="V2" s="503"/>
      <c r="W2" s="503"/>
      <c r="X2" s="503"/>
      <c r="Y2" s="503"/>
      <c r="Z2" s="503"/>
    </row>
    <row r="3" ht="12.75" customHeight="1">
      <c r="A3" s="570"/>
      <c r="B3" s="570"/>
      <c r="C3" s="570"/>
      <c r="D3" s="570"/>
      <c r="E3" s="570"/>
      <c r="F3" s="570"/>
      <c r="G3" s="570"/>
      <c r="H3" s="570"/>
      <c r="I3" s="570"/>
      <c r="J3" s="570"/>
      <c r="K3" s="503"/>
      <c r="L3" s="503"/>
      <c r="M3" s="503"/>
      <c r="N3" s="503"/>
      <c r="O3" s="503"/>
      <c r="P3" s="503"/>
      <c r="Q3" s="503"/>
      <c r="R3" s="503"/>
      <c r="S3" s="503"/>
      <c r="T3" s="503"/>
      <c r="U3" s="503"/>
      <c r="V3" s="503"/>
      <c r="W3" s="503"/>
      <c r="X3" s="503"/>
      <c r="Y3" s="503"/>
      <c r="Z3" s="503"/>
    </row>
    <row r="4" ht="12.75" customHeight="1">
      <c r="A4" s="462" t="s">
        <v>4317</v>
      </c>
      <c r="B4" s="503"/>
      <c r="C4" s="503"/>
      <c r="D4" s="503"/>
      <c r="E4" s="503"/>
      <c r="F4" s="503"/>
      <c r="G4" s="503"/>
      <c r="H4" s="503"/>
      <c r="I4" s="503"/>
      <c r="J4" s="503"/>
      <c r="K4" s="503"/>
      <c r="L4" s="503"/>
      <c r="M4" s="503"/>
      <c r="N4" s="503"/>
      <c r="O4" s="503"/>
      <c r="P4" s="503"/>
      <c r="Q4" s="503"/>
      <c r="R4" s="503"/>
      <c r="S4" s="503"/>
      <c r="T4" s="503"/>
      <c r="U4" s="503"/>
      <c r="V4" s="503"/>
      <c r="W4" s="503"/>
      <c r="X4" s="503"/>
      <c r="Y4" s="503"/>
      <c r="Z4" s="503"/>
    </row>
    <row r="5" ht="12.75" customHeight="1">
      <c r="A5" s="503" t="s">
        <v>4318</v>
      </c>
      <c r="B5" s="503"/>
      <c r="C5" s="503"/>
      <c r="D5" s="503"/>
      <c r="E5" s="503"/>
      <c r="F5" s="503"/>
      <c r="G5" s="503"/>
      <c r="H5" s="503"/>
      <c r="I5" s="503"/>
      <c r="J5" s="503"/>
      <c r="K5" s="503"/>
      <c r="L5" s="503"/>
      <c r="M5" s="503"/>
      <c r="N5" s="503"/>
      <c r="O5" s="503"/>
      <c r="P5" s="503"/>
      <c r="Q5" s="503"/>
      <c r="R5" s="503"/>
      <c r="S5" s="503"/>
      <c r="T5" s="503"/>
      <c r="U5" s="503"/>
      <c r="V5" s="503"/>
      <c r="W5" s="503"/>
      <c r="X5" s="503"/>
      <c r="Y5" s="503"/>
      <c r="Z5" s="503"/>
    </row>
    <row r="6" ht="12.75" customHeight="1">
      <c r="A6" s="503" t="s">
        <v>4319</v>
      </c>
      <c r="B6" s="503"/>
      <c r="C6" s="503"/>
      <c r="D6" s="503"/>
      <c r="E6" s="503"/>
      <c r="F6" s="503"/>
      <c r="G6" s="503"/>
      <c r="H6" s="503"/>
      <c r="I6" s="503"/>
      <c r="J6" s="503"/>
      <c r="K6" s="503"/>
      <c r="L6" s="503"/>
      <c r="M6" s="503"/>
      <c r="N6" s="503"/>
      <c r="O6" s="503"/>
      <c r="P6" s="503"/>
      <c r="Q6" s="503"/>
      <c r="R6" s="503"/>
      <c r="S6" s="503"/>
      <c r="T6" s="503"/>
      <c r="U6" s="503"/>
      <c r="V6" s="503"/>
      <c r="W6" s="503"/>
      <c r="X6" s="503"/>
      <c r="Y6" s="503"/>
      <c r="Z6" s="503"/>
    </row>
    <row r="7" ht="12.75" customHeight="1">
      <c r="A7" s="503" t="s">
        <v>4320</v>
      </c>
      <c r="B7" s="503" t="str">
        <f>#REF!</f>
        <v>#REF!</v>
      </c>
      <c r="C7" s="503"/>
      <c r="D7" s="503"/>
      <c r="E7" s="503"/>
      <c r="F7" s="503"/>
      <c r="G7" s="503"/>
      <c r="H7" s="503"/>
      <c r="I7" s="503"/>
      <c r="J7" s="503"/>
      <c r="K7" s="503"/>
      <c r="L7" s="503"/>
      <c r="M7" s="503"/>
      <c r="N7" s="503"/>
      <c r="O7" s="503"/>
      <c r="P7" s="503"/>
      <c r="Q7" s="503"/>
      <c r="R7" s="503"/>
      <c r="S7" s="503"/>
      <c r="T7" s="503"/>
      <c r="U7" s="503"/>
      <c r="V7" s="503"/>
      <c r="W7" s="503"/>
      <c r="X7" s="503"/>
      <c r="Y7" s="503"/>
      <c r="Z7" s="503"/>
    </row>
    <row r="8" ht="12.75" customHeight="1">
      <c r="A8" s="503"/>
      <c r="B8" s="503"/>
      <c r="C8" s="503"/>
      <c r="D8" s="503"/>
      <c r="E8" s="503"/>
      <c r="F8" s="503"/>
      <c r="G8" s="503"/>
      <c r="H8" s="503"/>
      <c r="I8" s="503"/>
      <c r="J8" s="503"/>
      <c r="K8" s="503"/>
      <c r="L8" s="503"/>
      <c r="M8" s="503"/>
      <c r="N8" s="503"/>
      <c r="O8" s="503"/>
      <c r="P8" s="503"/>
      <c r="Q8" s="503"/>
      <c r="R8" s="503"/>
      <c r="S8" s="503"/>
      <c r="T8" s="503"/>
      <c r="U8" s="503"/>
      <c r="V8" s="503"/>
      <c r="W8" s="503"/>
      <c r="X8" s="503"/>
      <c r="Y8" s="503"/>
      <c r="Z8" s="503"/>
    </row>
    <row r="9" ht="12.75" customHeight="1">
      <c r="A9" s="503"/>
      <c r="B9" s="503"/>
      <c r="C9" s="503"/>
      <c r="D9" s="503"/>
      <c r="E9" s="503"/>
      <c r="F9" s="503"/>
      <c r="G9" s="503"/>
      <c r="H9" s="503"/>
      <c r="I9" s="503"/>
      <c r="J9" s="503"/>
      <c r="K9" s="503"/>
      <c r="L9" s="503"/>
      <c r="M9" s="503"/>
      <c r="N9" s="503"/>
      <c r="O9" s="503"/>
      <c r="P9" s="503"/>
      <c r="Q9" s="503"/>
      <c r="R9" s="503"/>
      <c r="S9" s="503"/>
      <c r="T9" s="503"/>
      <c r="U9" s="503"/>
      <c r="V9" s="503"/>
      <c r="W9" s="503"/>
      <c r="X9" s="503"/>
      <c r="Y9" s="503"/>
      <c r="Z9" s="503"/>
    </row>
    <row r="10" ht="12.75" customHeight="1">
      <c r="A10" s="503"/>
      <c r="B10" s="503"/>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503"/>
    </row>
    <row r="11" ht="12.75" customHeight="1">
      <c r="A11" s="503"/>
      <c r="B11" s="5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row>
    <row r="12" ht="12.75" customHeight="1">
      <c r="A12" s="503"/>
      <c r="B12" s="503"/>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03"/>
    </row>
    <row r="13" ht="12.75" customHeight="1">
      <c r="A13" s="503"/>
      <c r="B13" s="503"/>
      <c r="C13" s="503"/>
      <c r="D13" s="503"/>
      <c r="E13" s="503"/>
      <c r="F13" s="503"/>
      <c r="G13" s="503"/>
      <c r="H13" s="503"/>
      <c r="I13" s="503"/>
      <c r="J13" s="503"/>
      <c r="K13" s="503"/>
      <c r="L13" s="503"/>
      <c r="M13" s="503"/>
      <c r="N13" s="503"/>
      <c r="O13" s="503"/>
      <c r="P13" s="503"/>
      <c r="Q13" s="503"/>
      <c r="R13" s="503"/>
      <c r="S13" s="503"/>
      <c r="T13" s="503"/>
      <c r="U13" s="503"/>
      <c r="V13" s="503"/>
      <c r="W13" s="503"/>
      <c r="X13" s="503"/>
      <c r="Y13" s="503"/>
      <c r="Z13" s="503"/>
    </row>
    <row r="14" ht="12.75" customHeight="1">
      <c r="A14" s="503"/>
      <c r="B14" s="503"/>
      <c r="C14" s="503"/>
      <c r="D14" s="503"/>
      <c r="E14" s="503"/>
      <c r="F14" s="503"/>
      <c r="G14" s="503"/>
      <c r="H14" s="503"/>
      <c r="I14" s="503"/>
      <c r="J14" s="503"/>
      <c r="K14" s="503"/>
      <c r="L14" s="503"/>
      <c r="M14" s="503"/>
      <c r="N14" s="503"/>
      <c r="O14" s="503"/>
      <c r="P14" s="503"/>
      <c r="Q14" s="503"/>
      <c r="R14" s="503"/>
      <c r="S14" s="503"/>
      <c r="T14" s="503"/>
      <c r="U14" s="503"/>
      <c r="V14" s="503"/>
      <c r="W14" s="503"/>
      <c r="X14" s="503"/>
      <c r="Y14" s="503"/>
      <c r="Z14" s="503"/>
    </row>
    <row r="15" ht="12.75" customHeight="1">
      <c r="A15" s="503"/>
      <c r="B15" s="503"/>
      <c r="C15" s="503"/>
      <c r="D15" s="503"/>
      <c r="E15" s="503"/>
      <c r="F15" s="503"/>
      <c r="G15" s="503"/>
      <c r="H15" s="503"/>
      <c r="I15" s="503"/>
      <c r="J15" s="503"/>
      <c r="K15" s="503"/>
      <c r="L15" s="503"/>
      <c r="M15" s="503"/>
      <c r="N15" s="503"/>
      <c r="O15" s="503"/>
      <c r="P15" s="503"/>
      <c r="Q15" s="503"/>
      <c r="R15" s="503"/>
      <c r="S15" s="503"/>
      <c r="T15" s="503"/>
      <c r="U15" s="503"/>
      <c r="V15" s="503"/>
      <c r="W15" s="503"/>
      <c r="X15" s="503"/>
      <c r="Y15" s="503"/>
      <c r="Z15" s="503"/>
    </row>
    <row r="16" ht="12.75" customHeight="1">
      <c r="A16" s="503"/>
      <c r="B16" s="503"/>
      <c r="C16" s="503"/>
      <c r="D16" s="503"/>
      <c r="E16" s="503"/>
      <c r="F16" s="503"/>
      <c r="G16" s="503"/>
      <c r="H16" s="503"/>
      <c r="I16" s="503"/>
      <c r="J16" s="503"/>
      <c r="K16" s="503"/>
      <c r="L16" s="503"/>
      <c r="M16" s="503"/>
      <c r="N16" s="503"/>
      <c r="O16" s="503"/>
      <c r="P16" s="503"/>
      <c r="Q16" s="503"/>
      <c r="R16" s="503"/>
      <c r="S16" s="503"/>
      <c r="T16" s="503"/>
      <c r="U16" s="503"/>
      <c r="V16" s="503"/>
      <c r="W16" s="503"/>
      <c r="X16" s="503"/>
      <c r="Y16" s="503"/>
      <c r="Z16" s="503"/>
    </row>
    <row r="17" ht="12.75" customHeight="1">
      <c r="A17" s="503"/>
      <c r="B17" s="503"/>
      <c r="C17" s="503"/>
      <c r="D17" s="503"/>
      <c r="E17" s="503"/>
      <c r="F17" s="503"/>
      <c r="G17" s="503"/>
      <c r="H17" s="503"/>
      <c r="I17" s="503"/>
      <c r="J17" s="503"/>
      <c r="K17" s="503"/>
      <c r="L17" s="503"/>
      <c r="M17" s="503"/>
      <c r="N17" s="503"/>
      <c r="O17" s="503"/>
      <c r="P17" s="503"/>
      <c r="Q17" s="503"/>
      <c r="R17" s="503"/>
      <c r="S17" s="503"/>
      <c r="T17" s="503"/>
      <c r="U17" s="503"/>
      <c r="V17" s="503"/>
      <c r="W17" s="503"/>
      <c r="X17" s="503"/>
      <c r="Y17" s="503"/>
      <c r="Z17" s="503"/>
    </row>
    <row r="18" ht="12.75" customHeight="1">
      <c r="A18" s="503"/>
      <c r="B18" s="503"/>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503"/>
    </row>
    <row r="19" ht="12.75" customHeight="1">
      <c r="A19" s="503"/>
      <c r="B19" s="503"/>
      <c r="C19" s="503"/>
      <c r="D19" s="503"/>
      <c r="E19" s="503"/>
      <c r="F19" s="503"/>
      <c r="G19" s="503"/>
      <c r="H19" s="503"/>
      <c r="I19" s="503"/>
      <c r="J19" s="503"/>
      <c r="K19" s="503"/>
      <c r="L19" s="503"/>
      <c r="M19" s="503"/>
      <c r="N19" s="503"/>
      <c r="O19" s="503"/>
      <c r="P19" s="503"/>
      <c r="Q19" s="503"/>
      <c r="R19" s="503"/>
      <c r="S19" s="503"/>
      <c r="T19" s="503"/>
      <c r="U19" s="503"/>
      <c r="V19" s="503"/>
      <c r="W19" s="503"/>
      <c r="X19" s="503"/>
      <c r="Y19" s="503"/>
      <c r="Z19" s="503"/>
    </row>
    <row r="20" ht="12.75" customHeight="1">
      <c r="A20" s="503"/>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row>
    <row r="21" ht="12.75" customHeight="1">
      <c r="A21" s="503"/>
      <c r="B21" s="503"/>
      <c r="C21" s="503"/>
      <c r="D21" s="503"/>
      <c r="E21" s="503"/>
      <c r="F21" s="503"/>
      <c r="G21" s="503"/>
      <c r="H21" s="503"/>
      <c r="I21" s="503"/>
      <c r="J21" s="503"/>
      <c r="K21" s="503"/>
      <c r="L21" s="503"/>
      <c r="M21" s="503"/>
      <c r="N21" s="503"/>
      <c r="O21" s="503"/>
      <c r="P21" s="503"/>
      <c r="Q21" s="503"/>
      <c r="R21" s="503"/>
      <c r="S21" s="503"/>
      <c r="T21" s="503"/>
      <c r="U21" s="503"/>
      <c r="V21" s="503"/>
      <c r="W21" s="503"/>
      <c r="X21" s="503"/>
      <c r="Y21" s="503"/>
      <c r="Z21" s="503"/>
    </row>
    <row r="22" ht="12.75" customHeight="1">
      <c r="A22" s="503"/>
      <c r="B22" s="503"/>
      <c r="C22" s="503"/>
      <c r="D22" s="503"/>
      <c r="E22" s="503"/>
      <c r="F22" s="503"/>
      <c r="G22" s="503"/>
      <c r="H22" s="503"/>
      <c r="I22" s="503"/>
      <c r="J22" s="503"/>
      <c r="K22" s="503"/>
      <c r="L22" s="503"/>
      <c r="M22" s="503"/>
      <c r="N22" s="503"/>
      <c r="O22" s="503"/>
      <c r="P22" s="503"/>
      <c r="Q22" s="503"/>
      <c r="R22" s="503"/>
      <c r="S22" s="503"/>
      <c r="T22" s="503"/>
      <c r="U22" s="503"/>
      <c r="V22" s="503"/>
      <c r="W22" s="503"/>
      <c r="X22" s="503"/>
      <c r="Y22" s="503"/>
      <c r="Z22" s="503"/>
    </row>
    <row r="23" ht="12.75" customHeight="1">
      <c r="A23" s="503"/>
      <c r="B23" s="503"/>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row>
    <row r="24" ht="12.75" customHeight="1">
      <c r="A24" s="503"/>
      <c r="B24" s="503"/>
      <c r="C24" s="503"/>
      <c r="D24" s="503"/>
      <c r="E24" s="503"/>
      <c r="F24" s="503"/>
      <c r="G24" s="503"/>
      <c r="H24" s="503"/>
      <c r="I24" s="503"/>
      <c r="J24" s="503"/>
      <c r="K24" s="503"/>
      <c r="L24" s="503"/>
      <c r="M24" s="503"/>
      <c r="N24" s="503"/>
      <c r="O24" s="503"/>
      <c r="P24" s="503"/>
      <c r="Q24" s="503"/>
      <c r="R24" s="503"/>
      <c r="S24" s="503"/>
      <c r="T24" s="503"/>
      <c r="U24" s="503"/>
      <c r="V24" s="503"/>
      <c r="W24" s="503"/>
      <c r="X24" s="503"/>
      <c r="Y24" s="503"/>
      <c r="Z24" s="503"/>
    </row>
    <row r="25" ht="12.75" customHeight="1">
      <c r="A25" s="503"/>
      <c r="B25" s="503"/>
      <c r="C25" s="503"/>
      <c r="D25" s="503"/>
      <c r="E25" s="503"/>
      <c r="F25" s="503"/>
      <c r="G25" s="503"/>
      <c r="H25" s="503"/>
      <c r="I25" s="503"/>
      <c r="J25" s="503"/>
      <c r="K25" s="503"/>
      <c r="L25" s="503"/>
      <c r="M25" s="503"/>
      <c r="N25" s="503"/>
      <c r="O25" s="503"/>
      <c r="P25" s="503"/>
      <c r="Q25" s="503"/>
      <c r="R25" s="503"/>
      <c r="S25" s="503"/>
      <c r="T25" s="503"/>
      <c r="U25" s="503"/>
      <c r="V25" s="503"/>
      <c r="W25" s="503"/>
      <c r="X25" s="503"/>
      <c r="Y25" s="503"/>
      <c r="Z25" s="503"/>
    </row>
    <row r="26" ht="12.75" customHeight="1">
      <c r="A26" s="503"/>
      <c r="B26" s="503"/>
      <c r="C26" s="503"/>
      <c r="D26" s="503"/>
      <c r="E26" s="503"/>
      <c r="F26" s="503"/>
      <c r="G26" s="503"/>
      <c r="H26" s="503"/>
      <c r="I26" s="503"/>
      <c r="J26" s="503"/>
      <c r="K26" s="503"/>
      <c r="L26" s="503"/>
      <c r="M26" s="503"/>
      <c r="N26" s="503"/>
      <c r="O26" s="503"/>
      <c r="P26" s="503"/>
      <c r="Q26" s="503"/>
      <c r="R26" s="503"/>
      <c r="S26" s="503"/>
      <c r="T26" s="503"/>
      <c r="U26" s="503"/>
      <c r="V26" s="503"/>
      <c r="W26" s="503"/>
      <c r="X26" s="503"/>
      <c r="Y26" s="503"/>
      <c r="Z26" s="503"/>
    </row>
    <row r="27" ht="12.75" customHeight="1">
      <c r="A27" s="503"/>
      <c r="B27" s="503"/>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row>
    <row r="28" ht="12.75"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row>
    <row r="29" ht="12.75"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row>
    <row r="30" ht="12.75"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c r="Y30" s="503"/>
      <c r="Z30" s="503"/>
    </row>
    <row r="31" ht="12.75"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row>
    <row r="32" ht="12.75"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row>
    <row r="33" ht="12.75" customHeight="1">
      <c r="A33" s="503"/>
      <c r="B33" s="503"/>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row>
    <row r="34" ht="12.75" customHeight="1">
      <c r="A34" s="503"/>
      <c r="B34" s="503"/>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3"/>
    </row>
    <row r="35" ht="12.75" customHeight="1">
      <c r="A35" s="503"/>
      <c r="B35" s="503"/>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row>
    <row r="36" ht="12.75" customHeight="1">
      <c r="A36" s="503"/>
      <c r="B36" s="503"/>
      <c r="C36" s="503"/>
      <c r="D36" s="503"/>
      <c r="E36" s="503"/>
      <c r="F36" s="503"/>
      <c r="G36" s="503"/>
      <c r="H36" s="503"/>
      <c r="I36" s="503"/>
      <c r="J36" s="503"/>
      <c r="K36" s="503"/>
      <c r="L36" s="503"/>
      <c r="M36" s="503"/>
      <c r="N36" s="503"/>
      <c r="O36" s="503"/>
      <c r="P36" s="503"/>
      <c r="Q36" s="503"/>
      <c r="R36" s="503"/>
      <c r="S36" s="503"/>
      <c r="T36" s="503"/>
      <c r="U36" s="503"/>
      <c r="V36" s="503"/>
      <c r="W36" s="503"/>
      <c r="X36" s="503"/>
      <c r="Y36" s="503"/>
      <c r="Z36" s="503"/>
    </row>
    <row r="37" ht="12.75" customHeight="1">
      <c r="A37" s="503"/>
      <c r="B37" s="503"/>
      <c r="C37" s="503"/>
      <c r="D37" s="503"/>
      <c r="E37" s="503"/>
      <c r="F37" s="503"/>
      <c r="G37" s="503"/>
      <c r="H37" s="503"/>
      <c r="I37" s="503"/>
      <c r="J37" s="503"/>
      <c r="K37" s="503"/>
      <c r="L37" s="503"/>
      <c r="M37" s="503"/>
      <c r="N37" s="503"/>
      <c r="O37" s="503"/>
      <c r="P37" s="503"/>
      <c r="Q37" s="503"/>
      <c r="R37" s="503"/>
      <c r="S37" s="503"/>
      <c r="T37" s="503"/>
      <c r="U37" s="503"/>
      <c r="V37" s="503"/>
      <c r="W37" s="503"/>
      <c r="X37" s="503"/>
      <c r="Y37" s="503"/>
      <c r="Z37" s="503"/>
    </row>
    <row r="38" ht="12.75" customHeight="1">
      <c r="A38" s="503"/>
      <c r="B38" s="503"/>
      <c r="C38" s="503"/>
      <c r="D38" s="503"/>
      <c r="E38" s="503"/>
      <c r="F38" s="503"/>
      <c r="G38" s="503"/>
      <c r="H38" s="503"/>
      <c r="I38" s="503"/>
      <c r="J38" s="503"/>
      <c r="K38" s="503"/>
      <c r="L38" s="503"/>
      <c r="M38" s="503"/>
      <c r="N38" s="503"/>
      <c r="O38" s="503"/>
      <c r="P38" s="503"/>
      <c r="Q38" s="503"/>
      <c r="R38" s="503"/>
      <c r="S38" s="503"/>
      <c r="T38" s="503"/>
      <c r="U38" s="503"/>
      <c r="V38" s="503"/>
      <c r="W38" s="503"/>
      <c r="X38" s="503"/>
      <c r="Y38" s="503"/>
      <c r="Z38" s="503"/>
    </row>
    <row r="39" ht="12.75" customHeight="1">
      <c r="A39" s="503"/>
      <c r="B39" s="503"/>
      <c r="C39" s="503"/>
      <c r="D39" s="503"/>
      <c r="E39" s="503"/>
      <c r="F39" s="503"/>
      <c r="G39" s="503"/>
      <c r="H39" s="503"/>
      <c r="I39" s="503"/>
      <c r="J39" s="503"/>
      <c r="K39" s="503"/>
      <c r="L39" s="503"/>
      <c r="M39" s="503"/>
      <c r="N39" s="503"/>
      <c r="O39" s="503"/>
      <c r="P39" s="503"/>
      <c r="Q39" s="503"/>
      <c r="R39" s="503"/>
      <c r="S39" s="503"/>
      <c r="T39" s="503"/>
      <c r="U39" s="503"/>
      <c r="V39" s="503"/>
      <c r="W39" s="503"/>
      <c r="X39" s="503"/>
      <c r="Y39" s="503"/>
      <c r="Z39" s="503"/>
    </row>
    <row r="40" ht="12.75" customHeight="1">
      <c r="A40" s="503"/>
      <c r="B40" s="503"/>
      <c r="C40" s="503"/>
      <c r="D40" s="503"/>
      <c r="E40" s="503"/>
      <c r="F40" s="503"/>
      <c r="G40" s="503"/>
      <c r="H40" s="503"/>
      <c r="I40" s="503"/>
      <c r="J40" s="503"/>
      <c r="K40" s="503"/>
      <c r="L40" s="503"/>
      <c r="M40" s="503"/>
      <c r="N40" s="503"/>
      <c r="O40" s="503"/>
      <c r="P40" s="503"/>
      <c r="Q40" s="503"/>
      <c r="R40" s="503"/>
      <c r="S40" s="503"/>
      <c r="T40" s="503"/>
      <c r="U40" s="503"/>
      <c r="V40" s="503"/>
      <c r="W40" s="503"/>
      <c r="X40" s="503"/>
      <c r="Y40" s="503"/>
      <c r="Z40" s="503"/>
    </row>
    <row r="41" ht="12.75" customHeight="1">
      <c r="A41" s="503"/>
      <c r="B41" s="503"/>
      <c r="C41" s="503"/>
      <c r="D41" s="503"/>
      <c r="E41" s="503"/>
      <c r="F41" s="503"/>
      <c r="G41" s="503"/>
      <c r="H41" s="503"/>
      <c r="I41" s="503"/>
      <c r="J41" s="503"/>
      <c r="K41" s="503"/>
      <c r="L41" s="503"/>
      <c r="M41" s="503"/>
      <c r="N41" s="503"/>
      <c r="O41" s="503"/>
      <c r="P41" s="503"/>
      <c r="Q41" s="503"/>
      <c r="R41" s="503"/>
      <c r="S41" s="503"/>
      <c r="T41" s="503"/>
      <c r="U41" s="503"/>
      <c r="V41" s="503"/>
      <c r="W41" s="503"/>
      <c r="X41" s="503"/>
      <c r="Y41" s="503"/>
      <c r="Z41" s="503"/>
    </row>
    <row r="42" ht="12.75" customHeight="1">
      <c r="A42" s="503"/>
      <c r="B42" s="503"/>
      <c r="C42" s="503"/>
      <c r="D42" s="503"/>
      <c r="E42" s="503"/>
      <c r="F42" s="503"/>
      <c r="G42" s="503"/>
      <c r="H42" s="503"/>
      <c r="I42" s="503"/>
      <c r="J42" s="503"/>
      <c r="K42" s="503"/>
      <c r="L42" s="503"/>
      <c r="M42" s="503"/>
      <c r="N42" s="503"/>
      <c r="O42" s="503"/>
      <c r="P42" s="503"/>
      <c r="Q42" s="503"/>
      <c r="R42" s="503"/>
      <c r="S42" s="503"/>
      <c r="T42" s="503"/>
      <c r="U42" s="503"/>
      <c r="V42" s="503"/>
      <c r="W42" s="503"/>
      <c r="X42" s="503"/>
      <c r="Y42" s="503"/>
      <c r="Z42" s="503"/>
    </row>
    <row r="43" ht="12.75" customHeight="1">
      <c r="A43" s="503"/>
      <c r="B43" s="503"/>
      <c r="C43" s="503"/>
      <c r="D43" s="503"/>
      <c r="E43" s="503"/>
      <c r="F43" s="503"/>
      <c r="G43" s="503"/>
      <c r="H43" s="503"/>
      <c r="I43" s="503"/>
      <c r="J43" s="503"/>
      <c r="K43" s="503"/>
      <c r="L43" s="503"/>
      <c r="M43" s="503"/>
      <c r="N43" s="503"/>
      <c r="O43" s="503"/>
      <c r="P43" s="503"/>
      <c r="Q43" s="503"/>
      <c r="R43" s="503"/>
      <c r="S43" s="503"/>
      <c r="T43" s="503"/>
      <c r="U43" s="503"/>
      <c r="V43" s="503"/>
      <c r="W43" s="503"/>
      <c r="X43" s="503"/>
      <c r="Y43" s="503"/>
      <c r="Z43" s="503"/>
    </row>
    <row r="44" ht="12.75" customHeight="1">
      <c r="A44" s="503"/>
      <c r="B44" s="503"/>
      <c r="C44" s="503"/>
      <c r="D44" s="503"/>
      <c r="E44" s="503"/>
      <c r="F44" s="503"/>
      <c r="G44" s="503"/>
      <c r="H44" s="503"/>
      <c r="I44" s="503"/>
      <c r="J44" s="503"/>
      <c r="K44" s="503"/>
      <c r="L44" s="503"/>
      <c r="M44" s="503"/>
      <c r="N44" s="503"/>
      <c r="O44" s="503"/>
      <c r="P44" s="503"/>
      <c r="Q44" s="503"/>
      <c r="R44" s="503"/>
      <c r="S44" s="503"/>
      <c r="T44" s="503"/>
      <c r="U44" s="503"/>
      <c r="V44" s="503"/>
      <c r="W44" s="503"/>
      <c r="X44" s="503"/>
      <c r="Y44" s="503"/>
      <c r="Z44" s="503"/>
    </row>
    <row r="45" ht="12.75" customHeight="1">
      <c r="A45" s="503"/>
      <c r="B45" s="503"/>
      <c r="C45" s="503"/>
      <c r="D45" s="503"/>
      <c r="E45" s="503"/>
      <c r="F45" s="503"/>
      <c r="G45" s="503"/>
      <c r="H45" s="503"/>
      <c r="I45" s="503"/>
      <c r="J45" s="503"/>
      <c r="K45" s="503"/>
      <c r="L45" s="503"/>
      <c r="M45" s="503"/>
      <c r="N45" s="503"/>
      <c r="O45" s="503"/>
      <c r="P45" s="503"/>
      <c r="Q45" s="503"/>
      <c r="R45" s="503"/>
      <c r="S45" s="503"/>
      <c r="T45" s="503"/>
      <c r="U45" s="503"/>
      <c r="V45" s="503"/>
      <c r="W45" s="503"/>
      <c r="X45" s="503"/>
      <c r="Y45" s="503"/>
      <c r="Z45" s="503"/>
    </row>
    <row r="46" ht="12.75" customHeight="1">
      <c r="A46" s="503"/>
      <c r="B46" s="503"/>
      <c r="C46" s="503"/>
      <c r="D46" s="503"/>
      <c r="E46" s="503"/>
      <c r="F46" s="503"/>
      <c r="G46" s="503"/>
      <c r="H46" s="503"/>
      <c r="I46" s="503"/>
      <c r="J46" s="503"/>
      <c r="K46" s="503"/>
      <c r="L46" s="503"/>
      <c r="M46" s="503"/>
      <c r="N46" s="503"/>
      <c r="O46" s="503"/>
      <c r="P46" s="503"/>
      <c r="Q46" s="503"/>
      <c r="R46" s="503"/>
      <c r="S46" s="503"/>
      <c r="T46" s="503"/>
      <c r="U46" s="503"/>
      <c r="V46" s="503"/>
      <c r="W46" s="503"/>
      <c r="X46" s="503"/>
      <c r="Y46" s="503"/>
      <c r="Z46" s="503"/>
    </row>
    <row r="47" ht="12.75" customHeight="1">
      <c r="A47" s="503"/>
      <c r="B47" s="503"/>
      <c r="C47" s="503"/>
      <c r="D47" s="503"/>
      <c r="E47" s="503"/>
      <c r="F47" s="503"/>
      <c r="G47" s="503"/>
      <c r="H47" s="503"/>
      <c r="I47" s="503"/>
      <c r="J47" s="503"/>
      <c r="K47" s="503"/>
      <c r="L47" s="503"/>
      <c r="M47" s="503"/>
      <c r="N47" s="503"/>
      <c r="O47" s="503"/>
      <c r="P47" s="503"/>
      <c r="Q47" s="503"/>
      <c r="R47" s="503"/>
      <c r="S47" s="503"/>
      <c r="T47" s="503"/>
      <c r="U47" s="503"/>
      <c r="V47" s="503"/>
      <c r="W47" s="503"/>
      <c r="X47" s="503"/>
      <c r="Y47" s="503"/>
      <c r="Z47" s="503"/>
    </row>
    <row r="48" ht="12.75" customHeight="1">
      <c r="A48" s="503"/>
      <c r="B48" s="503"/>
      <c r="C48" s="503"/>
      <c r="D48" s="503"/>
      <c r="E48" s="503"/>
      <c r="F48" s="503"/>
      <c r="G48" s="503"/>
      <c r="H48" s="503"/>
      <c r="I48" s="503"/>
      <c r="J48" s="503"/>
      <c r="K48" s="503"/>
      <c r="L48" s="503"/>
      <c r="M48" s="503"/>
      <c r="N48" s="503"/>
      <c r="O48" s="503"/>
      <c r="P48" s="503"/>
      <c r="Q48" s="503"/>
      <c r="R48" s="503"/>
      <c r="S48" s="503"/>
      <c r="T48" s="503"/>
      <c r="U48" s="503"/>
      <c r="V48" s="503"/>
      <c r="W48" s="503"/>
      <c r="X48" s="503"/>
      <c r="Y48" s="503"/>
      <c r="Z48" s="503"/>
    </row>
    <row r="49" ht="12.75" customHeight="1">
      <c r="A49" s="503"/>
      <c r="B49" s="503"/>
      <c r="C49" s="503"/>
      <c r="D49" s="503"/>
      <c r="E49" s="503"/>
      <c r="F49" s="503"/>
      <c r="G49" s="503"/>
      <c r="H49" s="503"/>
      <c r="I49" s="503"/>
      <c r="J49" s="503"/>
      <c r="K49" s="503"/>
      <c r="L49" s="503"/>
      <c r="M49" s="503"/>
      <c r="N49" s="503"/>
      <c r="O49" s="503"/>
      <c r="P49" s="503"/>
      <c r="Q49" s="503"/>
      <c r="R49" s="503"/>
      <c r="S49" s="503"/>
      <c r="T49" s="503"/>
      <c r="U49" s="503"/>
      <c r="V49" s="503"/>
      <c r="W49" s="503"/>
      <c r="X49" s="503"/>
      <c r="Y49" s="503"/>
      <c r="Z49" s="503"/>
    </row>
    <row r="50" ht="12.75" customHeight="1">
      <c r="A50" s="622"/>
      <c r="B50" s="622"/>
      <c r="C50" s="622"/>
      <c r="D50" s="622"/>
      <c r="E50" s="622"/>
      <c r="F50" s="622"/>
      <c r="G50" s="623" t="s">
        <v>4321</v>
      </c>
      <c r="H50" s="623" t="s">
        <v>4302</v>
      </c>
      <c r="I50" s="503"/>
      <c r="J50" s="503"/>
      <c r="K50" s="503"/>
      <c r="L50" s="503"/>
      <c r="M50" s="503"/>
      <c r="N50" s="503"/>
      <c r="O50" s="503"/>
      <c r="P50" s="503"/>
      <c r="Q50" s="503"/>
      <c r="R50" s="503"/>
      <c r="S50" s="503"/>
      <c r="T50" s="503"/>
      <c r="U50" s="503"/>
      <c r="V50" s="503"/>
      <c r="W50" s="503"/>
      <c r="X50" s="503"/>
      <c r="Y50" s="503"/>
      <c r="Z50" s="503"/>
    </row>
    <row r="51" ht="12.75" customHeight="1">
      <c r="A51" s="624" t="s">
        <v>4303</v>
      </c>
      <c r="B51" s="625"/>
      <c r="C51" s="625"/>
      <c r="D51" s="624" t="s">
        <v>4304</v>
      </c>
      <c r="E51" s="625"/>
      <c r="F51" s="626"/>
      <c r="G51" s="627"/>
      <c r="H51" s="628" t="str">
        <f t="shared" ref="H51:H58" si="1">G51/$B$7</f>
        <v>#REF!</v>
      </c>
      <c r="I51" s="503"/>
      <c r="J51" s="503"/>
      <c r="K51" s="503"/>
      <c r="L51" s="503"/>
      <c r="M51" s="503"/>
      <c r="N51" s="503"/>
      <c r="O51" s="503"/>
      <c r="P51" s="503"/>
      <c r="Q51" s="503"/>
      <c r="R51" s="503"/>
      <c r="S51" s="503"/>
      <c r="T51" s="503"/>
      <c r="U51" s="503"/>
      <c r="V51" s="503"/>
      <c r="W51" s="503"/>
      <c r="X51" s="503"/>
      <c r="Y51" s="503"/>
      <c r="Z51" s="503"/>
    </row>
    <row r="52" ht="12.75" customHeight="1">
      <c r="A52" s="629" t="s">
        <v>4303</v>
      </c>
      <c r="B52" s="630"/>
      <c r="C52" s="630"/>
      <c r="D52" s="629" t="s">
        <v>4305</v>
      </c>
      <c r="E52" s="630"/>
      <c r="F52" s="631"/>
      <c r="G52" s="632"/>
      <c r="H52" s="633" t="str">
        <f t="shared" si="1"/>
        <v>#REF!</v>
      </c>
      <c r="I52" s="503"/>
      <c r="J52" s="503"/>
      <c r="K52" s="503"/>
      <c r="L52" s="503"/>
      <c r="M52" s="503"/>
      <c r="N52" s="503"/>
      <c r="O52" s="503"/>
      <c r="P52" s="503"/>
      <c r="Q52" s="503"/>
      <c r="R52" s="503"/>
      <c r="S52" s="503"/>
      <c r="T52" s="503"/>
      <c r="U52" s="503"/>
      <c r="V52" s="503"/>
      <c r="W52" s="503"/>
      <c r="X52" s="503"/>
      <c r="Y52" s="503"/>
      <c r="Z52" s="503"/>
    </row>
    <row r="53" ht="12.75" customHeight="1">
      <c r="A53" s="629" t="s">
        <v>4306</v>
      </c>
      <c r="B53" s="630"/>
      <c r="C53" s="630"/>
      <c r="D53" s="629" t="s">
        <v>4304</v>
      </c>
      <c r="E53" s="630"/>
      <c r="F53" s="631"/>
      <c r="G53" s="632"/>
      <c r="H53" s="633" t="str">
        <f t="shared" si="1"/>
        <v>#REF!</v>
      </c>
      <c r="I53" s="503"/>
      <c r="J53" s="503"/>
      <c r="K53" s="503"/>
      <c r="L53" s="503"/>
      <c r="M53" s="503"/>
      <c r="N53" s="503"/>
      <c r="O53" s="503"/>
      <c r="P53" s="503"/>
      <c r="Q53" s="503"/>
      <c r="R53" s="503"/>
      <c r="S53" s="503"/>
      <c r="T53" s="503"/>
      <c r="U53" s="503"/>
      <c r="V53" s="503"/>
      <c r="W53" s="503"/>
      <c r="X53" s="503"/>
      <c r="Y53" s="503"/>
      <c r="Z53" s="503"/>
    </row>
    <row r="54" ht="12.75" customHeight="1">
      <c r="A54" s="629" t="s">
        <v>4306</v>
      </c>
      <c r="B54" s="630"/>
      <c r="C54" s="630"/>
      <c r="D54" s="629" t="s">
        <v>4305</v>
      </c>
      <c r="E54" s="630"/>
      <c r="F54" s="631"/>
      <c r="G54" s="632"/>
      <c r="H54" s="633" t="str">
        <f t="shared" si="1"/>
        <v>#REF!</v>
      </c>
      <c r="I54" s="503"/>
      <c r="J54" s="503"/>
      <c r="K54" s="503"/>
      <c r="L54" s="503"/>
      <c r="M54" s="503"/>
      <c r="N54" s="503"/>
      <c r="O54" s="503"/>
      <c r="P54" s="503"/>
      <c r="Q54" s="503"/>
      <c r="R54" s="503"/>
      <c r="S54" s="503"/>
      <c r="T54" s="503"/>
      <c r="U54" s="503"/>
      <c r="V54" s="503"/>
      <c r="W54" s="503"/>
      <c r="X54" s="503"/>
      <c r="Y54" s="503"/>
      <c r="Z54" s="503"/>
    </row>
    <row r="55" ht="12.75" customHeight="1">
      <c r="A55" s="629" t="s">
        <v>1251</v>
      </c>
      <c r="B55" s="630"/>
      <c r="C55" s="630"/>
      <c r="D55" s="629" t="s">
        <v>4307</v>
      </c>
      <c r="E55" s="630"/>
      <c r="F55" s="631"/>
      <c r="G55" s="632"/>
      <c r="H55" s="633" t="str">
        <f t="shared" si="1"/>
        <v>#REF!</v>
      </c>
      <c r="I55" s="503"/>
      <c r="J55" s="503"/>
      <c r="K55" s="503"/>
      <c r="L55" s="503"/>
      <c r="M55" s="503"/>
      <c r="N55" s="503"/>
      <c r="O55" s="503"/>
      <c r="P55" s="503"/>
      <c r="Q55" s="503"/>
      <c r="R55" s="503"/>
      <c r="S55" s="503"/>
      <c r="T55" s="503"/>
      <c r="U55" s="503"/>
      <c r="V55" s="503"/>
      <c r="W55" s="503"/>
      <c r="X55" s="503"/>
      <c r="Y55" s="503"/>
      <c r="Z55" s="503"/>
    </row>
    <row r="56" ht="12.75" customHeight="1">
      <c r="A56" s="629" t="s">
        <v>4308</v>
      </c>
      <c r="B56" s="630"/>
      <c r="C56" s="630"/>
      <c r="D56" s="629" t="s">
        <v>4304</v>
      </c>
      <c r="E56" s="630"/>
      <c r="F56" s="631"/>
      <c r="G56" s="632">
        <v>8640.0</v>
      </c>
      <c r="H56" s="633" t="str">
        <f t="shared" si="1"/>
        <v>#REF!</v>
      </c>
      <c r="I56" s="503"/>
      <c r="J56" s="503"/>
      <c r="K56" s="503"/>
      <c r="L56" s="503"/>
      <c r="M56" s="503"/>
      <c r="N56" s="503"/>
      <c r="O56" s="503"/>
      <c r="P56" s="503"/>
      <c r="Q56" s="503"/>
      <c r="R56" s="503"/>
      <c r="S56" s="503"/>
      <c r="T56" s="503"/>
      <c r="U56" s="503"/>
      <c r="V56" s="503"/>
      <c r="W56" s="503"/>
      <c r="X56" s="503"/>
      <c r="Y56" s="503"/>
      <c r="Z56" s="503"/>
    </row>
    <row r="57" ht="12.75" customHeight="1">
      <c r="A57" s="629" t="s">
        <v>4308</v>
      </c>
      <c r="B57" s="630"/>
      <c r="C57" s="630"/>
      <c r="D57" s="629" t="s">
        <v>4305</v>
      </c>
      <c r="E57" s="630"/>
      <c r="F57" s="631"/>
      <c r="G57" s="632"/>
      <c r="H57" s="633" t="str">
        <f t="shared" si="1"/>
        <v>#REF!</v>
      </c>
      <c r="I57" s="503"/>
      <c r="J57" s="503"/>
      <c r="K57" s="503"/>
      <c r="L57" s="503"/>
      <c r="M57" s="503"/>
      <c r="N57" s="503"/>
      <c r="O57" s="503"/>
      <c r="P57" s="503"/>
      <c r="Q57" s="503"/>
      <c r="R57" s="503"/>
      <c r="S57" s="503"/>
      <c r="T57" s="503"/>
      <c r="U57" s="503"/>
      <c r="V57" s="503"/>
      <c r="W57" s="503"/>
      <c r="X57" s="503"/>
      <c r="Y57" s="503"/>
      <c r="Z57" s="503"/>
    </row>
    <row r="58" ht="12.75" customHeight="1">
      <c r="A58" s="634" t="s">
        <v>1257</v>
      </c>
      <c r="B58" s="635"/>
      <c r="C58" s="635"/>
      <c r="D58" s="634" t="s">
        <v>4309</v>
      </c>
      <c r="E58" s="635"/>
      <c r="F58" s="636"/>
      <c r="G58" s="637"/>
      <c r="H58" s="638" t="str">
        <f t="shared" si="1"/>
        <v>#REF!</v>
      </c>
      <c r="I58" s="503"/>
      <c r="J58" s="503"/>
      <c r="K58" s="503"/>
      <c r="L58" s="503"/>
      <c r="M58" s="503"/>
      <c r="N58" s="503"/>
      <c r="O58" s="503"/>
      <c r="P58" s="503"/>
      <c r="Q58" s="503"/>
      <c r="R58" s="503"/>
      <c r="S58" s="503"/>
      <c r="T58" s="503"/>
      <c r="U58" s="503"/>
      <c r="V58" s="503"/>
      <c r="W58" s="503"/>
      <c r="X58" s="503"/>
      <c r="Y58" s="503"/>
      <c r="Z58" s="503"/>
    </row>
    <row r="59" ht="12.75" customHeight="1">
      <c r="A59" s="630"/>
      <c r="B59" s="630"/>
      <c r="C59" s="630"/>
      <c r="D59" s="630"/>
      <c r="E59" s="630"/>
      <c r="F59" s="639" t="s">
        <v>1239</v>
      </c>
      <c r="G59" s="640">
        <f t="shared" ref="G59:H59" si="2">SUM(G51:G58)</f>
        <v>8640</v>
      </c>
      <c r="H59" s="641" t="str">
        <f t="shared" si="2"/>
        <v>#REF!</v>
      </c>
      <c r="I59" s="503"/>
      <c r="J59" s="503"/>
      <c r="K59" s="503"/>
      <c r="L59" s="503"/>
      <c r="M59" s="503"/>
      <c r="N59" s="503"/>
      <c r="O59" s="503"/>
      <c r="P59" s="503"/>
      <c r="Q59" s="503"/>
      <c r="R59" s="503"/>
      <c r="S59" s="503"/>
      <c r="T59" s="503"/>
      <c r="U59" s="503"/>
      <c r="V59" s="503"/>
      <c r="W59" s="503"/>
      <c r="X59" s="503"/>
      <c r="Y59" s="503"/>
      <c r="Z59" s="503"/>
    </row>
    <row r="60" ht="12.75" customHeight="1">
      <c r="A60" s="630"/>
      <c r="B60" s="630"/>
      <c r="C60" s="630"/>
      <c r="D60" s="630"/>
      <c r="E60" s="630"/>
      <c r="F60" s="630"/>
      <c r="G60" s="630"/>
      <c r="H60" s="630"/>
      <c r="I60" s="503"/>
      <c r="J60" s="503"/>
      <c r="K60" s="503"/>
      <c r="L60" s="503"/>
      <c r="M60" s="503"/>
      <c r="N60" s="503"/>
      <c r="O60" s="503"/>
      <c r="P60" s="503"/>
      <c r="Q60" s="503"/>
      <c r="R60" s="503"/>
      <c r="S60" s="503"/>
      <c r="T60" s="503"/>
      <c r="U60" s="503"/>
      <c r="V60" s="503"/>
      <c r="W60" s="503"/>
      <c r="X60" s="503"/>
      <c r="Y60" s="503"/>
      <c r="Z60" s="503"/>
    </row>
    <row r="61" ht="12.75" customHeight="1">
      <c r="A61" s="630"/>
      <c r="B61" s="630"/>
      <c r="C61" s="630"/>
      <c r="D61" s="630"/>
      <c r="E61" s="630"/>
      <c r="F61" s="630"/>
      <c r="G61" s="630"/>
      <c r="H61" s="630"/>
      <c r="I61" s="503"/>
      <c r="J61" s="503"/>
      <c r="K61" s="503"/>
      <c r="L61" s="503"/>
      <c r="M61" s="503"/>
      <c r="N61" s="503"/>
      <c r="O61" s="503"/>
      <c r="P61" s="503"/>
      <c r="Q61" s="503"/>
      <c r="R61" s="503"/>
      <c r="S61" s="503"/>
      <c r="T61" s="503"/>
      <c r="U61" s="503"/>
      <c r="V61" s="503"/>
      <c r="W61" s="503"/>
      <c r="X61" s="503"/>
      <c r="Y61" s="503"/>
      <c r="Z61" s="503"/>
    </row>
    <row r="62" ht="12.75" customHeight="1">
      <c r="A62" s="642" t="s">
        <v>4322</v>
      </c>
      <c r="B62" s="643"/>
      <c r="C62" s="643"/>
      <c r="D62" s="643" t="s">
        <v>4323</v>
      </c>
      <c r="E62" s="643"/>
      <c r="F62" s="643"/>
      <c r="G62" s="644">
        <v>13913.0</v>
      </c>
      <c r="H62" s="641" t="str">
        <f>G62/$B$7</f>
        <v>#REF!</v>
      </c>
      <c r="I62" s="503"/>
      <c r="J62" s="503"/>
      <c r="K62" s="503"/>
      <c r="L62" s="503"/>
      <c r="M62" s="503"/>
      <c r="N62" s="503"/>
      <c r="O62" s="503"/>
      <c r="P62" s="503"/>
      <c r="Q62" s="503"/>
      <c r="R62" s="503"/>
      <c r="S62" s="503"/>
      <c r="T62" s="503"/>
      <c r="U62" s="503"/>
      <c r="V62" s="503"/>
      <c r="W62" s="503"/>
      <c r="X62" s="503"/>
      <c r="Y62" s="503"/>
      <c r="Z62" s="503"/>
    </row>
    <row r="63" ht="12.75" customHeight="1">
      <c r="A63" s="503"/>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row>
    <row r="64" ht="12.75"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row>
    <row r="65" ht="12.75"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row>
    <row r="66" ht="12.75"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row>
    <row r="67" ht="12.75"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row>
    <row r="68" ht="12.75"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row>
    <row r="69" ht="12.75" customHeight="1">
      <c r="A69" s="503"/>
      <c r="B69" s="503"/>
      <c r="C69" s="503"/>
      <c r="D69" s="503"/>
      <c r="E69" s="503"/>
      <c r="F69" s="503"/>
      <c r="G69" s="503"/>
      <c r="H69" s="503"/>
      <c r="I69" s="503"/>
      <c r="J69" s="503"/>
      <c r="K69" s="503"/>
      <c r="L69" s="503"/>
      <c r="M69" s="503"/>
      <c r="N69" s="503"/>
      <c r="O69" s="503"/>
      <c r="P69" s="503"/>
      <c r="Q69" s="503"/>
      <c r="R69" s="503"/>
      <c r="S69" s="503"/>
      <c r="T69" s="503"/>
      <c r="U69" s="503"/>
      <c r="V69" s="503"/>
      <c r="W69" s="503"/>
      <c r="X69" s="503"/>
      <c r="Y69" s="503"/>
      <c r="Z69" s="503"/>
    </row>
    <row r="70" ht="12.75" customHeight="1">
      <c r="A70" s="503"/>
      <c r="B70" s="503"/>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row>
    <row r="71" ht="12.75" customHeight="1">
      <c r="A71" s="503"/>
      <c r="B71" s="503"/>
      <c r="C71" s="503"/>
      <c r="D71" s="503"/>
      <c r="E71" s="503"/>
      <c r="F71" s="503"/>
      <c r="G71" s="503"/>
      <c r="H71" s="503"/>
      <c r="I71" s="503"/>
      <c r="J71" s="503"/>
      <c r="K71" s="503"/>
      <c r="L71" s="503"/>
      <c r="M71" s="503"/>
      <c r="N71" s="503"/>
      <c r="O71" s="503"/>
      <c r="P71" s="503"/>
      <c r="Q71" s="503"/>
      <c r="R71" s="503"/>
      <c r="S71" s="503"/>
      <c r="T71" s="503"/>
      <c r="U71" s="503"/>
      <c r="V71" s="503"/>
      <c r="W71" s="503"/>
      <c r="X71" s="503"/>
      <c r="Y71" s="503"/>
      <c r="Z71" s="503"/>
    </row>
    <row r="72" ht="12.75" customHeight="1">
      <c r="A72" s="503"/>
      <c r="B72" s="503"/>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row>
    <row r="73" ht="12.75" customHeight="1">
      <c r="A73" s="503"/>
      <c r="B73" s="503"/>
      <c r="C73" s="503"/>
      <c r="D73" s="503"/>
      <c r="E73" s="503"/>
      <c r="F73" s="503"/>
      <c r="G73" s="503"/>
      <c r="H73" s="503"/>
      <c r="I73" s="503"/>
      <c r="J73" s="503"/>
      <c r="K73" s="503"/>
      <c r="L73" s="503"/>
      <c r="M73" s="503"/>
      <c r="N73" s="503"/>
      <c r="O73" s="503"/>
      <c r="P73" s="503"/>
      <c r="Q73" s="503"/>
      <c r="R73" s="503"/>
      <c r="S73" s="503"/>
      <c r="T73" s="503"/>
      <c r="U73" s="503"/>
      <c r="V73" s="503"/>
      <c r="W73" s="503"/>
      <c r="X73" s="503"/>
      <c r="Y73" s="503"/>
      <c r="Z73" s="503"/>
    </row>
    <row r="74" ht="12.75" customHeight="1">
      <c r="A74" s="503"/>
      <c r="B74" s="503"/>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row>
    <row r="75" ht="12.75" customHeight="1">
      <c r="A75" s="503"/>
      <c r="B75" s="503"/>
      <c r="C75" s="503"/>
      <c r="D75" s="503"/>
      <c r="E75" s="503"/>
      <c r="F75" s="503"/>
      <c r="G75" s="503"/>
      <c r="H75" s="503"/>
      <c r="I75" s="503"/>
      <c r="J75" s="503"/>
      <c r="K75" s="503"/>
      <c r="L75" s="503"/>
      <c r="M75" s="503"/>
      <c r="N75" s="503"/>
      <c r="O75" s="503"/>
      <c r="P75" s="503"/>
      <c r="Q75" s="503"/>
      <c r="R75" s="503"/>
      <c r="S75" s="503"/>
      <c r="T75" s="503"/>
      <c r="U75" s="503"/>
      <c r="V75" s="503"/>
      <c r="W75" s="503"/>
      <c r="X75" s="503"/>
      <c r="Y75" s="503"/>
      <c r="Z75" s="503"/>
    </row>
    <row r="76" ht="12.75" customHeight="1">
      <c r="A76" s="503"/>
      <c r="B76" s="503"/>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row>
    <row r="77" ht="12.75" customHeight="1">
      <c r="A77" s="503"/>
      <c r="B77" s="503"/>
      <c r="C77" s="503"/>
      <c r="D77" s="503"/>
      <c r="E77" s="503"/>
      <c r="F77" s="503"/>
      <c r="G77" s="503"/>
      <c r="H77" s="503"/>
      <c r="I77" s="503"/>
      <c r="J77" s="503"/>
      <c r="K77" s="503"/>
      <c r="L77" s="503"/>
      <c r="M77" s="503"/>
      <c r="N77" s="503"/>
      <c r="O77" s="503"/>
      <c r="P77" s="503"/>
      <c r="Q77" s="503"/>
      <c r="R77" s="503"/>
      <c r="S77" s="503"/>
      <c r="T77" s="503"/>
      <c r="U77" s="503"/>
      <c r="V77" s="503"/>
      <c r="W77" s="503"/>
      <c r="X77" s="503"/>
      <c r="Y77" s="503"/>
      <c r="Z77" s="503"/>
    </row>
    <row r="78" ht="12.75" customHeight="1">
      <c r="A78" s="503"/>
      <c r="B78" s="503"/>
      <c r="C78" s="503"/>
      <c r="D78" s="503"/>
      <c r="E78" s="503"/>
      <c r="F78" s="503"/>
      <c r="G78" s="503"/>
      <c r="H78" s="503"/>
      <c r="I78" s="503"/>
      <c r="J78" s="503"/>
      <c r="K78" s="503"/>
      <c r="L78" s="503"/>
      <c r="M78" s="503"/>
      <c r="N78" s="503"/>
      <c r="O78" s="503"/>
      <c r="P78" s="503"/>
      <c r="Q78" s="503"/>
      <c r="R78" s="503"/>
      <c r="S78" s="503"/>
      <c r="T78" s="503"/>
      <c r="U78" s="503"/>
      <c r="V78" s="503"/>
      <c r="W78" s="503"/>
      <c r="X78" s="503"/>
      <c r="Y78" s="503"/>
      <c r="Z78" s="503"/>
    </row>
    <row r="79" ht="12.75" customHeight="1">
      <c r="A79" s="503"/>
      <c r="B79" s="503"/>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row>
    <row r="80" ht="12.75" customHeight="1">
      <c r="A80" s="503"/>
      <c r="B80" s="503"/>
      <c r="C80" s="503"/>
      <c r="D80" s="503"/>
      <c r="E80" s="503"/>
      <c r="F80" s="503"/>
      <c r="G80" s="503"/>
      <c r="H80" s="503"/>
      <c r="I80" s="503"/>
      <c r="J80" s="503"/>
      <c r="K80" s="503"/>
      <c r="L80" s="503"/>
      <c r="M80" s="503"/>
      <c r="N80" s="503"/>
      <c r="O80" s="503"/>
      <c r="P80" s="503"/>
      <c r="Q80" s="503"/>
      <c r="R80" s="503"/>
      <c r="S80" s="503"/>
      <c r="T80" s="503"/>
      <c r="U80" s="503"/>
      <c r="V80" s="503"/>
      <c r="W80" s="503"/>
      <c r="X80" s="503"/>
      <c r="Y80" s="503"/>
      <c r="Z80" s="503"/>
    </row>
    <row r="81" ht="12.75" customHeight="1">
      <c r="A81" s="503"/>
      <c r="B81" s="503"/>
      <c r="C81" s="503"/>
      <c r="D81" s="503"/>
      <c r="E81" s="503"/>
      <c r="F81" s="503"/>
      <c r="G81" s="503"/>
      <c r="H81" s="503"/>
      <c r="I81" s="503"/>
      <c r="J81" s="503"/>
      <c r="K81" s="503"/>
      <c r="L81" s="503"/>
      <c r="M81" s="503"/>
      <c r="N81" s="503"/>
      <c r="O81" s="503"/>
      <c r="P81" s="503"/>
      <c r="Q81" s="503"/>
      <c r="R81" s="503"/>
      <c r="S81" s="503"/>
      <c r="T81" s="503"/>
      <c r="U81" s="503"/>
      <c r="V81" s="503"/>
      <c r="W81" s="503"/>
      <c r="X81" s="503"/>
      <c r="Y81" s="503"/>
      <c r="Z81" s="503"/>
    </row>
    <row r="82" ht="12.75" customHeight="1">
      <c r="A82" s="503"/>
      <c r="B82" s="503"/>
      <c r="C82" s="503"/>
      <c r="D82" s="503"/>
      <c r="E82" s="503"/>
      <c r="F82" s="503"/>
      <c r="G82" s="503"/>
      <c r="H82" s="503"/>
      <c r="I82" s="503"/>
      <c r="J82" s="503"/>
      <c r="K82" s="503"/>
      <c r="L82" s="503"/>
      <c r="M82" s="503"/>
      <c r="N82" s="503"/>
      <c r="O82" s="503"/>
      <c r="P82" s="503"/>
      <c r="Q82" s="503"/>
      <c r="R82" s="503"/>
      <c r="S82" s="503"/>
      <c r="T82" s="503"/>
      <c r="U82" s="503"/>
      <c r="V82" s="503"/>
      <c r="W82" s="503"/>
      <c r="X82" s="503"/>
      <c r="Y82" s="503"/>
      <c r="Z82" s="503"/>
    </row>
    <row r="83" ht="12.75" customHeight="1">
      <c r="A83" s="503"/>
      <c r="B83" s="503"/>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row>
    <row r="84" ht="12.75" customHeight="1">
      <c r="A84" s="503"/>
      <c r="B84" s="503"/>
      <c r="C84" s="503"/>
      <c r="D84" s="503"/>
      <c r="E84" s="503"/>
      <c r="F84" s="503"/>
      <c r="G84" s="503"/>
      <c r="H84" s="503"/>
      <c r="I84" s="503"/>
      <c r="J84" s="503"/>
      <c r="K84" s="503"/>
      <c r="L84" s="503"/>
      <c r="M84" s="503"/>
      <c r="N84" s="503"/>
      <c r="O84" s="503"/>
      <c r="P84" s="503"/>
      <c r="Q84" s="503"/>
      <c r="R84" s="503"/>
      <c r="S84" s="503"/>
      <c r="T84" s="503"/>
      <c r="U84" s="503"/>
      <c r="V84" s="503"/>
      <c r="W84" s="503"/>
      <c r="X84" s="503"/>
      <c r="Y84" s="503"/>
      <c r="Z84" s="503"/>
    </row>
    <row r="85" ht="12.75" customHeight="1">
      <c r="A85" s="503"/>
      <c r="B85" s="503"/>
      <c r="C85" s="503"/>
      <c r="D85" s="503"/>
      <c r="E85" s="503"/>
      <c r="F85" s="503"/>
      <c r="G85" s="503"/>
      <c r="H85" s="503"/>
      <c r="I85" s="503"/>
      <c r="J85" s="503"/>
      <c r="K85" s="503"/>
      <c r="L85" s="503"/>
      <c r="M85" s="503"/>
      <c r="N85" s="503"/>
      <c r="O85" s="503"/>
      <c r="P85" s="503"/>
      <c r="Q85" s="503"/>
      <c r="R85" s="503"/>
      <c r="S85" s="503"/>
      <c r="T85" s="503"/>
      <c r="U85" s="503"/>
      <c r="V85" s="503"/>
      <c r="W85" s="503"/>
      <c r="X85" s="503"/>
      <c r="Y85" s="503"/>
      <c r="Z85" s="503"/>
    </row>
    <row r="86" ht="12.75" customHeight="1">
      <c r="A86" s="503"/>
      <c r="B86" s="503"/>
      <c r="C86" s="503"/>
      <c r="D86" s="503"/>
      <c r="E86" s="503"/>
      <c r="F86" s="503"/>
      <c r="G86" s="503"/>
      <c r="H86" s="503"/>
      <c r="I86" s="503"/>
      <c r="J86" s="503"/>
      <c r="K86" s="503"/>
      <c r="L86" s="503"/>
      <c r="M86" s="503"/>
      <c r="N86" s="503"/>
      <c r="O86" s="503"/>
      <c r="P86" s="503"/>
      <c r="Q86" s="503"/>
      <c r="R86" s="503"/>
      <c r="S86" s="503"/>
      <c r="T86" s="503"/>
      <c r="U86" s="503"/>
      <c r="V86" s="503"/>
      <c r="W86" s="503"/>
      <c r="X86" s="503"/>
      <c r="Y86" s="503"/>
      <c r="Z86" s="503"/>
    </row>
    <row r="87" ht="12.75" customHeight="1">
      <c r="A87" s="503"/>
      <c r="B87" s="503"/>
      <c r="C87" s="503"/>
      <c r="D87" s="503"/>
      <c r="E87" s="503"/>
      <c r="F87" s="503"/>
      <c r="G87" s="503"/>
      <c r="H87" s="503"/>
      <c r="I87" s="503"/>
      <c r="J87" s="503"/>
      <c r="K87" s="503"/>
      <c r="L87" s="503"/>
      <c r="M87" s="503"/>
      <c r="N87" s="503"/>
      <c r="O87" s="503"/>
      <c r="P87" s="503"/>
      <c r="Q87" s="503"/>
      <c r="R87" s="503"/>
      <c r="S87" s="503"/>
      <c r="T87" s="503"/>
      <c r="U87" s="503"/>
      <c r="V87" s="503"/>
      <c r="W87" s="503"/>
      <c r="X87" s="503"/>
      <c r="Y87" s="503"/>
      <c r="Z87" s="503"/>
    </row>
    <row r="88" ht="12.75" customHeight="1">
      <c r="A88" s="503"/>
      <c r="B88" s="503"/>
      <c r="C88" s="503"/>
      <c r="D88" s="503"/>
      <c r="E88" s="503"/>
      <c r="F88" s="503"/>
      <c r="G88" s="503"/>
      <c r="H88" s="503"/>
      <c r="I88" s="503"/>
      <c r="J88" s="503"/>
      <c r="K88" s="503"/>
      <c r="L88" s="503"/>
      <c r="M88" s="503"/>
      <c r="N88" s="503"/>
      <c r="O88" s="503"/>
      <c r="P88" s="503"/>
      <c r="Q88" s="503"/>
      <c r="R88" s="503"/>
      <c r="S88" s="503"/>
      <c r="T88" s="503"/>
      <c r="U88" s="503"/>
      <c r="V88" s="503"/>
      <c r="W88" s="503"/>
      <c r="X88" s="503"/>
      <c r="Y88" s="503"/>
      <c r="Z88" s="503"/>
    </row>
    <row r="89" ht="12.75" customHeight="1">
      <c r="A89" s="503"/>
      <c r="B89" s="503"/>
      <c r="C89" s="503"/>
      <c r="D89" s="503"/>
      <c r="E89" s="503"/>
      <c r="F89" s="503"/>
      <c r="G89" s="503"/>
      <c r="H89" s="503"/>
      <c r="I89" s="503"/>
      <c r="J89" s="503"/>
      <c r="K89" s="503"/>
      <c r="L89" s="503"/>
      <c r="M89" s="503"/>
      <c r="N89" s="503"/>
      <c r="O89" s="503"/>
      <c r="P89" s="503"/>
      <c r="Q89" s="503"/>
      <c r="R89" s="503"/>
      <c r="S89" s="503"/>
      <c r="T89" s="503"/>
      <c r="U89" s="503"/>
      <c r="V89" s="503"/>
      <c r="W89" s="503"/>
      <c r="X89" s="503"/>
      <c r="Y89" s="503"/>
      <c r="Z89" s="503"/>
    </row>
    <row r="90" ht="12.75" customHeight="1">
      <c r="A90" s="503"/>
      <c r="B90" s="503"/>
      <c r="C90" s="503"/>
      <c r="D90" s="503"/>
      <c r="E90" s="503"/>
      <c r="F90" s="503"/>
      <c r="G90" s="503"/>
      <c r="H90" s="503"/>
      <c r="I90" s="503"/>
      <c r="J90" s="503"/>
      <c r="K90" s="503"/>
      <c r="L90" s="503"/>
      <c r="M90" s="503"/>
      <c r="N90" s="503"/>
      <c r="O90" s="503"/>
      <c r="P90" s="503"/>
      <c r="Q90" s="503"/>
      <c r="R90" s="503"/>
      <c r="S90" s="503"/>
      <c r="T90" s="503"/>
      <c r="U90" s="503"/>
      <c r="V90" s="503"/>
      <c r="W90" s="503"/>
      <c r="X90" s="503"/>
      <c r="Y90" s="503"/>
      <c r="Z90" s="503"/>
    </row>
    <row r="91" ht="12.75" customHeight="1">
      <c r="A91" s="503"/>
      <c r="B91" s="503"/>
      <c r="C91" s="503"/>
      <c r="D91" s="503"/>
      <c r="E91" s="503"/>
      <c r="F91" s="503"/>
      <c r="G91" s="503"/>
      <c r="H91" s="503"/>
      <c r="I91" s="503"/>
      <c r="J91" s="503"/>
      <c r="K91" s="503"/>
      <c r="L91" s="503"/>
      <c r="M91" s="503"/>
      <c r="N91" s="503"/>
      <c r="O91" s="503"/>
      <c r="P91" s="503"/>
      <c r="Q91" s="503"/>
      <c r="R91" s="503"/>
      <c r="S91" s="503"/>
      <c r="T91" s="503"/>
      <c r="U91" s="503"/>
      <c r="V91" s="503"/>
      <c r="W91" s="503"/>
      <c r="X91" s="503"/>
      <c r="Y91" s="503"/>
      <c r="Z91" s="503"/>
    </row>
    <row r="92" ht="12.75" customHeight="1">
      <c r="A92" s="503"/>
      <c r="B92" s="503"/>
      <c r="C92" s="503"/>
      <c r="D92" s="503"/>
      <c r="E92" s="503"/>
      <c r="F92" s="503"/>
      <c r="G92" s="503"/>
      <c r="H92" s="503"/>
      <c r="I92" s="503"/>
      <c r="J92" s="503"/>
      <c r="K92" s="503"/>
      <c r="L92" s="503"/>
      <c r="M92" s="503"/>
      <c r="N92" s="503"/>
      <c r="O92" s="503"/>
      <c r="P92" s="503"/>
      <c r="Q92" s="503"/>
      <c r="R92" s="503"/>
      <c r="S92" s="503"/>
      <c r="T92" s="503"/>
      <c r="U92" s="503"/>
      <c r="V92" s="503"/>
      <c r="W92" s="503"/>
      <c r="X92" s="503"/>
      <c r="Y92" s="503"/>
      <c r="Z92" s="503"/>
    </row>
    <row r="93" ht="12.75" customHeight="1">
      <c r="A93" s="503"/>
      <c r="B93" s="503"/>
      <c r="C93" s="503"/>
      <c r="D93" s="503"/>
      <c r="E93" s="503"/>
      <c r="F93" s="503"/>
      <c r="G93" s="503"/>
      <c r="H93" s="503"/>
      <c r="I93" s="503"/>
      <c r="J93" s="503"/>
      <c r="K93" s="503"/>
      <c r="L93" s="503"/>
      <c r="M93" s="503"/>
      <c r="N93" s="503"/>
      <c r="O93" s="503"/>
      <c r="P93" s="503"/>
      <c r="Q93" s="503"/>
      <c r="R93" s="503"/>
      <c r="S93" s="503"/>
      <c r="T93" s="503"/>
      <c r="U93" s="503"/>
      <c r="V93" s="503"/>
      <c r="W93" s="503"/>
      <c r="X93" s="503"/>
      <c r="Y93" s="503"/>
      <c r="Z93" s="503"/>
    </row>
    <row r="94" ht="12.75" customHeight="1">
      <c r="A94" s="503"/>
      <c r="B94" s="503"/>
      <c r="C94" s="503"/>
      <c r="D94" s="503"/>
      <c r="E94" s="503"/>
      <c r="F94" s="503"/>
      <c r="G94" s="503"/>
      <c r="H94" s="503"/>
      <c r="I94" s="503"/>
      <c r="J94" s="503"/>
      <c r="K94" s="503"/>
      <c r="L94" s="503"/>
      <c r="M94" s="503"/>
      <c r="N94" s="503"/>
      <c r="O94" s="503"/>
      <c r="P94" s="503"/>
      <c r="Q94" s="503"/>
      <c r="R94" s="503"/>
      <c r="S94" s="503"/>
      <c r="T94" s="503"/>
      <c r="U94" s="503"/>
      <c r="V94" s="503"/>
      <c r="W94" s="503"/>
      <c r="X94" s="503"/>
      <c r="Y94" s="503"/>
      <c r="Z94" s="503"/>
    </row>
    <row r="95" ht="12.75" customHeight="1">
      <c r="A95" s="503"/>
      <c r="B95" s="503"/>
      <c r="C95" s="503"/>
      <c r="D95" s="503"/>
      <c r="E95" s="503"/>
      <c r="F95" s="503"/>
      <c r="G95" s="503"/>
      <c r="H95" s="503"/>
      <c r="I95" s="503"/>
      <c r="J95" s="503"/>
      <c r="K95" s="503"/>
      <c r="L95" s="503"/>
      <c r="M95" s="503"/>
      <c r="N95" s="503"/>
      <c r="O95" s="503"/>
      <c r="P95" s="503"/>
      <c r="Q95" s="503"/>
      <c r="R95" s="503"/>
      <c r="S95" s="503"/>
      <c r="T95" s="503"/>
      <c r="U95" s="503"/>
      <c r="V95" s="503"/>
      <c r="W95" s="503"/>
      <c r="X95" s="503"/>
      <c r="Y95" s="503"/>
      <c r="Z95" s="503"/>
    </row>
    <row r="96" ht="12.75" customHeight="1">
      <c r="A96" s="503"/>
      <c r="B96" s="503"/>
      <c r="C96" s="503"/>
      <c r="D96" s="503"/>
      <c r="E96" s="503"/>
      <c r="F96" s="503"/>
      <c r="G96" s="503"/>
      <c r="H96" s="503"/>
      <c r="I96" s="503"/>
      <c r="J96" s="503"/>
      <c r="K96" s="503"/>
      <c r="L96" s="503"/>
      <c r="M96" s="503"/>
      <c r="N96" s="503"/>
      <c r="O96" s="503"/>
      <c r="P96" s="503"/>
      <c r="Q96" s="503"/>
      <c r="R96" s="503"/>
      <c r="S96" s="503"/>
      <c r="T96" s="503"/>
      <c r="U96" s="503"/>
      <c r="V96" s="503"/>
      <c r="W96" s="503"/>
      <c r="X96" s="503"/>
      <c r="Y96" s="503"/>
      <c r="Z96" s="503"/>
    </row>
    <row r="97" ht="12.75" customHeight="1">
      <c r="A97" s="503"/>
      <c r="B97" s="503"/>
      <c r="C97" s="503"/>
      <c r="D97" s="503"/>
      <c r="E97" s="503"/>
      <c r="F97" s="503"/>
      <c r="G97" s="503"/>
      <c r="H97" s="503"/>
      <c r="I97" s="503"/>
      <c r="J97" s="503"/>
      <c r="K97" s="503"/>
      <c r="L97" s="503"/>
      <c r="M97" s="503"/>
      <c r="N97" s="503"/>
      <c r="O97" s="503"/>
      <c r="P97" s="503"/>
      <c r="Q97" s="503"/>
      <c r="R97" s="503"/>
      <c r="S97" s="503"/>
      <c r="T97" s="503"/>
      <c r="U97" s="503"/>
      <c r="V97" s="503"/>
      <c r="W97" s="503"/>
      <c r="X97" s="503"/>
      <c r="Y97" s="503"/>
      <c r="Z97" s="503"/>
    </row>
    <row r="98" ht="12.75" customHeight="1">
      <c r="A98" s="503"/>
      <c r="B98" s="503"/>
      <c r="C98" s="503"/>
      <c r="D98" s="503"/>
      <c r="E98" s="503"/>
      <c r="F98" s="503"/>
      <c r="G98" s="503"/>
      <c r="H98" s="503"/>
      <c r="I98" s="503"/>
      <c r="J98" s="503"/>
      <c r="K98" s="503"/>
      <c r="L98" s="503"/>
      <c r="M98" s="503"/>
      <c r="N98" s="503"/>
      <c r="O98" s="503"/>
      <c r="P98" s="503"/>
      <c r="Q98" s="503"/>
      <c r="R98" s="503"/>
      <c r="S98" s="503"/>
      <c r="T98" s="503"/>
      <c r="U98" s="503"/>
      <c r="V98" s="503"/>
      <c r="W98" s="503"/>
      <c r="X98" s="503"/>
      <c r="Y98" s="503"/>
      <c r="Z98" s="503"/>
    </row>
    <row r="99" ht="12.75" customHeight="1">
      <c r="A99" s="503"/>
      <c r="B99" s="503"/>
      <c r="C99" s="503"/>
      <c r="D99" s="503"/>
      <c r="E99" s="503"/>
      <c r="F99" s="503"/>
      <c r="G99" s="503"/>
      <c r="H99" s="503"/>
      <c r="I99" s="503"/>
      <c r="J99" s="503"/>
      <c r="K99" s="503"/>
      <c r="L99" s="503"/>
      <c r="M99" s="503"/>
      <c r="N99" s="503"/>
      <c r="O99" s="503"/>
      <c r="P99" s="503"/>
      <c r="Q99" s="503"/>
      <c r="R99" s="503"/>
      <c r="S99" s="503"/>
      <c r="T99" s="503"/>
      <c r="U99" s="503"/>
      <c r="V99" s="503"/>
      <c r="W99" s="503"/>
      <c r="X99" s="503"/>
      <c r="Y99" s="503"/>
      <c r="Z99" s="503"/>
    </row>
    <row r="100" ht="12.75" customHeight="1">
      <c r="A100" s="503"/>
      <c r="B100" s="503"/>
      <c r="C100" s="503"/>
      <c r="D100" s="503"/>
      <c r="E100" s="503"/>
      <c r="F100" s="503"/>
      <c r="G100" s="503"/>
      <c r="H100" s="503"/>
      <c r="I100" s="503"/>
      <c r="J100" s="503"/>
      <c r="K100" s="503"/>
      <c r="L100" s="503"/>
      <c r="M100" s="503"/>
      <c r="N100" s="503"/>
      <c r="O100" s="503"/>
      <c r="P100" s="503"/>
      <c r="Q100" s="503"/>
      <c r="R100" s="503"/>
      <c r="S100" s="503"/>
      <c r="T100" s="503"/>
      <c r="U100" s="503"/>
      <c r="V100" s="503"/>
      <c r="W100" s="503"/>
      <c r="X100" s="503"/>
      <c r="Y100" s="503"/>
      <c r="Z100" s="503"/>
    </row>
    <row r="101" ht="12.75" customHeight="1">
      <c r="A101" s="503"/>
      <c r="B101" s="503"/>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row>
    <row r="102" ht="12.75" customHeight="1">
      <c r="A102" s="503"/>
      <c r="B102" s="503"/>
      <c r="C102" s="503"/>
      <c r="D102" s="503"/>
      <c r="E102" s="503"/>
      <c r="F102" s="503"/>
      <c r="G102" s="503"/>
      <c r="H102" s="503"/>
      <c r="I102" s="503"/>
      <c r="J102" s="503"/>
      <c r="K102" s="503"/>
      <c r="L102" s="503"/>
      <c r="M102" s="503"/>
      <c r="N102" s="503"/>
      <c r="O102" s="503"/>
      <c r="P102" s="503"/>
      <c r="Q102" s="503"/>
      <c r="R102" s="503"/>
      <c r="S102" s="503"/>
      <c r="T102" s="503"/>
      <c r="U102" s="503"/>
      <c r="V102" s="503"/>
      <c r="W102" s="503"/>
      <c r="X102" s="503"/>
      <c r="Y102" s="503"/>
      <c r="Z102" s="503"/>
    </row>
    <row r="103" ht="12.75" customHeight="1">
      <c r="A103" s="503"/>
      <c r="B103" s="503"/>
      <c r="C103" s="503"/>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row>
    <row r="104" ht="12.75" customHeight="1">
      <c r="A104" s="503"/>
      <c r="B104" s="503"/>
      <c r="C104" s="503"/>
      <c r="D104" s="503"/>
      <c r="E104" s="503"/>
      <c r="F104" s="503"/>
      <c r="G104" s="503"/>
      <c r="H104" s="503"/>
      <c r="I104" s="503"/>
      <c r="J104" s="503"/>
      <c r="K104" s="503"/>
      <c r="L104" s="503"/>
      <c r="M104" s="503"/>
      <c r="N104" s="503"/>
      <c r="O104" s="503"/>
      <c r="P104" s="503"/>
      <c r="Q104" s="503"/>
      <c r="R104" s="503"/>
      <c r="S104" s="503"/>
      <c r="T104" s="503"/>
      <c r="U104" s="503"/>
      <c r="V104" s="503"/>
      <c r="W104" s="503"/>
      <c r="X104" s="503"/>
      <c r="Y104" s="503"/>
      <c r="Z104" s="503"/>
    </row>
    <row r="105" ht="12.75" customHeight="1">
      <c r="A105" s="503"/>
      <c r="B105" s="503"/>
      <c r="C105" s="503"/>
      <c r="D105" s="503"/>
      <c r="E105" s="503"/>
      <c r="F105" s="503"/>
      <c r="G105" s="503"/>
      <c r="H105" s="503"/>
      <c r="I105" s="503"/>
      <c r="J105" s="503"/>
      <c r="K105" s="503"/>
      <c r="L105" s="503"/>
      <c r="M105" s="503"/>
      <c r="N105" s="503"/>
      <c r="O105" s="503"/>
      <c r="P105" s="503"/>
      <c r="Q105" s="503"/>
      <c r="R105" s="503"/>
      <c r="S105" s="503"/>
      <c r="T105" s="503"/>
      <c r="U105" s="503"/>
      <c r="V105" s="503"/>
      <c r="W105" s="503"/>
      <c r="X105" s="503"/>
      <c r="Y105" s="503"/>
      <c r="Z105" s="503"/>
    </row>
    <row r="106" ht="12.75" customHeight="1">
      <c r="A106" s="503"/>
      <c r="B106" s="503"/>
      <c r="C106" s="503"/>
      <c r="D106" s="503"/>
      <c r="E106" s="503"/>
      <c r="F106" s="503"/>
      <c r="G106" s="503"/>
      <c r="H106" s="503"/>
      <c r="I106" s="503"/>
      <c r="J106" s="503"/>
      <c r="K106" s="503"/>
      <c r="L106" s="503"/>
      <c r="M106" s="503"/>
      <c r="N106" s="503"/>
      <c r="O106" s="503"/>
      <c r="P106" s="503"/>
      <c r="Q106" s="503"/>
      <c r="R106" s="503"/>
      <c r="S106" s="503"/>
      <c r="T106" s="503"/>
      <c r="U106" s="503"/>
      <c r="V106" s="503"/>
      <c r="W106" s="503"/>
      <c r="X106" s="503"/>
      <c r="Y106" s="503"/>
      <c r="Z106" s="503"/>
    </row>
    <row r="107" ht="12.75" customHeight="1">
      <c r="A107" s="503"/>
      <c r="B107" s="503"/>
      <c r="C107" s="503"/>
      <c r="D107" s="503"/>
      <c r="E107" s="503"/>
      <c r="F107" s="503"/>
      <c r="G107" s="503"/>
      <c r="H107" s="503"/>
      <c r="I107" s="503"/>
      <c r="J107" s="503"/>
      <c r="K107" s="503"/>
      <c r="L107" s="503"/>
      <c r="M107" s="503"/>
      <c r="N107" s="503"/>
      <c r="O107" s="503"/>
      <c r="P107" s="503"/>
      <c r="Q107" s="503"/>
      <c r="R107" s="503"/>
      <c r="S107" s="503"/>
      <c r="T107" s="503"/>
      <c r="U107" s="503"/>
      <c r="V107" s="503"/>
      <c r="W107" s="503"/>
      <c r="X107" s="503"/>
      <c r="Y107" s="503"/>
      <c r="Z107" s="503"/>
    </row>
    <row r="108" ht="12.75" customHeight="1">
      <c r="A108" s="503"/>
      <c r="B108" s="503"/>
      <c r="C108" s="503"/>
      <c r="D108" s="503"/>
      <c r="E108" s="503"/>
      <c r="F108" s="503"/>
      <c r="G108" s="503"/>
      <c r="H108" s="503"/>
      <c r="I108" s="503"/>
      <c r="J108" s="503"/>
      <c r="K108" s="503"/>
      <c r="L108" s="503"/>
      <c r="M108" s="503"/>
      <c r="N108" s="503"/>
      <c r="O108" s="503"/>
      <c r="P108" s="503"/>
      <c r="Q108" s="503"/>
      <c r="R108" s="503"/>
      <c r="S108" s="503"/>
      <c r="T108" s="503"/>
      <c r="U108" s="503"/>
      <c r="V108" s="503"/>
      <c r="W108" s="503"/>
      <c r="X108" s="503"/>
      <c r="Y108" s="503"/>
      <c r="Z108" s="503"/>
    </row>
    <row r="109" ht="12.75" customHeight="1">
      <c r="A109" s="503"/>
      <c r="B109" s="503"/>
      <c r="C109" s="503"/>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row>
    <row r="110" ht="12.75" customHeight="1">
      <c r="A110" s="503"/>
      <c r="B110" s="503"/>
      <c r="C110" s="503"/>
      <c r="D110" s="503"/>
      <c r="E110" s="503"/>
      <c r="F110" s="503"/>
      <c r="G110" s="503"/>
      <c r="H110" s="503"/>
      <c r="I110" s="503"/>
      <c r="J110" s="503"/>
      <c r="K110" s="503"/>
      <c r="L110" s="503"/>
      <c r="M110" s="503"/>
      <c r="N110" s="503"/>
      <c r="O110" s="503"/>
      <c r="P110" s="503"/>
      <c r="Q110" s="503"/>
      <c r="R110" s="503"/>
      <c r="S110" s="503"/>
      <c r="T110" s="503"/>
      <c r="U110" s="503"/>
      <c r="V110" s="503"/>
      <c r="W110" s="503"/>
      <c r="X110" s="503"/>
      <c r="Y110" s="503"/>
      <c r="Z110" s="503"/>
    </row>
    <row r="111" ht="12.75" customHeight="1">
      <c r="A111" s="503"/>
      <c r="B111" s="503"/>
      <c r="C111" s="503"/>
      <c r="D111" s="503"/>
      <c r="E111" s="503"/>
      <c r="F111" s="503"/>
      <c r="G111" s="503"/>
      <c r="H111" s="503"/>
      <c r="I111" s="503"/>
      <c r="J111" s="503"/>
      <c r="K111" s="503"/>
      <c r="L111" s="503"/>
      <c r="M111" s="503"/>
      <c r="N111" s="503"/>
      <c r="O111" s="503"/>
      <c r="P111" s="503"/>
      <c r="Q111" s="503"/>
      <c r="R111" s="503"/>
      <c r="S111" s="503"/>
      <c r="T111" s="503"/>
      <c r="U111" s="503"/>
      <c r="V111" s="503"/>
      <c r="W111" s="503"/>
      <c r="X111" s="503"/>
      <c r="Y111" s="503"/>
      <c r="Z111" s="503"/>
    </row>
    <row r="112" ht="12.75" customHeight="1">
      <c r="A112" s="503"/>
      <c r="B112" s="503"/>
      <c r="C112" s="503"/>
      <c r="D112" s="503"/>
      <c r="E112" s="503"/>
      <c r="F112" s="503"/>
      <c r="G112" s="503"/>
      <c r="H112" s="503"/>
      <c r="I112" s="503"/>
      <c r="J112" s="503"/>
      <c r="K112" s="503"/>
      <c r="L112" s="503"/>
      <c r="M112" s="503"/>
      <c r="N112" s="503"/>
      <c r="O112" s="503"/>
      <c r="P112" s="503"/>
      <c r="Q112" s="503"/>
      <c r="R112" s="503"/>
      <c r="S112" s="503"/>
      <c r="T112" s="503"/>
      <c r="U112" s="503"/>
      <c r="V112" s="503"/>
      <c r="W112" s="503"/>
      <c r="X112" s="503"/>
      <c r="Y112" s="503"/>
      <c r="Z112" s="503"/>
    </row>
    <row r="113" ht="12.75" customHeight="1">
      <c r="A113" s="503"/>
      <c r="B113" s="503"/>
      <c r="C113" s="503"/>
      <c r="D113" s="503"/>
      <c r="E113" s="503"/>
      <c r="F113" s="503"/>
      <c r="G113" s="503"/>
      <c r="H113" s="503"/>
      <c r="I113" s="503"/>
      <c r="J113" s="503"/>
      <c r="K113" s="503"/>
      <c r="L113" s="503"/>
      <c r="M113" s="503"/>
      <c r="N113" s="503"/>
      <c r="O113" s="503"/>
      <c r="P113" s="503"/>
      <c r="Q113" s="503"/>
      <c r="R113" s="503"/>
      <c r="S113" s="503"/>
      <c r="T113" s="503"/>
      <c r="U113" s="503"/>
      <c r="V113" s="503"/>
      <c r="W113" s="503"/>
      <c r="X113" s="503"/>
      <c r="Y113" s="503"/>
      <c r="Z113" s="503"/>
    </row>
    <row r="114" ht="12.75" customHeight="1">
      <c r="A114" s="503"/>
      <c r="B114" s="503"/>
      <c r="C114" s="503"/>
      <c r="D114" s="503"/>
      <c r="E114" s="503"/>
      <c r="F114" s="503"/>
      <c r="G114" s="503"/>
      <c r="H114" s="503"/>
      <c r="I114" s="503"/>
      <c r="J114" s="503"/>
      <c r="K114" s="503"/>
      <c r="L114" s="503"/>
      <c r="M114" s="503"/>
      <c r="N114" s="503"/>
      <c r="O114" s="503"/>
      <c r="P114" s="503"/>
      <c r="Q114" s="503"/>
      <c r="R114" s="503"/>
      <c r="S114" s="503"/>
      <c r="T114" s="503"/>
      <c r="U114" s="503"/>
      <c r="V114" s="503"/>
      <c r="W114" s="503"/>
      <c r="X114" s="503"/>
      <c r="Y114" s="503"/>
      <c r="Z114" s="503"/>
    </row>
    <row r="115" ht="12.75" customHeight="1">
      <c r="A115" s="503"/>
      <c r="B115" s="503"/>
      <c r="C115" s="503"/>
      <c r="D115" s="503"/>
      <c r="E115" s="503"/>
      <c r="F115" s="503"/>
      <c r="G115" s="503"/>
      <c r="H115" s="503"/>
      <c r="I115" s="503"/>
      <c r="J115" s="503"/>
      <c r="K115" s="503"/>
      <c r="L115" s="503"/>
      <c r="M115" s="503"/>
      <c r="N115" s="503"/>
      <c r="O115" s="503"/>
      <c r="P115" s="503"/>
      <c r="Q115" s="503"/>
      <c r="R115" s="503"/>
      <c r="S115" s="503"/>
      <c r="T115" s="503"/>
      <c r="U115" s="503"/>
      <c r="V115" s="503"/>
      <c r="W115" s="503"/>
      <c r="X115" s="503"/>
      <c r="Y115" s="503"/>
      <c r="Z115" s="503"/>
    </row>
    <row r="116" ht="12.75" customHeight="1">
      <c r="A116" s="503"/>
      <c r="B116" s="503"/>
      <c r="C116" s="503"/>
      <c r="D116" s="503"/>
      <c r="E116" s="503"/>
      <c r="F116" s="503"/>
      <c r="G116" s="503"/>
      <c r="H116" s="503"/>
      <c r="I116" s="503"/>
      <c r="J116" s="503"/>
      <c r="K116" s="503"/>
      <c r="L116" s="503"/>
      <c r="M116" s="503"/>
      <c r="N116" s="503"/>
      <c r="O116" s="503"/>
      <c r="P116" s="503"/>
      <c r="Q116" s="503"/>
      <c r="R116" s="503"/>
      <c r="S116" s="503"/>
      <c r="T116" s="503"/>
      <c r="U116" s="503"/>
      <c r="V116" s="503"/>
      <c r="W116" s="503"/>
      <c r="X116" s="503"/>
      <c r="Y116" s="503"/>
      <c r="Z116" s="503"/>
    </row>
    <row r="117" ht="12.75" customHeight="1">
      <c r="A117" s="503"/>
      <c r="B117" s="503"/>
      <c r="C117" s="503"/>
      <c r="D117" s="503"/>
      <c r="E117" s="503"/>
      <c r="F117" s="503"/>
      <c r="G117" s="503"/>
      <c r="H117" s="503"/>
      <c r="I117" s="503"/>
      <c r="J117" s="503"/>
      <c r="K117" s="503"/>
      <c r="L117" s="503"/>
      <c r="M117" s="503"/>
      <c r="N117" s="503"/>
      <c r="O117" s="503"/>
      <c r="P117" s="503"/>
      <c r="Q117" s="503"/>
      <c r="R117" s="503"/>
      <c r="S117" s="503"/>
      <c r="T117" s="503"/>
      <c r="U117" s="503"/>
      <c r="V117" s="503"/>
      <c r="W117" s="503"/>
      <c r="X117" s="503"/>
      <c r="Y117" s="503"/>
      <c r="Z117" s="503"/>
    </row>
    <row r="118" ht="12.75" customHeight="1">
      <c r="A118" s="503"/>
      <c r="B118" s="503"/>
      <c r="C118" s="503"/>
      <c r="D118" s="503"/>
      <c r="E118" s="503"/>
      <c r="F118" s="503"/>
      <c r="G118" s="503"/>
      <c r="H118" s="503"/>
      <c r="I118" s="503"/>
      <c r="J118" s="503"/>
      <c r="K118" s="503"/>
      <c r="L118" s="503"/>
      <c r="M118" s="503"/>
      <c r="N118" s="503"/>
      <c r="O118" s="503"/>
      <c r="P118" s="503"/>
      <c r="Q118" s="503"/>
      <c r="R118" s="503"/>
      <c r="S118" s="503"/>
      <c r="T118" s="503"/>
      <c r="U118" s="503"/>
      <c r="V118" s="503"/>
      <c r="W118" s="503"/>
      <c r="X118" s="503"/>
      <c r="Y118" s="503"/>
      <c r="Z118" s="503"/>
    </row>
    <row r="119" ht="12.75" customHeight="1">
      <c r="A119" s="503"/>
      <c r="B119" s="503"/>
      <c r="C119" s="503"/>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row>
    <row r="120" ht="12.75" customHeight="1">
      <c r="A120" s="503"/>
      <c r="B120" s="503"/>
      <c r="C120" s="503"/>
      <c r="D120" s="503"/>
      <c r="E120" s="503"/>
      <c r="F120" s="503"/>
      <c r="G120" s="503"/>
      <c r="H120" s="503"/>
      <c r="I120" s="503"/>
      <c r="J120" s="503"/>
      <c r="K120" s="503"/>
      <c r="L120" s="503"/>
      <c r="M120" s="503"/>
      <c r="N120" s="503"/>
      <c r="O120" s="503"/>
      <c r="P120" s="503"/>
      <c r="Q120" s="503"/>
      <c r="R120" s="503"/>
      <c r="S120" s="503"/>
      <c r="T120" s="503"/>
      <c r="U120" s="503"/>
      <c r="V120" s="503"/>
      <c r="W120" s="503"/>
      <c r="X120" s="503"/>
      <c r="Y120" s="503"/>
      <c r="Z120" s="503"/>
    </row>
    <row r="121" ht="12.75" customHeight="1">
      <c r="A121" s="503"/>
      <c r="B121" s="503"/>
      <c r="C121" s="503"/>
      <c r="D121" s="503"/>
      <c r="E121" s="503"/>
      <c r="F121" s="503"/>
      <c r="G121" s="503"/>
      <c r="H121" s="503"/>
      <c r="I121" s="503"/>
      <c r="J121" s="503"/>
      <c r="K121" s="503"/>
      <c r="L121" s="503"/>
      <c r="M121" s="503"/>
      <c r="N121" s="503"/>
      <c r="O121" s="503"/>
      <c r="P121" s="503"/>
      <c r="Q121" s="503"/>
      <c r="R121" s="503"/>
      <c r="S121" s="503"/>
      <c r="T121" s="503"/>
      <c r="U121" s="503"/>
      <c r="V121" s="503"/>
      <c r="W121" s="503"/>
      <c r="X121" s="503"/>
      <c r="Y121" s="503"/>
      <c r="Z121" s="503"/>
    </row>
    <row r="122" ht="12.75" customHeight="1">
      <c r="A122" s="503"/>
      <c r="B122" s="503"/>
      <c r="C122" s="503"/>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row>
    <row r="123" ht="12.75" customHeight="1">
      <c r="A123" s="503"/>
      <c r="B123" s="503"/>
      <c r="C123" s="503"/>
      <c r="D123" s="503"/>
      <c r="E123" s="503"/>
      <c r="F123" s="503"/>
      <c r="G123" s="503"/>
      <c r="H123" s="503"/>
      <c r="I123" s="503"/>
      <c r="J123" s="503"/>
      <c r="K123" s="503"/>
      <c r="L123" s="503"/>
      <c r="M123" s="503"/>
      <c r="N123" s="503"/>
      <c r="O123" s="503"/>
      <c r="P123" s="503"/>
      <c r="Q123" s="503"/>
      <c r="R123" s="503"/>
      <c r="S123" s="503"/>
      <c r="T123" s="503"/>
      <c r="U123" s="503"/>
      <c r="V123" s="503"/>
      <c r="W123" s="503"/>
      <c r="X123" s="503"/>
      <c r="Y123" s="503"/>
      <c r="Z123" s="503"/>
    </row>
    <row r="124" ht="12.75" customHeight="1">
      <c r="A124" s="503"/>
      <c r="B124" s="503"/>
      <c r="C124" s="503"/>
      <c r="D124" s="503"/>
      <c r="E124" s="503"/>
      <c r="F124" s="503"/>
      <c r="G124" s="503"/>
      <c r="H124" s="503"/>
      <c r="I124" s="503"/>
      <c r="J124" s="503"/>
      <c r="K124" s="503"/>
      <c r="L124" s="503"/>
      <c r="M124" s="503"/>
      <c r="N124" s="503"/>
      <c r="O124" s="503"/>
      <c r="P124" s="503"/>
      <c r="Q124" s="503"/>
      <c r="R124" s="503"/>
      <c r="S124" s="503"/>
      <c r="T124" s="503"/>
      <c r="U124" s="503"/>
      <c r="V124" s="503"/>
      <c r="W124" s="503"/>
      <c r="X124" s="503"/>
      <c r="Y124" s="503"/>
      <c r="Z124" s="503"/>
    </row>
    <row r="125" ht="12.75" customHeight="1">
      <c r="A125" s="503"/>
      <c r="B125" s="503"/>
      <c r="C125" s="503"/>
      <c r="D125" s="503"/>
      <c r="E125" s="503"/>
      <c r="F125" s="503"/>
      <c r="G125" s="503"/>
      <c r="H125" s="503"/>
      <c r="I125" s="503"/>
      <c r="J125" s="503"/>
      <c r="K125" s="503"/>
      <c r="L125" s="503"/>
      <c r="M125" s="503"/>
      <c r="N125" s="503"/>
      <c r="O125" s="503"/>
      <c r="P125" s="503"/>
      <c r="Q125" s="503"/>
      <c r="R125" s="503"/>
      <c r="S125" s="503"/>
      <c r="T125" s="503"/>
      <c r="U125" s="503"/>
      <c r="V125" s="503"/>
      <c r="W125" s="503"/>
      <c r="X125" s="503"/>
      <c r="Y125" s="503"/>
      <c r="Z125" s="503"/>
    </row>
    <row r="126" ht="12.75" customHeight="1">
      <c r="A126" s="503"/>
      <c r="B126" s="503"/>
      <c r="C126" s="503"/>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row>
    <row r="127" ht="12.75" customHeight="1">
      <c r="A127" s="503"/>
      <c r="B127" s="503"/>
      <c r="C127" s="503"/>
      <c r="D127" s="503"/>
      <c r="E127" s="503"/>
      <c r="F127" s="503"/>
      <c r="G127" s="503"/>
      <c r="H127" s="503"/>
      <c r="I127" s="503"/>
      <c r="J127" s="503"/>
      <c r="K127" s="503"/>
      <c r="L127" s="503"/>
      <c r="M127" s="503"/>
      <c r="N127" s="503"/>
      <c r="O127" s="503"/>
      <c r="P127" s="503"/>
      <c r="Q127" s="503"/>
      <c r="R127" s="503"/>
      <c r="S127" s="503"/>
      <c r="T127" s="503"/>
      <c r="U127" s="503"/>
      <c r="V127" s="503"/>
      <c r="W127" s="503"/>
      <c r="X127" s="503"/>
      <c r="Y127" s="503"/>
      <c r="Z127" s="503"/>
    </row>
    <row r="128" ht="12.75" customHeight="1">
      <c r="A128" s="503"/>
      <c r="B128" s="503"/>
      <c r="C128" s="503"/>
      <c r="D128" s="503"/>
      <c r="E128" s="503"/>
      <c r="F128" s="503"/>
      <c r="G128" s="503"/>
      <c r="H128" s="503"/>
      <c r="I128" s="503"/>
      <c r="J128" s="503"/>
      <c r="K128" s="503"/>
      <c r="L128" s="503"/>
      <c r="M128" s="503"/>
      <c r="N128" s="503"/>
      <c r="O128" s="503"/>
      <c r="P128" s="503"/>
      <c r="Q128" s="503"/>
      <c r="R128" s="503"/>
      <c r="S128" s="503"/>
      <c r="T128" s="503"/>
      <c r="U128" s="503"/>
      <c r="V128" s="503"/>
      <c r="W128" s="503"/>
      <c r="X128" s="503"/>
      <c r="Y128" s="503"/>
      <c r="Z128" s="503"/>
    </row>
    <row r="129" ht="12.75" customHeight="1">
      <c r="A129" s="503"/>
      <c r="B129" s="503"/>
      <c r="C129" s="503"/>
      <c r="D129" s="503"/>
      <c r="E129" s="503"/>
      <c r="F129" s="503"/>
      <c r="G129" s="503"/>
      <c r="H129" s="503"/>
      <c r="I129" s="503"/>
      <c r="J129" s="503"/>
      <c r="K129" s="503"/>
      <c r="L129" s="503"/>
      <c r="M129" s="503"/>
      <c r="N129" s="503"/>
      <c r="O129" s="503"/>
      <c r="P129" s="503"/>
      <c r="Q129" s="503"/>
      <c r="R129" s="503"/>
      <c r="S129" s="503"/>
      <c r="T129" s="503"/>
      <c r="U129" s="503"/>
      <c r="V129" s="503"/>
      <c r="W129" s="503"/>
      <c r="X129" s="503"/>
      <c r="Y129" s="503"/>
      <c r="Z129" s="503"/>
    </row>
    <row r="130" ht="12.75" customHeight="1">
      <c r="A130" s="503"/>
      <c r="B130" s="503"/>
      <c r="C130" s="503"/>
      <c r="D130" s="503"/>
      <c r="E130" s="503"/>
      <c r="F130" s="503"/>
      <c r="G130" s="503"/>
      <c r="H130" s="503"/>
      <c r="I130" s="503"/>
      <c r="J130" s="503"/>
      <c r="K130" s="503"/>
      <c r="L130" s="503"/>
      <c r="M130" s="503"/>
      <c r="N130" s="503"/>
      <c r="O130" s="503"/>
      <c r="P130" s="503"/>
      <c r="Q130" s="503"/>
      <c r="R130" s="503"/>
      <c r="S130" s="503"/>
      <c r="T130" s="503"/>
      <c r="U130" s="503"/>
      <c r="V130" s="503"/>
      <c r="W130" s="503"/>
      <c r="X130" s="503"/>
      <c r="Y130" s="503"/>
      <c r="Z130" s="503"/>
    </row>
    <row r="131" ht="12.75" customHeight="1">
      <c r="A131" s="503"/>
      <c r="B131" s="503"/>
      <c r="C131" s="503"/>
      <c r="D131" s="503"/>
      <c r="E131" s="503"/>
      <c r="F131" s="503"/>
      <c r="G131" s="503"/>
      <c r="H131" s="503"/>
      <c r="I131" s="503"/>
      <c r="J131" s="503"/>
      <c r="K131" s="503"/>
      <c r="L131" s="503"/>
      <c r="M131" s="503"/>
      <c r="N131" s="503"/>
      <c r="O131" s="503"/>
      <c r="P131" s="503"/>
      <c r="Q131" s="503"/>
      <c r="R131" s="503"/>
      <c r="S131" s="503"/>
      <c r="T131" s="503"/>
      <c r="U131" s="503"/>
      <c r="V131" s="503"/>
      <c r="W131" s="503"/>
      <c r="X131" s="503"/>
      <c r="Y131" s="503"/>
      <c r="Z131" s="503"/>
    </row>
    <row r="132" ht="12.75" customHeight="1">
      <c r="A132" s="503"/>
      <c r="B132" s="503"/>
      <c r="C132" s="503"/>
      <c r="D132" s="503"/>
      <c r="E132" s="503"/>
      <c r="F132" s="503"/>
      <c r="G132" s="503"/>
      <c r="H132" s="503"/>
      <c r="I132" s="503"/>
      <c r="J132" s="503"/>
      <c r="K132" s="503"/>
      <c r="L132" s="503"/>
      <c r="M132" s="503"/>
      <c r="N132" s="503"/>
      <c r="O132" s="503"/>
      <c r="P132" s="503"/>
      <c r="Q132" s="503"/>
      <c r="R132" s="503"/>
      <c r="S132" s="503"/>
      <c r="T132" s="503"/>
      <c r="U132" s="503"/>
      <c r="V132" s="503"/>
      <c r="W132" s="503"/>
      <c r="X132" s="503"/>
      <c r="Y132" s="503"/>
      <c r="Z132" s="503"/>
    </row>
    <row r="133" ht="12.75" customHeight="1">
      <c r="A133" s="503"/>
      <c r="B133" s="503"/>
      <c r="C133" s="503"/>
      <c r="D133" s="503"/>
      <c r="E133" s="503"/>
      <c r="F133" s="503"/>
      <c r="G133" s="503"/>
      <c r="H133" s="503"/>
      <c r="I133" s="503"/>
      <c r="J133" s="503"/>
      <c r="K133" s="503"/>
      <c r="L133" s="503"/>
      <c r="M133" s="503"/>
      <c r="N133" s="503"/>
      <c r="O133" s="503"/>
      <c r="P133" s="503"/>
      <c r="Q133" s="503"/>
      <c r="R133" s="503"/>
      <c r="S133" s="503"/>
      <c r="T133" s="503"/>
      <c r="U133" s="503"/>
      <c r="V133" s="503"/>
      <c r="W133" s="503"/>
      <c r="X133" s="503"/>
      <c r="Y133" s="503"/>
      <c r="Z133" s="503"/>
    </row>
    <row r="134" ht="12.75" customHeight="1">
      <c r="A134" s="503"/>
      <c r="B134" s="503"/>
      <c r="C134" s="503"/>
      <c r="D134" s="503"/>
      <c r="E134" s="503"/>
      <c r="F134" s="503"/>
      <c r="G134" s="503"/>
      <c r="H134" s="503"/>
      <c r="I134" s="503"/>
      <c r="J134" s="503"/>
      <c r="K134" s="503"/>
      <c r="L134" s="503"/>
      <c r="M134" s="503"/>
      <c r="N134" s="503"/>
      <c r="O134" s="503"/>
      <c r="P134" s="503"/>
      <c r="Q134" s="503"/>
      <c r="R134" s="503"/>
      <c r="S134" s="503"/>
      <c r="T134" s="503"/>
      <c r="U134" s="503"/>
      <c r="V134" s="503"/>
      <c r="W134" s="503"/>
      <c r="X134" s="503"/>
      <c r="Y134" s="503"/>
      <c r="Z134" s="503"/>
    </row>
    <row r="135" ht="12.75" customHeight="1">
      <c r="A135" s="503"/>
      <c r="B135" s="503"/>
      <c r="C135" s="503"/>
      <c r="D135" s="503"/>
      <c r="E135" s="503"/>
      <c r="F135" s="503"/>
      <c r="G135" s="503"/>
      <c r="H135" s="503"/>
      <c r="I135" s="503"/>
      <c r="J135" s="503"/>
      <c r="K135" s="503"/>
      <c r="L135" s="503"/>
      <c r="M135" s="503"/>
      <c r="N135" s="503"/>
      <c r="O135" s="503"/>
      <c r="P135" s="503"/>
      <c r="Q135" s="503"/>
      <c r="R135" s="503"/>
      <c r="S135" s="503"/>
      <c r="T135" s="503"/>
      <c r="U135" s="503"/>
      <c r="V135" s="503"/>
      <c r="W135" s="503"/>
      <c r="X135" s="503"/>
      <c r="Y135" s="503"/>
      <c r="Z135" s="503"/>
    </row>
    <row r="136" ht="12.75" customHeight="1">
      <c r="A136" s="503"/>
      <c r="B136" s="503"/>
      <c r="C136" s="503"/>
      <c r="D136" s="503"/>
      <c r="E136" s="503"/>
      <c r="F136" s="503"/>
      <c r="G136" s="503"/>
      <c r="H136" s="503"/>
      <c r="I136" s="503"/>
      <c r="J136" s="503"/>
      <c r="K136" s="503"/>
      <c r="L136" s="503"/>
      <c r="M136" s="503"/>
      <c r="N136" s="503"/>
      <c r="O136" s="503"/>
      <c r="P136" s="503"/>
      <c r="Q136" s="503"/>
      <c r="R136" s="503"/>
      <c r="S136" s="503"/>
      <c r="T136" s="503"/>
      <c r="U136" s="503"/>
      <c r="V136" s="503"/>
      <c r="W136" s="503"/>
      <c r="X136" s="503"/>
      <c r="Y136" s="503"/>
      <c r="Z136" s="503"/>
    </row>
    <row r="137" ht="12.75" customHeight="1">
      <c r="A137" s="503"/>
      <c r="B137" s="503"/>
      <c r="C137" s="503"/>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3"/>
      <c r="Z137" s="503"/>
    </row>
    <row r="138" ht="12.75" customHeight="1">
      <c r="A138" s="503"/>
      <c r="B138" s="503"/>
      <c r="C138" s="503"/>
      <c r="D138" s="503"/>
      <c r="E138" s="503"/>
      <c r="F138" s="503"/>
      <c r="G138" s="503"/>
      <c r="H138" s="503"/>
      <c r="I138" s="503"/>
      <c r="J138" s="503"/>
      <c r="K138" s="503"/>
      <c r="L138" s="503"/>
      <c r="M138" s="503"/>
      <c r="N138" s="503"/>
      <c r="O138" s="503"/>
      <c r="P138" s="503"/>
      <c r="Q138" s="503"/>
      <c r="R138" s="503"/>
      <c r="S138" s="503"/>
      <c r="T138" s="503"/>
      <c r="U138" s="503"/>
      <c r="V138" s="503"/>
      <c r="W138" s="503"/>
      <c r="X138" s="503"/>
      <c r="Y138" s="503"/>
      <c r="Z138" s="503"/>
    </row>
    <row r="139" ht="12.75" customHeight="1">
      <c r="A139" s="503"/>
      <c r="B139" s="503"/>
      <c r="C139" s="503"/>
      <c r="D139" s="503"/>
      <c r="E139" s="503"/>
      <c r="F139" s="503"/>
      <c r="G139" s="503"/>
      <c r="H139" s="503"/>
      <c r="I139" s="503"/>
      <c r="J139" s="503"/>
      <c r="K139" s="503"/>
      <c r="L139" s="503"/>
      <c r="M139" s="503"/>
      <c r="N139" s="503"/>
      <c r="O139" s="503"/>
      <c r="P139" s="503"/>
      <c r="Q139" s="503"/>
      <c r="R139" s="503"/>
      <c r="S139" s="503"/>
      <c r="T139" s="503"/>
      <c r="U139" s="503"/>
      <c r="V139" s="503"/>
      <c r="W139" s="503"/>
      <c r="X139" s="503"/>
      <c r="Y139" s="503"/>
      <c r="Z139" s="503"/>
    </row>
    <row r="140" ht="12.75" customHeight="1">
      <c r="A140" s="503"/>
      <c r="B140" s="503"/>
      <c r="C140" s="503"/>
      <c r="D140" s="503"/>
      <c r="E140" s="503"/>
      <c r="F140" s="503"/>
      <c r="G140" s="503"/>
      <c r="H140" s="503"/>
      <c r="I140" s="503"/>
      <c r="J140" s="503"/>
      <c r="K140" s="503"/>
      <c r="L140" s="503"/>
      <c r="M140" s="503"/>
      <c r="N140" s="503"/>
      <c r="O140" s="503"/>
      <c r="P140" s="503"/>
      <c r="Q140" s="503"/>
      <c r="R140" s="503"/>
      <c r="S140" s="503"/>
      <c r="T140" s="503"/>
      <c r="U140" s="503"/>
      <c r="V140" s="503"/>
      <c r="W140" s="503"/>
      <c r="X140" s="503"/>
      <c r="Y140" s="503"/>
      <c r="Z140" s="503"/>
    </row>
    <row r="141" ht="12.75" customHeight="1">
      <c r="A141" s="503"/>
      <c r="B141" s="503"/>
      <c r="C141" s="503"/>
      <c r="D141" s="503"/>
      <c r="E141" s="503"/>
      <c r="F141" s="503"/>
      <c r="G141" s="503"/>
      <c r="H141" s="503"/>
      <c r="I141" s="503"/>
      <c r="J141" s="503"/>
      <c r="K141" s="503"/>
      <c r="L141" s="503"/>
      <c r="M141" s="503"/>
      <c r="N141" s="503"/>
      <c r="O141" s="503"/>
      <c r="P141" s="503"/>
      <c r="Q141" s="503"/>
      <c r="R141" s="503"/>
      <c r="S141" s="503"/>
      <c r="T141" s="503"/>
      <c r="U141" s="503"/>
      <c r="V141" s="503"/>
      <c r="W141" s="503"/>
      <c r="X141" s="503"/>
      <c r="Y141" s="503"/>
      <c r="Z141" s="503"/>
    </row>
    <row r="142" ht="12.75" customHeight="1">
      <c r="A142" s="503"/>
      <c r="B142" s="503"/>
      <c r="C142" s="503"/>
      <c r="D142" s="503"/>
      <c r="E142" s="503"/>
      <c r="F142" s="503"/>
      <c r="G142" s="503"/>
      <c r="H142" s="503"/>
      <c r="I142" s="503"/>
      <c r="J142" s="503"/>
      <c r="K142" s="503"/>
      <c r="L142" s="503"/>
      <c r="M142" s="503"/>
      <c r="N142" s="503"/>
      <c r="O142" s="503"/>
      <c r="P142" s="503"/>
      <c r="Q142" s="503"/>
      <c r="R142" s="503"/>
      <c r="S142" s="503"/>
      <c r="T142" s="503"/>
      <c r="U142" s="503"/>
      <c r="V142" s="503"/>
      <c r="W142" s="503"/>
      <c r="X142" s="503"/>
      <c r="Y142" s="503"/>
      <c r="Z142" s="503"/>
    </row>
    <row r="143" ht="12.75" customHeight="1">
      <c r="A143" s="503"/>
      <c r="B143" s="503"/>
      <c r="C143" s="503"/>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row>
    <row r="144" ht="12.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row>
    <row r="145" ht="12.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row>
    <row r="146" ht="12.75" customHeight="1">
      <c r="A146" s="503"/>
      <c r="B146" s="503"/>
      <c r="C146" s="503"/>
      <c r="D146" s="503"/>
      <c r="E146" s="503"/>
      <c r="F146" s="503"/>
      <c r="G146" s="503"/>
      <c r="H146" s="503"/>
      <c r="I146" s="503"/>
      <c r="J146" s="503"/>
      <c r="K146" s="503"/>
      <c r="L146" s="503"/>
      <c r="M146" s="503"/>
      <c r="N146" s="503"/>
      <c r="O146" s="503"/>
      <c r="P146" s="503"/>
      <c r="Q146" s="503"/>
      <c r="R146" s="503"/>
      <c r="S146" s="503"/>
      <c r="T146" s="503"/>
      <c r="U146" s="503"/>
      <c r="V146" s="503"/>
      <c r="W146" s="503"/>
      <c r="X146" s="503"/>
      <c r="Y146" s="503"/>
      <c r="Z146" s="503"/>
    </row>
    <row r="147" ht="12.75" customHeight="1">
      <c r="A147" s="503"/>
      <c r="B147" s="503"/>
      <c r="C147" s="503"/>
      <c r="D147" s="503"/>
      <c r="E147" s="503"/>
      <c r="F147" s="503"/>
      <c r="G147" s="503"/>
      <c r="H147" s="503"/>
      <c r="I147" s="503"/>
      <c r="J147" s="503"/>
      <c r="K147" s="503"/>
      <c r="L147" s="503"/>
      <c r="M147" s="503"/>
      <c r="N147" s="503"/>
      <c r="O147" s="503"/>
      <c r="P147" s="503"/>
      <c r="Q147" s="503"/>
      <c r="R147" s="503"/>
      <c r="S147" s="503"/>
      <c r="T147" s="503"/>
      <c r="U147" s="503"/>
      <c r="V147" s="503"/>
      <c r="W147" s="503"/>
      <c r="X147" s="503"/>
      <c r="Y147" s="503"/>
      <c r="Z147" s="503"/>
    </row>
    <row r="148" ht="12.75" customHeight="1">
      <c r="A148" s="503"/>
      <c r="B148" s="503"/>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row>
    <row r="149" ht="12.75" customHeight="1">
      <c r="A149" s="503"/>
      <c r="B149" s="503"/>
      <c r="C149" s="503"/>
      <c r="D149" s="503"/>
      <c r="E149" s="503"/>
      <c r="F149" s="503"/>
      <c r="G149" s="503"/>
      <c r="H149" s="503"/>
      <c r="I149" s="503"/>
      <c r="J149" s="503"/>
      <c r="K149" s="503"/>
      <c r="L149" s="503"/>
      <c r="M149" s="503"/>
      <c r="N149" s="503"/>
      <c r="O149" s="503"/>
      <c r="P149" s="503"/>
      <c r="Q149" s="503"/>
      <c r="R149" s="503"/>
      <c r="S149" s="503"/>
      <c r="T149" s="503"/>
      <c r="U149" s="503"/>
      <c r="V149" s="503"/>
      <c r="W149" s="503"/>
      <c r="X149" s="503"/>
      <c r="Y149" s="503"/>
      <c r="Z149" s="503"/>
    </row>
    <row r="150" ht="12.75" customHeight="1">
      <c r="A150" s="503"/>
      <c r="B150" s="503"/>
      <c r="C150" s="503"/>
      <c r="D150" s="503"/>
      <c r="E150" s="503"/>
      <c r="F150" s="503"/>
      <c r="G150" s="503"/>
      <c r="H150" s="503"/>
      <c r="I150" s="503"/>
      <c r="J150" s="503"/>
      <c r="K150" s="503"/>
      <c r="L150" s="503"/>
      <c r="M150" s="503"/>
      <c r="N150" s="503"/>
      <c r="O150" s="503"/>
      <c r="P150" s="503"/>
      <c r="Q150" s="503"/>
      <c r="R150" s="503"/>
      <c r="S150" s="503"/>
      <c r="T150" s="503"/>
      <c r="U150" s="503"/>
      <c r="V150" s="503"/>
      <c r="W150" s="503"/>
      <c r="X150" s="503"/>
      <c r="Y150" s="503"/>
      <c r="Z150" s="503"/>
    </row>
    <row r="151" ht="12.75" customHeight="1">
      <c r="A151" s="503"/>
      <c r="B151" s="503"/>
      <c r="C151" s="503"/>
      <c r="D151" s="503"/>
      <c r="E151" s="503"/>
      <c r="F151" s="503"/>
      <c r="G151" s="503"/>
      <c r="H151" s="503"/>
      <c r="I151" s="503"/>
      <c r="J151" s="503"/>
      <c r="K151" s="503"/>
      <c r="L151" s="503"/>
      <c r="M151" s="503"/>
      <c r="N151" s="503"/>
      <c r="O151" s="503"/>
      <c r="P151" s="503"/>
      <c r="Q151" s="503"/>
      <c r="R151" s="503"/>
      <c r="S151" s="503"/>
      <c r="T151" s="503"/>
      <c r="U151" s="503"/>
      <c r="V151" s="503"/>
      <c r="W151" s="503"/>
      <c r="X151" s="503"/>
      <c r="Y151" s="503"/>
      <c r="Z151" s="503"/>
    </row>
    <row r="152" ht="12.75" customHeight="1">
      <c r="A152" s="503"/>
      <c r="B152" s="503"/>
      <c r="C152" s="503"/>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row>
    <row r="153" ht="12.75" customHeight="1">
      <c r="A153" s="503"/>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row>
    <row r="154" ht="12.75" customHeight="1">
      <c r="A154" s="503"/>
      <c r="B154" s="503"/>
      <c r="C154" s="503"/>
      <c r="D154" s="503"/>
      <c r="E154" s="503"/>
      <c r="F154" s="503"/>
      <c r="G154" s="503"/>
      <c r="H154" s="503"/>
      <c r="I154" s="503"/>
      <c r="J154" s="503"/>
      <c r="K154" s="503"/>
      <c r="L154" s="503"/>
      <c r="M154" s="503"/>
      <c r="N154" s="503"/>
      <c r="O154" s="503"/>
      <c r="P154" s="503"/>
      <c r="Q154" s="503"/>
      <c r="R154" s="503"/>
      <c r="S154" s="503"/>
      <c r="T154" s="503"/>
      <c r="U154" s="503"/>
      <c r="V154" s="503"/>
      <c r="W154" s="503"/>
      <c r="X154" s="503"/>
      <c r="Y154" s="503"/>
      <c r="Z154" s="503"/>
    </row>
    <row r="155" ht="12.75" customHeight="1">
      <c r="A155" s="503"/>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row>
    <row r="156" ht="12.75" customHeight="1">
      <c r="A156" s="503"/>
      <c r="B156" s="503"/>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row>
    <row r="157" ht="12.75" customHeight="1">
      <c r="A157" s="503"/>
      <c r="B157" s="503"/>
      <c r="C157" s="503"/>
      <c r="D157" s="503"/>
      <c r="E157" s="503"/>
      <c r="F157" s="503"/>
      <c r="G157" s="503"/>
      <c r="H157" s="503"/>
      <c r="I157" s="503"/>
      <c r="J157" s="503"/>
      <c r="K157" s="503"/>
      <c r="L157" s="503"/>
      <c r="M157" s="503"/>
      <c r="N157" s="503"/>
      <c r="O157" s="503"/>
      <c r="P157" s="503"/>
      <c r="Q157" s="503"/>
      <c r="R157" s="503"/>
      <c r="S157" s="503"/>
      <c r="T157" s="503"/>
      <c r="U157" s="503"/>
      <c r="V157" s="503"/>
      <c r="W157" s="503"/>
      <c r="X157" s="503"/>
      <c r="Y157" s="503"/>
      <c r="Z157" s="503"/>
    </row>
    <row r="158" ht="12.75" customHeight="1">
      <c r="A158" s="503"/>
      <c r="B158" s="503"/>
      <c r="C158" s="503"/>
      <c r="D158" s="503"/>
      <c r="E158" s="503"/>
      <c r="F158" s="503"/>
      <c r="G158" s="503"/>
      <c r="H158" s="503"/>
      <c r="I158" s="503"/>
      <c r="J158" s="503"/>
      <c r="K158" s="503"/>
      <c r="L158" s="503"/>
      <c r="M158" s="503"/>
      <c r="N158" s="503"/>
      <c r="O158" s="503"/>
      <c r="P158" s="503"/>
      <c r="Q158" s="503"/>
      <c r="R158" s="503"/>
      <c r="S158" s="503"/>
      <c r="T158" s="503"/>
      <c r="U158" s="503"/>
      <c r="V158" s="503"/>
      <c r="W158" s="503"/>
      <c r="X158" s="503"/>
      <c r="Y158" s="503"/>
      <c r="Z158" s="503"/>
    </row>
    <row r="159" ht="12.75" customHeight="1">
      <c r="A159" s="503"/>
      <c r="B159" s="503"/>
      <c r="C159" s="503"/>
      <c r="D159" s="503"/>
      <c r="E159" s="503"/>
      <c r="F159" s="503"/>
      <c r="G159" s="503"/>
      <c r="H159" s="503"/>
      <c r="I159" s="503"/>
      <c r="J159" s="503"/>
      <c r="K159" s="503"/>
      <c r="L159" s="503"/>
      <c r="M159" s="503"/>
      <c r="N159" s="503"/>
      <c r="O159" s="503"/>
      <c r="P159" s="503"/>
      <c r="Q159" s="503"/>
      <c r="R159" s="503"/>
      <c r="S159" s="503"/>
      <c r="T159" s="503"/>
      <c r="U159" s="503"/>
      <c r="V159" s="503"/>
      <c r="W159" s="503"/>
      <c r="X159" s="503"/>
      <c r="Y159" s="503"/>
      <c r="Z159" s="503"/>
    </row>
    <row r="160" ht="12.75" customHeight="1">
      <c r="A160" s="503"/>
      <c r="B160" s="503"/>
      <c r="C160" s="503"/>
      <c r="D160" s="503"/>
      <c r="E160" s="503"/>
      <c r="F160" s="503"/>
      <c r="G160" s="503"/>
      <c r="H160" s="503"/>
      <c r="I160" s="503"/>
      <c r="J160" s="503"/>
      <c r="K160" s="503"/>
      <c r="L160" s="503"/>
      <c r="M160" s="503"/>
      <c r="N160" s="503"/>
      <c r="O160" s="503"/>
      <c r="P160" s="503"/>
      <c r="Q160" s="503"/>
      <c r="R160" s="503"/>
      <c r="S160" s="503"/>
      <c r="T160" s="503"/>
      <c r="U160" s="503"/>
      <c r="V160" s="503"/>
      <c r="W160" s="503"/>
      <c r="X160" s="503"/>
      <c r="Y160" s="503"/>
      <c r="Z160" s="503"/>
    </row>
    <row r="161" ht="12.75" customHeight="1">
      <c r="A161" s="503"/>
      <c r="B161" s="503"/>
      <c r="C161" s="503"/>
      <c r="D161" s="503"/>
      <c r="E161" s="503"/>
      <c r="F161" s="503"/>
      <c r="G161" s="503"/>
      <c r="H161" s="503"/>
      <c r="I161" s="503"/>
      <c r="J161" s="503"/>
      <c r="K161" s="503"/>
      <c r="L161" s="503"/>
      <c r="M161" s="503"/>
      <c r="N161" s="503"/>
      <c r="O161" s="503"/>
      <c r="P161" s="503"/>
      <c r="Q161" s="503"/>
      <c r="R161" s="503"/>
      <c r="S161" s="503"/>
      <c r="T161" s="503"/>
      <c r="U161" s="503"/>
      <c r="V161" s="503"/>
      <c r="W161" s="503"/>
      <c r="X161" s="503"/>
      <c r="Y161" s="503"/>
      <c r="Z161" s="503"/>
    </row>
    <row r="162" ht="12.75" customHeight="1">
      <c r="A162" s="503"/>
      <c r="B162" s="503"/>
      <c r="C162" s="503"/>
      <c r="D162" s="503"/>
      <c r="E162" s="503"/>
      <c r="F162" s="503"/>
      <c r="G162" s="503"/>
      <c r="H162" s="503"/>
      <c r="I162" s="503"/>
      <c r="J162" s="503"/>
      <c r="K162" s="503"/>
      <c r="L162" s="503"/>
      <c r="M162" s="503"/>
      <c r="N162" s="503"/>
      <c r="O162" s="503"/>
      <c r="P162" s="503"/>
      <c r="Q162" s="503"/>
      <c r="R162" s="503"/>
      <c r="S162" s="503"/>
      <c r="T162" s="503"/>
      <c r="U162" s="503"/>
      <c r="V162" s="503"/>
      <c r="W162" s="503"/>
      <c r="X162" s="503"/>
      <c r="Y162" s="503"/>
      <c r="Z162" s="503"/>
    </row>
    <row r="163" ht="12.75" customHeight="1">
      <c r="A163" s="503"/>
      <c r="B163" s="503"/>
      <c r="C163" s="503"/>
      <c r="D163" s="503"/>
      <c r="E163" s="503"/>
      <c r="F163" s="503"/>
      <c r="G163" s="503"/>
      <c r="H163" s="503"/>
      <c r="I163" s="503"/>
      <c r="J163" s="503"/>
      <c r="K163" s="503"/>
      <c r="L163" s="503"/>
      <c r="M163" s="503"/>
      <c r="N163" s="503"/>
      <c r="O163" s="503"/>
      <c r="P163" s="503"/>
      <c r="Q163" s="503"/>
      <c r="R163" s="503"/>
      <c r="S163" s="503"/>
      <c r="T163" s="503"/>
      <c r="U163" s="503"/>
      <c r="V163" s="503"/>
      <c r="W163" s="503"/>
      <c r="X163" s="503"/>
      <c r="Y163" s="503"/>
      <c r="Z163" s="503"/>
    </row>
    <row r="164" ht="12.75" customHeight="1">
      <c r="A164" s="503"/>
      <c r="B164" s="503"/>
      <c r="C164" s="503"/>
      <c r="D164" s="503"/>
      <c r="E164" s="503"/>
      <c r="F164" s="503"/>
      <c r="G164" s="503"/>
      <c r="H164" s="503"/>
      <c r="I164" s="503"/>
      <c r="J164" s="503"/>
      <c r="K164" s="503"/>
      <c r="L164" s="503"/>
      <c r="M164" s="503"/>
      <c r="N164" s="503"/>
      <c r="O164" s="503"/>
      <c r="P164" s="503"/>
      <c r="Q164" s="503"/>
      <c r="R164" s="503"/>
      <c r="S164" s="503"/>
      <c r="T164" s="503"/>
      <c r="U164" s="503"/>
      <c r="V164" s="503"/>
      <c r="W164" s="503"/>
      <c r="X164" s="503"/>
      <c r="Y164" s="503"/>
      <c r="Z164" s="503"/>
    </row>
    <row r="165" ht="12.75" customHeight="1">
      <c r="A165" s="503"/>
      <c r="B165" s="503"/>
      <c r="C165" s="503"/>
      <c r="D165" s="503"/>
      <c r="E165" s="503"/>
      <c r="F165" s="503"/>
      <c r="G165" s="503"/>
      <c r="H165" s="503"/>
      <c r="I165" s="503"/>
      <c r="J165" s="503"/>
      <c r="K165" s="503"/>
      <c r="L165" s="503"/>
      <c r="M165" s="503"/>
      <c r="N165" s="503"/>
      <c r="O165" s="503"/>
      <c r="P165" s="503"/>
      <c r="Q165" s="503"/>
      <c r="R165" s="503"/>
      <c r="S165" s="503"/>
      <c r="T165" s="503"/>
      <c r="U165" s="503"/>
      <c r="V165" s="503"/>
      <c r="W165" s="503"/>
      <c r="X165" s="503"/>
      <c r="Y165" s="503"/>
      <c r="Z165" s="503"/>
    </row>
    <row r="166" ht="12.75" customHeight="1">
      <c r="A166" s="503"/>
      <c r="B166" s="503"/>
      <c r="C166" s="503"/>
      <c r="D166" s="503"/>
      <c r="E166" s="503"/>
      <c r="F166" s="503"/>
      <c r="G166" s="503"/>
      <c r="H166" s="503"/>
      <c r="I166" s="503"/>
      <c r="J166" s="503"/>
      <c r="K166" s="503"/>
      <c r="L166" s="503"/>
      <c r="M166" s="503"/>
      <c r="N166" s="503"/>
      <c r="O166" s="503"/>
      <c r="P166" s="503"/>
      <c r="Q166" s="503"/>
      <c r="R166" s="503"/>
      <c r="S166" s="503"/>
      <c r="T166" s="503"/>
      <c r="U166" s="503"/>
      <c r="V166" s="503"/>
      <c r="W166" s="503"/>
      <c r="X166" s="503"/>
      <c r="Y166" s="503"/>
      <c r="Z166" s="503"/>
    </row>
    <row r="167" ht="12.75" customHeight="1">
      <c r="A167" s="503"/>
      <c r="B167" s="503"/>
      <c r="C167" s="503"/>
      <c r="D167" s="503"/>
      <c r="E167" s="503"/>
      <c r="F167" s="503"/>
      <c r="G167" s="503"/>
      <c r="H167" s="503"/>
      <c r="I167" s="503"/>
      <c r="J167" s="503"/>
      <c r="K167" s="503"/>
      <c r="L167" s="503"/>
      <c r="M167" s="503"/>
      <c r="N167" s="503"/>
      <c r="O167" s="503"/>
      <c r="P167" s="503"/>
      <c r="Q167" s="503"/>
      <c r="R167" s="503"/>
      <c r="S167" s="503"/>
      <c r="T167" s="503"/>
      <c r="U167" s="503"/>
      <c r="V167" s="503"/>
      <c r="W167" s="503"/>
      <c r="X167" s="503"/>
      <c r="Y167" s="503"/>
      <c r="Z167" s="503"/>
    </row>
    <row r="168" ht="12.75" customHeight="1">
      <c r="A168" s="503"/>
      <c r="B168" s="503"/>
      <c r="C168" s="503"/>
      <c r="D168" s="503"/>
      <c r="E168" s="503"/>
      <c r="F168" s="503"/>
      <c r="G168" s="503"/>
      <c r="H168" s="503"/>
      <c r="I168" s="503"/>
      <c r="J168" s="503"/>
      <c r="K168" s="503"/>
      <c r="L168" s="503"/>
      <c r="M168" s="503"/>
      <c r="N168" s="503"/>
      <c r="O168" s="503"/>
      <c r="P168" s="503"/>
      <c r="Q168" s="503"/>
      <c r="R168" s="503"/>
      <c r="S168" s="503"/>
      <c r="T168" s="503"/>
      <c r="U168" s="503"/>
      <c r="V168" s="503"/>
      <c r="W168" s="503"/>
      <c r="X168" s="503"/>
      <c r="Y168" s="503"/>
      <c r="Z168" s="503"/>
    </row>
    <row r="169" ht="12.75" customHeight="1">
      <c r="A169" s="503"/>
      <c r="B169" s="503"/>
      <c r="C169" s="503"/>
      <c r="D169" s="503"/>
      <c r="E169" s="503"/>
      <c r="F169" s="503"/>
      <c r="G169" s="503"/>
      <c r="H169" s="503"/>
      <c r="I169" s="503"/>
      <c r="J169" s="503"/>
      <c r="K169" s="503"/>
      <c r="L169" s="503"/>
      <c r="M169" s="503"/>
      <c r="N169" s="503"/>
      <c r="O169" s="503"/>
      <c r="P169" s="503"/>
      <c r="Q169" s="503"/>
      <c r="R169" s="503"/>
      <c r="S169" s="503"/>
      <c r="T169" s="503"/>
      <c r="U169" s="503"/>
      <c r="V169" s="503"/>
      <c r="W169" s="503"/>
      <c r="X169" s="503"/>
      <c r="Y169" s="503"/>
      <c r="Z169" s="503"/>
    </row>
    <row r="170" ht="12.75" customHeight="1">
      <c r="A170" s="503"/>
      <c r="B170" s="503"/>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row>
    <row r="171" ht="12.75" customHeight="1">
      <c r="A171" s="503"/>
      <c r="B171" s="503"/>
      <c r="C171" s="503"/>
      <c r="D171" s="503"/>
      <c r="E171" s="503"/>
      <c r="F171" s="503"/>
      <c r="G171" s="503"/>
      <c r="H171" s="503"/>
      <c r="I171" s="503"/>
      <c r="J171" s="503"/>
      <c r="K171" s="503"/>
      <c r="L171" s="503"/>
      <c r="M171" s="503"/>
      <c r="N171" s="503"/>
      <c r="O171" s="503"/>
      <c r="P171" s="503"/>
      <c r="Q171" s="503"/>
      <c r="R171" s="503"/>
      <c r="S171" s="503"/>
      <c r="T171" s="503"/>
      <c r="U171" s="503"/>
      <c r="V171" s="503"/>
      <c r="W171" s="503"/>
      <c r="X171" s="503"/>
      <c r="Y171" s="503"/>
      <c r="Z171" s="503"/>
    </row>
    <row r="172" ht="12.75" customHeight="1">
      <c r="A172" s="503"/>
      <c r="B172" s="503"/>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row>
    <row r="173" ht="12.75" customHeight="1">
      <c r="A173" s="503"/>
      <c r="B173" s="503"/>
      <c r="C173" s="503"/>
      <c r="D173" s="503"/>
      <c r="E173" s="503"/>
      <c r="F173" s="503"/>
      <c r="G173" s="503"/>
      <c r="H173" s="503"/>
      <c r="I173" s="503"/>
      <c r="J173" s="503"/>
      <c r="K173" s="503"/>
      <c r="L173" s="503"/>
      <c r="M173" s="503"/>
      <c r="N173" s="503"/>
      <c r="O173" s="503"/>
      <c r="P173" s="503"/>
      <c r="Q173" s="503"/>
      <c r="R173" s="503"/>
      <c r="S173" s="503"/>
      <c r="T173" s="503"/>
      <c r="U173" s="503"/>
      <c r="V173" s="503"/>
      <c r="W173" s="503"/>
      <c r="X173" s="503"/>
      <c r="Y173" s="503"/>
      <c r="Z173" s="503"/>
    </row>
    <row r="174" ht="12.75" customHeight="1">
      <c r="A174" s="503"/>
      <c r="B174" s="503"/>
      <c r="C174" s="503"/>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row>
    <row r="175" ht="12.75" customHeight="1">
      <c r="A175" s="503"/>
      <c r="B175" s="503"/>
      <c r="C175" s="503"/>
      <c r="D175" s="503"/>
      <c r="E175" s="503"/>
      <c r="F175" s="503"/>
      <c r="G175" s="503"/>
      <c r="H175" s="503"/>
      <c r="I175" s="503"/>
      <c r="J175" s="503"/>
      <c r="K175" s="503"/>
      <c r="L175" s="503"/>
      <c r="M175" s="503"/>
      <c r="N175" s="503"/>
      <c r="O175" s="503"/>
      <c r="P175" s="503"/>
      <c r="Q175" s="503"/>
      <c r="R175" s="503"/>
      <c r="S175" s="503"/>
      <c r="T175" s="503"/>
      <c r="U175" s="503"/>
      <c r="V175" s="503"/>
      <c r="W175" s="503"/>
      <c r="X175" s="503"/>
      <c r="Y175" s="503"/>
      <c r="Z175" s="503"/>
    </row>
    <row r="176" ht="12.75" customHeight="1">
      <c r="A176" s="503"/>
      <c r="B176" s="503"/>
      <c r="C176" s="503"/>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row>
    <row r="177" ht="12.75" customHeight="1">
      <c r="A177" s="503"/>
      <c r="B177" s="503"/>
      <c r="C177" s="503"/>
      <c r="D177" s="503"/>
      <c r="E177" s="503"/>
      <c r="F177" s="503"/>
      <c r="G177" s="503"/>
      <c r="H177" s="503"/>
      <c r="I177" s="503"/>
      <c r="J177" s="503"/>
      <c r="K177" s="503"/>
      <c r="L177" s="503"/>
      <c r="M177" s="503"/>
      <c r="N177" s="503"/>
      <c r="O177" s="503"/>
      <c r="P177" s="503"/>
      <c r="Q177" s="503"/>
      <c r="R177" s="503"/>
      <c r="S177" s="503"/>
      <c r="T177" s="503"/>
      <c r="U177" s="503"/>
      <c r="V177" s="503"/>
      <c r="W177" s="503"/>
      <c r="X177" s="503"/>
      <c r="Y177" s="503"/>
      <c r="Z177" s="503"/>
    </row>
    <row r="178" ht="12.75" customHeight="1">
      <c r="A178" s="503"/>
      <c r="B178" s="503"/>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row>
    <row r="179" ht="12.75" customHeight="1">
      <c r="A179" s="503"/>
      <c r="B179" s="503"/>
      <c r="C179" s="503"/>
      <c r="D179" s="503"/>
      <c r="E179" s="503"/>
      <c r="F179" s="503"/>
      <c r="G179" s="503"/>
      <c r="H179" s="503"/>
      <c r="I179" s="503"/>
      <c r="J179" s="503"/>
      <c r="K179" s="503"/>
      <c r="L179" s="503"/>
      <c r="M179" s="503"/>
      <c r="N179" s="503"/>
      <c r="O179" s="503"/>
      <c r="P179" s="503"/>
      <c r="Q179" s="503"/>
      <c r="R179" s="503"/>
      <c r="S179" s="503"/>
      <c r="T179" s="503"/>
      <c r="U179" s="503"/>
      <c r="V179" s="503"/>
      <c r="W179" s="503"/>
      <c r="X179" s="503"/>
      <c r="Y179" s="503"/>
      <c r="Z179" s="503"/>
    </row>
    <row r="180" ht="12.75" customHeight="1">
      <c r="A180" s="503"/>
      <c r="B180" s="503"/>
      <c r="C180" s="503"/>
      <c r="D180" s="503"/>
      <c r="E180" s="503"/>
      <c r="F180" s="503"/>
      <c r="G180" s="503"/>
      <c r="H180" s="503"/>
      <c r="I180" s="503"/>
      <c r="J180" s="503"/>
      <c r="K180" s="503"/>
      <c r="L180" s="503"/>
      <c r="M180" s="503"/>
      <c r="N180" s="503"/>
      <c r="O180" s="503"/>
      <c r="P180" s="503"/>
      <c r="Q180" s="503"/>
      <c r="R180" s="503"/>
      <c r="S180" s="503"/>
      <c r="T180" s="503"/>
      <c r="U180" s="503"/>
      <c r="V180" s="503"/>
      <c r="W180" s="503"/>
      <c r="X180" s="503"/>
      <c r="Y180" s="503"/>
      <c r="Z180" s="503"/>
    </row>
    <row r="181" ht="12.75" customHeight="1">
      <c r="A181" s="503"/>
      <c r="B181" s="503"/>
      <c r="C181" s="503"/>
      <c r="D181" s="503"/>
      <c r="E181" s="503"/>
      <c r="F181" s="503"/>
      <c r="G181" s="503"/>
      <c r="H181" s="503"/>
      <c r="I181" s="503"/>
      <c r="J181" s="503"/>
      <c r="K181" s="503"/>
      <c r="L181" s="503"/>
      <c r="M181" s="503"/>
      <c r="N181" s="503"/>
      <c r="O181" s="503"/>
      <c r="P181" s="503"/>
      <c r="Q181" s="503"/>
      <c r="R181" s="503"/>
      <c r="S181" s="503"/>
      <c r="T181" s="503"/>
      <c r="U181" s="503"/>
      <c r="V181" s="503"/>
      <c r="W181" s="503"/>
      <c r="X181" s="503"/>
      <c r="Y181" s="503"/>
      <c r="Z181" s="503"/>
    </row>
    <row r="182" ht="12.75" customHeight="1">
      <c r="A182" s="503"/>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row>
    <row r="183" ht="12.75" customHeight="1">
      <c r="A183" s="503"/>
      <c r="B183" s="503"/>
      <c r="C183" s="503"/>
      <c r="D183" s="503"/>
      <c r="E183" s="503"/>
      <c r="F183" s="503"/>
      <c r="G183" s="503"/>
      <c r="H183" s="503"/>
      <c r="I183" s="503"/>
      <c r="J183" s="503"/>
      <c r="K183" s="503"/>
      <c r="L183" s="503"/>
      <c r="M183" s="503"/>
      <c r="N183" s="503"/>
      <c r="O183" s="503"/>
      <c r="P183" s="503"/>
      <c r="Q183" s="503"/>
      <c r="R183" s="503"/>
      <c r="S183" s="503"/>
      <c r="T183" s="503"/>
      <c r="U183" s="503"/>
      <c r="V183" s="503"/>
      <c r="W183" s="503"/>
      <c r="X183" s="503"/>
      <c r="Y183" s="503"/>
      <c r="Z183" s="503"/>
    </row>
    <row r="184" ht="12.75" customHeight="1">
      <c r="A184" s="503"/>
      <c r="B184" s="503"/>
      <c r="C184" s="503"/>
      <c r="D184" s="503"/>
      <c r="E184" s="503"/>
      <c r="F184" s="503"/>
      <c r="G184" s="503"/>
      <c r="H184" s="503"/>
      <c r="I184" s="503"/>
      <c r="J184" s="503"/>
      <c r="K184" s="503"/>
      <c r="L184" s="503"/>
      <c r="M184" s="503"/>
      <c r="N184" s="503"/>
      <c r="O184" s="503"/>
      <c r="P184" s="503"/>
      <c r="Q184" s="503"/>
      <c r="R184" s="503"/>
      <c r="S184" s="503"/>
      <c r="T184" s="503"/>
      <c r="U184" s="503"/>
      <c r="V184" s="503"/>
      <c r="W184" s="503"/>
      <c r="X184" s="503"/>
      <c r="Y184" s="503"/>
      <c r="Z184" s="503"/>
    </row>
    <row r="185" ht="12.75" customHeight="1">
      <c r="A185" s="503"/>
      <c r="B185" s="503"/>
      <c r="C185" s="503"/>
      <c r="D185" s="503"/>
      <c r="E185" s="503"/>
      <c r="F185" s="503"/>
      <c r="G185" s="503"/>
      <c r="H185" s="503"/>
      <c r="I185" s="503"/>
      <c r="J185" s="503"/>
      <c r="K185" s="503"/>
      <c r="L185" s="503"/>
      <c r="M185" s="503"/>
      <c r="N185" s="503"/>
      <c r="O185" s="503"/>
      <c r="P185" s="503"/>
      <c r="Q185" s="503"/>
      <c r="R185" s="503"/>
      <c r="S185" s="503"/>
      <c r="T185" s="503"/>
      <c r="U185" s="503"/>
      <c r="V185" s="503"/>
      <c r="W185" s="503"/>
      <c r="X185" s="503"/>
      <c r="Y185" s="503"/>
      <c r="Z185" s="503"/>
    </row>
    <row r="186" ht="12.75" customHeight="1">
      <c r="A186" s="503"/>
      <c r="B186" s="503"/>
      <c r="C186" s="503"/>
      <c r="D186" s="503"/>
      <c r="E186" s="503"/>
      <c r="F186" s="503"/>
      <c r="G186" s="503"/>
      <c r="H186" s="503"/>
      <c r="I186" s="503"/>
      <c r="J186" s="503"/>
      <c r="K186" s="503"/>
      <c r="L186" s="503"/>
      <c r="M186" s="503"/>
      <c r="N186" s="503"/>
      <c r="O186" s="503"/>
      <c r="P186" s="503"/>
      <c r="Q186" s="503"/>
      <c r="R186" s="503"/>
      <c r="S186" s="503"/>
      <c r="T186" s="503"/>
      <c r="U186" s="503"/>
      <c r="V186" s="503"/>
      <c r="W186" s="503"/>
      <c r="X186" s="503"/>
      <c r="Y186" s="503"/>
      <c r="Z186" s="503"/>
    </row>
    <row r="187" ht="12.75" customHeight="1">
      <c r="A187" s="503"/>
      <c r="B187" s="503"/>
      <c r="C187" s="503"/>
      <c r="D187" s="503"/>
      <c r="E187" s="503"/>
      <c r="F187" s="503"/>
      <c r="G187" s="503"/>
      <c r="H187" s="503"/>
      <c r="I187" s="503"/>
      <c r="J187" s="503"/>
      <c r="K187" s="503"/>
      <c r="L187" s="503"/>
      <c r="M187" s="503"/>
      <c r="N187" s="503"/>
      <c r="O187" s="503"/>
      <c r="P187" s="503"/>
      <c r="Q187" s="503"/>
      <c r="R187" s="503"/>
      <c r="S187" s="503"/>
      <c r="T187" s="503"/>
      <c r="U187" s="503"/>
      <c r="V187" s="503"/>
      <c r="W187" s="503"/>
      <c r="X187" s="503"/>
      <c r="Y187" s="503"/>
      <c r="Z187" s="503"/>
    </row>
    <row r="188" ht="12.75" customHeight="1">
      <c r="A188" s="503"/>
      <c r="B188" s="503"/>
      <c r="C188" s="503"/>
      <c r="D188" s="503"/>
      <c r="E188" s="503"/>
      <c r="F188" s="503"/>
      <c r="G188" s="503"/>
      <c r="H188" s="503"/>
      <c r="I188" s="503"/>
      <c r="J188" s="503"/>
      <c r="K188" s="503"/>
      <c r="L188" s="503"/>
      <c r="M188" s="503"/>
      <c r="N188" s="503"/>
      <c r="O188" s="503"/>
      <c r="P188" s="503"/>
      <c r="Q188" s="503"/>
      <c r="R188" s="503"/>
      <c r="S188" s="503"/>
      <c r="T188" s="503"/>
      <c r="U188" s="503"/>
      <c r="V188" s="503"/>
      <c r="W188" s="503"/>
      <c r="X188" s="503"/>
      <c r="Y188" s="503"/>
      <c r="Z188" s="503"/>
    </row>
    <row r="189" ht="12.75" customHeight="1">
      <c r="A189" s="503"/>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row>
    <row r="190" ht="12.75" customHeight="1">
      <c r="A190" s="503"/>
      <c r="B190" s="503"/>
      <c r="C190" s="503"/>
      <c r="D190" s="503"/>
      <c r="E190" s="503"/>
      <c r="F190" s="503"/>
      <c r="G190" s="503"/>
      <c r="H190" s="503"/>
      <c r="I190" s="503"/>
      <c r="J190" s="503"/>
      <c r="K190" s="503"/>
      <c r="L190" s="503"/>
      <c r="M190" s="503"/>
      <c r="N190" s="503"/>
      <c r="O190" s="503"/>
      <c r="P190" s="503"/>
      <c r="Q190" s="503"/>
      <c r="R190" s="503"/>
      <c r="S190" s="503"/>
      <c r="T190" s="503"/>
      <c r="U190" s="503"/>
      <c r="V190" s="503"/>
      <c r="W190" s="503"/>
      <c r="X190" s="503"/>
      <c r="Y190" s="503"/>
      <c r="Z190" s="503"/>
    </row>
    <row r="191" ht="12.75" customHeight="1">
      <c r="A191" s="503"/>
      <c r="B191" s="503"/>
      <c r="C191" s="503"/>
      <c r="D191" s="503"/>
      <c r="E191" s="503"/>
      <c r="F191" s="503"/>
      <c r="G191" s="503"/>
      <c r="H191" s="503"/>
      <c r="I191" s="503"/>
      <c r="J191" s="503"/>
      <c r="K191" s="503"/>
      <c r="L191" s="503"/>
      <c r="M191" s="503"/>
      <c r="N191" s="503"/>
      <c r="O191" s="503"/>
      <c r="P191" s="503"/>
      <c r="Q191" s="503"/>
      <c r="R191" s="503"/>
      <c r="S191" s="503"/>
      <c r="T191" s="503"/>
      <c r="U191" s="503"/>
      <c r="V191" s="503"/>
      <c r="W191" s="503"/>
      <c r="X191" s="503"/>
      <c r="Y191" s="503"/>
      <c r="Z191" s="503"/>
    </row>
    <row r="192" ht="12.75" customHeight="1">
      <c r="A192" s="503"/>
      <c r="B192" s="503"/>
      <c r="C192" s="503"/>
      <c r="D192" s="503"/>
      <c r="E192" s="503"/>
      <c r="F192" s="503"/>
      <c r="G192" s="503"/>
      <c r="H192" s="503"/>
      <c r="I192" s="503"/>
      <c r="J192" s="503"/>
      <c r="K192" s="503"/>
      <c r="L192" s="503"/>
      <c r="M192" s="503"/>
      <c r="N192" s="503"/>
      <c r="O192" s="503"/>
      <c r="P192" s="503"/>
      <c r="Q192" s="503"/>
      <c r="R192" s="503"/>
      <c r="S192" s="503"/>
      <c r="T192" s="503"/>
      <c r="U192" s="503"/>
      <c r="V192" s="503"/>
      <c r="W192" s="503"/>
      <c r="X192" s="503"/>
      <c r="Y192" s="503"/>
      <c r="Z192" s="503"/>
    </row>
    <row r="193" ht="12.75" customHeight="1">
      <c r="A193" s="503"/>
      <c r="B193" s="503"/>
      <c r="C193" s="503"/>
      <c r="D193" s="503"/>
      <c r="E193" s="503"/>
      <c r="F193" s="503"/>
      <c r="G193" s="503"/>
      <c r="H193" s="503"/>
      <c r="I193" s="503"/>
      <c r="J193" s="503"/>
      <c r="K193" s="503"/>
      <c r="L193" s="503"/>
      <c r="M193" s="503"/>
      <c r="N193" s="503"/>
      <c r="O193" s="503"/>
      <c r="P193" s="503"/>
      <c r="Q193" s="503"/>
      <c r="R193" s="503"/>
      <c r="S193" s="503"/>
      <c r="T193" s="503"/>
      <c r="U193" s="503"/>
      <c r="V193" s="503"/>
      <c r="W193" s="503"/>
      <c r="X193" s="503"/>
      <c r="Y193" s="503"/>
      <c r="Z193" s="503"/>
    </row>
    <row r="194" ht="12.75" customHeight="1">
      <c r="A194" s="503"/>
      <c r="B194" s="503"/>
      <c r="C194" s="503"/>
      <c r="D194" s="503"/>
      <c r="E194" s="503"/>
      <c r="F194" s="503"/>
      <c r="G194" s="503"/>
      <c r="H194" s="503"/>
      <c r="I194" s="503"/>
      <c r="J194" s="503"/>
      <c r="K194" s="503"/>
      <c r="L194" s="503"/>
      <c r="M194" s="503"/>
      <c r="N194" s="503"/>
      <c r="O194" s="503"/>
      <c r="P194" s="503"/>
      <c r="Q194" s="503"/>
      <c r="R194" s="503"/>
      <c r="S194" s="503"/>
      <c r="T194" s="503"/>
      <c r="U194" s="503"/>
      <c r="V194" s="503"/>
      <c r="W194" s="503"/>
      <c r="X194" s="503"/>
      <c r="Y194" s="503"/>
      <c r="Z194" s="503"/>
    </row>
    <row r="195" ht="12.75" customHeight="1">
      <c r="A195" s="503"/>
      <c r="B195" s="503"/>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c r="Z195" s="503"/>
    </row>
    <row r="196" ht="12.75" customHeight="1">
      <c r="A196" s="503"/>
      <c r="B196" s="503"/>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c r="Z196" s="503"/>
    </row>
    <row r="197" ht="12.75" customHeight="1">
      <c r="A197" s="503"/>
      <c r="B197" s="503"/>
      <c r="C197" s="503"/>
      <c r="D197" s="503"/>
      <c r="E197" s="503"/>
      <c r="F197" s="503"/>
      <c r="G197" s="503"/>
      <c r="H197" s="503"/>
      <c r="I197" s="503"/>
      <c r="J197" s="503"/>
      <c r="K197" s="503"/>
      <c r="L197" s="503"/>
      <c r="M197" s="503"/>
      <c r="N197" s="503"/>
      <c r="O197" s="503"/>
      <c r="P197" s="503"/>
      <c r="Q197" s="503"/>
      <c r="R197" s="503"/>
      <c r="S197" s="503"/>
      <c r="T197" s="503"/>
      <c r="U197" s="503"/>
      <c r="V197" s="503"/>
      <c r="W197" s="503"/>
      <c r="X197" s="503"/>
      <c r="Y197" s="503"/>
      <c r="Z197" s="503"/>
    </row>
    <row r="198" ht="12.75" customHeight="1">
      <c r="A198" s="503"/>
      <c r="B198" s="503"/>
      <c r="C198" s="503"/>
      <c r="D198" s="503"/>
      <c r="E198" s="503"/>
      <c r="F198" s="503"/>
      <c r="G198" s="503"/>
      <c r="H198" s="503"/>
      <c r="I198" s="503"/>
      <c r="J198" s="503"/>
      <c r="K198" s="503"/>
      <c r="L198" s="503"/>
      <c r="M198" s="503"/>
      <c r="N198" s="503"/>
      <c r="O198" s="503"/>
      <c r="P198" s="503"/>
      <c r="Q198" s="503"/>
      <c r="R198" s="503"/>
      <c r="S198" s="503"/>
      <c r="T198" s="503"/>
      <c r="U198" s="503"/>
      <c r="V198" s="503"/>
      <c r="W198" s="503"/>
      <c r="X198" s="503"/>
      <c r="Y198" s="503"/>
      <c r="Z198" s="503"/>
    </row>
    <row r="199" ht="12.75" customHeight="1">
      <c r="A199" s="503"/>
      <c r="B199" s="503"/>
      <c r="C199" s="503"/>
      <c r="D199" s="503"/>
      <c r="E199" s="503"/>
      <c r="F199" s="503"/>
      <c r="G199" s="503"/>
      <c r="H199" s="503"/>
      <c r="I199" s="503"/>
      <c r="J199" s="503"/>
      <c r="K199" s="503"/>
      <c r="L199" s="503"/>
      <c r="M199" s="503"/>
      <c r="N199" s="503"/>
      <c r="O199" s="503"/>
      <c r="P199" s="503"/>
      <c r="Q199" s="503"/>
      <c r="R199" s="503"/>
      <c r="S199" s="503"/>
      <c r="T199" s="503"/>
      <c r="U199" s="503"/>
      <c r="V199" s="503"/>
      <c r="W199" s="503"/>
      <c r="X199" s="503"/>
      <c r="Y199" s="503"/>
      <c r="Z199" s="503"/>
    </row>
    <row r="200" ht="12.75" customHeight="1">
      <c r="A200" s="503"/>
      <c r="B200" s="503"/>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row>
    <row r="201" ht="12.75" customHeight="1">
      <c r="A201" s="503"/>
      <c r="B201" s="503"/>
      <c r="C201" s="503"/>
      <c r="D201" s="503"/>
      <c r="E201" s="503"/>
      <c r="F201" s="503"/>
      <c r="G201" s="503"/>
      <c r="H201" s="503"/>
      <c r="I201" s="503"/>
      <c r="J201" s="503"/>
      <c r="K201" s="503"/>
      <c r="L201" s="503"/>
      <c r="M201" s="503"/>
      <c r="N201" s="503"/>
      <c r="O201" s="503"/>
      <c r="P201" s="503"/>
      <c r="Q201" s="503"/>
      <c r="R201" s="503"/>
      <c r="S201" s="503"/>
      <c r="T201" s="503"/>
      <c r="U201" s="503"/>
      <c r="V201" s="503"/>
      <c r="W201" s="503"/>
      <c r="X201" s="503"/>
      <c r="Y201" s="503"/>
      <c r="Z201" s="503"/>
    </row>
    <row r="202" ht="12.75" customHeight="1">
      <c r="A202" s="503"/>
      <c r="B202" s="503"/>
      <c r="C202" s="503"/>
      <c r="D202" s="503"/>
      <c r="E202" s="503"/>
      <c r="F202" s="503"/>
      <c r="G202" s="503"/>
      <c r="H202" s="503"/>
      <c r="I202" s="503"/>
      <c r="J202" s="503"/>
      <c r="K202" s="503"/>
      <c r="L202" s="503"/>
      <c r="M202" s="503"/>
      <c r="N202" s="503"/>
      <c r="O202" s="503"/>
      <c r="P202" s="503"/>
      <c r="Q202" s="503"/>
      <c r="R202" s="503"/>
      <c r="S202" s="503"/>
      <c r="T202" s="503"/>
      <c r="U202" s="503"/>
      <c r="V202" s="503"/>
      <c r="W202" s="503"/>
      <c r="X202" s="503"/>
      <c r="Y202" s="503"/>
      <c r="Z202" s="503"/>
    </row>
    <row r="203" ht="12.75" customHeight="1">
      <c r="A203" s="503"/>
      <c r="B203" s="503"/>
      <c r="C203" s="503"/>
      <c r="D203" s="503"/>
      <c r="E203" s="503"/>
      <c r="F203" s="503"/>
      <c r="G203" s="503"/>
      <c r="H203" s="503"/>
      <c r="I203" s="503"/>
      <c r="J203" s="503"/>
      <c r="K203" s="503"/>
      <c r="L203" s="503"/>
      <c r="M203" s="503"/>
      <c r="N203" s="503"/>
      <c r="O203" s="503"/>
      <c r="P203" s="503"/>
      <c r="Q203" s="503"/>
      <c r="R203" s="503"/>
      <c r="S203" s="503"/>
      <c r="T203" s="503"/>
      <c r="U203" s="503"/>
      <c r="V203" s="503"/>
      <c r="W203" s="503"/>
      <c r="X203" s="503"/>
      <c r="Y203" s="503"/>
      <c r="Z203" s="503"/>
    </row>
    <row r="204" ht="12.75" customHeight="1">
      <c r="A204" s="503"/>
      <c r="B204" s="503"/>
      <c r="C204" s="503"/>
      <c r="D204" s="503"/>
      <c r="E204" s="503"/>
      <c r="F204" s="503"/>
      <c r="G204" s="503"/>
      <c r="H204" s="503"/>
      <c r="I204" s="503"/>
      <c r="J204" s="503"/>
      <c r="K204" s="503"/>
      <c r="L204" s="503"/>
      <c r="M204" s="503"/>
      <c r="N204" s="503"/>
      <c r="O204" s="503"/>
      <c r="P204" s="503"/>
      <c r="Q204" s="503"/>
      <c r="R204" s="503"/>
      <c r="S204" s="503"/>
      <c r="T204" s="503"/>
      <c r="U204" s="503"/>
      <c r="V204" s="503"/>
      <c r="W204" s="503"/>
      <c r="X204" s="503"/>
      <c r="Y204" s="503"/>
      <c r="Z204" s="503"/>
    </row>
    <row r="205" ht="12.75" customHeight="1">
      <c r="A205" s="503"/>
      <c r="B205" s="503"/>
      <c r="C205" s="503"/>
      <c r="D205" s="503"/>
      <c r="E205" s="503"/>
      <c r="F205" s="503"/>
      <c r="G205" s="503"/>
      <c r="H205" s="503"/>
      <c r="I205" s="503"/>
      <c r="J205" s="503"/>
      <c r="K205" s="503"/>
      <c r="L205" s="503"/>
      <c r="M205" s="503"/>
      <c r="N205" s="503"/>
      <c r="O205" s="503"/>
      <c r="P205" s="503"/>
      <c r="Q205" s="503"/>
      <c r="R205" s="503"/>
      <c r="S205" s="503"/>
      <c r="T205" s="503"/>
      <c r="U205" s="503"/>
      <c r="V205" s="503"/>
      <c r="W205" s="503"/>
      <c r="X205" s="503"/>
      <c r="Y205" s="503"/>
      <c r="Z205" s="503"/>
    </row>
    <row r="206" ht="12.75" customHeight="1">
      <c r="A206" s="503"/>
      <c r="B206" s="503"/>
      <c r="C206" s="503"/>
      <c r="D206" s="503"/>
      <c r="E206" s="503"/>
      <c r="F206" s="503"/>
      <c r="G206" s="503"/>
      <c r="H206" s="503"/>
      <c r="I206" s="503"/>
      <c r="J206" s="503"/>
      <c r="K206" s="503"/>
      <c r="L206" s="503"/>
      <c r="M206" s="503"/>
      <c r="N206" s="503"/>
      <c r="O206" s="503"/>
      <c r="P206" s="503"/>
      <c r="Q206" s="503"/>
      <c r="R206" s="503"/>
      <c r="S206" s="503"/>
      <c r="T206" s="503"/>
      <c r="U206" s="503"/>
      <c r="V206" s="503"/>
      <c r="W206" s="503"/>
      <c r="X206" s="503"/>
      <c r="Y206" s="503"/>
      <c r="Z206" s="503"/>
    </row>
    <row r="207" ht="12.75" customHeight="1">
      <c r="A207" s="503"/>
      <c r="B207" s="503"/>
      <c r="C207" s="503"/>
      <c r="D207" s="503"/>
      <c r="E207" s="503"/>
      <c r="F207" s="503"/>
      <c r="G207" s="503"/>
      <c r="H207" s="503"/>
      <c r="I207" s="503"/>
      <c r="J207" s="503"/>
      <c r="K207" s="503"/>
      <c r="L207" s="503"/>
      <c r="M207" s="503"/>
      <c r="N207" s="503"/>
      <c r="O207" s="503"/>
      <c r="P207" s="503"/>
      <c r="Q207" s="503"/>
      <c r="R207" s="503"/>
      <c r="S207" s="503"/>
      <c r="T207" s="503"/>
      <c r="U207" s="503"/>
      <c r="V207" s="503"/>
      <c r="W207" s="503"/>
      <c r="X207" s="503"/>
      <c r="Y207" s="503"/>
      <c r="Z207" s="503"/>
    </row>
    <row r="208" ht="12.75" customHeight="1">
      <c r="A208" s="503"/>
      <c r="B208" s="503"/>
      <c r="C208" s="503"/>
      <c r="D208" s="503"/>
      <c r="E208" s="503"/>
      <c r="F208" s="503"/>
      <c r="G208" s="503"/>
      <c r="H208" s="503"/>
      <c r="I208" s="503"/>
      <c r="J208" s="503"/>
      <c r="K208" s="503"/>
      <c r="L208" s="503"/>
      <c r="M208" s="503"/>
      <c r="N208" s="503"/>
      <c r="O208" s="503"/>
      <c r="P208" s="503"/>
      <c r="Q208" s="503"/>
      <c r="R208" s="503"/>
      <c r="S208" s="503"/>
      <c r="T208" s="503"/>
      <c r="U208" s="503"/>
      <c r="V208" s="503"/>
      <c r="W208" s="503"/>
      <c r="X208" s="503"/>
      <c r="Y208" s="503"/>
      <c r="Z208" s="503"/>
    </row>
    <row r="209" ht="12.75" customHeight="1">
      <c r="A209" s="503"/>
      <c r="B209" s="503"/>
      <c r="C209" s="503"/>
      <c r="D209" s="503"/>
      <c r="E209" s="503"/>
      <c r="F209" s="503"/>
      <c r="G209" s="503"/>
      <c r="H209" s="503"/>
      <c r="I209" s="503"/>
      <c r="J209" s="503"/>
      <c r="K209" s="503"/>
      <c r="L209" s="503"/>
      <c r="M209" s="503"/>
      <c r="N209" s="503"/>
      <c r="O209" s="503"/>
      <c r="P209" s="503"/>
      <c r="Q209" s="503"/>
      <c r="R209" s="503"/>
      <c r="S209" s="503"/>
      <c r="T209" s="503"/>
      <c r="U209" s="503"/>
      <c r="V209" s="503"/>
      <c r="W209" s="503"/>
      <c r="X209" s="503"/>
      <c r="Y209" s="503"/>
      <c r="Z209" s="503"/>
    </row>
    <row r="210" ht="12.75" customHeight="1">
      <c r="A210" s="503"/>
      <c r="B210" s="503"/>
      <c r="C210" s="503"/>
      <c r="D210" s="503"/>
      <c r="E210" s="503"/>
      <c r="F210" s="503"/>
      <c r="G210" s="503"/>
      <c r="H210" s="503"/>
      <c r="I210" s="503"/>
      <c r="J210" s="503"/>
      <c r="K210" s="503"/>
      <c r="L210" s="503"/>
      <c r="M210" s="503"/>
      <c r="N210" s="503"/>
      <c r="O210" s="503"/>
      <c r="P210" s="503"/>
      <c r="Q210" s="503"/>
      <c r="R210" s="503"/>
      <c r="S210" s="503"/>
      <c r="T210" s="503"/>
      <c r="U210" s="503"/>
      <c r="V210" s="503"/>
      <c r="W210" s="503"/>
      <c r="X210" s="503"/>
      <c r="Y210" s="503"/>
      <c r="Z210" s="503"/>
    </row>
    <row r="211" ht="12.75" customHeight="1">
      <c r="A211" s="503"/>
      <c r="B211" s="503"/>
      <c r="C211" s="503"/>
      <c r="D211" s="503"/>
      <c r="E211" s="503"/>
      <c r="F211" s="503"/>
      <c r="G211" s="503"/>
      <c r="H211" s="503"/>
      <c r="I211" s="503"/>
      <c r="J211" s="503"/>
      <c r="K211" s="503"/>
      <c r="L211" s="503"/>
      <c r="M211" s="503"/>
      <c r="N211" s="503"/>
      <c r="O211" s="503"/>
      <c r="P211" s="503"/>
      <c r="Q211" s="503"/>
      <c r="R211" s="503"/>
      <c r="S211" s="503"/>
      <c r="T211" s="503"/>
      <c r="U211" s="503"/>
      <c r="V211" s="503"/>
      <c r="W211" s="503"/>
      <c r="X211" s="503"/>
      <c r="Y211" s="503"/>
      <c r="Z211" s="503"/>
    </row>
    <row r="212" ht="12.75" customHeight="1">
      <c r="A212" s="503"/>
      <c r="B212" s="503"/>
      <c r="C212" s="503"/>
      <c r="D212" s="503"/>
      <c r="E212" s="503"/>
      <c r="F212" s="503"/>
      <c r="G212" s="503"/>
      <c r="H212" s="503"/>
      <c r="I212" s="503"/>
      <c r="J212" s="503"/>
      <c r="K212" s="503"/>
      <c r="L212" s="503"/>
      <c r="M212" s="503"/>
      <c r="N212" s="503"/>
      <c r="O212" s="503"/>
      <c r="P212" s="503"/>
      <c r="Q212" s="503"/>
      <c r="R212" s="503"/>
      <c r="S212" s="503"/>
      <c r="T212" s="503"/>
      <c r="U212" s="503"/>
      <c r="V212" s="503"/>
      <c r="W212" s="503"/>
      <c r="X212" s="503"/>
      <c r="Y212" s="503"/>
      <c r="Z212" s="503"/>
    </row>
    <row r="213" ht="12.75" customHeight="1">
      <c r="A213" s="503"/>
      <c r="B213" s="503"/>
      <c r="C213" s="503"/>
      <c r="D213" s="503"/>
      <c r="E213" s="503"/>
      <c r="F213" s="503"/>
      <c r="G213" s="503"/>
      <c r="H213" s="503"/>
      <c r="I213" s="503"/>
      <c r="J213" s="503"/>
      <c r="K213" s="503"/>
      <c r="L213" s="503"/>
      <c r="M213" s="503"/>
      <c r="N213" s="503"/>
      <c r="O213" s="503"/>
      <c r="P213" s="503"/>
      <c r="Q213" s="503"/>
      <c r="R213" s="503"/>
      <c r="S213" s="503"/>
      <c r="T213" s="503"/>
      <c r="U213" s="503"/>
      <c r="V213" s="503"/>
      <c r="W213" s="503"/>
      <c r="X213" s="503"/>
      <c r="Y213" s="503"/>
      <c r="Z213" s="503"/>
    </row>
    <row r="214" ht="12.75" customHeight="1">
      <c r="A214" s="503"/>
      <c r="B214" s="503"/>
      <c r="C214" s="503"/>
      <c r="D214" s="503"/>
      <c r="E214" s="503"/>
      <c r="F214" s="503"/>
      <c r="G214" s="503"/>
      <c r="H214" s="503"/>
      <c r="I214" s="503"/>
      <c r="J214" s="503"/>
      <c r="K214" s="503"/>
      <c r="L214" s="503"/>
      <c r="M214" s="503"/>
      <c r="N214" s="503"/>
      <c r="O214" s="503"/>
      <c r="P214" s="503"/>
      <c r="Q214" s="503"/>
      <c r="R214" s="503"/>
      <c r="S214" s="503"/>
      <c r="T214" s="503"/>
      <c r="U214" s="503"/>
      <c r="V214" s="503"/>
      <c r="W214" s="503"/>
      <c r="X214" s="503"/>
      <c r="Y214" s="503"/>
      <c r="Z214" s="503"/>
    </row>
    <row r="215" ht="12.75" customHeight="1">
      <c r="A215" s="503"/>
      <c r="B215" s="503"/>
      <c r="C215" s="503"/>
      <c r="D215" s="503"/>
      <c r="E215" s="503"/>
      <c r="F215" s="503"/>
      <c r="G215" s="503"/>
      <c r="H215" s="503"/>
      <c r="I215" s="503"/>
      <c r="J215" s="503"/>
      <c r="K215" s="503"/>
      <c r="L215" s="503"/>
      <c r="M215" s="503"/>
      <c r="N215" s="503"/>
      <c r="O215" s="503"/>
      <c r="P215" s="503"/>
      <c r="Q215" s="503"/>
      <c r="R215" s="503"/>
      <c r="S215" s="503"/>
      <c r="T215" s="503"/>
      <c r="U215" s="503"/>
      <c r="V215" s="503"/>
      <c r="W215" s="503"/>
      <c r="X215" s="503"/>
      <c r="Y215" s="503"/>
      <c r="Z215" s="503"/>
    </row>
    <row r="216" ht="12.75" customHeight="1">
      <c r="A216" s="503"/>
      <c r="B216" s="503"/>
      <c r="C216" s="503"/>
      <c r="D216" s="503"/>
      <c r="E216" s="503"/>
      <c r="F216" s="503"/>
      <c r="G216" s="503"/>
      <c r="H216" s="503"/>
      <c r="I216" s="503"/>
      <c r="J216" s="503"/>
      <c r="K216" s="503"/>
      <c r="L216" s="503"/>
      <c r="M216" s="503"/>
      <c r="N216" s="503"/>
      <c r="O216" s="503"/>
      <c r="P216" s="503"/>
      <c r="Q216" s="503"/>
      <c r="R216" s="503"/>
      <c r="S216" s="503"/>
      <c r="T216" s="503"/>
      <c r="U216" s="503"/>
      <c r="V216" s="503"/>
      <c r="W216" s="503"/>
      <c r="X216" s="503"/>
      <c r="Y216" s="503"/>
      <c r="Z216" s="503"/>
    </row>
    <row r="217" ht="12.75" customHeight="1">
      <c r="A217" s="503"/>
      <c r="B217" s="503"/>
      <c r="C217" s="503"/>
      <c r="D217" s="503"/>
      <c r="E217" s="503"/>
      <c r="F217" s="503"/>
      <c r="G217" s="503"/>
      <c r="H217" s="503"/>
      <c r="I217" s="503"/>
      <c r="J217" s="503"/>
      <c r="K217" s="503"/>
      <c r="L217" s="503"/>
      <c r="M217" s="503"/>
      <c r="N217" s="503"/>
      <c r="O217" s="503"/>
      <c r="P217" s="503"/>
      <c r="Q217" s="503"/>
      <c r="R217" s="503"/>
      <c r="S217" s="503"/>
      <c r="T217" s="503"/>
      <c r="U217" s="503"/>
      <c r="V217" s="503"/>
      <c r="W217" s="503"/>
      <c r="X217" s="503"/>
      <c r="Y217" s="503"/>
      <c r="Z217" s="503"/>
    </row>
    <row r="218" ht="12.75" customHeight="1">
      <c r="A218" s="503"/>
      <c r="B218" s="503"/>
      <c r="C218" s="503"/>
      <c r="D218" s="503"/>
      <c r="E218" s="503"/>
      <c r="F218" s="503"/>
      <c r="G218" s="503"/>
      <c r="H218" s="503"/>
      <c r="I218" s="503"/>
      <c r="J218" s="503"/>
      <c r="K218" s="503"/>
      <c r="L218" s="503"/>
      <c r="M218" s="503"/>
      <c r="N218" s="503"/>
      <c r="O218" s="503"/>
      <c r="P218" s="503"/>
      <c r="Q218" s="503"/>
      <c r="R218" s="503"/>
      <c r="S218" s="503"/>
      <c r="T218" s="503"/>
      <c r="U218" s="503"/>
      <c r="V218" s="503"/>
      <c r="W218" s="503"/>
      <c r="X218" s="503"/>
      <c r="Y218" s="503"/>
      <c r="Z218" s="503"/>
    </row>
    <row r="219" ht="12.75" customHeight="1">
      <c r="A219" s="503"/>
      <c r="B219" s="503"/>
      <c r="C219" s="503"/>
      <c r="D219" s="503"/>
      <c r="E219" s="503"/>
      <c r="F219" s="503"/>
      <c r="G219" s="503"/>
      <c r="H219" s="503"/>
      <c r="I219" s="503"/>
      <c r="J219" s="503"/>
      <c r="K219" s="503"/>
      <c r="L219" s="503"/>
      <c r="M219" s="503"/>
      <c r="N219" s="503"/>
      <c r="O219" s="503"/>
      <c r="P219" s="503"/>
      <c r="Q219" s="503"/>
      <c r="R219" s="503"/>
      <c r="S219" s="503"/>
      <c r="T219" s="503"/>
      <c r="U219" s="503"/>
      <c r="V219" s="503"/>
      <c r="W219" s="503"/>
      <c r="X219" s="503"/>
      <c r="Y219" s="503"/>
      <c r="Z219" s="503"/>
    </row>
    <row r="220" ht="12.75" customHeight="1">
      <c r="A220" s="503"/>
      <c r="B220" s="503"/>
      <c r="C220" s="503"/>
      <c r="D220" s="503"/>
      <c r="E220" s="503"/>
      <c r="F220" s="503"/>
      <c r="G220" s="503"/>
      <c r="H220" s="503"/>
      <c r="I220" s="503"/>
      <c r="J220" s="503"/>
      <c r="K220" s="503"/>
      <c r="L220" s="503"/>
      <c r="M220" s="503"/>
      <c r="N220" s="503"/>
      <c r="O220" s="503"/>
      <c r="P220" s="503"/>
      <c r="Q220" s="503"/>
      <c r="R220" s="503"/>
      <c r="S220" s="503"/>
      <c r="T220" s="503"/>
      <c r="U220" s="503"/>
      <c r="V220" s="503"/>
      <c r="W220" s="503"/>
      <c r="X220" s="503"/>
      <c r="Y220" s="503"/>
      <c r="Z220" s="503"/>
    </row>
    <row r="221" ht="12.75" customHeight="1">
      <c r="A221" s="503"/>
      <c r="B221" s="503"/>
      <c r="C221" s="503"/>
      <c r="D221" s="503"/>
      <c r="E221" s="503"/>
      <c r="F221" s="503"/>
      <c r="G221" s="503"/>
      <c r="H221" s="503"/>
      <c r="I221" s="503"/>
      <c r="J221" s="503"/>
      <c r="K221" s="503"/>
      <c r="L221" s="503"/>
      <c r="M221" s="503"/>
      <c r="N221" s="503"/>
      <c r="O221" s="503"/>
      <c r="P221" s="503"/>
      <c r="Q221" s="503"/>
      <c r="R221" s="503"/>
      <c r="S221" s="503"/>
      <c r="T221" s="503"/>
      <c r="U221" s="503"/>
      <c r="V221" s="503"/>
      <c r="W221" s="503"/>
      <c r="X221" s="503"/>
      <c r="Y221" s="503"/>
      <c r="Z221" s="503"/>
    </row>
    <row r="222" ht="12.75" customHeight="1">
      <c r="A222" s="503"/>
      <c r="B222" s="503"/>
      <c r="C222" s="503"/>
      <c r="D222" s="503"/>
      <c r="E222" s="503"/>
      <c r="F222" s="503"/>
      <c r="G222" s="503"/>
      <c r="H222" s="503"/>
      <c r="I222" s="503"/>
      <c r="J222" s="503"/>
      <c r="K222" s="503"/>
      <c r="L222" s="503"/>
      <c r="M222" s="503"/>
      <c r="N222" s="503"/>
      <c r="O222" s="503"/>
      <c r="P222" s="503"/>
      <c r="Q222" s="503"/>
      <c r="R222" s="503"/>
      <c r="S222" s="503"/>
      <c r="T222" s="503"/>
      <c r="U222" s="503"/>
      <c r="V222" s="503"/>
      <c r="W222" s="503"/>
      <c r="X222" s="503"/>
      <c r="Y222" s="503"/>
      <c r="Z222" s="503"/>
    </row>
    <row r="223" ht="12.75" customHeight="1">
      <c r="A223" s="503"/>
      <c r="B223" s="503"/>
      <c r="C223" s="503"/>
      <c r="D223" s="503"/>
      <c r="E223" s="503"/>
      <c r="F223" s="503"/>
      <c r="G223" s="503"/>
      <c r="H223" s="503"/>
      <c r="I223" s="503"/>
      <c r="J223" s="503"/>
      <c r="K223" s="503"/>
      <c r="L223" s="503"/>
      <c r="M223" s="503"/>
      <c r="N223" s="503"/>
      <c r="O223" s="503"/>
      <c r="P223" s="503"/>
      <c r="Q223" s="503"/>
      <c r="R223" s="503"/>
      <c r="S223" s="503"/>
      <c r="T223" s="503"/>
      <c r="U223" s="503"/>
      <c r="V223" s="503"/>
      <c r="W223" s="503"/>
      <c r="X223" s="503"/>
      <c r="Y223" s="503"/>
      <c r="Z223" s="503"/>
    </row>
    <row r="224" ht="12.75" customHeight="1">
      <c r="A224" s="503"/>
      <c r="B224" s="503"/>
      <c r="C224" s="503"/>
      <c r="D224" s="503"/>
      <c r="E224" s="503"/>
      <c r="F224" s="503"/>
      <c r="G224" s="503"/>
      <c r="H224" s="503"/>
      <c r="I224" s="503"/>
      <c r="J224" s="503"/>
      <c r="K224" s="503"/>
      <c r="L224" s="503"/>
      <c r="M224" s="503"/>
      <c r="N224" s="503"/>
      <c r="O224" s="503"/>
      <c r="P224" s="503"/>
      <c r="Q224" s="503"/>
      <c r="R224" s="503"/>
      <c r="S224" s="503"/>
      <c r="T224" s="503"/>
      <c r="U224" s="503"/>
      <c r="V224" s="503"/>
      <c r="W224" s="503"/>
      <c r="X224" s="503"/>
      <c r="Y224" s="503"/>
      <c r="Z224" s="503"/>
    </row>
    <row r="225" ht="12.75" customHeight="1">
      <c r="A225" s="503"/>
      <c r="B225" s="503"/>
      <c r="C225" s="503"/>
      <c r="D225" s="503"/>
      <c r="E225" s="503"/>
      <c r="F225" s="503"/>
      <c r="G225" s="503"/>
      <c r="H225" s="503"/>
      <c r="I225" s="503"/>
      <c r="J225" s="503"/>
      <c r="K225" s="503"/>
      <c r="L225" s="503"/>
      <c r="M225" s="503"/>
      <c r="N225" s="503"/>
      <c r="O225" s="503"/>
      <c r="P225" s="503"/>
      <c r="Q225" s="503"/>
      <c r="R225" s="503"/>
      <c r="S225" s="503"/>
      <c r="T225" s="503"/>
      <c r="U225" s="503"/>
      <c r="V225" s="503"/>
      <c r="W225" s="503"/>
      <c r="X225" s="503"/>
      <c r="Y225" s="503"/>
      <c r="Z225" s="503"/>
    </row>
    <row r="226" ht="12.75" customHeight="1">
      <c r="A226" s="503"/>
      <c r="B226" s="503"/>
      <c r="C226" s="503"/>
      <c r="D226" s="503"/>
      <c r="E226" s="503"/>
      <c r="F226" s="503"/>
      <c r="G226" s="503"/>
      <c r="H226" s="503"/>
      <c r="I226" s="503"/>
      <c r="J226" s="503"/>
      <c r="K226" s="503"/>
      <c r="L226" s="503"/>
      <c r="M226" s="503"/>
      <c r="N226" s="503"/>
      <c r="O226" s="503"/>
      <c r="P226" s="503"/>
      <c r="Q226" s="503"/>
      <c r="R226" s="503"/>
      <c r="S226" s="503"/>
      <c r="T226" s="503"/>
      <c r="U226" s="503"/>
      <c r="V226" s="503"/>
      <c r="W226" s="503"/>
      <c r="X226" s="503"/>
      <c r="Y226" s="503"/>
      <c r="Z226" s="503"/>
    </row>
    <row r="227" ht="12.75" customHeight="1">
      <c r="A227" s="503"/>
      <c r="B227" s="503"/>
      <c r="C227" s="503"/>
      <c r="D227" s="503"/>
      <c r="E227" s="503"/>
      <c r="F227" s="503"/>
      <c r="G227" s="503"/>
      <c r="H227" s="503"/>
      <c r="I227" s="503"/>
      <c r="J227" s="503"/>
      <c r="K227" s="503"/>
      <c r="L227" s="503"/>
      <c r="M227" s="503"/>
      <c r="N227" s="503"/>
      <c r="O227" s="503"/>
      <c r="P227" s="503"/>
      <c r="Q227" s="503"/>
      <c r="R227" s="503"/>
      <c r="S227" s="503"/>
      <c r="T227" s="503"/>
      <c r="U227" s="503"/>
      <c r="V227" s="503"/>
      <c r="W227" s="503"/>
      <c r="X227" s="503"/>
      <c r="Y227" s="503"/>
      <c r="Z227" s="503"/>
    </row>
    <row r="228" ht="12.75" customHeight="1">
      <c r="A228" s="503"/>
      <c r="B228" s="503"/>
      <c r="C228" s="503"/>
      <c r="D228" s="503"/>
      <c r="E228" s="503"/>
      <c r="F228" s="503"/>
      <c r="G228" s="503"/>
      <c r="H228" s="503"/>
      <c r="I228" s="503"/>
      <c r="J228" s="503"/>
      <c r="K228" s="503"/>
      <c r="L228" s="503"/>
      <c r="M228" s="503"/>
      <c r="N228" s="503"/>
      <c r="O228" s="503"/>
      <c r="P228" s="503"/>
      <c r="Q228" s="503"/>
      <c r="R228" s="503"/>
      <c r="S228" s="503"/>
      <c r="T228" s="503"/>
      <c r="U228" s="503"/>
      <c r="V228" s="503"/>
      <c r="W228" s="503"/>
      <c r="X228" s="503"/>
      <c r="Y228" s="503"/>
      <c r="Z228" s="503"/>
    </row>
    <row r="229" ht="12.75" customHeight="1">
      <c r="A229" s="503"/>
      <c r="B229" s="503"/>
      <c r="C229" s="503"/>
      <c r="D229" s="503"/>
      <c r="E229" s="503"/>
      <c r="F229" s="503"/>
      <c r="G229" s="503"/>
      <c r="H229" s="503"/>
      <c r="I229" s="503"/>
      <c r="J229" s="503"/>
      <c r="K229" s="503"/>
      <c r="L229" s="503"/>
      <c r="M229" s="503"/>
      <c r="N229" s="503"/>
      <c r="O229" s="503"/>
      <c r="P229" s="503"/>
      <c r="Q229" s="503"/>
      <c r="R229" s="503"/>
      <c r="S229" s="503"/>
      <c r="T229" s="503"/>
      <c r="U229" s="503"/>
      <c r="V229" s="503"/>
      <c r="W229" s="503"/>
      <c r="X229" s="503"/>
      <c r="Y229" s="503"/>
      <c r="Z229" s="503"/>
    </row>
    <row r="230" ht="12.75" customHeight="1">
      <c r="A230" s="503"/>
      <c r="B230" s="503"/>
      <c r="C230" s="503"/>
      <c r="D230" s="503"/>
      <c r="E230" s="503"/>
      <c r="F230" s="503"/>
      <c r="G230" s="503"/>
      <c r="H230" s="503"/>
      <c r="I230" s="503"/>
      <c r="J230" s="503"/>
      <c r="K230" s="503"/>
      <c r="L230" s="503"/>
      <c r="M230" s="503"/>
      <c r="N230" s="503"/>
      <c r="O230" s="503"/>
      <c r="P230" s="503"/>
      <c r="Q230" s="503"/>
      <c r="R230" s="503"/>
      <c r="S230" s="503"/>
      <c r="T230" s="503"/>
      <c r="U230" s="503"/>
      <c r="V230" s="503"/>
      <c r="W230" s="503"/>
      <c r="X230" s="503"/>
      <c r="Y230" s="503"/>
      <c r="Z230" s="503"/>
    </row>
    <row r="231" ht="12.75" customHeight="1">
      <c r="A231" s="503"/>
      <c r="B231" s="503"/>
      <c r="C231" s="503"/>
      <c r="D231" s="503"/>
      <c r="E231" s="503"/>
      <c r="F231" s="503"/>
      <c r="G231" s="503"/>
      <c r="H231" s="503"/>
      <c r="I231" s="503"/>
      <c r="J231" s="503"/>
      <c r="K231" s="503"/>
      <c r="L231" s="503"/>
      <c r="M231" s="503"/>
      <c r="N231" s="503"/>
      <c r="O231" s="503"/>
      <c r="P231" s="503"/>
      <c r="Q231" s="503"/>
      <c r="R231" s="503"/>
      <c r="S231" s="503"/>
      <c r="T231" s="503"/>
      <c r="U231" s="503"/>
      <c r="V231" s="503"/>
      <c r="W231" s="503"/>
      <c r="X231" s="503"/>
      <c r="Y231" s="503"/>
      <c r="Z231" s="503"/>
    </row>
    <row r="232" ht="12.75" customHeight="1">
      <c r="A232" s="503"/>
      <c r="B232" s="503"/>
      <c r="C232" s="503"/>
      <c r="D232" s="503"/>
      <c r="E232" s="503"/>
      <c r="F232" s="503"/>
      <c r="G232" s="503"/>
      <c r="H232" s="503"/>
      <c r="I232" s="503"/>
      <c r="J232" s="503"/>
      <c r="K232" s="503"/>
      <c r="L232" s="503"/>
      <c r="M232" s="503"/>
      <c r="N232" s="503"/>
      <c r="O232" s="503"/>
      <c r="P232" s="503"/>
      <c r="Q232" s="503"/>
      <c r="R232" s="503"/>
      <c r="S232" s="503"/>
      <c r="T232" s="503"/>
      <c r="U232" s="503"/>
      <c r="V232" s="503"/>
      <c r="W232" s="503"/>
      <c r="X232" s="503"/>
      <c r="Y232" s="503"/>
      <c r="Z232" s="503"/>
    </row>
    <row r="233" ht="12.75" customHeight="1">
      <c r="A233" s="503"/>
      <c r="B233" s="503"/>
      <c r="C233" s="503"/>
      <c r="D233" s="503"/>
      <c r="E233" s="503"/>
      <c r="F233" s="503"/>
      <c r="G233" s="503"/>
      <c r="H233" s="503"/>
      <c r="I233" s="503"/>
      <c r="J233" s="503"/>
      <c r="K233" s="503"/>
      <c r="L233" s="503"/>
      <c r="M233" s="503"/>
      <c r="N233" s="503"/>
      <c r="O233" s="503"/>
      <c r="P233" s="503"/>
      <c r="Q233" s="503"/>
      <c r="R233" s="503"/>
      <c r="S233" s="503"/>
      <c r="T233" s="503"/>
      <c r="U233" s="503"/>
      <c r="V233" s="503"/>
      <c r="W233" s="503"/>
      <c r="X233" s="503"/>
      <c r="Y233" s="503"/>
      <c r="Z233" s="503"/>
    </row>
    <row r="234" ht="12.75" customHeight="1">
      <c r="A234" s="503"/>
      <c r="B234" s="503"/>
      <c r="C234" s="503"/>
      <c r="D234" s="503"/>
      <c r="E234" s="503"/>
      <c r="F234" s="503"/>
      <c r="G234" s="503"/>
      <c r="H234" s="503"/>
      <c r="I234" s="503"/>
      <c r="J234" s="503"/>
      <c r="K234" s="503"/>
      <c r="L234" s="503"/>
      <c r="M234" s="503"/>
      <c r="N234" s="503"/>
      <c r="O234" s="503"/>
      <c r="P234" s="503"/>
      <c r="Q234" s="503"/>
      <c r="R234" s="503"/>
      <c r="S234" s="503"/>
      <c r="T234" s="503"/>
      <c r="U234" s="503"/>
      <c r="V234" s="503"/>
      <c r="W234" s="503"/>
      <c r="X234" s="503"/>
      <c r="Y234" s="503"/>
      <c r="Z234" s="503"/>
    </row>
    <row r="235" ht="12.75" customHeight="1">
      <c r="A235" s="503"/>
      <c r="B235" s="503"/>
      <c r="C235" s="503"/>
      <c r="D235" s="503"/>
      <c r="E235" s="503"/>
      <c r="F235" s="503"/>
      <c r="G235" s="503"/>
      <c r="H235" s="503"/>
      <c r="I235" s="503"/>
      <c r="J235" s="503"/>
      <c r="K235" s="503"/>
      <c r="L235" s="503"/>
      <c r="M235" s="503"/>
      <c r="N235" s="503"/>
      <c r="O235" s="503"/>
      <c r="P235" s="503"/>
      <c r="Q235" s="503"/>
      <c r="R235" s="503"/>
      <c r="S235" s="503"/>
      <c r="T235" s="503"/>
      <c r="U235" s="503"/>
      <c r="V235" s="503"/>
      <c r="W235" s="503"/>
      <c r="X235" s="503"/>
      <c r="Y235" s="503"/>
      <c r="Z235" s="503"/>
    </row>
    <row r="236" ht="12.75" customHeight="1">
      <c r="A236" s="503"/>
      <c r="B236" s="503"/>
      <c r="C236" s="503"/>
      <c r="D236" s="503"/>
      <c r="E236" s="503"/>
      <c r="F236" s="503"/>
      <c r="G236" s="503"/>
      <c r="H236" s="503"/>
      <c r="I236" s="503"/>
      <c r="J236" s="503"/>
      <c r="K236" s="503"/>
      <c r="L236" s="503"/>
      <c r="M236" s="503"/>
      <c r="N236" s="503"/>
      <c r="O236" s="503"/>
      <c r="P236" s="503"/>
      <c r="Q236" s="503"/>
      <c r="R236" s="503"/>
      <c r="S236" s="503"/>
      <c r="T236" s="503"/>
      <c r="U236" s="503"/>
      <c r="V236" s="503"/>
      <c r="W236" s="503"/>
      <c r="X236" s="503"/>
      <c r="Y236" s="503"/>
      <c r="Z236" s="503"/>
    </row>
    <row r="237" ht="12.75" customHeight="1">
      <c r="A237" s="503"/>
      <c r="B237" s="503"/>
      <c r="C237" s="503"/>
      <c r="D237" s="503"/>
      <c r="E237" s="503"/>
      <c r="F237" s="503"/>
      <c r="G237" s="503"/>
      <c r="H237" s="503"/>
      <c r="I237" s="503"/>
      <c r="J237" s="503"/>
      <c r="K237" s="503"/>
      <c r="L237" s="503"/>
      <c r="M237" s="503"/>
      <c r="N237" s="503"/>
      <c r="O237" s="503"/>
      <c r="P237" s="503"/>
      <c r="Q237" s="503"/>
      <c r="R237" s="503"/>
      <c r="S237" s="503"/>
      <c r="T237" s="503"/>
      <c r="U237" s="503"/>
      <c r="V237" s="503"/>
      <c r="W237" s="503"/>
      <c r="X237" s="503"/>
      <c r="Y237" s="503"/>
      <c r="Z237" s="503"/>
    </row>
    <row r="238" ht="12.75" customHeight="1">
      <c r="A238" s="503"/>
      <c r="B238" s="503"/>
      <c r="C238" s="503"/>
      <c r="D238" s="503"/>
      <c r="E238" s="503"/>
      <c r="F238" s="503"/>
      <c r="G238" s="503"/>
      <c r="H238" s="503"/>
      <c r="I238" s="503"/>
      <c r="J238" s="503"/>
      <c r="K238" s="503"/>
      <c r="L238" s="503"/>
      <c r="M238" s="503"/>
      <c r="N238" s="503"/>
      <c r="O238" s="503"/>
      <c r="P238" s="503"/>
      <c r="Q238" s="503"/>
      <c r="R238" s="503"/>
      <c r="S238" s="503"/>
      <c r="T238" s="503"/>
      <c r="U238" s="503"/>
      <c r="V238" s="503"/>
      <c r="W238" s="503"/>
      <c r="X238" s="503"/>
      <c r="Y238" s="503"/>
      <c r="Z238" s="503"/>
    </row>
    <row r="239" ht="12.75" customHeight="1">
      <c r="A239" s="503"/>
      <c r="B239" s="503"/>
      <c r="C239" s="503"/>
      <c r="D239" s="503"/>
      <c r="E239" s="503"/>
      <c r="F239" s="503"/>
      <c r="G239" s="503"/>
      <c r="H239" s="503"/>
      <c r="I239" s="503"/>
      <c r="J239" s="503"/>
      <c r="K239" s="503"/>
      <c r="L239" s="503"/>
      <c r="M239" s="503"/>
      <c r="N239" s="503"/>
      <c r="O239" s="503"/>
      <c r="P239" s="503"/>
      <c r="Q239" s="503"/>
      <c r="R239" s="503"/>
      <c r="S239" s="503"/>
      <c r="T239" s="503"/>
      <c r="U239" s="503"/>
      <c r="V239" s="503"/>
      <c r="W239" s="503"/>
      <c r="X239" s="503"/>
      <c r="Y239" s="503"/>
      <c r="Z239" s="503"/>
    </row>
    <row r="240" ht="12.75" customHeight="1">
      <c r="A240" s="503"/>
      <c r="B240" s="503"/>
      <c r="C240" s="503"/>
      <c r="D240" s="503"/>
      <c r="E240" s="503"/>
      <c r="F240" s="503"/>
      <c r="G240" s="503"/>
      <c r="H240" s="503"/>
      <c r="I240" s="503"/>
      <c r="J240" s="503"/>
      <c r="K240" s="503"/>
      <c r="L240" s="503"/>
      <c r="M240" s="503"/>
      <c r="N240" s="503"/>
      <c r="O240" s="503"/>
      <c r="P240" s="503"/>
      <c r="Q240" s="503"/>
      <c r="R240" s="503"/>
      <c r="S240" s="503"/>
      <c r="T240" s="503"/>
      <c r="U240" s="503"/>
      <c r="V240" s="503"/>
      <c r="W240" s="503"/>
      <c r="X240" s="503"/>
      <c r="Y240" s="503"/>
      <c r="Z240" s="503"/>
    </row>
    <row r="241" ht="12.75" customHeight="1">
      <c r="A241" s="503"/>
      <c r="B241" s="503"/>
      <c r="C241" s="503"/>
      <c r="D241" s="503"/>
      <c r="E241" s="503"/>
      <c r="F241" s="503"/>
      <c r="G241" s="503"/>
      <c r="H241" s="503"/>
      <c r="I241" s="503"/>
      <c r="J241" s="503"/>
      <c r="K241" s="503"/>
      <c r="L241" s="503"/>
      <c r="M241" s="503"/>
      <c r="N241" s="503"/>
      <c r="O241" s="503"/>
      <c r="P241" s="503"/>
      <c r="Q241" s="503"/>
      <c r="R241" s="503"/>
      <c r="S241" s="503"/>
      <c r="T241" s="503"/>
      <c r="U241" s="503"/>
      <c r="V241" s="503"/>
      <c r="W241" s="503"/>
      <c r="X241" s="503"/>
      <c r="Y241" s="503"/>
      <c r="Z241" s="503"/>
    </row>
    <row r="242" ht="12.75" customHeight="1">
      <c r="A242" s="503"/>
      <c r="B242" s="503"/>
      <c r="C242" s="503"/>
      <c r="D242" s="503"/>
      <c r="E242" s="503"/>
      <c r="F242" s="503"/>
      <c r="G242" s="503"/>
      <c r="H242" s="503"/>
      <c r="I242" s="503"/>
      <c r="J242" s="503"/>
      <c r="K242" s="503"/>
      <c r="L242" s="503"/>
      <c r="M242" s="503"/>
      <c r="N242" s="503"/>
      <c r="O242" s="503"/>
      <c r="P242" s="503"/>
      <c r="Q242" s="503"/>
      <c r="R242" s="503"/>
      <c r="S242" s="503"/>
      <c r="T242" s="503"/>
      <c r="U242" s="503"/>
      <c r="V242" s="503"/>
      <c r="W242" s="503"/>
      <c r="X242" s="503"/>
      <c r="Y242" s="503"/>
      <c r="Z242" s="503"/>
    </row>
    <row r="243" ht="12.75" customHeight="1">
      <c r="A243" s="503"/>
      <c r="B243" s="503"/>
      <c r="C243" s="503"/>
      <c r="D243" s="503"/>
      <c r="E243" s="503"/>
      <c r="F243" s="503"/>
      <c r="G243" s="503"/>
      <c r="H243" s="503"/>
      <c r="I243" s="503"/>
      <c r="J243" s="503"/>
      <c r="K243" s="503"/>
      <c r="L243" s="503"/>
      <c r="M243" s="503"/>
      <c r="N243" s="503"/>
      <c r="O243" s="503"/>
      <c r="P243" s="503"/>
      <c r="Q243" s="503"/>
      <c r="R243" s="503"/>
      <c r="S243" s="503"/>
      <c r="T243" s="503"/>
      <c r="U243" s="503"/>
      <c r="V243" s="503"/>
      <c r="W243" s="503"/>
      <c r="X243" s="503"/>
      <c r="Y243" s="503"/>
      <c r="Z243" s="503"/>
    </row>
    <row r="244" ht="12.75" customHeight="1">
      <c r="A244" s="503"/>
      <c r="B244" s="503"/>
      <c r="C244" s="503"/>
      <c r="D244" s="503"/>
      <c r="E244" s="503"/>
      <c r="F244" s="503"/>
      <c r="G244" s="503"/>
      <c r="H244" s="503"/>
      <c r="I244" s="503"/>
      <c r="J244" s="503"/>
      <c r="K244" s="503"/>
      <c r="L244" s="503"/>
      <c r="M244" s="503"/>
      <c r="N244" s="503"/>
      <c r="O244" s="503"/>
      <c r="P244" s="503"/>
      <c r="Q244" s="503"/>
      <c r="R244" s="503"/>
      <c r="S244" s="503"/>
      <c r="T244" s="503"/>
      <c r="U244" s="503"/>
      <c r="V244" s="503"/>
      <c r="W244" s="503"/>
      <c r="X244" s="503"/>
      <c r="Y244" s="503"/>
      <c r="Z244" s="503"/>
    </row>
    <row r="245" ht="12.75" customHeight="1">
      <c r="A245" s="503"/>
      <c r="B245" s="503"/>
      <c r="C245" s="503"/>
      <c r="D245" s="503"/>
      <c r="E245" s="503"/>
      <c r="F245" s="503"/>
      <c r="G245" s="503"/>
      <c r="H245" s="503"/>
      <c r="I245" s="503"/>
      <c r="J245" s="503"/>
      <c r="K245" s="503"/>
      <c r="L245" s="503"/>
      <c r="M245" s="503"/>
      <c r="N245" s="503"/>
      <c r="O245" s="503"/>
      <c r="P245" s="503"/>
      <c r="Q245" s="503"/>
      <c r="R245" s="503"/>
      <c r="S245" s="503"/>
      <c r="T245" s="503"/>
      <c r="U245" s="503"/>
      <c r="V245" s="503"/>
      <c r="W245" s="503"/>
      <c r="X245" s="503"/>
      <c r="Y245" s="503"/>
      <c r="Z245" s="503"/>
    </row>
    <row r="246" ht="12.75" customHeight="1">
      <c r="A246" s="503"/>
      <c r="B246" s="503"/>
      <c r="C246" s="503"/>
      <c r="D246" s="503"/>
      <c r="E246" s="503"/>
      <c r="F246" s="503"/>
      <c r="G246" s="503"/>
      <c r="H246" s="503"/>
      <c r="I246" s="503"/>
      <c r="J246" s="503"/>
      <c r="K246" s="503"/>
      <c r="L246" s="503"/>
      <c r="M246" s="503"/>
      <c r="N246" s="503"/>
      <c r="O246" s="503"/>
      <c r="P246" s="503"/>
      <c r="Q246" s="503"/>
      <c r="R246" s="503"/>
      <c r="S246" s="503"/>
      <c r="T246" s="503"/>
      <c r="U246" s="503"/>
      <c r="V246" s="503"/>
      <c r="W246" s="503"/>
      <c r="X246" s="503"/>
      <c r="Y246" s="503"/>
      <c r="Z246" s="503"/>
    </row>
    <row r="247" ht="12.75" customHeight="1">
      <c r="A247" s="503"/>
      <c r="B247" s="503"/>
      <c r="C247" s="503"/>
      <c r="D247" s="503"/>
      <c r="E247" s="503"/>
      <c r="F247" s="503"/>
      <c r="G247" s="503"/>
      <c r="H247" s="503"/>
      <c r="I247" s="503"/>
      <c r="J247" s="503"/>
      <c r="K247" s="503"/>
      <c r="L247" s="503"/>
      <c r="M247" s="503"/>
      <c r="N247" s="503"/>
      <c r="O247" s="503"/>
      <c r="P247" s="503"/>
      <c r="Q247" s="503"/>
      <c r="R247" s="503"/>
      <c r="S247" s="503"/>
      <c r="T247" s="503"/>
      <c r="U247" s="503"/>
      <c r="V247" s="503"/>
      <c r="W247" s="503"/>
      <c r="X247" s="503"/>
      <c r="Y247" s="503"/>
      <c r="Z247" s="503"/>
    </row>
    <row r="248" ht="12.75" customHeight="1">
      <c r="A248" s="503"/>
      <c r="B248" s="503"/>
      <c r="C248" s="503"/>
      <c r="D248" s="503"/>
      <c r="E248" s="503"/>
      <c r="F248" s="503"/>
      <c r="G248" s="503"/>
      <c r="H248" s="503"/>
      <c r="I248" s="503"/>
      <c r="J248" s="503"/>
      <c r="K248" s="503"/>
      <c r="L248" s="503"/>
      <c r="M248" s="503"/>
      <c r="N248" s="503"/>
      <c r="O248" s="503"/>
      <c r="P248" s="503"/>
      <c r="Q248" s="503"/>
      <c r="R248" s="503"/>
      <c r="S248" s="503"/>
      <c r="T248" s="503"/>
      <c r="U248" s="503"/>
      <c r="V248" s="503"/>
      <c r="W248" s="503"/>
      <c r="X248" s="503"/>
      <c r="Y248" s="503"/>
      <c r="Z248" s="503"/>
    </row>
    <row r="249" ht="12.75" customHeight="1">
      <c r="A249" s="503"/>
      <c r="B249" s="503"/>
      <c r="C249" s="503"/>
      <c r="D249" s="503"/>
      <c r="E249" s="503"/>
      <c r="F249" s="503"/>
      <c r="G249" s="503"/>
      <c r="H249" s="503"/>
      <c r="I249" s="503"/>
      <c r="J249" s="503"/>
      <c r="K249" s="503"/>
      <c r="L249" s="503"/>
      <c r="M249" s="503"/>
      <c r="N249" s="503"/>
      <c r="O249" s="503"/>
      <c r="P249" s="503"/>
      <c r="Q249" s="503"/>
      <c r="R249" s="503"/>
      <c r="S249" s="503"/>
      <c r="T249" s="503"/>
      <c r="U249" s="503"/>
      <c r="V249" s="503"/>
      <c r="W249" s="503"/>
      <c r="X249" s="503"/>
      <c r="Y249" s="503"/>
      <c r="Z249" s="503"/>
    </row>
    <row r="250" ht="12.75" customHeight="1">
      <c r="A250" s="503"/>
      <c r="B250" s="503"/>
      <c r="C250" s="503"/>
      <c r="D250" s="503"/>
      <c r="E250" s="503"/>
      <c r="F250" s="503"/>
      <c r="G250" s="503"/>
      <c r="H250" s="503"/>
      <c r="I250" s="503"/>
      <c r="J250" s="503"/>
      <c r="K250" s="503"/>
      <c r="L250" s="503"/>
      <c r="M250" s="503"/>
      <c r="N250" s="503"/>
      <c r="O250" s="503"/>
      <c r="P250" s="503"/>
      <c r="Q250" s="503"/>
      <c r="R250" s="503"/>
      <c r="S250" s="503"/>
      <c r="T250" s="503"/>
      <c r="U250" s="503"/>
      <c r="V250" s="503"/>
      <c r="W250" s="503"/>
      <c r="X250" s="503"/>
      <c r="Y250" s="503"/>
      <c r="Z250" s="503"/>
    </row>
    <row r="251" ht="12.75" customHeight="1">
      <c r="A251" s="503"/>
      <c r="B251" s="503"/>
      <c r="C251" s="503"/>
      <c r="D251" s="503"/>
      <c r="E251" s="503"/>
      <c r="F251" s="503"/>
      <c r="G251" s="503"/>
      <c r="H251" s="503"/>
      <c r="I251" s="503"/>
      <c r="J251" s="503"/>
      <c r="K251" s="503"/>
      <c r="L251" s="503"/>
      <c r="M251" s="503"/>
      <c r="N251" s="503"/>
      <c r="O251" s="503"/>
      <c r="P251" s="503"/>
      <c r="Q251" s="503"/>
      <c r="R251" s="503"/>
      <c r="S251" s="503"/>
      <c r="T251" s="503"/>
      <c r="U251" s="503"/>
      <c r="V251" s="503"/>
      <c r="W251" s="503"/>
      <c r="X251" s="503"/>
      <c r="Y251" s="503"/>
      <c r="Z251" s="503"/>
    </row>
    <row r="252" ht="12.75" customHeight="1">
      <c r="A252" s="503"/>
      <c r="B252" s="503"/>
      <c r="C252" s="503"/>
      <c r="D252" s="503"/>
      <c r="E252" s="503"/>
      <c r="F252" s="503"/>
      <c r="G252" s="503"/>
      <c r="H252" s="503"/>
      <c r="I252" s="503"/>
      <c r="J252" s="503"/>
      <c r="K252" s="503"/>
      <c r="L252" s="503"/>
      <c r="M252" s="503"/>
      <c r="N252" s="503"/>
      <c r="O252" s="503"/>
      <c r="P252" s="503"/>
      <c r="Q252" s="503"/>
      <c r="R252" s="503"/>
      <c r="S252" s="503"/>
      <c r="T252" s="503"/>
      <c r="U252" s="503"/>
      <c r="V252" s="503"/>
      <c r="W252" s="503"/>
      <c r="X252" s="503"/>
      <c r="Y252" s="503"/>
      <c r="Z252" s="503"/>
    </row>
    <row r="253" ht="12.75" customHeight="1">
      <c r="A253" s="503"/>
      <c r="B253" s="503"/>
      <c r="C253" s="503"/>
      <c r="D253" s="503"/>
      <c r="E253" s="503"/>
      <c r="F253" s="503"/>
      <c r="G253" s="503"/>
      <c r="H253" s="503"/>
      <c r="I253" s="503"/>
      <c r="J253" s="503"/>
      <c r="K253" s="503"/>
      <c r="L253" s="503"/>
      <c r="M253" s="503"/>
      <c r="N253" s="503"/>
      <c r="O253" s="503"/>
      <c r="P253" s="503"/>
      <c r="Q253" s="503"/>
      <c r="R253" s="503"/>
      <c r="S253" s="503"/>
      <c r="T253" s="503"/>
      <c r="U253" s="503"/>
      <c r="V253" s="503"/>
      <c r="W253" s="503"/>
      <c r="X253" s="503"/>
      <c r="Y253" s="503"/>
      <c r="Z253" s="503"/>
    </row>
    <row r="254" ht="12.75" customHeight="1">
      <c r="A254" s="503"/>
      <c r="B254" s="503"/>
      <c r="C254" s="503"/>
      <c r="D254" s="503"/>
      <c r="E254" s="503"/>
      <c r="F254" s="503"/>
      <c r="G254" s="503"/>
      <c r="H254" s="503"/>
      <c r="I254" s="503"/>
      <c r="J254" s="503"/>
      <c r="K254" s="503"/>
      <c r="L254" s="503"/>
      <c r="M254" s="503"/>
      <c r="N254" s="503"/>
      <c r="O254" s="503"/>
      <c r="P254" s="503"/>
      <c r="Q254" s="503"/>
      <c r="R254" s="503"/>
      <c r="S254" s="503"/>
      <c r="T254" s="503"/>
      <c r="U254" s="503"/>
      <c r="V254" s="503"/>
      <c r="W254" s="503"/>
      <c r="X254" s="503"/>
      <c r="Y254" s="503"/>
      <c r="Z254" s="503"/>
    </row>
    <row r="255" ht="12.75" customHeight="1">
      <c r="A255" s="503"/>
      <c r="B255" s="503"/>
      <c r="C255" s="503"/>
      <c r="D255" s="503"/>
      <c r="E255" s="503"/>
      <c r="F255" s="503"/>
      <c r="G255" s="503"/>
      <c r="H255" s="503"/>
      <c r="I255" s="503"/>
      <c r="J255" s="503"/>
      <c r="K255" s="503"/>
      <c r="L255" s="503"/>
      <c r="M255" s="503"/>
      <c r="N255" s="503"/>
      <c r="O255" s="503"/>
      <c r="P255" s="503"/>
      <c r="Q255" s="503"/>
      <c r="R255" s="503"/>
      <c r="S255" s="503"/>
      <c r="T255" s="503"/>
      <c r="U255" s="503"/>
      <c r="V255" s="503"/>
      <c r="W255" s="503"/>
      <c r="X255" s="503"/>
      <c r="Y255" s="503"/>
      <c r="Z255" s="503"/>
    </row>
    <row r="256" ht="12.75" customHeight="1">
      <c r="A256" s="503"/>
      <c r="B256" s="503"/>
      <c r="C256" s="503"/>
      <c r="D256" s="503"/>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row>
    <row r="257" ht="12.75" customHeight="1">
      <c r="A257" s="503"/>
      <c r="B257" s="503"/>
      <c r="C257" s="503"/>
      <c r="D257" s="503"/>
      <c r="E257" s="503"/>
      <c r="F257" s="503"/>
      <c r="G257" s="503"/>
      <c r="H257" s="503"/>
      <c r="I257" s="503"/>
      <c r="J257" s="503"/>
      <c r="K257" s="503"/>
      <c r="L257" s="503"/>
      <c r="M257" s="503"/>
      <c r="N257" s="503"/>
      <c r="O257" s="503"/>
      <c r="P257" s="503"/>
      <c r="Q257" s="503"/>
      <c r="R257" s="503"/>
      <c r="S257" s="503"/>
      <c r="T257" s="503"/>
      <c r="U257" s="503"/>
      <c r="V257" s="503"/>
      <c r="W257" s="503"/>
      <c r="X257" s="503"/>
      <c r="Y257" s="503"/>
      <c r="Z257" s="503"/>
    </row>
    <row r="258" ht="12.75" customHeight="1">
      <c r="A258" s="503"/>
      <c r="B258" s="503"/>
      <c r="C258" s="503"/>
      <c r="D258" s="503"/>
      <c r="E258" s="503"/>
      <c r="F258" s="503"/>
      <c r="G258" s="503"/>
      <c r="H258" s="503"/>
      <c r="I258" s="503"/>
      <c r="J258" s="503"/>
      <c r="K258" s="503"/>
      <c r="L258" s="503"/>
      <c r="M258" s="503"/>
      <c r="N258" s="503"/>
      <c r="O258" s="503"/>
      <c r="P258" s="503"/>
      <c r="Q258" s="503"/>
      <c r="R258" s="503"/>
      <c r="S258" s="503"/>
      <c r="T258" s="503"/>
      <c r="U258" s="503"/>
      <c r="V258" s="503"/>
      <c r="W258" s="503"/>
      <c r="X258" s="503"/>
      <c r="Y258" s="503"/>
      <c r="Z258" s="503"/>
    </row>
    <row r="259" ht="12.75" customHeight="1">
      <c r="A259" s="503"/>
      <c r="B259" s="503"/>
      <c r="C259" s="503"/>
      <c r="D259" s="503"/>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row>
    <row r="260" ht="12.75" customHeight="1">
      <c r="A260" s="503"/>
      <c r="B260" s="503"/>
      <c r="C260" s="503"/>
      <c r="D260" s="503"/>
      <c r="E260" s="503"/>
      <c r="F260" s="503"/>
      <c r="G260" s="503"/>
      <c r="H260" s="503"/>
      <c r="I260" s="503"/>
      <c r="J260" s="503"/>
      <c r="K260" s="503"/>
      <c r="L260" s="503"/>
      <c r="M260" s="503"/>
      <c r="N260" s="503"/>
      <c r="O260" s="503"/>
      <c r="P260" s="503"/>
      <c r="Q260" s="503"/>
      <c r="R260" s="503"/>
      <c r="S260" s="503"/>
      <c r="T260" s="503"/>
      <c r="U260" s="503"/>
      <c r="V260" s="503"/>
      <c r="W260" s="503"/>
      <c r="X260" s="503"/>
      <c r="Y260" s="503"/>
      <c r="Z260" s="503"/>
    </row>
    <row r="261" ht="12.75" customHeight="1">
      <c r="A261" s="503"/>
      <c r="B261" s="503"/>
      <c r="C261" s="503"/>
      <c r="D261" s="503"/>
      <c r="E261" s="503"/>
      <c r="F261" s="503"/>
      <c r="G261" s="503"/>
      <c r="H261" s="503"/>
      <c r="I261" s="503"/>
      <c r="J261" s="503"/>
      <c r="K261" s="503"/>
      <c r="L261" s="503"/>
      <c r="M261" s="503"/>
      <c r="N261" s="503"/>
      <c r="O261" s="503"/>
      <c r="P261" s="503"/>
      <c r="Q261" s="503"/>
      <c r="R261" s="503"/>
      <c r="S261" s="503"/>
      <c r="T261" s="503"/>
      <c r="U261" s="503"/>
      <c r="V261" s="503"/>
      <c r="W261" s="503"/>
      <c r="X261" s="503"/>
      <c r="Y261" s="503"/>
      <c r="Z261" s="503"/>
    </row>
    <row r="262" ht="12.75" customHeight="1">
      <c r="A262" s="503"/>
      <c r="B262" s="503"/>
      <c r="C262" s="503"/>
      <c r="D262" s="503"/>
      <c r="E262" s="503"/>
      <c r="F262" s="503"/>
      <c r="G262" s="503"/>
      <c r="H262" s="503"/>
      <c r="I262" s="503"/>
      <c r="J262" s="503"/>
      <c r="K262" s="503"/>
      <c r="L262" s="503"/>
      <c r="M262" s="503"/>
      <c r="N262" s="503"/>
      <c r="O262" s="503"/>
      <c r="P262" s="503"/>
      <c r="Q262" s="503"/>
      <c r="R262" s="503"/>
      <c r="S262" s="503"/>
      <c r="T262" s="503"/>
      <c r="U262" s="503"/>
      <c r="V262" s="503"/>
      <c r="W262" s="503"/>
      <c r="X262" s="503"/>
      <c r="Y262" s="503"/>
      <c r="Z262" s="503"/>
    </row>
    <row r="263" ht="12.75" customHeight="1">
      <c r="A263" s="503"/>
      <c r="B263" s="503"/>
      <c r="C263" s="503"/>
      <c r="D263" s="503"/>
      <c r="E263" s="503"/>
      <c r="F263" s="503"/>
      <c r="G263" s="503"/>
      <c r="H263" s="503"/>
      <c r="I263" s="503"/>
      <c r="J263" s="503"/>
      <c r="K263" s="503"/>
      <c r="L263" s="503"/>
      <c r="M263" s="503"/>
      <c r="N263" s="503"/>
      <c r="O263" s="503"/>
      <c r="P263" s="503"/>
      <c r="Q263" s="503"/>
      <c r="R263" s="503"/>
      <c r="S263" s="503"/>
      <c r="T263" s="503"/>
      <c r="U263" s="503"/>
      <c r="V263" s="503"/>
      <c r="W263" s="503"/>
      <c r="X263" s="503"/>
      <c r="Y263" s="503"/>
      <c r="Z263" s="503"/>
    </row>
    <row r="264" ht="12.75" customHeight="1">
      <c r="A264" s="503"/>
      <c r="B264" s="503"/>
      <c r="C264" s="503"/>
      <c r="D264" s="503"/>
      <c r="E264" s="503"/>
      <c r="F264" s="503"/>
      <c r="G264" s="503"/>
      <c r="H264" s="503"/>
      <c r="I264" s="503"/>
      <c r="J264" s="503"/>
      <c r="K264" s="503"/>
      <c r="L264" s="503"/>
      <c r="M264" s="503"/>
      <c r="N264" s="503"/>
      <c r="O264" s="503"/>
      <c r="P264" s="503"/>
      <c r="Q264" s="503"/>
      <c r="R264" s="503"/>
      <c r="S264" s="503"/>
      <c r="T264" s="503"/>
      <c r="U264" s="503"/>
      <c r="V264" s="503"/>
      <c r="W264" s="503"/>
      <c r="X264" s="503"/>
      <c r="Y264" s="503"/>
      <c r="Z264" s="503"/>
    </row>
    <row r="265" ht="12.75" customHeight="1">
      <c r="A265" s="503"/>
      <c r="B265" s="503"/>
      <c r="C265" s="503"/>
      <c r="D265" s="503"/>
      <c r="E265" s="503"/>
      <c r="F265" s="503"/>
      <c r="G265" s="503"/>
      <c r="H265" s="503"/>
      <c r="I265" s="503"/>
      <c r="J265" s="503"/>
      <c r="K265" s="503"/>
      <c r="L265" s="503"/>
      <c r="M265" s="503"/>
      <c r="N265" s="503"/>
      <c r="O265" s="503"/>
      <c r="P265" s="503"/>
      <c r="Q265" s="503"/>
      <c r="R265" s="503"/>
      <c r="S265" s="503"/>
      <c r="T265" s="503"/>
      <c r="U265" s="503"/>
      <c r="V265" s="503"/>
      <c r="W265" s="503"/>
      <c r="X265" s="503"/>
      <c r="Y265" s="503"/>
      <c r="Z265" s="503"/>
    </row>
    <row r="266" ht="12.75" customHeight="1">
      <c r="A266" s="503"/>
      <c r="B266" s="503"/>
      <c r="C266" s="503"/>
      <c r="D266" s="503"/>
      <c r="E266" s="503"/>
      <c r="F266" s="503"/>
      <c r="G266" s="503"/>
      <c r="H266" s="503"/>
      <c r="I266" s="503"/>
      <c r="J266" s="503"/>
      <c r="K266" s="503"/>
      <c r="L266" s="503"/>
      <c r="M266" s="503"/>
      <c r="N266" s="503"/>
      <c r="O266" s="503"/>
      <c r="P266" s="503"/>
      <c r="Q266" s="503"/>
      <c r="R266" s="503"/>
      <c r="S266" s="503"/>
      <c r="T266" s="503"/>
      <c r="U266" s="503"/>
      <c r="V266" s="503"/>
      <c r="W266" s="503"/>
      <c r="X266" s="503"/>
      <c r="Y266" s="503"/>
      <c r="Z266" s="503"/>
    </row>
    <row r="267" ht="12.75" customHeight="1">
      <c r="A267" s="503"/>
      <c r="B267" s="503"/>
      <c r="C267" s="503"/>
      <c r="D267" s="503"/>
      <c r="E267" s="503"/>
      <c r="F267" s="503"/>
      <c r="G267" s="503"/>
      <c r="H267" s="503"/>
      <c r="I267" s="503"/>
      <c r="J267" s="503"/>
      <c r="K267" s="503"/>
      <c r="L267" s="503"/>
      <c r="M267" s="503"/>
      <c r="N267" s="503"/>
      <c r="O267" s="503"/>
      <c r="P267" s="503"/>
      <c r="Q267" s="503"/>
      <c r="R267" s="503"/>
      <c r="S267" s="503"/>
      <c r="T267" s="503"/>
      <c r="U267" s="503"/>
      <c r="V267" s="503"/>
      <c r="W267" s="503"/>
      <c r="X267" s="503"/>
      <c r="Y267" s="503"/>
      <c r="Z267" s="503"/>
    </row>
    <row r="268" ht="12.75" customHeight="1">
      <c r="A268" s="503"/>
      <c r="B268" s="503"/>
      <c r="C268" s="503"/>
      <c r="D268" s="503"/>
      <c r="E268" s="503"/>
      <c r="F268" s="503"/>
      <c r="G268" s="503"/>
      <c r="H268" s="503"/>
      <c r="I268" s="503"/>
      <c r="J268" s="503"/>
      <c r="K268" s="503"/>
      <c r="L268" s="503"/>
      <c r="M268" s="503"/>
      <c r="N268" s="503"/>
      <c r="O268" s="503"/>
      <c r="P268" s="503"/>
      <c r="Q268" s="503"/>
      <c r="R268" s="503"/>
      <c r="S268" s="503"/>
      <c r="T268" s="503"/>
      <c r="U268" s="503"/>
      <c r="V268" s="503"/>
      <c r="W268" s="503"/>
      <c r="X268" s="503"/>
      <c r="Y268" s="503"/>
      <c r="Z268" s="503"/>
    </row>
    <row r="269" ht="12.75" customHeight="1">
      <c r="A269" s="503"/>
      <c r="B269" s="503"/>
      <c r="C269" s="503"/>
      <c r="D269" s="503"/>
      <c r="E269" s="503"/>
      <c r="F269" s="503"/>
      <c r="G269" s="503"/>
      <c r="H269" s="503"/>
      <c r="I269" s="503"/>
      <c r="J269" s="503"/>
      <c r="K269" s="503"/>
      <c r="L269" s="503"/>
      <c r="M269" s="503"/>
      <c r="N269" s="503"/>
      <c r="O269" s="503"/>
      <c r="P269" s="503"/>
      <c r="Q269" s="503"/>
      <c r="R269" s="503"/>
      <c r="S269" s="503"/>
      <c r="T269" s="503"/>
      <c r="U269" s="503"/>
      <c r="V269" s="503"/>
      <c r="W269" s="503"/>
      <c r="X269" s="503"/>
      <c r="Y269" s="503"/>
      <c r="Z269" s="503"/>
    </row>
    <row r="270" ht="12.75" customHeight="1">
      <c r="A270" s="503"/>
      <c r="B270" s="503"/>
      <c r="C270" s="503"/>
      <c r="D270" s="503"/>
      <c r="E270" s="503"/>
      <c r="F270" s="503"/>
      <c r="G270" s="503"/>
      <c r="H270" s="503"/>
      <c r="I270" s="503"/>
      <c r="J270" s="503"/>
      <c r="K270" s="503"/>
      <c r="L270" s="503"/>
      <c r="M270" s="503"/>
      <c r="N270" s="503"/>
      <c r="O270" s="503"/>
      <c r="P270" s="503"/>
      <c r="Q270" s="503"/>
      <c r="R270" s="503"/>
      <c r="S270" s="503"/>
      <c r="T270" s="503"/>
      <c r="U270" s="503"/>
      <c r="V270" s="503"/>
      <c r="W270" s="503"/>
      <c r="X270" s="503"/>
      <c r="Y270" s="503"/>
      <c r="Z270" s="503"/>
    </row>
    <row r="271" ht="12.75" customHeight="1">
      <c r="A271" s="503"/>
      <c r="B271" s="503"/>
      <c r="C271" s="503"/>
      <c r="D271" s="503"/>
      <c r="E271" s="503"/>
      <c r="F271" s="503"/>
      <c r="G271" s="503"/>
      <c r="H271" s="503"/>
      <c r="I271" s="503"/>
      <c r="J271" s="503"/>
      <c r="K271" s="503"/>
      <c r="L271" s="503"/>
      <c r="M271" s="503"/>
      <c r="N271" s="503"/>
      <c r="O271" s="503"/>
      <c r="P271" s="503"/>
      <c r="Q271" s="503"/>
      <c r="R271" s="503"/>
      <c r="S271" s="503"/>
      <c r="T271" s="503"/>
      <c r="U271" s="503"/>
      <c r="V271" s="503"/>
      <c r="W271" s="503"/>
      <c r="X271" s="503"/>
      <c r="Y271" s="503"/>
      <c r="Z271" s="503"/>
    </row>
    <row r="272" ht="12.75" customHeight="1">
      <c r="A272" s="503"/>
      <c r="B272" s="503"/>
      <c r="C272" s="503"/>
      <c r="D272" s="503"/>
      <c r="E272" s="503"/>
      <c r="F272" s="503"/>
      <c r="G272" s="503"/>
      <c r="H272" s="503"/>
      <c r="I272" s="503"/>
      <c r="J272" s="503"/>
      <c r="K272" s="503"/>
      <c r="L272" s="503"/>
      <c r="M272" s="503"/>
      <c r="N272" s="503"/>
      <c r="O272" s="503"/>
      <c r="P272" s="503"/>
      <c r="Q272" s="503"/>
      <c r="R272" s="503"/>
      <c r="S272" s="503"/>
      <c r="T272" s="503"/>
      <c r="U272" s="503"/>
      <c r="V272" s="503"/>
      <c r="W272" s="503"/>
      <c r="X272" s="503"/>
      <c r="Y272" s="503"/>
      <c r="Z272" s="503"/>
    </row>
    <row r="273" ht="12.75" customHeight="1">
      <c r="A273" s="503"/>
      <c r="B273" s="503"/>
      <c r="C273" s="503"/>
      <c r="D273" s="503"/>
      <c r="E273" s="503"/>
      <c r="F273" s="503"/>
      <c r="G273" s="503"/>
      <c r="H273" s="503"/>
      <c r="I273" s="503"/>
      <c r="J273" s="503"/>
      <c r="K273" s="503"/>
      <c r="L273" s="503"/>
      <c r="M273" s="503"/>
      <c r="N273" s="503"/>
      <c r="O273" s="503"/>
      <c r="P273" s="503"/>
      <c r="Q273" s="503"/>
      <c r="R273" s="503"/>
      <c r="S273" s="503"/>
      <c r="T273" s="503"/>
      <c r="U273" s="503"/>
      <c r="V273" s="503"/>
      <c r="W273" s="503"/>
      <c r="X273" s="503"/>
      <c r="Y273" s="503"/>
      <c r="Z273" s="503"/>
    </row>
    <row r="274" ht="12.75" customHeight="1">
      <c r="A274" s="503"/>
      <c r="B274" s="503"/>
      <c r="C274" s="503"/>
      <c r="D274" s="503"/>
      <c r="E274" s="503"/>
      <c r="F274" s="503"/>
      <c r="G274" s="503"/>
      <c r="H274" s="503"/>
      <c r="I274" s="503"/>
      <c r="J274" s="503"/>
      <c r="K274" s="503"/>
      <c r="L274" s="503"/>
      <c r="M274" s="503"/>
      <c r="N274" s="503"/>
      <c r="O274" s="503"/>
      <c r="P274" s="503"/>
      <c r="Q274" s="503"/>
      <c r="R274" s="503"/>
      <c r="S274" s="503"/>
      <c r="T274" s="503"/>
      <c r="U274" s="503"/>
      <c r="V274" s="503"/>
      <c r="W274" s="503"/>
      <c r="X274" s="503"/>
      <c r="Y274" s="503"/>
      <c r="Z274" s="503"/>
    </row>
    <row r="275" ht="12.75" customHeight="1">
      <c r="A275" s="503"/>
      <c r="B275" s="503"/>
      <c r="C275" s="503"/>
      <c r="D275" s="503"/>
      <c r="E275" s="503"/>
      <c r="F275" s="503"/>
      <c r="G275" s="503"/>
      <c r="H275" s="503"/>
      <c r="I275" s="503"/>
      <c r="J275" s="503"/>
      <c r="K275" s="503"/>
      <c r="L275" s="503"/>
      <c r="M275" s="503"/>
      <c r="N275" s="503"/>
      <c r="O275" s="503"/>
      <c r="P275" s="503"/>
      <c r="Q275" s="503"/>
      <c r="R275" s="503"/>
      <c r="S275" s="503"/>
      <c r="T275" s="503"/>
      <c r="U275" s="503"/>
      <c r="V275" s="503"/>
      <c r="W275" s="503"/>
      <c r="X275" s="503"/>
      <c r="Y275" s="503"/>
      <c r="Z275" s="503"/>
    </row>
    <row r="276" ht="12.75" customHeight="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row>
    <row r="277" ht="12.75" customHeight="1">
      <c r="A277" s="503"/>
      <c r="B277" s="503"/>
      <c r="C277" s="503"/>
      <c r="D277" s="503"/>
      <c r="E277" s="503"/>
      <c r="F277" s="503"/>
      <c r="G277" s="503"/>
      <c r="H277" s="503"/>
      <c r="I277" s="503"/>
      <c r="J277" s="503"/>
      <c r="K277" s="503"/>
      <c r="L277" s="503"/>
      <c r="M277" s="503"/>
      <c r="N277" s="503"/>
      <c r="O277" s="503"/>
      <c r="P277" s="503"/>
      <c r="Q277" s="503"/>
      <c r="R277" s="503"/>
      <c r="S277" s="503"/>
      <c r="T277" s="503"/>
      <c r="U277" s="503"/>
      <c r="V277" s="503"/>
      <c r="W277" s="503"/>
      <c r="X277" s="503"/>
      <c r="Y277" s="503"/>
      <c r="Z277" s="503"/>
    </row>
    <row r="278" ht="12.75" customHeight="1">
      <c r="A278" s="503"/>
      <c r="B278" s="503"/>
      <c r="C278" s="503"/>
      <c r="D278" s="503"/>
      <c r="E278" s="503"/>
      <c r="F278" s="503"/>
      <c r="G278" s="503"/>
      <c r="H278" s="503"/>
      <c r="I278" s="503"/>
      <c r="J278" s="503"/>
      <c r="K278" s="503"/>
      <c r="L278" s="503"/>
      <c r="M278" s="503"/>
      <c r="N278" s="503"/>
      <c r="O278" s="503"/>
      <c r="P278" s="503"/>
      <c r="Q278" s="503"/>
      <c r="R278" s="503"/>
      <c r="S278" s="503"/>
      <c r="T278" s="503"/>
      <c r="U278" s="503"/>
      <c r="V278" s="503"/>
      <c r="W278" s="503"/>
      <c r="X278" s="503"/>
      <c r="Y278" s="503"/>
      <c r="Z278" s="503"/>
    </row>
    <row r="279" ht="12.75" customHeight="1">
      <c r="A279" s="503"/>
      <c r="B279" s="503"/>
      <c r="C279" s="503"/>
      <c r="D279" s="503"/>
      <c r="E279" s="503"/>
      <c r="F279" s="503"/>
      <c r="G279" s="503"/>
      <c r="H279" s="503"/>
      <c r="I279" s="503"/>
      <c r="J279" s="503"/>
      <c r="K279" s="503"/>
      <c r="L279" s="503"/>
      <c r="M279" s="503"/>
      <c r="N279" s="503"/>
      <c r="O279" s="503"/>
      <c r="P279" s="503"/>
      <c r="Q279" s="503"/>
      <c r="R279" s="503"/>
      <c r="S279" s="503"/>
      <c r="T279" s="503"/>
      <c r="U279" s="503"/>
      <c r="V279" s="503"/>
      <c r="W279" s="503"/>
      <c r="X279" s="503"/>
      <c r="Y279" s="503"/>
      <c r="Z279" s="503"/>
    </row>
    <row r="280" ht="12.75" customHeight="1">
      <c r="A280" s="503"/>
      <c r="B280" s="503"/>
      <c r="C280" s="503"/>
      <c r="D280" s="503"/>
      <c r="E280" s="503"/>
      <c r="F280" s="503"/>
      <c r="G280" s="503"/>
      <c r="H280" s="503"/>
      <c r="I280" s="503"/>
      <c r="J280" s="503"/>
      <c r="K280" s="503"/>
      <c r="L280" s="503"/>
      <c r="M280" s="503"/>
      <c r="N280" s="503"/>
      <c r="O280" s="503"/>
      <c r="P280" s="503"/>
      <c r="Q280" s="503"/>
      <c r="R280" s="503"/>
      <c r="S280" s="503"/>
      <c r="T280" s="503"/>
      <c r="U280" s="503"/>
      <c r="V280" s="503"/>
      <c r="W280" s="503"/>
      <c r="X280" s="503"/>
      <c r="Y280" s="503"/>
      <c r="Z280" s="503"/>
    </row>
    <row r="281" ht="12.75" customHeight="1">
      <c r="A281" s="503"/>
      <c r="B281" s="503"/>
      <c r="C281" s="503"/>
      <c r="D281" s="503"/>
      <c r="E281" s="503"/>
      <c r="F281" s="503"/>
      <c r="G281" s="503"/>
      <c r="H281" s="503"/>
      <c r="I281" s="503"/>
      <c r="J281" s="503"/>
      <c r="K281" s="503"/>
      <c r="L281" s="503"/>
      <c r="M281" s="503"/>
      <c r="N281" s="503"/>
      <c r="O281" s="503"/>
      <c r="P281" s="503"/>
      <c r="Q281" s="503"/>
      <c r="R281" s="503"/>
      <c r="S281" s="503"/>
      <c r="T281" s="503"/>
      <c r="U281" s="503"/>
      <c r="V281" s="503"/>
      <c r="W281" s="503"/>
      <c r="X281" s="503"/>
      <c r="Y281" s="503"/>
      <c r="Z281" s="503"/>
    </row>
    <row r="282" ht="12.75" customHeight="1">
      <c r="A282" s="503"/>
      <c r="B282" s="503"/>
      <c r="C282" s="503"/>
      <c r="D282" s="503"/>
      <c r="E282" s="503"/>
      <c r="F282" s="503"/>
      <c r="G282" s="503"/>
      <c r="H282" s="503"/>
      <c r="I282" s="503"/>
      <c r="J282" s="503"/>
      <c r="K282" s="503"/>
      <c r="L282" s="503"/>
      <c r="M282" s="503"/>
      <c r="N282" s="503"/>
      <c r="O282" s="503"/>
      <c r="P282" s="503"/>
      <c r="Q282" s="503"/>
      <c r="R282" s="503"/>
      <c r="S282" s="503"/>
      <c r="T282" s="503"/>
      <c r="U282" s="503"/>
      <c r="V282" s="503"/>
      <c r="W282" s="503"/>
      <c r="X282" s="503"/>
      <c r="Y282" s="503"/>
      <c r="Z282" s="503"/>
    </row>
    <row r="283" ht="12.75" customHeight="1">
      <c r="A283" s="503"/>
      <c r="B283" s="503"/>
      <c r="C283" s="503"/>
      <c r="D283" s="503"/>
      <c r="E283" s="503"/>
      <c r="F283" s="503"/>
      <c r="G283" s="503"/>
      <c r="H283" s="503"/>
      <c r="I283" s="503"/>
      <c r="J283" s="503"/>
      <c r="K283" s="503"/>
      <c r="L283" s="503"/>
      <c r="M283" s="503"/>
      <c r="N283" s="503"/>
      <c r="O283" s="503"/>
      <c r="P283" s="503"/>
      <c r="Q283" s="503"/>
      <c r="R283" s="503"/>
      <c r="S283" s="503"/>
      <c r="T283" s="503"/>
      <c r="U283" s="503"/>
      <c r="V283" s="503"/>
      <c r="W283" s="503"/>
      <c r="X283" s="503"/>
      <c r="Y283" s="503"/>
      <c r="Z283" s="503"/>
    </row>
    <row r="284" ht="12.75" customHeight="1">
      <c r="A284" s="503"/>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row>
    <row r="285" ht="12.75" customHeight="1">
      <c r="A285" s="503"/>
      <c r="B285" s="503"/>
      <c r="C285" s="503"/>
      <c r="D285" s="503"/>
      <c r="E285" s="503"/>
      <c r="F285" s="503"/>
      <c r="G285" s="503"/>
      <c r="H285" s="503"/>
      <c r="I285" s="503"/>
      <c r="J285" s="503"/>
      <c r="K285" s="503"/>
      <c r="L285" s="503"/>
      <c r="M285" s="503"/>
      <c r="N285" s="503"/>
      <c r="O285" s="503"/>
      <c r="P285" s="503"/>
      <c r="Q285" s="503"/>
      <c r="R285" s="503"/>
      <c r="S285" s="503"/>
      <c r="T285" s="503"/>
      <c r="U285" s="503"/>
      <c r="V285" s="503"/>
      <c r="W285" s="503"/>
      <c r="X285" s="503"/>
      <c r="Y285" s="503"/>
      <c r="Z285" s="503"/>
    </row>
    <row r="286" ht="12.75" customHeight="1">
      <c r="A286" s="503"/>
      <c r="B286" s="503"/>
      <c r="C286" s="503"/>
      <c r="D286" s="503"/>
      <c r="E286" s="503"/>
      <c r="F286" s="503"/>
      <c r="G286" s="503"/>
      <c r="H286" s="503"/>
      <c r="I286" s="503"/>
      <c r="J286" s="503"/>
      <c r="K286" s="503"/>
      <c r="L286" s="503"/>
      <c r="M286" s="503"/>
      <c r="N286" s="503"/>
      <c r="O286" s="503"/>
      <c r="P286" s="503"/>
      <c r="Q286" s="503"/>
      <c r="R286" s="503"/>
      <c r="S286" s="503"/>
      <c r="T286" s="503"/>
      <c r="U286" s="503"/>
      <c r="V286" s="503"/>
      <c r="W286" s="503"/>
      <c r="X286" s="503"/>
      <c r="Y286" s="503"/>
      <c r="Z286" s="503"/>
    </row>
    <row r="287" ht="12.75" customHeight="1">
      <c r="A287" s="503"/>
      <c r="B287" s="503"/>
      <c r="C287" s="503"/>
      <c r="D287" s="503"/>
      <c r="E287" s="503"/>
      <c r="F287" s="503"/>
      <c r="G287" s="503"/>
      <c r="H287" s="503"/>
      <c r="I287" s="503"/>
      <c r="J287" s="503"/>
      <c r="K287" s="503"/>
      <c r="L287" s="503"/>
      <c r="M287" s="503"/>
      <c r="N287" s="503"/>
      <c r="O287" s="503"/>
      <c r="P287" s="503"/>
      <c r="Q287" s="503"/>
      <c r="R287" s="503"/>
      <c r="S287" s="503"/>
      <c r="T287" s="503"/>
      <c r="U287" s="503"/>
      <c r="V287" s="503"/>
      <c r="W287" s="503"/>
      <c r="X287" s="503"/>
      <c r="Y287" s="503"/>
      <c r="Z287" s="503"/>
    </row>
    <row r="288" ht="12.75" customHeight="1">
      <c r="A288" s="503"/>
      <c r="B288" s="503"/>
      <c r="C288" s="503"/>
      <c r="D288" s="503"/>
      <c r="E288" s="503"/>
      <c r="F288" s="503"/>
      <c r="G288" s="503"/>
      <c r="H288" s="503"/>
      <c r="I288" s="503"/>
      <c r="J288" s="503"/>
      <c r="K288" s="503"/>
      <c r="L288" s="503"/>
      <c r="M288" s="503"/>
      <c r="N288" s="503"/>
      <c r="O288" s="503"/>
      <c r="P288" s="503"/>
      <c r="Q288" s="503"/>
      <c r="R288" s="503"/>
      <c r="S288" s="503"/>
      <c r="T288" s="503"/>
      <c r="U288" s="503"/>
      <c r="V288" s="503"/>
      <c r="W288" s="503"/>
      <c r="X288" s="503"/>
      <c r="Y288" s="503"/>
      <c r="Z288" s="503"/>
    </row>
    <row r="289" ht="12.75" customHeight="1">
      <c r="A289" s="503"/>
      <c r="B289" s="503"/>
      <c r="C289" s="503"/>
      <c r="D289" s="503"/>
      <c r="E289" s="503"/>
      <c r="F289" s="503"/>
      <c r="G289" s="503"/>
      <c r="H289" s="503"/>
      <c r="I289" s="503"/>
      <c r="J289" s="503"/>
      <c r="K289" s="503"/>
      <c r="L289" s="503"/>
      <c r="M289" s="503"/>
      <c r="N289" s="503"/>
      <c r="O289" s="503"/>
      <c r="P289" s="503"/>
      <c r="Q289" s="503"/>
      <c r="R289" s="503"/>
      <c r="S289" s="503"/>
      <c r="T289" s="503"/>
      <c r="U289" s="503"/>
      <c r="V289" s="503"/>
      <c r="W289" s="503"/>
      <c r="X289" s="503"/>
      <c r="Y289" s="503"/>
      <c r="Z289" s="503"/>
    </row>
    <row r="290" ht="12.75" customHeight="1">
      <c r="A290" s="503"/>
      <c r="B290" s="503"/>
      <c r="C290" s="503"/>
      <c r="D290" s="503"/>
      <c r="E290" s="503"/>
      <c r="F290" s="503"/>
      <c r="G290" s="503"/>
      <c r="H290" s="503"/>
      <c r="I290" s="503"/>
      <c r="J290" s="503"/>
      <c r="K290" s="503"/>
      <c r="L290" s="503"/>
      <c r="M290" s="503"/>
      <c r="N290" s="503"/>
      <c r="O290" s="503"/>
      <c r="P290" s="503"/>
      <c r="Q290" s="503"/>
      <c r="R290" s="503"/>
      <c r="S290" s="503"/>
      <c r="T290" s="503"/>
      <c r="U290" s="503"/>
      <c r="V290" s="503"/>
      <c r="W290" s="503"/>
      <c r="X290" s="503"/>
      <c r="Y290" s="503"/>
      <c r="Z290" s="503"/>
    </row>
    <row r="291" ht="12.75" customHeight="1">
      <c r="A291" s="503"/>
      <c r="B291" s="503"/>
      <c r="C291" s="503"/>
      <c r="D291" s="503"/>
      <c r="E291" s="503"/>
      <c r="F291" s="503"/>
      <c r="G291" s="503"/>
      <c r="H291" s="503"/>
      <c r="I291" s="503"/>
      <c r="J291" s="503"/>
      <c r="K291" s="503"/>
      <c r="L291" s="503"/>
      <c r="M291" s="503"/>
      <c r="N291" s="503"/>
      <c r="O291" s="503"/>
      <c r="P291" s="503"/>
      <c r="Q291" s="503"/>
      <c r="R291" s="503"/>
      <c r="S291" s="503"/>
      <c r="T291" s="503"/>
      <c r="U291" s="503"/>
      <c r="V291" s="503"/>
      <c r="W291" s="503"/>
      <c r="X291" s="503"/>
      <c r="Y291" s="503"/>
      <c r="Z291" s="503"/>
    </row>
    <row r="292" ht="12.75" customHeight="1">
      <c r="A292" s="503"/>
      <c r="B292" s="503"/>
      <c r="C292" s="503"/>
      <c r="D292" s="503"/>
      <c r="E292" s="503"/>
      <c r="F292" s="503"/>
      <c r="G292" s="503"/>
      <c r="H292" s="503"/>
      <c r="I292" s="503"/>
      <c r="J292" s="503"/>
      <c r="K292" s="503"/>
      <c r="L292" s="503"/>
      <c r="M292" s="503"/>
      <c r="N292" s="503"/>
      <c r="O292" s="503"/>
      <c r="P292" s="503"/>
      <c r="Q292" s="503"/>
      <c r="R292" s="503"/>
      <c r="S292" s="503"/>
      <c r="T292" s="503"/>
      <c r="U292" s="503"/>
      <c r="V292" s="503"/>
      <c r="W292" s="503"/>
      <c r="X292" s="503"/>
      <c r="Y292" s="503"/>
      <c r="Z292" s="503"/>
    </row>
    <row r="293" ht="12.75" customHeight="1">
      <c r="A293" s="503"/>
      <c r="B293" s="503"/>
      <c r="C293" s="503"/>
      <c r="D293" s="503"/>
      <c r="E293" s="503"/>
      <c r="F293" s="503"/>
      <c r="G293" s="503"/>
      <c r="H293" s="503"/>
      <c r="I293" s="503"/>
      <c r="J293" s="503"/>
      <c r="K293" s="503"/>
      <c r="L293" s="503"/>
      <c r="M293" s="503"/>
      <c r="N293" s="503"/>
      <c r="O293" s="503"/>
      <c r="P293" s="503"/>
      <c r="Q293" s="503"/>
      <c r="R293" s="503"/>
      <c r="S293" s="503"/>
      <c r="T293" s="503"/>
      <c r="U293" s="503"/>
      <c r="V293" s="503"/>
      <c r="W293" s="503"/>
      <c r="X293" s="503"/>
      <c r="Y293" s="503"/>
      <c r="Z293" s="503"/>
    </row>
    <row r="294" ht="12.75" customHeight="1">
      <c r="A294" s="503"/>
      <c r="B294" s="503"/>
      <c r="C294" s="503"/>
      <c r="D294" s="503"/>
      <c r="E294" s="503"/>
      <c r="F294" s="503"/>
      <c r="G294" s="503"/>
      <c r="H294" s="503"/>
      <c r="I294" s="503"/>
      <c r="J294" s="503"/>
      <c r="K294" s="503"/>
      <c r="L294" s="503"/>
      <c r="M294" s="503"/>
      <c r="N294" s="503"/>
      <c r="O294" s="503"/>
      <c r="P294" s="503"/>
      <c r="Q294" s="503"/>
      <c r="R294" s="503"/>
      <c r="S294" s="503"/>
      <c r="T294" s="503"/>
      <c r="U294" s="503"/>
      <c r="V294" s="503"/>
      <c r="W294" s="503"/>
      <c r="X294" s="503"/>
      <c r="Y294" s="503"/>
      <c r="Z294" s="503"/>
    </row>
    <row r="295" ht="12.75" customHeight="1">
      <c r="A295" s="503"/>
      <c r="B295" s="503"/>
      <c r="C295" s="503"/>
      <c r="D295" s="503"/>
      <c r="E295" s="503"/>
      <c r="F295" s="503"/>
      <c r="G295" s="503"/>
      <c r="H295" s="503"/>
      <c r="I295" s="503"/>
      <c r="J295" s="503"/>
      <c r="K295" s="503"/>
      <c r="L295" s="503"/>
      <c r="M295" s="503"/>
      <c r="N295" s="503"/>
      <c r="O295" s="503"/>
      <c r="P295" s="503"/>
      <c r="Q295" s="503"/>
      <c r="R295" s="503"/>
      <c r="S295" s="503"/>
      <c r="T295" s="503"/>
      <c r="U295" s="503"/>
      <c r="V295" s="503"/>
      <c r="W295" s="503"/>
      <c r="X295" s="503"/>
      <c r="Y295" s="503"/>
      <c r="Z295" s="503"/>
    </row>
    <row r="296" ht="12.75" customHeight="1">
      <c r="A296" s="503"/>
      <c r="B296" s="503"/>
      <c r="C296" s="503"/>
      <c r="D296" s="503"/>
      <c r="E296" s="503"/>
      <c r="F296" s="503"/>
      <c r="G296" s="503"/>
      <c r="H296" s="503"/>
      <c r="I296" s="503"/>
      <c r="J296" s="503"/>
      <c r="K296" s="503"/>
      <c r="L296" s="503"/>
      <c r="M296" s="503"/>
      <c r="N296" s="503"/>
      <c r="O296" s="503"/>
      <c r="P296" s="503"/>
      <c r="Q296" s="503"/>
      <c r="R296" s="503"/>
      <c r="S296" s="503"/>
      <c r="T296" s="503"/>
      <c r="U296" s="503"/>
      <c r="V296" s="503"/>
      <c r="W296" s="503"/>
      <c r="X296" s="503"/>
      <c r="Y296" s="503"/>
      <c r="Z296" s="503"/>
    </row>
    <row r="297" ht="12.75" customHeight="1">
      <c r="A297" s="503"/>
      <c r="B297" s="503"/>
      <c r="C297" s="503"/>
      <c r="D297" s="503"/>
      <c r="E297" s="503"/>
      <c r="F297" s="503"/>
      <c r="G297" s="503"/>
      <c r="H297" s="503"/>
      <c r="I297" s="503"/>
      <c r="J297" s="503"/>
      <c r="K297" s="503"/>
      <c r="L297" s="503"/>
      <c r="M297" s="503"/>
      <c r="N297" s="503"/>
      <c r="O297" s="503"/>
      <c r="P297" s="503"/>
      <c r="Q297" s="503"/>
      <c r="R297" s="503"/>
      <c r="S297" s="503"/>
      <c r="T297" s="503"/>
      <c r="U297" s="503"/>
      <c r="V297" s="503"/>
      <c r="W297" s="503"/>
      <c r="X297" s="503"/>
      <c r="Y297" s="503"/>
      <c r="Z297" s="503"/>
    </row>
    <row r="298" ht="12.75" customHeight="1">
      <c r="A298" s="503"/>
      <c r="B298" s="503"/>
      <c r="C298" s="503"/>
      <c r="D298" s="503"/>
      <c r="E298" s="503"/>
      <c r="F298" s="503"/>
      <c r="G298" s="503"/>
      <c r="H298" s="503"/>
      <c r="I298" s="503"/>
      <c r="J298" s="503"/>
      <c r="K298" s="503"/>
      <c r="L298" s="503"/>
      <c r="M298" s="503"/>
      <c r="N298" s="503"/>
      <c r="O298" s="503"/>
      <c r="P298" s="503"/>
      <c r="Q298" s="503"/>
      <c r="R298" s="503"/>
      <c r="S298" s="503"/>
      <c r="T298" s="503"/>
      <c r="U298" s="503"/>
      <c r="V298" s="503"/>
      <c r="W298" s="503"/>
      <c r="X298" s="503"/>
      <c r="Y298" s="503"/>
      <c r="Z298" s="503"/>
    </row>
    <row r="299" ht="12.75" customHeight="1">
      <c r="A299" s="503"/>
      <c r="B299" s="503"/>
      <c r="C299" s="503"/>
      <c r="D299" s="503"/>
      <c r="E299" s="503"/>
      <c r="F299" s="503"/>
      <c r="G299" s="503"/>
      <c r="H299" s="503"/>
      <c r="I299" s="503"/>
      <c r="J299" s="503"/>
      <c r="K299" s="503"/>
      <c r="L299" s="503"/>
      <c r="M299" s="503"/>
      <c r="N299" s="503"/>
      <c r="O299" s="503"/>
      <c r="P299" s="503"/>
      <c r="Q299" s="503"/>
      <c r="R299" s="503"/>
      <c r="S299" s="503"/>
      <c r="T299" s="503"/>
      <c r="U299" s="503"/>
      <c r="V299" s="503"/>
      <c r="W299" s="503"/>
      <c r="X299" s="503"/>
      <c r="Y299" s="503"/>
      <c r="Z299" s="503"/>
    </row>
    <row r="300" ht="12.75" customHeight="1">
      <c r="A300" s="503"/>
      <c r="B300" s="503"/>
      <c r="C300" s="503"/>
      <c r="D300" s="503"/>
      <c r="E300" s="503"/>
      <c r="F300" s="503"/>
      <c r="G300" s="503"/>
      <c r="H300" s="503"/>
      <c r="I300" s="503"/>
      <c r="J300" s="503"/>
      <c r="K300" s="503"/>
      <c r="L300" s="503"/>
      <c r="M300" s="503"/>
      <c r="N300" s="503"/>
      <c r="O300" s="503"/>
      <c r="P300" s="503"/>
      <c r="Q300" s="503"/>
      <c r="R300" s="503"/>
      <c r="S300" s="503"/>
      <c r="T300" s="503"/>
      <c r="U300" s="503"/>
      <c r="V300" s="503"/>
      <c r="W300" s="503"/>
      <c r="X300" s="503"/>
      <c r="Y300" s="503"/>
      <c r="Z300" s="503"/>
    </row>
    <row r="301" ht="12.75" customHeight="1">
      <c r="A301" s="503"/>
      <c r="B301" s="503"/>
      <c r="C301" s="503"/>
      <c r="D301" s="503"/>
      <c r="E301" s="503"/>
      <c r="F301" s="503"/>
      <c r="G301" s="503"/>
      <c r="H301" s="503"/>
      <c r="I301" s="503"/>
      <c r="J301" s="503"/>
      <c r="K301" s="503"/>
      <c r="L301" s="503"/>
      <c r="M301" s="503"/>
      <c r="N301" s="503"/>
      <c r="O301" s="503"/>
      <c r="P301" s="503"/>
      <c r="Q301" s="503"/>
      <c r="R301" s="503"/>
      <c r="S301" s="503"/>
      <c r="T301" s="503"/>
      <c r="U301" s="503"/>
      <c r="V301" s="503"/>
      <c r="W301" s="503"/>
      <c r="X301" s="503"/>
      <c r="Y301" s="503"/>
      <c r="Z301" s="503"/>
    </row>
    <row r="302" ht="12.75" customHeight="1">
      <c r="A302" s="503"/>
      <c r="B302" s="503"/>
      <c r="C302" s="503"/>
      <c r="D302" s="503"/>
      <c r="E302" s="503"/>
      <c r="F302" s="503"/>
      <c r="G302" s="503"/>
      <c r="H302" s="503"/>
      <c r="I302" s="503"/>
      <c r="J302" s="503"/>
      <c r="K302" s="503"/>
      <c r="L302" s="503"/>
      <c r="M302" s="503"/>
      <c r="N302" s="503"/>
      <c r="O302" s="503"/>
      <c r="P302" s="503"/>
      <c r="Q302" s="503"/>
      <c r="R302" s="503"/>
      <c r="S302" s="503"/>
      <c r="T302" s="503"/>
      <c r="U302" s="503"/>
      <c r="V302" s="503"/>
      <c r="W302" s="503"/>
      <c r="X302" s="503"/>
      <c r="Y302" s="503"/>
      <c r="Z302" s="503"/>
    </row>
    <row r="303" ht="12.75" customHeight="1">
      <c r="A303" s="503"/>
      <c r="B303" s="503"/>
      <c r="C303" s="503"/>
      <c r="D303" s="503"/>
      <c r="E303" s="503"/>
      <c r="F303" s="503"/>
      <c r="G303" s="503"/>
      <c r="H303" s="503"/>
      <c r="I303" s="503"/>
      <c r="J303" s="503"/>
      <c r="K303" s="503"/>
      <c r="L303" s="503"/>
      <c r="M303" s="503"/>
      <c r="N303" s="503"/>
      <c r="O303" s="503"/>
      <c r="P303" s="503"/>
      <c r="Q303" s="503"/>
      <c r="R303" s="503"/>
      <c r="S303" s="503"/>
      <c r="T303" s="503"/>
      <c r="U303" s="503"/>
      <c r="V303" s="503"/>
      <c r="W303" s="503"/>
      <c r="X303" s="503"/>
      <c r="Y303" s="503"/>
      <c r="Z303" s="503"/>
    </row>
    <row r="304" ht="12.75" customHeight="1">
      <c r="A304" s="503"/>
      <c r="B304" s="503"/>
      <c r="C304" s="503"/>
      <c r="D304" s="503"/>
      <c r="E304" s="503"/>
      <c r="F304" s="503"/>
      <c r="G304" s="503"/>
      <c r="H304" s="503"/>
      <c r="I304" s="503"/>
      <c r="J304" s="503"/>
      <c r="K304" s="503"/>
      <c r="L304" s="503"/>
      <c r="M304" s="503"/>
      <c r="N304" s="503"/>
      <c r="O304" s="503"/>
      <c r="P304" s="503"/>
      <c r="Q304" s="503"/>
      <c r="R304" s="503"/>
      <c r="S304" s="503"/>
      <c r="T304" s="503"/>
      <c r="U304" s="503"/>
      <c r="V304" s="503"/>
      <c r="W304" s="503"/>
      <c r="X304" s="503"/>
      <c r="Y304" s="503"/>
      <c r="Z304" s="503"/>
    </row>
    <row r="305" ht="12.75" customHeight="1">
      <c r="A305" s="503"/>
      <c r="B305" s="503"/>
      <c r="C305" s="503"/>
      <c r="D305" s="503"/>
      <c r="E305" s="503"/>
      <c r="F305" s="503"/>
      <c r="G305" s="503"/>
      <c r="H305" s="503"/>
      <c r="I305" s="503"/>
      <c r="J305" s="503"/>
      <c r="K305" s="503"/>
      <c r="L305" s="503"/>
      <c r="M305" s="503"/>
      <c r="N305" s="503"/>
      <c r="O305" s="503"/>
      <c r="P305" s="503"/>
      <c r="Q305" s="503"/>
      <c r="R305" s="503"/>
      <c r="S305" s="503"/>
      <c r="T305" s="503"/>
      <c r="U305" s="503"/>
      <c r="V305" s="503"/>
      <c r="W305" s="503"/>
      <c r="X305" s="503"/>
      <c r="Y305" s="503"/>
      <c r="Z305" s="503"/>
    </row>
    <row r="306" ht="12.75" customHeight="1">
      <c r="A306" s="503"/>
      <c r="B306" s="503"/>
      <c r="C306" s="503"/>
      <c r="D306" s="503"/>
      <c r="E306" s="503"/>
      <c r="F306" s="503"/>
      <c r="G306" s="503"/>
      <c r="H306" s="503"/>
      <c r="I306" s="503"/>
      <c r="J306" s="503"/>
      <c r="K306" s="503"/>
      <c r="L306" s="503"/>
      <c r="M306" s="503"/>
      <c r="N306" s="503"/>
      <c r="O306" s="503"/>
      <c r="P306" s="503"/>
      <c r="Q306" s="503"/>
      <c r="R306" s="503"/>
      <c r="S306" s="503"/>
      <c r="T306" s="503"/>
      <c r="U306" s="503"/>
      <c r="V306" s="503"/>
      <c r="W306" s="503"/>
      <c r="X306" s="503"/>
      <c r="Y306" s="503"/>
      <c r="Z306" s="503"/>
    </row>
    <row r="307" ht="12.75" customHeight="1">
      <c r="A307" s="503"/>
      <c r="B307" s="503"/>
      <c r="C307" s="503"/>
      <c r="D307" s="503"/>
      <c r="E307" s="503"/>
      <c r="F307" s="503"/>
      <c r="G307" s="503"/>
      <c r="H307" s="503"/>
      <c r="I307" s="503"/>
      <c r="J307" s="503"/>
      <c r="K307" s="503"/>
      <c r="L307" s="503"/>
      <c r="M307" s="503"/>
      <c r="N307" s="503"/>
      <c r="O307" s="503"/>
      <c r="P307" s="503"/>
      <c r="Q307" s="503"/>
      <c r="R307" s="503"/>
      <c r="S307" s="503"/>
      <c r="T307" s="503"/>
      <c r="U307" s="503"/>
      <c r="V307" s="503"/>
      <c r="W307" s="503"/>
      <c r="X307" s="503"/>
      <c r="Y307" s="503"/>
      <c r="Z307" s="503"/>
    </row>
    <row r="308" ht="12.75" customHeight="1">
      <c r="A308" s="503"/>
      <c r="B308" s="503"/>
      <c r="C308" s="503"/>
      <c r="D308" s="503"/>
      <c r="E308" s="503"/>
      <c r="F308" s="503"/>
      <c r="G308" s="503"/>
      <c r="H308" s="503"/>
      <c r="I308" s="503"/>
      <c r="J308" s="503"/>
      <c r="K308" s="503"/>
      <c r="L308" s="503"/>
      <c r="M308" s="503"/>
      <c r="N308" s="503"/>
      <c r="O308" s="503"/>
      <c r="P308" s="503"/>
      <c r="Q308" s="503"/>
      <c r="R308" s="503"/>
      <c r="S308" s="503"/>
      <c r="T308" s="503"/>
      <c r="U308" s="503"/>
      <c r="V308" s="503"/>
      <c r="W308" s="503"/>
      <c r="X308" s="503"/>
      <c r="Y308" s="503"/>
      <c r="Z308" s="503"/>
    </row>
    <row r="309" ht="12.75" customHeight="1">
      <c r="A309" s="503"/>
      <c r="B309" s="503"/>
      <c r="C309" s="503"/>
      <c r="D309" s="503"/>
      <c r="E309" s="503"/>
      <c r="F309" s="503"/>
      <c r="G309" s="503"/>
      <c r="H309" s="503"/>
      <c r="I309" s="503"/>
      <c r="J309" s="503"/>
      <c r="K309" s="503"/>
      <c r="L309" s="503"/>
      <c r="M309" s="503"/>
      <c r="N309" s="503"/>
      <c r="O309" s="503"/>
      <c r="P309" s="503"/>
      <c r="Q309" s="503"/>
      <c r="R309" s="503"/>
      <c r="S309" s="503"/>
      <c r="T309" s="503"/>
      <c r="U309" s="503"/>
      <c r="V309" s="503"/>
      <c r="W309" s="503"/>
      <c r="X309" s="503"/>
      <c r="Y309" s="503"/>
      <c r="Z309" s="503"/>
    </row>
    <row r="310" ht="12.75" customHeight="1">
      <c r="A310" s="503"/>
      <c r="B310" s="503"/>
      <c r="C310" s="503"/>
      <c r="D310" s="503"/>
      <c r="E310" s="503"/>
      <c r="F310" s="503"/>
      <c r="G310" s="503"/>
      <c r="H310" s="503"/>
      <c r="I310" s="503"/>
      <c r="J310" s="503"/>
      <c r="K310" s="503"/>
      <c r="L310" s="503"/>
      <c r="M310" s="503"/>
      <c r="N310" s="503"/>
      <c r="O310" s="503"/>
      <c r="P310" s="503"/>
      <c r="Q310" s="503"/>
      <c r="R310" s="503"/>
      <c r="S310" s="503"/>
      <c r="T310" s="503"/>
      <c r="U310" s="503"/>
      <c r="V310" s="503"/>
      <c r="W310" s="503"/>
      <c r="X310" s="503"/>
      <c r="Y310" s="503"/>
      <c r="Z310" s="503"/>
    </row>
    <row r="311" ht="12.75" customHeight="1">
      <c r="A311" s="503"/>
      <c r="B311" s="503"/>
      <c r="C311" s="503"/>
      <c r="D311" s="503"/>
      <c r="E311" s="503"/>
      <c r="F311" s="503"/>
      <c r="G311" s="503"/>
      <c r="H311" s="503"/>
      <c r="I311" s="503"/>
      <c r="J311" s="503"/>
      <c r="K311" s="503"/>
      <c r="L311" s="503"/>
      <c r="M311" s="503"/>
      <c r="N311" s="503"/>
      <c r="O311" s="503"/>
      <c r="P311" s="503"/>
      <c r="Q311" s="503"/>
      <c r="R311" s="503"/>
      <c r="S311" s="503"/>
      <c r="T311" s="503"/>
      <c r="U311" s="503"/>
      <c r="V311" s="503"/>
      <c r="W311" s="503"/>
      <c r="X311" s="503"/>
      <c r="Y311" s="503"/>
      <c r="Z311" s="503"/>
    </row>
    <row r="312" ht="12.75" customHeight="1">
      <c r="A312" s="503"/>
      <c r="B312" s="503"/>
      <c r="C312" s="503"/>
      <c r="D312" s="503"/>
      <c r="E312" s="503"/>
      <c r="F312" s="503"/>
      <c r="G312" s="503"/>
      <c r="H312" s="503"/>
      <c r="I312" s="503"/>
      <c r="J312" s="503"/>
      <c r="K312" s="503"/>
      <c r="L312" s="503"/>
      <c r="M312" s="503"/>
      <c r="N312" s="503"/>
      <c r="O312" s="503"/>
      <c r="P312" s="503"/>
      <c r="Q312" s="503"/>
      <c r="R312" s="503"/>
      <c r="S312" s="503"/>
      <c r="T312" s="503"/>
      <c r="U312" s="503"/>
      <c r="V312" s="503"/>
      <c r="W312" s="503"/>
      <c r="X312" s="503"/>
      <c r="Y312" s="503"/>
      <c r="Z312" s="503"/>
    </row>
    <row r="313" ht="12.75" customHeight="1">
      <c r="A313" s="503"/>
      <c r="B313" s="503"/>
      <c r="C313" s="503"/>
      <c r="D313" s="503"/>
      <c r="E313" s="503"/>
      <c r="F313" s="503"/>
      <c r="G313" s="503"/>
      <c r="H313" s="503"/>
      <c r="I313" s="503"/>
      <c r="J313" s="503"/>
      <c r="K313" s="503"/>
      <c r="L313" s="503"/>
      <c r="M313" s="503"/>
      <c r="N313" s="503"/>
      <c r="O313" s="503"/>
      <c r="P313" s="503"/>
      <c r="Q313" s="503"/>
      <c r="R313" s="503"/>
      <c r="S313" s="503"/>
      <c r="T313" s="503"/>
      <c r="U313" s="503"/>
      <c r="V313" s="503"/>
      <c r="W313" s="503"/>
      <c r="X313" s="503"/>
      <c r="Y313" s="503"/>
      <c r="Z313" s="503"/>
    </row>
    <row r="314" ht="12.75" customHeight="1">
      <c r="A314" s="503"/>
      <c r="B314" s="503"/>
      <c r="C314" s="503"/>
      <c r="D314" s="503"/>
      <c r="E314" s="503"/>
      <c r="F314" s="503"/>
      <c r="G314" s="503"/>
      <c r="H314" s="503"/>
      <c r="I314" s="503"/>
      <c r="J314" s="503"/>
      <c r="K314" s="503"/>
      <c r="L314" s="503"/>
      <c r="M314" s="503"/>
      <c r="N314" s="503"/>
      <c r="O314" s="503"/>
      <c r="P314" s="503"/>
      <c r="Q314" s="503"/>
      <c r="R314" s="503"/>
      <c r="S314" s="503"/>
      <c r="T314" s="503"/>
      <c r="U314" s="503"/>
      <c r="V314" s="503"/>
      <c r="W314" s="503"/>
      <c r="X314" s="503"/>
      <c r="Y314" s="503"/>
      <c r="Z314" s="503"/>
    </row>
    <row r="315" ht="12.75" customHeight="1">
      <c r="A315" s="503"/>
      <c r="B315" s="503"/>
      <c r="C315" s="503"/>
      <c r="D315" s="503"/>
      <c r="E315" s="503"/>
      <c r="F315" s="503"/>
      <c r="G315" s="503"/>
      <c r="H315" s="503"/>
      <c r="I315" s="503"/>
      <c r="J315" s="503"/>
      <c r="K315" s="503"/>
      <c r="L315" s="503"/>
      <c r="M315" s="503"/>
      <c r="N315" s="503"/>
      <c r="O315" s="503"/>
      <c r="P315" s="503"/>
      <c r="Q315" s="503"/>
      <c r="R315" s="503"/>
      <c r="S315" s="503"/>
      <c r="T315" s="503"/>
      <c r="U315" s="503"/>
      <c r="V315" s="503"/>
      <c r="W315" s="503"/>
      <c r="X315" s="503"/>
      <c r="Y315" s="503"/>
      <c r="Z315" s="503"/>
    </row>
    <row r="316" ht="12.75" customHeight="1">
      <c r="A316" s="503"/>
      <c r="B316" s="503"/>
      <c r="C316" s="503"/>
      <c r="D316" s="503"/>
      <c r="E316" s="503"/>
      <c r="F316" s="503"/>
      <c r="G316" s="503"/>
      <c r="H316" s="503"/>
      <c r="I316" s="503"/>
      <c r="J316" s="503"/>
      <c r="K316" s="503"/>
      <c r="L316" s="503"/>
      <c r="M316" s="503"/>
      <c r="N316" s="503"/>
      <c r="O316" s="503"/>
      <c r="P316" s="503"/>
      <c r="Q316" s="503"/>
      <c r="R316" s="503"/>
      <c r="S316" s="503"/>
      <c r="T316" s="503"/>
      <c r="U316" s="503"/>
      <c r="V316" s="503"/>
      <c r="W316" s="503"/>
      <c r="X316" s="503"/>
      <c r="Y316" s="503"/>
      <c r="Z316" s="503"/>
    </row>
    <row r="317" ht="12.75" customHeight="1">
      <c r="A317" s="503"/>
      <c r="B317" s="503"/>
      <c r="C317" s="503"/>
      <c r="D317" s="503"/>
      <c r="E317" s="503"/>
      <c r="F317" s="503"/>
      <c r="G317" s="503"/>
      <c r="H317" s="503"/>
      <c r="I317" s="503"/>
      <c r="J317" s="503"/>
      <c r="K317" s="503"/>
      <c r="L317" s="503"/>
      <c r="M317" s="503"/>
      <c r="N317" s="503"/>
      <c r="O317" s="503"/>
      <c r="P317" s="503"/>
      <c r="Q317" s="503"/>
      <c r="R317" s="503"/>
      <c r="S317" s="503"/>
      <c r="T317" s="503"/>
      <c r="U317" s="503"/>
      <c r="V317" s="503"/>
      <c r="W317" s="503"/>
      <c r="X317" s="503"/>
      <c r="Y317" s="503"/>
      <c r="Z317" s="503"/>
    </row>
    <row r="318" ht="12.75" customHeight="1">
      <c r="A318" s="503"/>
      <c r="B318" s="503"/>
      <c r="C318" s="503"/>
      <c r="D318" s="503"/>
      <c r="E318" s="503"/>
      <c r="F318" s="503"/>
      <c r="G318" s="503"/>
      <c r="H318" s="503"/>
      <c r="I318" s="503"/>
      <c r="J318" s="503"/>
      <c r="K318" s="503"/>
      <c r="L318" s="503"/>
      <c r="M318" s="503"/>
      <c r="N318" s="503"/>
      <c r="O318" s="503"/>
      <c r="P318" s="503"/>
      <c r="Q318" s="503"/>
      <c r="R318" s="503"/>
      <c r="S318" s="503"/>
      <c r="T318" s="503"/>
      <c r="U318" s="503"/>
      <c r="V318" s="503"/>
      <c r="W318" s="503"/>
      <c r="X318" s="503"/>
      <c r="Y318" s="503"/>
      <c r="Z318" s="503"/>
    </row>
    <row r="319" ht="12.75" customHeight="1">
      <c r="A319" s="503"/>
      <c r="B319" s="503"/>
      <c r="C319" s="503"/>
      <c r="D319" s="503"/>
      <c r="E319" s="503"/>
      <c r="F319" s="503"/>
      <c r="G319" s="503"/>
      <c r="H319" s="503"/>
      <c r="I319" s="503"/>
      <c r="J319" s="503"/>
      <c r="K319" s="503"/>
      <c r="L319" s="503"/>
      <c r="M319" s="503"/>
      <c r="N319" s="503"/>
      <c r="O319" s="503"/>
      <c r="P319" s="503"/>
      <c r="Q319" s="503"/>
      <c r="R319" s="503"/>
      <c r="S319" s="503"/>
      <c r="T319" s="503"/>
      <c r="U319" s="503"/>
      <c r="V319" s="503"/>
      <c r="W319" s="503"/>
      <c r="X319" s="503"/>
      <c r="Y319" s="503"/>
      <c r="Z319" s="503"/>
    </row>
    <row r="320" ht="12.75" customHeight="1">
      <c r="A320" s="503"/>
      <c r="B320" s="503"/>
      <c r="C320" s="503"/>
      <c r="D320" s="503"/>
      <c r="E320" s="503"/>
      <c r="F320" s="503"/>
      <c r="G320" s="503"/>
      <c r="H320" s="503"/>
      <c r="I320" s="503"/>
      <c r="J320" s="503"/>
      <c r="K320" s="503"/>
      <c r="L320" s="503"/>
      <c r="M320" s="503"/>
      <c r="N320" s="503"/>
      <c r="O320" s="503"/>
      <c r="P320" s="503"/>
      <c r="Q320" s="503"/>
      <c r="R320" s="503"/>
      <c r="S320" s="503"/>
      <c r="T320" s="503"/>
      <c r="U320" s="503"/>
      <c r="V320" s="503"/>
      <c r="W320" s="503"/>
      <c r="X320" s="503"/>
      <c r="Y320" s="503"/>
      <c r="Z320" s="503"/>
    </row>
    <row r="321" ht="12.75" customHeight="1">
      <c r="A321" s="503"/>
      <c r="B321" s="503"/>
      <c r="C321" s="503"/>
      <c r="D321" s="503"/>
      <c r="E321" s="503"/>
      <c r="F321" s="503"/>
      <c r="G321" s="503"/>
      <c r="H321" s="503"/>
      <c r="I321" s="503"/>
      <c r="J321" s="503"/>
      <c r="K321" s="503"/>
      <c r="L321" s="503"/>
      <c r="M321" s="503"/>
      <c r="N321" s="503"/>
      <c r="O321" s="503"/>
      <c r="P321" s="503"/>
      <c r="Q321" s="503"/>
      <c r="R321" s="503"/>
      <c r="S321" s="503"/>
      <c r="T321" s="503"/>
      <c r="U321" s="503"/>
      <c r="V321" s="503"/>
      <c r="W321" s="503"/>
      <c r="X321" s="503"/>
      <c r="Y321" s="503"/>
      <c r="Z321" s="503"/>
    </row>
    <row r="322" ht="12.75" customHeight="1">
      <c r="A322" s="503"/>
      <c r="B322" s="503"/>
      <c r="C322" s="503"/>
      <c r="D322" s="503"/>
      <c r="E322" s="503"/>
      <c r="F322" s="503"/>
      <c r="G322" s="503"/>
      <c r="H322" s="503"/>
      <c r="I322" s="503"/>
      <c r="J322" s="503"/>
      <c r="K322" s="503"/>
      <c r="L322" s="503"/>
      <c r="M322" s="503"/>
      <c r="N322" s="503"/>
      <c r="O322" s="503"/>
      <c r="P322" s="503"/>
      <c r="Q322" s="503"/>
      <c r="R322" s="503"/>
      <c r="S322" s="503"/>
      <c r="T322" s="503"/>
      <c r="U322" s="503"/>
      <c r="V322" s="503"/>
      <c r="W322" s="503"/>
      <c r="X322" s="503"/>
      <c r="Y322" s="503"/>
      <c r="Z322" s="503"/>
    </row>
    <row r="323" ht="12.75" customHeight="1">
      <c r="A323" s="503"/>
      <c r="B323" s="503"/>
      <c r="C323" s="503"/>
      <c r="D323" s="503"/>
      <c r="E323" s="503"/>
      <c r="F323" s="503"/>
      <c r="G323" s="503"/>
      <c r="H323" s="503"/>
      <c r="I323" s="503"/>
      <c r="J323" s="503"/>
      <c r="K323" s="503"/>
      <c r="L323" s="503"/>
      <c r="M323" s="503"/>
      <c r="N323" s="503"/>
      <c r="O323" s="503"/>
      <c r="P323" s="503"/>
      <c r="Q323" s="503"/>
      <c r="R323" s="503"/>
      <c r="S323" s="503"/>
      <c r="T323" s="503"/>
      <c r="U323" s="503"/>
      <c r="V323" s="503"/>
      <c r="W323" s="503"/>
      <c r="X323" s="503"/>
      <c r="Y323" s="503"/>
      <c r="Z323" s="503"/>
    </row>
    <row r="324" ht="12.75" customHeight="1">
      <c r="A324" s="503"/>
      <c r="B324" s="503"/>
      <c r="C324" s="503"/>
      <c r="D324" s="503"/>
      <c r="E324" s="503"/>
      <c r="F324" s="503"/>
      <c r="G324" s="503"/>
      <c r="H324" s="503"/>
      <c r="I324" s="503"/>
      <c r="J324" s="503"/>
      <c r="K324" s="503"/>
      <c r="L324" s="503"/>
      <c r="M324" s="503"/>
      <c r="N324" s="503"/>
      <c r="O324" s="503"/>
      <c r="P324" s="503"/>
      <c r="Q324" s="503"/>
      <c r="R324" s="503"/>
      <c r="S324" s="503"/>
      <c r="T324" s="503"/>
      <c r="U324" s="503"/>
      <c r="V324" s="503"/>
      <c r="W324" s="503"/>
      <c r="X324" s="503"/>
      <c r="Y324" s="503"/>
      <c r="Z324" s="503"/>
    </row>
    <row r="325" ht="12.75" customHeight="1">
      <c r="A325" s="503"/>
      <c r="B325" s="503"/>
      <c r="C325" s="503"/>
      <c r="D325" s="503"/>
      <c r="E325" s="503"/>
      <c r="F325" s="503"/>
      <c r="G325" s="503"/>
      <c r="H325" s="503"/>
      <c r="I325" s="503"/>
      <c r="J325" s="503"/>
      <c r="K325" s="503"/>
      <c r="L325" s="503"/>
      <c r="M325" s="503"/>
      <c r="N325" s="503"/>
      <c r="O325" s="503"/>
      <c r="P325" s="503"/>
      <c r="Q325" s="503"/>
      <c r="R325" s="503"/>
      <c r="S325" s="503"/>
      <c r="T325" s="503"/>
      <c r="U325" s="503"/>
      <c r="V325" s="503"/>
      <c r="W325" s="503"/>
      <c r="X325" s="503"/>
      <c r="Y325" s="503"/>
      <c r="Z325" s="503"/>
    </row>
    <row r="326" ht="12.75" customHeight="1">
      <c r="A326" s="503"/>
      <c r="B326" s="503"/>
      <c r="C326" s="503"/>
      <c r="D326" s="503"/>
      <c r="E326" s="503"/>
      <c r="F326" s="503"/>
      <c r="G326" s="503"/>
      <c r="H326" s="503"/>
      <c r="I326" s="503"/>
      <c r="J326" s="503"/>
      <c r="K326" s="503"/>
      <c r="L326" s="503"/>
      <c r="M326" s="503"/>
      <c r="N326" s="503"/>
      <c r="O326" s="503"/>
      <c r="P326" s="503"/>
      <c r="Q326" s="503"/>
      <c r="R326" s="503"/>
      <c r="S326" s="503"/>
      <c r="T326" s="503"/>
      <c r="U326" s="503"/>
      <c r="V326" s="503"/>
      <c r="W326" s="503"/>
      <c r="X326" s="503"/>
      <c r="Y326" s="503"/>
      <c r="Z326" s="503"/>
    </row>
    <row r="327" ht="12.75" customHeight="1">
      <c r="A327" s="503"/>
      <c r="B327" s="503"/>
      <c r="C327" s="503"/>
      <c r="D327" s="503"/>
      <c r="E327" s="503"/>
      <c r="F327" s="503"/>
      <c r="G327" s="503"/>
      <c r="H327" s="503"/>
      <c r="I327" s="503"/>
      <c r="J327" s="503"/>
      <c r="K327" s="503"/>
      <c r="L327" s="503"/>
      <c r="M327" s="503"/>
      <c r="N327" s="503"/>
      <c r="O327" s="503"/>
      <c r="P327" s="503"/>
      <c r="Q327" s="503"/>
      <c r="R327" s="503"/>
      <c r="S327" s="503"/>
      <c r="T327" s="503"/>
      <c r="U327" s="503"/>
      <c r="V327" s="503"/>
      <c r="W327" s="503"/>
      <c r="X327" s="503"/>
      <c r="Y327" s="503"/>
      <c r="Z327" s="503"/>
    </row>
    <row r="328" ht="12.75" customHeight="1">
      <c r="A328" s="503"/>
      <c r="B328" s="503"/>
      <c r="C328" s="503"/>
      <c r="D328" s="503"/>
      <c r="E328" s="503"/>
      <c r="F328" s="503"/>
      <c r="G328" s="503"/>
      <c r="H328" s="503"/>
      <c r="I328" s="503"/>
      <c r="J328" s="503"/>
      <c r="K328" s="503"/>
      <c r="L328" s="503"/>
      <c r="M328" s="503"/>
      <c r="N328" s="503"/>
      <c r="O328" s="503"/>
      <c r="P328" s="503"/>
      <c r="Q328" s="503"/>
      <c r="R328" s="503"/>
      <c r="S328" s="503"/>
      <c r="T328" s="503"/>
      <c r="U328" s="503"/>
      <c r="V328" s="503"/>
      <c r="W328" s="503"/>
      <c r="X328" s="503"/>
      <c r="Y328" s="503"/>
      <c r="Z328" s="503"/>
    </row>
    <row r="329" ht="12.75" customHeight="1">
      <c r="A329" s="503"/>
      <c r="B329" s="503"/>
      <c r="C329" s="503"/>
      <c r="D329" s="503"/>
      <c r="E329" s="503"/>
      <c r="F329" s="503"/>
      <c r="G329" s="503"/>
      <c r="H329" s="503"/>
      <c r="I329" s="503"/>
      <c r="J329" s="503"/>
      <c r="K329" s="503"/>
      <c r="L329" s="503"/>
      <c r="M329" s="503"/>
      <c r="N329" s="503"/>
      <c r="O329" s="503"/>
      <c r="P329" s="503"/>
      <c r="Q329" s="503"/>
      <c r="R329" s="503"/>
      <c r="S329" s="503"/>
      <c r="T329" s="503"/>
      <c r="U329" s="503"/>
      <c r="V329" s="503"/>
      <c r="W329" s="503"/>
      <c r="X329" s="503"/>
      <c r="Y329" s="503"/>
      <c r="Z329" s="503"/>
    </row>
    <row r="330" ht="12.75" customHeight="1">
      <c r="A330" s="503"/>
      <c r="B330" s="503"/>
      <c r="C330" s="503"/>
      <c r="D330" s="503"/>
      <c r="E330" s="503"/>
      <c r="F330" s="503"/>
      <c r="G330" s="503"/>
      <c r="H330" s="503"/>
      <c r="I330" s="503"/>
      <c r="J330" s="503"/>
      <c r="K330" s="503"/>
      <c r="L330" s="503"/>
      <c r="M330" s="503"/>
      <c r="N330" s="503"/>
      <c r="O330" s="503"/>
      <c r="P330" s="503"/>
      <c r="Q330" s="503"/>
      <c r="R330" s="503"/>
      <c r="S330" s="503"/>
      <c r="T330" s="503"/>
      <c r="U330" s="503"/>
      <c r="V330" s="503"/>
      <c r="W330" s="503"/>
      <c r="X330" s="503"/>
      <c r="Y330" s="503"/>
      <c r="Z330" s="503"/>
    </row>
    <row r="331" ht="12.75" customHeight="1">
      <c r="A331" s="503"/>
      <c r="B331" s="503"/>
      <c r="C331" s="503"/>
      <c r="D331" s="503"/>
      <c r="E331" s="503"/>
      <c r="F331" s="503"/>
      <c r="G331" s="503"/>
      <c r="H331" s="503"/>
      <c r="I331" s="503"/>
      <c r="J331" s="503"/>
      <c r="K331" s="503"/>
      <c r="L331" s="503"/>
      <c r="M331" s="503"/>
      <c r="N331" s="503"/>
      <c r="O331" s="503"/>
      <c r="P331" s="503"/>
      <c r="Q331" s="503"/>
      <c r="R331" s="503"/>
      <c r="S331" s="503"/>
      <c r="T331" s="503"/>
      <c r="U331" s="503"/>
      <c r="V331" s="503"/>
      <c r="W331" s="503"/>
      <c r="X331" s="503"/>
      <c r="Y331" s="503"/>
      <c r="Z331" s="503"/>
    </row>
    <row r="332" ht="12.75" customHeight="1">
      <c r="A332" s="503"/>
      <c r="B332" s="503"/>
      <c r="C332" s="503"/>
      <c r="D332" s="503"/>
      <c r="E332" s="503"/>
      <c r="F332" s="503"/>
      <c r="G332" s="503"/>
      <c r="H332" s="503"/>
      <c r="I332" s="503"/>
      <c r="J332" s="503"/>
      <c r="K332" s="503"/>
      <c r="L332" s="503"/>
      <c r="M332" s="503"/>
      <c r="N332" s="503"/>
      <c r="O332" s="503"/>
      <c r="P332" s="503"/>
      <c r="Q332" s="503"/>
      <c r="R332" s="503"/>
      <c r="S332" s="503"/>
      <c r="T332" s="503"/>
      <c r="U332" s="503"/>
      <c r="V332" s="503"/>
      <c r="W332" s="503"/>
      <c r="X332" s="503"/>
      <c r="Y332" s="503"/>
      <c r="Z332" s="503"/>
    </row>
    <row r="333" ht="12.75" customHeight="1">
      <c r="A333" s="503"/>
      <c r="B333" s="503"/>
      <c r="C333" s="503"/>
      <c r="D333" s="503"/>
      <c r="E333" s="503"/>
      <c r="F333" s="503"/>
      <c r="G333" s="503"/>
      <c r="H333" s="503"/>
      <c r="I333" s="503"/>
      <c r="J333" s="503"/>
      <c r="K333" s="503"/>
      <c r="L333" s="503"/>
      <c r="M333" s="503"/>
      <c r="N333" s="503"/>
      <c r="O333" s="503"/>
      <c r="P333" s="503"/>
      <c r="Q333" s="503"/>
      <c r="R333" s="503"/>
      <c r="S333" s="503"/>
      <c r="T333" s="503"/>
      <c r="U333" s="503"/>
      <c r="V333" s="503"/>
      <c r="W333" s="503"/>
      <c r="X333" s="503"/>
      <c r="Y333" s="503"/>
      <c r="Z333" s="503"/>
    </row>
    <row r="334" ht="12.75" customHeight="1">
      <c r="A334" s="503"/>
      <c r="B334" s="503"/>
      <c r="C334" s="503"/>
      <c r="D334" s="503"/>
      <c r="E334" s="503"/>
      <c r="F334" s="503"/>
      <c r="G334" s="503"/>
      <c r="H334" s="503"/>
      <c r="I334" s="503"/>
      <c r="J334" s="503"/>
      <c r="K334" s="503"/>
      <c r="L334" s="503"/>
      <c r="M334" s="503"/>
      <c r="N334" s="503"/>
      <c r="O334" s="503"/>
      <c r="P334" s="503"/>
      <c r="Q334" s="503"/>
      <c r="R334" s="503"/>
      <c r="S334" s="503"/>
      <c r="T334" s="503"/>
      <c r="U334" s="503"/>
      <c r="V334" s="503"/>
      <c r="W334" s="503"/>
      <c r="X334" s="503"/>
      <c r="Y334" s="503"/>
      <c r="Z334" s="503"/>
    </row>
    <row r="335" ht="12.75" customHeight="1">
      <c r="A335" s="503"/>
      <c r="B335" s="503"/>
      <c r="C335" s="503"/>
      <c r="D335" s="503"/>
      <c r="E335" s="503"/>
      <c r="F335" s="503"/>
      <c r="G335" s="503"/>
      <c r="H335" s="503"/>
      <c r="I335" s="503"/>
      <c r="J335" s="503"/>
      <c r="K335" s="503"/>
      <c r="L335" s="503"/>
      <c r="M335" s="503"/>
      <c r="N335" s="503"/>
      <c r="O335" s="503"/>
      <c r="P335" s="503"/>
      <c r="Q335" s="503"/>
      <c r="R335" s="503"/>
      <c r="S335" s="503"/>
      <c r="T335" s="503"/>
      <c r="U335" s="503"/>
      <c r="V335" s="503"/>
      <c r="W335" s="503"/>
      <c r="X335" s="503"/>
      <c r="Y335" s="503"/>
      <c r="Z335" s="503"/>
    </row>
    <row r="336" ht="12.75" customHeight="1">
      <c r="A336" s="503"/>
      <c r="B336" s="503"/>
      <c r="C336" s="503"/>
      <c r="D336" s="503"/>
      <c r="E336" s="503"/>
      <c r="F336" s="503"/>
      <c r="G336" s="503"/>
      <c r="H336" s="503"/>
      <c r="I336" s="503"/>
      <c r="J336" s="503"/>
      <c r="K336" s="503"/>
      <c r="L336" s="503"/>
      <c r="M336" s="503"/>
      <c r="N336" s="503"/>
      <c r="O336" s="503"/>
      <c r="P336" s="503"/>
      <c r="Q336" s="503"/>
      <c r="R336" s="503"/>
      <c r="S336" s="503"/>
      <c r="T336" s="503"/>
      <c r="U336" s="503"/>
      <c r="V336" s="503"/>
      <c r="W336" s="503"/>
      <c r="X336" s="503"/>
      <c r="Y336" s="503"/>
      <c r="Z336" s="503"/>
    </row>
    <row r="337" ht="12.75" customHeight="1">
      <c r="A337" s="503"/>
      <c r="B337" s="503"/>
      <c r="C337" s="503"/>
      <c r="D337" s="503"/>
      <c r="E337" s="503"/>
      <c r="F337" s="503"/>
      <c r="G337" s="503"/>
      <c r="H337" s="503"/>
      <c r="I337" s="503"/>
      <c r="J337" s="503"/>
      <c r="K337" s="503"/>
      <c r="L337" s="503"/>
      <c r="M337" s="503"/>
      <c r="N337" s="503"/>
      <c r="O337" s="503"/>
      <c r="P337" s="503"/>
      <c r="Q337" s="503"/>
      <c r="R337" s="503"/>
      <c r="S337" s="503"/>
      <c r="T337" s="503"/>
      <c r="U337" s="503"/>
      <c r="V337" s="503"/>
      <c r="W337" s="503"/>
      <c r="X337" s="503"/>
      <c r="Y337" s="503"/>
      <c r="Z337" s="503"/>
    </row>
    <row r="338" ht="12.75" customHeight="1">
      <c r="A338" s="503"/>
      <c r="B338" s="503"/>
      <c r="C338" s="503"/>
      <c r="D338" s="503"/>
      <c r="E338" s="503"/>
      <c r="F338" s="503"/>
      <c r="G338" s="503"/>
      <c r="H338" s="503"/>
      <c r="I338" s="503"/>
      <c r="J338" s="503"/>
      <c r="K338" s="503"/>
      <c r="L338" s="503"/>
      <c r="M338" s="503"/>
      <c r="N338" s="503"/>
      <c r="O338" s="503"/>
      <c r="P338" s="503"/>
      <c r="Q338" s="503"/>
      <c r="R338" s="503"/>
      <c r="S338" s="503"/>
      <c r="T338" s="503"/>
      <c r="U338" s="503"/>
      <c r="V338" s="503"/>
      <c r="W338" s="503"/>
      <c r="X338" s="503"/>
      <c r="Y338" s="503"/>
      <c r="Z338" s="503"/>
    </row>
    <row r="339" ht="12.75" customHeight="1">
      <c r="A339" s="503"/>
      <c r="B339" s="503"/>
      <c r="C339" s="503"/>
      <c r="D339" s="503"/>
      <c r="E339" s="503"/>
      <c r="F339" s="503"/>
      <c r="G339" s="503"/>
      <c r="H339" s="503"/>
      <c r="I339" s="503"/>
      <c r="J339" s="503"/>
      <c r="K339" s="503"/>
      <c r="L339" s="503"/>
      <c r="M339" s="503"/>
      <c r="N339" s="503"/>
      <c r="O339" s="503"/>
      <c r="P339" s="503"/>
      <c r="Q339" s="503"/>
      <c r="R339" s="503"/>
      <c r="S339" s="503"/>
      <c r="T339" s="503"/>
      <c r="U339" s="503"/>
      <c r="V339" s="503"/>
      <c r="W339" s="503"/>
      <c r="X339" s="503"/>
      <c r="Y339" s="503"/>
      <c r="Z339" s="503"/>
    </row>
    <row r="340" ht="12.75" customHeight="1">
      <c r="A340" s="503"/>
      <c r="B340" s="503"/>
      <c r="C340" s="503"/>
      <c r="D340" s="503"/>
      <c r="E340" s="503"/>
      <c r="F340" s="503"/>
      <c r="G340" s="503"/>
      <c r="H340" s="503"/>
      <c r="I340" s="503"/>
      <c r="J340" s="503"/>
      <c r="K340" s="503"/>
      <c r="L340" s="503"/>
      <c r="M340" s="503"/>
      <c r="N340" s="503"/>
      <c r="O340" s="503"/>
      <c r="P340" s="503"/>
      <c r="Q340" s="503"/>
      <c r="R340" s="503"/>
      <c r="S340" s="503"/>
      <c r="T340" s="503"/>
      <c r="U340" s="503"/>
      <c r="V340" s="503"/>
      <c r="W340" s="503"/>
      <c r="X340" s="503"/>
      <c r="Y340" s="503"/>
      <c r="Z340" s="503"/>
    </row>
    <row r="341" ht="12.75" customHeight="1">
      <c r="A341" s="503"/>
      <c r="B341" s="503"/>
      <c r="C341" s="503"/>
      <c r="D341" s="503"/>
      <c r="E341" s="503"/>
      <c r="F341" s="503"/>
      <c r="G341" s="503"/>
      <c r="H341" s="503"/>
      <c r="I341" s="503"/>
      <c r="J341" s="503"/>
      <c r="K341" s="503"/>
      <c r="L341" s="503"/>
      <c r="M341" s="503"/>
      <c r="N341" s="503"/>
      <c r="O341" s="503"/>
      <c r="P341" s="503"/>
      <c r="Q341" s="503"/>
      <c r="R341" s="503"/>
      <c r="S341" s="503"/>
      <c r="T341" s="503"/>
      <c r="U341" s="503"/>
      <c r="V341" s="503"/>
      <c r="W341" s="503"/>
      <c r="X341" s="503"/>
      <c r="Y341" s="503"/>
      <c r="Z341" s="503"/>
    </row>
    <row r="342" ht="12.75" customHeight="1">
      <c r="A342" s="503"/>
      <c r="B342" s="503"/>
      <c r="C342" s="503"/>
      <c r="D342" s="503"/>
      <c r="E342" s="503"/>
      <c r="F342" s="503"/>
      <c r="G342" s="503"/>
      <c r="H342" s="503"/>
      <c r="I342" s="503"/>
      <c r="J342" s="503"/>
      <c r="K342" s="503"/>
      <c r="L342" s="503"/>
      <c r="M342" s="503"/>
      <c r="N342" s="503"/>
      <c r="O342" s="503"/>
      <c r="P342" s="503"/>
      <c r="Q342" s="503"/>
      <c r="R342" s="503"/>
      <c r="S342" s="503"/>
      <c r="T342" s="503"/>
      <c r="U342" s="503"/>
      <c r="V342" s="503"/>
      <c r="W342" s="503"/>
      <c r="X342" s="503"/>
      <c r="Y342" s="503"/>
      <c r="Z342" s="503"/>
    </row>
    <row r="343" ht="12.75" customHeight="1">
      <c r="A343" s="503"/>
      <c r="B343" s="503"/>
      <c r="C343" s="503"/>
      <c r="D343" s="503"/>
      <c r="E343" s="503"/>
      <c r="F343" s="503"/>
      <c r="G343" s="503"/>
      <c r="H343" s="503"/>
      <c r="I343" s="503"/>
      <c r="J343" s="503"/>
      <c r="K343" s="503"/>
      <c r="L343" s="503"/>
      <c r="M343" s="503"/>
      <c r="N343" s="503"/>
      <c r="O343" s="503"/>
      <c r="P343" s="503"/>
      <c r="Q343" s="503"/>
      <c r="R343" s="503"/>
      <c r="S343" s="503"/>
      <c r="T343" s="503"/>
      <c r="U343" s="503"/>
      <c r="V343" s="503"/>
      <c r="W343" s="503"/>
      <c r="X343" s="503"/>
      <c r="Y343" s="503"/>
      <c r="Z343" s="503"/>
    </row>
    <row r="344" ht="12.75" customHeight="1">
      <c r="A344" s="503"/>
      <c r="B344" s="503"/>
      <c r="C344" s="503"/>
      <c r="D344" s="503"/>
      <c r="E344" s="503"/>
      <c r="F344" s="503"/>
      <c r="G344" s="503"/>
      <c r="H344" s="503"/>
      <c r="I344" s="503"/>
      <c r="J344" s="503"/>
      <c r="K344" s="503"/>
      <c r="L344" s="503"/>
      <c r="M344" s="503"/>
      <c r="N344" s="503"/>
      <c r="O344" s="503"/>
      <c r="P344" s="503"/>
      <c r="Q344" s="503"/>
      <c r="R344" s="503"/>
      <c r="S344" s="503"/>
      <c r="T344" s="503"/>
      <c r="U344" s="503"/>
      <c r="V344" s="503"/>
      <c r="W344" s="503"/>
      <c r="X344" s="503"/>
      <c r="Y344" s="503"/>
      <c r="Z344" s="503"/>
    </row>
    <row r="345" ht="12.75" customHeight="1">
      <c r="A345" s="503"/>
      <c r="B345" s="503"/>
      <c r="C345" s="503"/>
      <c r="D345" s="503"/>
      <c r="E345" s="503"/>
      <c r="F345" s="503"/>
      <c r="G345" s="503"/>
      <c r="H345" s="503"/>
      <c r="I345" s="503"/>
      <c r="J345" s="503"/>
      <c r="K345" s="503"/>
      <c r="L345" s="503"/>
      <c r="M345" s="503"/>
      <c r="N345" s="503"/>
      <c r="O345" s="503"/>
      <c r="P345" s="503"/>
      <c r="Q345" s="503"/>
      <c r="R345" s="503"/>
      <c r="S345" s="503"/>
      <c r="T345" s="503"/>
      <c r="U345" s="503"/>
      <c r="V345" s="503"/>
      <c r="W345" s="503"/>
      <c r="X345" s="503"/>
      <c r="Y345" s="503"/>
      <c r="Z345" s="503"/>
    </row>
    <row r="346" ht="12.75" customHeight="1">
      <c r="A346" s="503"/>
      <c r="B346" s="503"/>
      <c r="C346" s="503"/>
      <c r="D346" s="503"/>
      <c r="E346" s="503"/>
      <c r="F346" s="503"/>
      <c r="G346" s="503"/>
      <c r="H346" s="503"/>
      <c r="I346" s="503"/>
      <c r="J346" s="503"/>
      <c r="K346" s="503"/>
      <c r="L346" s="503"/>
      <c r="M346" s="503"/>
      <c r="N346" s="503"/>
      <c r="O346" s="503"/>
      <c r="P346" s="503"/>
      <c r="Q346" s="503"/>
      <c r="R346" s="503"/>
      <c r="S346" s="503"/>
      <c r="T346" s="503"/>
      <c r="U346" s="503"/>
      <c r="V346" s="503"/>
      <c r="W346" s="503"/>
      <c r="X346" s="503"/>
      <c r="Y346" s="503"/>
      <c r="Z346" s="503"/>
    </row>
    <row r="347" ht="12.75" customHeight="1">
      <c r="A347" s="503"/>
      <c r="B347" s="503"/>
      <c r="C347" s="503"/>
      <c r="D347" s="503"/>
      <c r="E347" s="503"/>
      <c r="F347" s="503"/>
      <c r="G347" s="503"/>
      <c r="H347" s="503"/>
      <c r="I347" s="503"/>
      <c r="J347" s="503"/>
      <c r="K347" s="503"/>
      <c r="L347" s="503"/>
      <c r="M347" s="503"/>
      <c r="N347" s="503"/>
      <c r="O347" s="503"/>
      <c r="P347" s="503"/>
      <c r="Q347" s="503"/>
      <c r="R347" s="503"/>
      <c r="S347" s="503"/>
      <c r="T347" s="503"/>
      <c r="U347" s="503"/>
      <c r="V347" s="503"/>
      <c r="W347" s="503"/>
      <c r="X347" s="503"/>
      <c r="Y347" s="503"/>
      <c r="Z347" s="503"/>
    </row>
    <row r="348" ht="12.75" customHeight="1">
      <c r="A348" s="503"/>
      <c r="B348" s="503"/>
      <c r="C348" s="503"/>
      <c r="D348" s="503"/>
      <c r="E348" s="503"/>
      <c r="F348" s="503"/>
      <c r="G348" s="503"/>
      <c r="H348" s="503"/>
      <c r="I348" s="503"/>
      <c r="J348" s="503"/>
      <c r="K348" s="503"/>
      <c r="L348" s="503"/>
      <c r="M348" s="503"/>
      <c r="N348" s="503"/>
      <c r="O348" s="503"/>
      <c r="P348" s="503"/>
      <c r="Q348" s="503"/>
      <c r="R348" s="503"/>
      <c r="S348" s="503"/>
      <c r="T348" s="503"/>
      <c r="U348" s="503"/>
      <c r="V348" s="503"/>
      <c r="W348" s="503"/>
      <c r="X348" s="503"/>
      <c r="Y348" s="503"/>
      <c r="Z348" s="503"/>
    </row>
    <row r="349" ht="12.75" customHeight="1">
      <c r="A349" s="503"/>
      <c r="B349" s="503"/>
      <c r="C349" s="503"/>
      <c r="D349" s="503"/>
      <c r="E349" s="503"/>
      <c r="F349" s="503"/>
      <c r="G349" s="503"/>
      <c r="H349" s="503"/>
      <c r="I349" s="503"/>
      <c r="J349" s="503"/>
      <c r="K349" s="503"/>
      <c r="L349" s="503"/>
      <c r="M349" s="503"/>
      <c r="N349" s="503"/>
      <c r="O349" s="503"/>
      <c r="P349" s="503"/>
      <c r="Q349" s="503"/>
      <c r="R349" s="503"/>
      <c r="S349" s="503"/>
      <c r="T349" s="503"/>
      <c r="U349" s="503"/>
      <c r="V349" s="503"/>
      <c r="W349" s="503"/>
      <c r="X349" s="503"/>
      <c r="Y349" s="503"/>
      <c r="Z349" s="503"/>
    </row>
    <row r="350" ht="12.75" customHeight="1">
      <c r="A350" s="503"/>
      <c r="B350" s="503"/>
      <c r="C350" s="503"/>
      <c r="D350" s="503"/>
      <c r="E350" s="503"/>
      <c r="F350" s="503"/>
      <c r="G350" s="503"/>
      <c r="H350" s="503"/>
      <c r="I350" s="503"/>
      <c r="J350" s="503"/>
      <c r="K350" s="503"/>
      <c r="L350" s="503"/>
      <c r="M350" s="503"/>
      <c r="N350" s="503"/>
      <c r="O350" s="503"/>
      <c r="P350" s="503"/>
      <c r="Q350" s="503"/>
      <c r="R350" s="503"/>
      <c r="S350" s="503"/>
      <c r="T350" s="503"/>
      <c r="U350" s="503"/>
      <c r="V350" s="503"/>
      <c r="W350" s="503"/>
      <c r="X350" s="503"/>
      <c r="Y350" s="503"/>
      <c r="Z350" s="503"/>
    </row>
    <row r="351" ht="12.75" customHeight="1">
      <c r="A351" s="503"/>
      <c r="B351" s="503"/>
      <c r="C351" s="503"/>
      <c r="D351" s="503"/>
      <c r="E351" s="503"/>
      <c r="F351" s="503"/>
      <c r="G351" s="503"/>
      <c r="H351" s="503"/>
      <c r="I351" s="503"/>
      <c r="J351" s="503"/>
      <c r="K351" s="503"/>
      <c r="L351" s="503"/>
      <c r="M351" s="503"/>
      <c r="N351" s="503"/>
      <c r="O351" s="503"/>
      <c r="P351" s="503"/>
      <c r="Q351" s="503"/>
      <c r="R351" s="503"/>
      <c r="S351" s="503"/>
      <c r="T351" s="503"/>
      <c r="U351" s="503"/>
      <c r="V351" s="503"/>
      <c r="W351" s="503"/>
      <c r="X351" s="503"/>
      <c r="Y351" s="503"/>
      <c r="Z351" s="503"/>
    </row>
    <row r="352" ht="12.75" customHeight="1">
      <c r="A352" s="503"/>
      <c r="B352" s="503"/>
      <c r="C352" s="503"/>
      <c r="D352" s="503"/>
      <c r="E352" s="503"/>
      <c r="F352" s="503"/>
      <c r="G352" s="503"/>
      <c r="H352" s="503"/>
      <c r="I352" s="503"/>
      <c r="J352" s="503"/>
      <c r="K352" s="503"/>
      <c r="L352" s="503"/>
      <c r="M352" s="503"/>
      <c r="N352" s="503"/>
      <c r="O352" s="503"/>
      <c r="P352" s="503"/>
      <c r="Q352" s="503"/>
      <c r="R352" s="503"/>
      <c r="S352" s="503"/>
      <c r="T352" s="503"/>
      <c r="U352" s="503"/>
      <c r="V352" s="503"/>
      <c r="W352" s="503"/>
      <c r="X352" s="503"/>
      <c r="Y352" s="503"/>
      <c r="Z352" s="503"/>
    </row>
    <row r="353" ht="12.75" customHeight="1">
      <c r="A353" s="503"/>
      <c r="B353" s="503"/>
      <c r="C353" s="503"/>
      <c r="D353" s="503"/>
      <c r="E353" s="503"/>
      <c r="F353" s="503"/>
      <c r="G353" s="503"/>
      <c r="H353" s="503"/>
      <c r="I353" s="503"/>
      <c r="J353" s="503"/>
      <c r="K353" s="503"/>
      <c r="L353" s="503"/>
      <c r="M353" s="503"/>
      <c r="N353" s="503"/>
      <c r="O353" s="503"/>
      <c r="P353" s="503"/>
      <c r="Q353" s="503"/>
      <c r="R353" s="503"/>
      <c r="S353" s="503"/>
      <c r="T353" s="503"/>
      <c r="U353" s="503"/>
      <c r="V353" s="503"/>
      <c r="W353" s="503"/>
      <c r="X353" s="503"/>
      <c r="Y353" s="503"/>
      <c r="Z353" s="503"/>
    </row>
    <row r="354" ht="12.75" customHeight="1">
      <c r="A354" s="503"/>
      <c r="B354" s="503"/>
      <c r="C354" s="503"/>
      <c r="D354" s="503"/>
      <c r="E354" s="503"/>
      <c r="F354" s="503"/>
      <c r="G354" s="503"/>
      <c r="H354" s="503"/>
      <c r="I354" s="503"/>
      <c r="J354" s="503"/>
      <c r="K354" s="503"/>
      <c r="L354" s="503"/>
      <c r="M354" s="503"/>
      <c r="N354" s="503"/>
      <c r="O354" s="503"/>
      <c r="P354" s="503"/>
      <c r="Q354" s="503"/>
      <c r="R354" s="503"/>
      <c r="S354" s="503"/>
      <c r="T354" s="503"/>
      <c r="U354" s="503"/>
      <c r="V354" s="503"/>
      <c r="W354" s="503"/>
      <c r="X354" s="503"/>
      <c r="Y354" s="503"/>
      <c r="Z354" s="503"/>
    </row>
    <row r="355" ht="12.75" customHeight="1">
      <c r="A355" s="503"/>
      <c r="B355" s="503"/>
      <c r="C355" s="503"/>
      <c r="D355" s="503"/>
      <c r="E355" s="503"/>
      <c r="F355" s="503"/>
      <c r="G355" s="503"/>
      <c r="H355" s="503"/>
      <c r="I355" s="503"/>
      <c r="J355" s="503"/>
      <c r="K355" s="503"/>
      <c r="L355" s="503"/>
      <c r="M355" s="503"/>
      <c r="N355" s="503"/>
      <c r="O355" s="503"/>
      <c r="P355" s="503"/>
      <c r="Q355" s="503"/>
      <c r="R355" s="503"/>
      <c r="S355" s="503"/>
      <c r="T355" s="503"/>
      <c r="U355" s="503"/>
      <c r="V355" s="503"/>
      <c r="W355" s="503"/>
      <c r="X355" s="503"/>
      <c r="Y355" s="503"/>
      <c r="Z355" s="503"/>
    </row>
    <row r="356" ht="12.75" customHeight="1">
      <c r="A356" s="503"/>
      <c r="B356" s="503"/>
      <c r="C356" s="503"/>
      <c r="D356" s="503"/>
      <c r="E356" s="503"/>
      <c r="F356" s="503"/>
      <c r="G356" s="503"/>
      <c r="H356" s="503"/>
      <c r="I356" s="503"/>
      <c r="J356" s="503"/>
      <c r="K356" s="503"/>
      <c r="L356" s="503"/>
      <c r="M356" s="503"/>
      <c r="N356" s="503"/>
      <c r="O356" s="503"/>
      <c r="P356" s="503"/>
      <c r="Q356" s="503"/>
      <c r="R356" s="503"/>
      <c r="S356" s="503"/>
      <c r="T356" s="503"/>
      <c r="U356" s="503"/>
      <c r="V356" s="503"/>
      <c r="W356" s="503"/>
      <c r="X356" s="503"/>
      <c r="Y356" s="503"/>
      <c r="Z356" s="503"/>
    </row>
    <row r="357" ht="12.75" customHeight="1">
      <c r="A357" s="503"/>
      <c r="B357" s="503"/>
      <c r="C357" s="503"/>
      <c r="D357" s="503"/>
      <c r="E357" s="503"/>
      <c r="F357" s="503"/>
      <c r="G357" s="503"/>
      <c r="H357" s="503"/>
      <c r="I357" s="503"/>
      <c r="J357" s="503"/>
      <c r="K357" s="503"/>
      <c r="L357" s="503"/>
      <c r="M357" s="503"/>
      <c r="N357" s="503"/>
      <c r="O357" s="503"/>
      <c r="P357" s="503"/>
      <c r="Q357" s="503"/>
      <c r="R357" s="503"/>
      <c r="S357" s="503"/>
      <c r="T357" s="503"/>
      <c r="U357" s="503"/>
      <c r="V357" s="503"/>
      <c r="W357" s="503"/>
      <c r="X357" s="503"/>
      <c r="Y357" s="503"/>
      <c r="Z357" s="503"/>
    </row>
    <row r="358" ht="12.75" customHeight="1">
      <c r="A358" s="503"/>
      <c r="B358" s="503"/>
      <c r="C358" s="503"/>
      <c r="D358" s="503"/>
      <c r="E358" s="503"/>
      <c r="F358" s="503"/>
      <c r="G358" s="503"/>
      <c r="H358" s="503"/>
      <c r="I358" s="503"/>
      <c r="J358" s="503"/>
      <c r="K358" s="503"/>
      <c r="L358" s="503"/>
      <c r="M358" s="503"/>
      <c r="N358" s="503"/>
      <c r="O358" s="503"/>
      <c r="P358" s="503"/>
      <c r="Q358" s="503"/>
      <c r="R358" s="503"/>
      <c r="S358" s="503"/>
      <c r="T358" s="503"/>
      <c r="U358" s="503"/>
      <c r="V358" s="503"/>
      <c r="W358" s="503"/>
      <c r="X358" s="503"/>
      <c r="Y358" s="503"/>
      <c r="Z358" s="503"/>
    </row>
    <row r="359" ht="12.75" customHeight="1">
      <c r="A359" s="503"/>
      <c r="B359" s="503"/>
      <c r="C359" s="503"/>
      <c r="D359" s="503"/>
      <c r="E359" s="503"/>
      <c r="F359" s="503"/>
      <c r="G359" s="503"/>
      <c r="H359" s="503"/>
      <c r="I359" s="503"/>
      <c r="J359" s="503"/>
      <c r="K359" s="503"/>
      <c r="L359" s="503"/>
      <c r="M359" s="503"/>
      <c r="N359" s="503"/>
      <c r="O359" s="503"/>
      <c r="P359" s="503"/>
      <c r="Q359" s="503"/>
      <c r="R359" s="503"/>
      <c r="S359" s="503"/>
      <c r="T359" s="503"/>
      <c r="U359" s="503"/>
      <c r="V359" s="503"/>
      <c r="W359" s="503"/>
      <c r="X359" s="503"/>
      <c r="Y359" s="503"/>
      <c r="Z359" s="503"/>
    </row>
    <row r="360" ht="12.75" customHeight="1">
      <c r="A360" s="503"/>
      <c r="B360" s="503"/>
      <c r="C360" s="503"/>
      <c r="D360" s="503"/>
      <c r="E360" s="503"/>
      <c r="F360" s="503"/>
      <c r="G360" s="503"/>
      <c r="H360" s="503"/>
      <c r="I360" s="503"/>
      <c r="J360" s="503"/>
      <c r="K360" s="503"/>
      <c r="L360" s="503"/>
      <c r="M360" s="503"/>
      <c r="N360" s="503"/>
      <c r="O360" s="503"/>
      <c r="P360" s="503"/>
      <c r="Q360" s="503"/>
      <c r="R360" s="503"/>
      <c r="S360" s="503"/>
      <c r="T360" s="503"/>
      <c r="U360" s="503"/>
      <c r="V360" s="503"/>
      <c r="W360" s="503"/>
      <c r="X360" s="503"/>
      <c r="Y360" s="503"/>
      <c r="Z360" s="503"/>
    </row>
    <row r="361" ht="12.75" customHeight="1">
      <c r="A361" s="503"/>
      <c r="B361" s="503"/>
      <c r="C361" s="503"/>
      <c r="D361" s="503"/>
      <c r="E361" s="503"/>
      <c r="F361" s="503"/>
      <c r="G361" s="503"/>
      <c r="H361" s="503"/>
      <c r="I361" s="503"/>
      <c r="J361" s="503"/>
      <c r="K361" s="503"/>
      <c r="L361" s="503"/>
      <c r="M361" s="503"/>
      <c r="N361" s="503"/>
      <c r="O361" s="503"/>
      <c r="P361" s="503"/>
      <c r="Q361" s="503"/>
      <c r="R361" s="503"/>
      <c r="S361" s="503"/>
      <c r="T361" s="503"/>
      <c r="U361" s="503"/>
      <c r="V361" s="503"/>
      <c r="W361" s="503"/>
      <c r="X361" s="503"/>
      <c r="Y361" s="503"/>
      <c r="Z361" s="503"/>
    </row>
    <row r="362" ht="12.75" customHeight="1">
      <c r="A362" s="503"/>
      <c r="B362" s="503"/>
      <c r="C362" s="503"/>
      <c r="D362" s="503"/>
      <c r="E362" s="503"/>
      <c r="F362" s="503"/>
      <c r="G362" s="503"/>
      <c r="H362" s="503"/>
      <c r="I362" s="503"/>
      <c r="J362" s="503"/>
      <c r="K362" s="503"/>
      <c r="L362" s="503"/>
      <c r="M362" s="503"/>
      <c r="N362" s="503"/>
      <c r="O362" s="503"/>
      <c r="P362" s="503"/>
      <c r="Q362" s="503"/>
      <c r="R362" s="503"/>
      <c r="S362" s="503"/>
      <c r="T362" s="503"/>
      <c r="U362" s="503"/>
      <c r="V362" s="503"/>
      <c r="W362" s="503"/>
      <c r="X362" s="503"/>
      <c r="Y362" s="503"/>
      <c r="Z362" s="503"/>
    </row>
    <row r="363" ht="12.75" customHeight="1">
      <c r="A363" s="503"/>
      <c r="B363" s="503"/>
      <c r="C363" s="503"/>
      <c r="D363" s="503"/>
      <c r="E363" s="503"/>
      <c r="F363" s="503"/>
      <c r="G363" s="503"/>
      <c r="H363" s="503"/>
      <c r="I363" s="503"/>
      <c r="J363" s="503"/>
      <c r="K363" s="503"/>
      <c r="L363" s="503"/>
      <c r="M363" s="503"/>
      <c r="N363" s="503"/>
      <c r="O363" s="503"/>
      <c r="P363" s="503"/>
      <c r="Q363" s="503"/>
      <c r="R363" s="503"/>
      <c r="S363" s="503"/>
      <c r="T363" s="503"/>
      <c r="U363" s="503"/>
      <c r="V363" s="503"/>
      <c r="W363" s="503"/>
      <c r="X363" s="503"/>
      <c r="Y363" s="503"/>
      <c r="Z363" s="503"/>
    </row>
    <row r="364" ht="12.75" customHeight="1">
      <c r="A364" s="503"/>
      <c r="B364" s="503"/>
      <c r="C364" s="503"/>
      <c r="D364" s="503"/>
      <c r="E364" s="503"/>
      <c r="F364" s="503"/>
      <c r="G364" s="503"/>
      <c r="H364" s="503"/>
      <c r="I364" s="503"/>
      <c r="J364" s="503"/>
      <c r="K364" s="503"/>
      <c r="L364" s="503"/>
      <c r="M364" s="503"/>
      <c r="N364" s="503"/>
      <c r="O364" s="503"/>
      <c r="P364" s="503"/>
      <c r="Q364" s="503"/>
      <c r="R364" s="503"/>
      <c r="S364" s="503"/>
      <c r="T364" s="503"/>
      <c r="U364" s="503"/>
      <c r="V364" s="503"/>
      <c r="W364" s="503"/>
      <c r="X364" s="503"/>
      <c r="Y364" s="503"/>
      <c r="Z364" s="503"/>
    </row>
    <row r="365" ht="12.75" customHeight="1">
      <c r="A365" s="503"/>
      <c r="B365" s="503"/>
      <c r="C365" s="503"/>
      <c r="D365" s="503"/>
      <c r="E365" s="503"/>
      <c r="F365" s="503"/>
      <c r="G365" s="503"/>
      <c r="H365" s="503"/>
      <c r="I365" s="503"/>
      <c r="J365" s="503"/>
      <c r="K365" s="503"/>
      <c r="L365" s="503"/>
      <c r="M365" s="503"/>
      <c r="N365" s="503"/>
      <c r="O365" s="503"/>
      <c r="P365" s="503"/>
      <c r="Q365" s="503"/>
      <c r="R365" s="503"/>
      <c r="S365" s="503"/>
      <c r="T365" s="503"/>
      <c r="U365" s="503"/>
      <c r="V365" s="503"/>
      <c r="W365" s="503"/>
      <c r="X365" s="503"/>
      <c r="Y365" s="503"/>
      <c r="Z365" s="503"/>
    </row>
    <row r="366" ht="12.75" customHeight="1">
      <c r="A366" s="503"/>
      <c r="B366" s="503"/>
      <c r="C366" s="503"/>
      <c r="D366" s="503"/>
      <c r="E366" s="503"/>
      <c r="F366" s="503"/>
      <c r="G366" s="503"/>
      <c r="H366" s="503"/>
      <c r="I366" s="503"/>
      <c r="J366" s="503"/>
      <c r="K366" s="503"/>
      <c r="L366" s="503"/>
      <c r="M366" s="503"/>
      <c r="N366" s="503"/>
      <c r="O366" s="503"/>
      <c r="P366" s="503"/>
      <c r="Q366" s="503"/>
      <c r="R366" s="503"/>
      <c r="S366" s="503"/>
      <c r="T366" s="503"/>
      <c r="U366" s="503"/>
      <c r="V366" s="503"/>
      <c r="W366" s="503"/>
      <c r="X366" s="503"/>
      <c r="Y366" s="503"/>
      <c r="Z366" s="503"/>
    </row>
    <row r="367" ht="12.75" customHeight="1">
      <c r="A367" s="503"/>
      <c r="B367" s="503"/>
      <c r="C367" s="503"/>
      <c r="D367" s="503"/>
      <c r="E367" s="503"/>
      <c r="F367" s="503"/>
      <c r="G367" s="503"/>
      <c r="H367" s="503"/>
      <c r="I367" s="503"/>
      <c r="J367" s="503"/>
      <c r="K367" s="503"/>
      <c r="L367" s="503"/>
      <c r="M367" s="503"/>
      <c r="N367" s="503"/>
      <c r="O367" s="503"/>
      <c r="P367" s="503"/>
      <c r="Q367" s="503"/>
      <c r="R367" s="503"/>
      <c r="S367" s="503"/>
      <c r="T367" s="503"/>
      <c r="U367" s="503"/>
      <c r="V367" s="503"/>
      <c r="W367" s="503"/>
      <c r="X367" s="503"/>
      <c r="Y367" s="503"/>
      <c r="Z367" s="503"/>
    </row>
    <row r="368" ht="12.75" customHeight="1">
      <c r="A368" s="503"/>
      <c r="B368" s="503"/>
      <c r="C368" s="503"/>
      <c r="D368" s="503"/>
      <c r="E368" s="503"/>
      <c r="F368" s="503"/>
      <c r="G368" s="503"/>
      <c r="H368" s="503"/>
      <c r="I368" s="503"/>
      <c r="J368" s="503"/>
      <c r="K368" s="503"/>
      <c r="L368" s="503"/>
      <c r="M368" s="503"/>
      <c r="N368" s="503"/>
      <c r="O368" s="503"/>
      <c r="P368" s="503"/>
      <c r="Q368" s="503"/>
      <c r="R368" s="503"/>
      <c r="S368" s="503"/>
      <c r="T368" s="503"/>
      <c r="U368" s="503"/>
      <c r="V368" s="503"/>
      <c r="W368" s="503"/>
      <c r="X368" s="503"/>
      <c r="Y368" s="503"/>
      <c r="Z368" s="503"/>
    </row>
    <row r="369" ht="12.75" customHeight="1">
      <c r="A369" s="503"/>
      <c r="B369" s="503"/>
      <c r="C369" s="503"/>
      <c r="D369" s="503"/>
      <c r="E369" s="503"/>
      <c r="F369" s="503"/>
      <c r="G369" s="503"/>
      <c r="H369" s="503"/>
      <c r="I369" s="503"/>
      <c r="J369" s="503"/>
      <c r="K369" s="503"/>
      <c r="L369" s="503"/>
      <c r="M369" s="503"/>
      <c r="N369" s="503"/>
      <c r="O369" s="503"/>
      <c r="P369" s="503"/>
      <c r="Q369" s="503"/>
      <c r="R369" s="503"/>
      <c r="S369" s="503"/>
      <c r="T369" s="503"/>
      <c r="U369" s="503"/>
      <c r="V369" s="503"/>
      <c r="W369" s="503"/>
      <c r="X369" s="503"/>
      <c r="Y369" s="503"/>
      <c r="Z369" s="503"/>
    </row>
    <row r="370" ht="12.75" customHeight="1">
      <c r="A370" s="503"/>
      <c r="B370" s="503"/>
      <c r="C370" s="503"/>
      <c r="D370" s="503"/>
      <c r="E370" s="503"/>
      <c r="F370" s="503"/>
      <c r="G370" s="503"/>
      <c r="H370" s="503"/>
      <c r="I370" s="503"/>
      <c r="J370" s="503"/>
      <c r="K370" s="503"/>
      <c r="L370" s="503"/>
      <c r="M370" s="503"/>
      <c r="N370" s="503"/>
      <c r="O370" s="503"/>
      <c r="P370" s="503"/>
      <c r="Q370" s="503"/>
      <c r="R370" s="503"/>
      <c r="S370" s="503"/>
      <c r="T370" s="503"/>
      <c r="U370" s="503"/>
      <c r="V370" s="503"/>
      <c r="W370" s="503"/>
      <c r="X370" s="503"/>
      <c r="Y370" s="503"/>
      <c r="Z370" s="503"/>
    </row>
    <row r="371" ht="12.75" customHeight="1">
      <c r="A371" s="503"/>
      <c r="B371" s="503"/>
      <c r="C371" s="503"/>
      <c r="D371" s="503"/>
      <c r="E371" s="503"/>
      <c r="F371" s="503"/>
      <c r="G371" s="503"/>
      <c r="H371" s="503"/>
      <c r="I371" s="503"/>
      <c r="J371" s="503"/>
      <c r="K371" s="503"/>
      <c r="L371" s="503"/>
      <c r="M371" s="503"/>
      <c r="N371" s="503"/>
      <c r="O371" s="503"/>
      <c r="P371" s="503"/>
      <c r="Q371" s="503"/>
      <c r="R371" s="503"/>
      <c r="S371" s="503"/>
      <c r="T371" s="503"/>
      <c r="U371" s="503"/>
      <c r="V371" s="503"/>
      <c r="W371" s="503"/>
      <c r="X371" s="503"/>
      <c r="Y371" s="503"/>
      <c r="Z371" s="503"/>
    </row>
    <row r="372" ht="12.75" customHeight="1">
      <c r="A372" s="503"/>
      <c r="B372" s="503"/>
      <c r="C372" s="503"/>
      <c r="D372" s="503"/>
      <c r="E372" s="503"/>
      <c r="F372" s="503"/>
      <c r="G372" s="503"/>
      <c r="H372" s="503"/>
      <c r="I372" s="503"/>
      <c r="J372" s="503"/>
      <c r="K372" s="503"/>
      <c r="L372" s="503"/>
      <c r="M372" s="503"/>
      <c r="N372" s="503"/>
      <c r="O372" s="503"/>
      <c r="P372" s="503"/>
      <c r="Q372" s="503"/>
      <c r="R372" s="503"/>
      <c r="S372" s="503"/>
      <c r="T372" s="503"/>
      <c r="U372" s="503"/>
      <c r="V372" s="503"/>
      <c r="W372" s="503"/>
      <c r="X372" s="503"/>
      <c r="Y372" s="503"/>
      <c r="Z372" s="503"/>
    </row>
    <row r="373" ht="12.75" customHeight="1">
      <c r="A373" s="503"/>
      <c r="B373" s="503"/>
      <c r="C373" s="503"/>
      <c r="D373" s="503"/>
      <c r="E373" s="503"/>
      <c r="F373" s="503"/>
      <c r="G373" s="503"/>
      <c r="H373" s="503"/>
      <c r="I373" s="503"/>
      <c r="J373" s="503"/>
      <c r="K373" s="503"/>
      <c r="L373" s="503"/>
      <c r="M373" s="503"/>
      <c r="N373" s="503"/>
      <c r="O373" s="503"/>
      <c r="P373" s="503"/>
      <c r="Q373" s="503"/>
      <c r="R373" s="503"/>
      <c r="S373" s="503"/>
      <c r="T373" s="503"/>
      <c r="U373" s="503"/>
      <c r="V373" s="503"/>
      <c r="W373" s="503"/>
      <c r="X373" s="503"/>
      <c r="Y373" s="503"/>
      <c r="Z373" s="503"/>
    </row>
    <row r="374" ht="12.75" customHeight="1">
      <c r="A374" s="503"/>
      <c r="B374" s="503"/>
      <c r="C374" s="503"/>
      <c r="D374" s="503"/>
      <c r="E374" s="503"/>
      <c r="F374" s="503"/>
      <c r="G374" s="503"/>
      <c r="H374" s="503"/>
      <c r="I374" s="503"/>
      <c r="J374" s="503"/>
      <c r="K374" s="503"/>
      <c r="L374" s="503"/>
      <c r="M374" s="503"/>
      <c r="N374" s="503"/>
      <c r="O374" s="503"/>
      <c r="P374" s="503"/>
      <c r="Q374" s="503"/>
      <c r="R374" s="503"/>
      <c r="S374" s="503"/>
      <c r="T374" s="503"/>
      <c r="U374" s="503"/>
      <c r="V374" s="503"/>
      <c r="W374" s="503"/>
      <c r="X374" s="503"/>
      <c r="Y374" s="503"/>
      <c r="Z374" s="503"/>
    </row>
    <row r="375" ht="12.75" customHeight="1">
      <c r="A375" s="503"/>
      <c r="B375" s="503"/>
      <c r="C375" s="503"/>
      <c r="D375" s="503"/>
      <c r="E375" s="503"/>
      <c r="F375" s="503"/>
      <c r="G375" s="503"/>
      <c r="H375" s="503"/>
      <c r="I375" s="503"/>
      <c r="J375" s="503"/>
      <c r="K375" s="503"/>
      <c r="L375" s="503"/>
      <c r="M375" s="503"/>
      <c r="N375" s="503"/>
      <c r="O375" s="503"/>
      <c r="P375" s="503"/>
      <c r="Q375" s="503"/>
      <c r="R375" s="503"/>
      <c r="S375" s="503"/>
      <c r="T375" s="503"/>
      <c r="U375" s="503"/>
      <c r="V375" s="503"/>
      <c r="W375" s="503"/>
      <c r="X375" s="503"/>
      <c r="Y375" s="503"/>
      <c r="Z375" s="503"/>
    </row>
    <row r="376" ht="12.75" customHeight="1">
      <c r="A376" s="503"/>
      <c r="B376" s="503"/>
      <c r="C376" s="503"/>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row>
    <row r="377" ht="12.75" customHeight="1">
      <c r="A377" s="503"/>
      <c r="B377" s="503"/>
      <c r="C377" s="503"/>
      <c r="D377" s="503"/>
      <c r="E377" s="503"/>
      <c r="F377" s="503"/>
      <c r="G377" s="503"/>
      <c r="H377" s="503"/>
      <c r="I377" s="503"/>
      <c r="J377" s="503"/>
      <c r="K377" s="503"/>
      <c r="L377" s="503"/>
      <c r="M377" s="503"/>
      <c r="N377" s="503"/>
      <c r="O377" s="503"/>
      <c r="P377" s="503"/>
      <c r="Q377" s="503"/>
      <c r="R377" s="503"/>
      <c r="S377" s="503"/>
      <c r="T377" s="503"/>
      <c r="U377" s="503"/>
      <c r="V377" s="503"/>
      <c r="W377" s="503"/>
      <c r="X377" s="503"/>
      <c r="Y377" s="503"/>
      <c r="Z377" s="503"/>
    </row>
    <row r="378" ht="12.75" customHeight="1">
      <c r="A378" s="503"/>
      <c r="B378" s="503"/>
      <c r="C378" s="503"/>
      <c r="D378" s="503"/>
      <c r="E378" s="503"/>
      <c r="F378" s="503"/>
      <c r="G378" s="503"/>
      <c r="H378" s="503"/>
      <c r="I378" s="503"/>
      <c r="J378" s="503"/>
      <c r="K378" s="503"/>
      <c r="L378" s="503"/>
      <c r="M378" s="503"/>
      <c r="N378" s="503"/>
      <c r="O378" s="503"/>
      <c r="P378" s="503"/>
      <c r="Q378" s="503"/>
      <c r="R378" s="503"/>
      <c r="S378" s="503"/>
      <c r="T378" s="503"/>
      <c r="U378" s="503"/>
      <c r="V378" s="503"/>
      <c r="W378" s="503"/>
      <c r="X378" s="503"/>
      <c r="Y378" s="503"/>
      <c r="Z378" s="503"/>
    </row>
    <row r="379" ht="12.75" customHeight="1">
      <c r="A379" s="503"/>
      <c r="B379" s="503"/>
      <c r="C379" s="503"/>
      <c r="D379" s="503"/>
      <c r="E379" s="503"/>
      <c r="F379" s="503"/>
      <c r="G379" s="503"/>
      <c r="H379" s="503"/>
      <c r="I379" s="503"/>
      <c r="J379" s="503"/>
      <c r="K379" s="503"/>
      <c r="L379" s="503"/>
      <c r="M379" s="503"/>
      <c r="N379" s="503"/>
      <c r="O379" s="503"/>
      <c r="P379" s="503"/>
      <c r="Q379" s="503"/>
      <c r="R379" s="503"/>
      <c r="S379" s="503"/>
      <c r="T379" s="503"/>
      <c r="U379" s="503"/>
      <c r="V379" s="503"/>
      <c r="W379" s="503"/>
      <c r="X379" s="503"/>
      <c r="Y379" s="503"/>
      <c r="Z379" s="503"/>
    </row>
    <row r="380" ht="12.75" customHeight="1">
      <c r="A380" s="503"/>
      <c r="B380" s="503"/>
      <c r="C380" s="503"/>
      <c r="D380" s="503"/>
      <c r="E380" s="503"/>
      <c r="F380" s="503"/>
      <c r="G380" s="503"/>
      <c r="H380" s="503"/>
      <c r="I380" s="503"/>
      <c r="J380" s="503"/>
      <c r="K380" s="503"/>
      <c r="L380" s="503"/>
      <c r="M380" s="503"/>
      <c r="N380" s="503"/>
      <c r="O380" s="503"/>
      <c r="P380" s="503"/>
      <c r="Q380" s="503"/>
      <c r="R380" s="503"/>
      <c r="S380" s="503"/>
      <c r="T380" s="503"/>
      <c r="U380" s="503"/>
      <c r="V380" s="503"/>
      <c r="W380" s="503"/>
      <c r="X380" s="503"/>
      <c r="Y380" s="503"/>
      <c r="Z380" s="503"/>
    </row>
    <row r="381" ht="12.75" customHeight="1">
      <c r="A381" s="503"/>
      <c r="B381" s="503"/>
      <c r="C381" s="503"/>
      <c r="D381" s="503"/>
      <c r="E381" s="503"/>
      <c r="F381" s="503"/>
      <c r="G381" s="503"/>
      <c r="H381" s="503"/>
      <c r="I381" s="503"/>
      <c r="J381" s="503"/>
      <c r="K381" s="503"/>
      <c r="L381" s="503"/>
      <c r="M381" s="503"/>
      <c r="N381" s="503"/>
      <c r="O381" s="503"/>
      <c r="P381" s="503"/>
      <c r="Q381" s="503"/>
      <c r="R381" s="503"/>
      <c r="S381" s="503"/>
      <c r="T381" s="503"/>
      <c r="U381" s="503"/>
      <c r="V381" s="503"/>
      <c r="W381" s="503"/>
      <c r="X381" s="503"/>
      <c r="Y381" s="503"/>
      <c r="Z381" s="503"/>
    </row>
    <row r="382" ht="12.75" customHeight="1">
      <c r="A382" s="503"/>
      <c r="B382" s="503"/>
      <c r="C382" s="503"/>
      <c r="D382" s="503"/>
      <c r="E382" s="503"/>
      <c r="F382" s="503"/>
      <c r="G382" s="503"/>
      <c r="H382" s="503"/>
      <c r="I382" s="503"/>
      <c r="J382" s="503"/>
      <c r="K382" s="503"/>
      <c r="L382" s="503"/>
      <c r="M382" s="503"/>
      <c r="N382" s="503"/>
      <c r="O382" s="503"/>
      <c r="P382" s="503"/>
      <c r="Q382" s="503"/>
      <c r="R382" s="503"/>
      <c r="S382" s="503"/>
      <c r="T382" s="503"/>
      <c r="U382" s="503"/>
      <c r="V382" s="503"/>
      <c r="W382" s="503"/>
      <c r="X382" s="503"/>
      <c r="Y382" s="503"/>
      <c r="Z382" s="503"/>
    </row>
    <row r="383" ht="12.75" customHeight="1">
      <c r="A383" s="503"/>
      <c r="B383" s="503"/>
      <c r="C383" s="503"/>
      <c r="D383" s="503"/>
      <c r="E383" s="503"/>
      <c r="F383" s="503"/>
      <c r="G383" s="503"/>
      <c r="H383" s="503"/>
      <c r="I383" s="503"/>
      <c r="J383" s="503"/>
      <c r="K383" s="503"/>
      <c r="L383" s="503"/>
      <c r="M383" s="503"/>
      <c r="N383" s="503"/>
      <c r="O383" s="503"/>
      <c r="P383" s="503"/>
      <c r="Q383" s="503"/>
      <c r="R383" s="503"/>
      <c r="S383" s="503"/>
      <c r="T383" s="503"/>
      <c r="U383" s="503"/>
      <c r="V383" s="503"/>
      <c r="W383" s="503"/>
      <c r="X383" s="503"/>
      <c r="Y383" s="503"/>
      <c r="Z383" s="503"/>
    </row>
    <row r="384" ht="12.75" customHeight="1">
      <c r="A384" s="503"/>
      <c r="B384" s="503"/>
      <c r="C384" s="503"/>
      <c r="D384" s="503"/>
      <c r="E384" s="503"/>
      <c r="F384" s="503"/>
      <c r="G384" s="503"/>
      <c r="H384" s="503"/>
      <c r="I384" s="503"/>
      <c r="J384" s="503"/>
      <c r="K384" s="503"/>
      <c r="L384" s="503"/>
      <c r="M384" s="503"/>
      <c r="N384" s="503"/>
      <c r="O384" s="503"/>
      <c r="P384" s="503"/>
      <c r="Q384" s="503"/>
      <c r="R384" s="503"/>
      <c r="S384" s="503"/>
      <c r="T384" s="503"/>
      <c r="U384" s="503"/>
      <c r="V384" s="503"/>
      <c r="W384" s="503"/>
      <c r="X384" s="503"/>
      <c r="Y384" s="503"/>
      <c r="Z384" s="503"/>
    </row>
    <row r="385" ht="12.75" customHeight="1">
      <c r="A385" s="503"/>
      <c r="B385" s="503"/>
      <c r="C385" s="503"/>
      <c r="D385" s="503"/>
      <c r="E385" s="503"/>
      <c r="F385" s="503"/>
      <c r="G385" s="503"/>
      <c r="H385" s="503"/>
      <c r="I385" s="503"/>
      <c r="J385" s="503"/>
      <c r="K385" s="503"/>
      <c r="L385" s="503"/>
      <c r="M385" s="503"/>
      <c r="N385" s="503"/>
      <c r="O385" s="503"/>
      <c r="P385" s="503"/>
      <c r="Q385" s="503"/>
      <c r="R385" s="503"/>
      <c r="S385" s="503"/>
      <c r="T385" s="503"/>
      <c r="U385" s="503"/>
      <c r="V385" s="503"/>
      <c r="W385" s="503"/>
      <c r="X385" s="503"/>
      <c r="Y385" s="503"/>
      <c r="Z385" s="503"/>
    </row>
    <row r="386" ht="12.75" customHeight="1">
      <c r="A386" s="503"/>
      <c r="B386" s="503"/>
      <c r="C386" s="503"/>
      <c r="D386" s="503"/>
      <c r="E386" s="503"/>
      <c r="F386" s="503"/>
      <c r="G386" s="503"/>
      <c r="H386" s="503"/>
      <c r="I386" s="503"/>
      <c r="J386" s="503"/>
      <c r="K386" s="503"/>
      <c r="L386" s="503"/>
      <c r="M386" s="503"/>
      <c r="N386" s="503"/>
      <c r="O386" s="503"/>
      <c r="P386" s="503"/>
      <c r="Q386" s="503"/>
      <c r="R386" s="503"/>
      <c r="S386" s="503"/>
      <c r="T386" s="503"/>
      <c r="U386" s="503"/>
      <c r="V386" s="503"/>
      <c r="W386" s="503"/>
      <c r="X386" s="503"/>
      <c r="Y386" s="503"/>
      <c r="Z386" s="503"/>
    </row>
    <row r="387" ht="12.75" customHeight="1">
      <c r="A387" s="503"/>
      <c r="B387" s="503"/>
      <c r="C387" s="503"/>
      <c r="D387" s="503"/>
      <c r="E387" s="503"/>
      <c r="F387" s="503"/>
      <c r="G387" s="503"/>
      <c r="H387" s="503"/>
      <c r="I387" s="503"/>
      <c r="J387" s="503"/>
      <c r="K387" s="503"/>
      <c r="L387" s="503"/>
      <c r="M387" s="503"/>
      <c r="N387" s="503"/>
      <c r="O387" s="503"/>
      <c r="P387" s="503"/>
      <c r="Q387" s="503"/>
      <c r="R387" s="503"/>
      <c r="S387" s="503"/>
      <c r="T387" s="503"/>
      <c r="U387" s="503"/>
      <c r="V387" s="503"/>
      <c r="W387" s="503"/>
      <c r="X387" s="503"/>
      <c r="Y387" s="503"/>
      <c r="Z387" s="503"/>
    </row>
    <row r="388" ht="12.75" customHeight="1">
      <c r="A388" s="503"/>
      <c r="B388" s="503"/>
      <c r="C388" s="503"/>
      <c r="D388" s="503"/>
      <c r="E388" s="503"/>
      <c r="F388" s="503"/>
      <c r="G388" s="503"/>
      <c r="H388" s="503"/>
      <c r="I388" s="503"/>
      <c r="J388" s="503"/>
      <c r="K388" s="503"/>
      <c r="L388" s="503"/>
      <c r="M388" s="503"/>
      <c r="N388" s="503"/>
      <c r="O388" s="503"/>
      <c r="P388" s="503"/>
      <c r="Q388" s="503"/>
      <c r="R388" s="503"/>
      <c r="S388" s="503"/>
      <c r="T388" s="503"/>
      <c r="U388" s="503"/>
      <c r="V388" s="503"/>
      <c r="W388" s="503"/>
      <c r="X388" s="503"/>
      <c r="Y388" s="503"/>
      <c r="Z388" s="503"/>
    </row>
    <row r="389" ht="12.75" customHeight="1">
      <c r="A389" s="503"/>
      <c r="B389" s="503"/>
      <c r="C389" s="503"/>
      <c r="D389" s="503"/>
      <c r="E389" s="503"/>
      <c r="F389" s="503"/>
      <c r="G389" s="503"/>
      <c r="H389" s="503"/>
      <c r="I389" s="503"/>
      <c r="J389" s="503"/>
      <c r="K389" s="503"/>
      <c r="L389" s="503"/>
      <c r="M389" s="503"/>
      <c r="N389" s="503"/>
      <c r="O389" s="503"/>
      <c r="P389" s="503"/>
      <c r="Q389" s="503"/>
      <c r="R389" s="503"/>
      <c r="S389" s="503"/>
      <c r="T389" s="503"/>
      <c r="U389" s="503"/>
      <c r="V389" s="503"/>
      <c r="W389" s="503"/>
      <c r="X389" s="503"/>
      <c r="Y389" s="503"/>
      <c r="Z389" s="503"/>
    </row>
    <row r="390" ht="12.75" customHeight="1">
      <c r="A390" s="503"/>
      <c r="B390" s="503"/>
      <c r="C390" s="503"/>
      <c r="D390" s="503"/>
      <c r="E390" s="503"/>
      <c r="F390" s="503"/>
      <c r="G390" s="503"/>
      <c r="H390" s="503"/>
      <c r="I390" s="503"/>
      <c r="J390" s="503"/>
      <c r="K390" s="503"/>
      <c r="L390" s="503"/>
      <c r="M390" s="503"/>
      <c r="N390" s="503"/>
      <c r="O390" s="503"/>
      <c r="P390" s="503"/>
      <c r="Q390" s="503"/>
      <c r="R390" s="503"/>
      <c r="S390" s="503"/>
      <c r="T390" s="503"/>
      <c r="U390" s="503"/>
      <c r="V390" s="503"/>
      <c r="W390" s="503"/>
      <c r="X390" s="503"/>
      <c r="Y390" s="503"/>
      <c r="Z390" s="503"/>
    </row>
    <row r="391" ht="12.75" customHeight="1">
      <c r="A391" s="503"/>
      <c r="B391" s="503"/>
      <c r="C391" s="503"/>
      <c r="D391" s="503"/>
      <c r="E391" s="503"/>
      <c r="F391" s="503"/>
      <c r="G391" s="503"/>
      <c r="H391" s="503"/>
      <c r="I391" s="503"/>
      <c r="J391" s="503"/>
      <c r="K391" s="503"/>
      <c r="L391" s="503"/>
      <c r="M391" s="503"/>
      <c r="N391" s="503"/>
      <c r="O391" s="503"/>
      <c r="P391" s="503"/>
      <c r="Q391" s="503"/>
      <c r="R391" s="503"/>
      <c r="S391" s="503"/>
      <c r="T391" s="503"/>
      <c r="U391" s="503"/>
      <c r="V391" s="503"/>
      <c r="W391" s="503"/>
      <c r="X391" s="503"/>
      <c r="Y391" s="503"/>
      <c r="Z391" s="503"/>
    </row>
    <row r="392" ht="12.75" customHeight="1">
      <c r="A392" s="503"/>
      <c r="B392" s="503"/>
      <c r="C392" s="503"/>
      <c r="D392" s="503"/>
      <c r="E392" s="503"/>
      <c r="F392" s="503"/>
      <c r="G392" s="503"/>
      <c r="H392" s="503"/>
      <c r="I392" s="503"/>
      <c r="J392" s="503"/>
      <c r="K392" s="503"/>
      <c r="L392" s="503"/>
      <c r="M392" s="503"/>
      <c r="N392" s="503"/>
      <c r="O392" s="503"/>
      <c r="P392" s="503"/>
      <c r="Q392" s="503"/>
      <c r="R392" s="503"/>
      <c r="S392" s="503"/>
      <c r="T392" s="503"/>
      <c r="U392" s="503"/>
      <c r="V392" s="503"/>
      <c r="W392" s="503"/>
      <c r="X392" s="503"/>
      <c r="Y392" s="503"/>
      <c r="Z392" s="503"/>
    </row>
    <row r="393" ht="12.75" customHeight="1">
      <c r="A393" s="503"/>
      <c r="B393" s="503"/>
      <c r="C393" s="503"/>
      <c r="D393" s="503"/>
      <c r="E393" s="503"/>
      <c r="F393" s="503"/>
      <c r="G393" s="503"/>
      <c r="H393" s="503"/>
      <c r="I393" s="503"/>
      <c r="J393" s="503"/>
      <c r="K393" s="503"/>
      <c r="L393" s="503"/>
      <c r="M393" s="503"/>
      <c r="N393" s="503"/>
      <c r="O393" s="503"/>
      <c r="P393" s="503"/>
      <c r="Q393" s="503"/>
      <c r="R393" s="503"/>
      <c r="S393" s="503"/>
      <c r="T393" s="503"/>
      <c r="U393" s="503"/>
      <c r="V393" s="503"/>
      <c r="W393" s="503"/>
      <c r="X393" s="503"/>
      <c r="Y393" s="503"/>
      <c r="Z393" s="503"/>
    </row>
    <row r="394" ht="12.75" customHeight="1">
      <c r="A394" s="503"/>
      <c r="B394" s="503"/>
      <c r="C394" s="503"/>
      <c r="D394" s="503"/>
      <c r="E394" s="503"/>
      <c r="F394" s="503"/>
      <c r="G394" s="503"/>
      <c r="H394" s="503"/>
      <c r="I394" s="503"/>
      <c r="J394" s="503"/>
      <c r="K394" s="503"/>
      <c r="L394" s="503"/>
      <c r="M394" s="503"/>
      <c r="N394" s="503"/>
      <c r="O394" s="503"/>
      <c r="P394" s="503"/>
      <c r="Q394" s="503"/>
      <c r="R394" s="503"/>
      <c r="S394" s="503"/>
      <c r="T394" s="503"/>
      <c r="U394" s="503"/>
      <c r="V394" s="503"/>
      <c r="W394" s="503"/>
      <c r="X394" s="503"/>
      <c r="Y394" s="503"/>
      <c r="Z394" s="503"/>
    </row>
    <row r="395" ht="12.75" customHeight="1">
      <c r="A395" s="503"/>
      <c r="B395" s="503"/>
      <c r="C395" s="503"/>
      <c r="D395" s="503"/>
      <c r="E395" s="503"/>
      <c r="F395" s="503"/>
      <c r="G395" s="503"/>
      <c r="H395" s="503"/>
      <c r="I395" s="503"/>
      <c r="J395" s="503"/>
      <c r="K395" s="503"/>
      <c r="L395" s="503"/>
      <c r="M395" s="503"/>
      <c r="N395" s="503"/>
      <c r="O395" s="503"/>
      <c r="P395" s="503"/>
      <c r="Q395" s="503"/>
      <c r="R395" s="503"/>
      <c r="S395" s="503"/>
      <c r="T395" s="503"/>
      <c r="U395" s="503"/>
      <c r="V395" s="503"/>
      <c r="W395" s="503"/>
      <c r="X395" s="503"/>
      <c r="Y395" s="503"/>
      <c r="Z395" s="503"/>
    </row>
    <row r="396" ht="12.75" customHeight="1">
      <c r="A396" s="503"/>
      <c r="B396" s="503"/>
      <c r="C396" s="503"/>
      <c r="D396" s="503"/>
      <c r="E396" s="503"/>
      <c r="F396" s="503"/>
      <c r="G396" s="503"/>
      <c r="H396" s="503"/>
      <c r="I396" s="503"/>
      <c r="J396" s="503"/>
      <c r="K396" s="503"/>
      <c r="L396" s="503"/>
      <c r="M396" s="503"/>
      <c r="N396" s="503"/>
      <c r="O396" s="503"/>
      <c r="P396" s="503"/>
      <c r="Q396" s="503"/>
      <c r="R396" s="503"/>
      <c r="S396" s="503"/>
      <c r="T396" s="503"/>
      <c r="U396" s="503"/>
      <c r="V396" s="503"/>
      <c r="W396" s="503"/>
      <c r="X396" s="503"/>
      <c r="Y396" s="503"/>
      <c r="Z396" s="503"/>
    </row>
    <row r="397" ht="12.75" customHeight="1">
      <c r="A397" s="503"/>
      <c r="B397" s="503"/>
      <c r="C397" s="503"/>
      <c r="D397" s="503"/>
      <c r="E397" s="503"/>
      <c r="F397" s="503"/>
      <c r="G397" s="503"/>
      <c r="H397" s="503"/>
      <c r="I397" s="503"/>
      <c r="J397" s="503"/>
      <c r="K397" s="503"/>
      <c r="L397" s="503"/>
      <c r="M397" s="503"/>
      <c r="N397" s="503"/>
      <c r="O397" s="503"/>
      <c r="P397" s="503"/>
      <c r="Q397" s="503"/>
      <c r="R397" s="503"/>
      <c r="S397" s="503"/>
      <c r="T397" s="503"/>
      <c r="U397" s="503"/>
      <c r="V397" s="503"/>
      <c r="W397" s="503"/>
      <c r="X397" s="503"/>
      <c r="Y397" s="503"/>
      <c r="Z397" s="503"/>
    </row>
    <row r="398" ht="12.75" customHeight="1">
      <c r="A398" s="503"/>
      <c r="B398" s="503"/>
      <c r="C398" s="503"/>
      <c r="D398" s="503"/>
      <c r="E398" s="503"/>
      <c r="F398" s="503"/>
      <c r="G398" s="503"/>
      <c r="H398" s="503"/>
      <c r="I398" s="503"/>
      <c r="J398" s="503"/>
      <c r="K398" s="503"/>
      <c r="L398" s="503"/>
      <c r="M398" s="503"/>
      <c r="N398" s="503"/>
      <c r="O398" s="503"/>
      <c r="P398" s="503"/>
      <c r="Q398" s="503"/>
      <c r="R398" s="503"/>
      <c r="S398" s="503"/>
      <c r="T398" s="503"/>
      <c r="U398" s="503"/>
      <c r="V398" s="503"/>
      <c r="W398" s="503"/>
      <c r="X398" s="503"/>
      <c r="Y398" s="503"/>
      <c r="Z398" s="503"/>
    </row>
    <row r="399" ht="12.75" customHeight="1">
      <c r="A399" s="503"/>
      <c r="B399" s="503"/>
      <c r="C399" s="503"/>
      <c r="D399" s="503"/>
      <c r="E399" s="503"/>
      <c r="F399" s="503"/>
      <c r="G399" s="503"/>
      <c r="H399" s="503"/>
      <c r="I399" s="503"/>
      <c r="J399" s="503"/>
      <c r="K399" s="503"/>
      <c r="L399" s="503"/>
      <c r="M399" s="503"/>
      <c r="N399" s="503"/>
      <c r="O399" s="503"/>
      <c r="P399" s="503"/>
      <c r="Q399" s="503"/>
      <c r="R399" s="503"/>
      <c r="S399" s="503"/>
      <c r="T399" s="503"/>
      <c r="U399" s="503"/>
      <c r="V399" s="503"/>
      <c r="W399" s="503"/>
      <c r="X399" s="503"/>
      <c r="Y399" s="503"/>
      <c r="Z399" s="503"/>
    </row>
    <row r="400" ht="12.75" customHeight="1">
      <c r="A400" s="503"/>
      <c r="B400" s="503"/>
      <c r="C400" s="503"/>
      <c r="D400" s="503"/>
      <c r="E400" s="503"/>
      <c r="F400" s="503"/>
      <c r="G400" s="503"/>
      <c r="H400" s="503"/>
      <c r="I400" s="503"/>
      <c r="J400" s="503"/>
      <c r="K400" s="503"/>
      <c r="L400" s="503"/>
      <c r="M400" s="503"/>
      <c r="N400" s="503"/>
      <c r="O400" s="503"/>
      <c r="P400" s="503"/>
      <c r="Q400" s="503"/>
      <c r="R400" s="503"/>
      <c r="S400" s="503"/>
      <c r="T400" s="503"/>
      <c r="U400" s="503"/>
      <c r="V400" s="503"/>
      <c r="W400" s="503"/>
      <c r="X400" s="503"/>
      <c r="Y400" s="503"/>
      <c r="Z400" s="503"/>
    </row>
    <row r="401" ht="12.75" customHeight="1">
      <c r="A401" s="503"/>
      <c r="B401" s="503"/>
      <c r="C401" s="503"/>
      <c r="D401" s="503"/>
      <c r="E401" s="503"/>
      <c r="F401" s="503"/>
      <c r="G401" s="503"/>
      <c r="H401" s="503"/>
      <c r="I401" s="503"/>
      <c r="J401" s="503"/>
      <c r="K401" s="503"/>
      <c r="L401" s="503"/>
      <c r="M401" s="503"/>
      <c r="N401" s="503"/>
      <c r="O401" s="503"/>
      <c r="P401" s="503"/>
      <c r="Q401" s="503"/>
      <c r="R401" s="503"/>
      <c r="S401" s="503"/>
      <c r="T401" s="503"/>
      <c r="U401" s="503"/>
      <c r="V401" s="503"/>
      <c r="W401" s="503"/>
      <c r="X401" s="503"/>
      <c r="Y401" s="503"/>
      <c r="Z401" s="503"/>
    </row>
    <row r="402" ht="12.75" customHeight="1">
      <c r="A402" s="503"/>
      <c r="B402" s="503"/>
      <c r="C402" s="503"/>
      <c r="D402" s="503"/>
      <c r="E402" s="503"/>
      <c r="F402" s="503"/>
      <c r="G402" s="503"/>
      <c r="H402" s="503"/>
      <c r="I402" s="503"/>
      <c r="J402" s="503"/>
      <c r="K402" s="503"/>
      <c r="L402" s="503"/>
      <c r="M402" s="503"/>
      <c r="N402" s="503"/>
      <c r="O402" s="503"/>
      <c r="P402" s="503"/>
      <c r="Q402" s="503"/>
      <c r="R402" s="503"/>
      <c r="S402" s="503"/>
      <c r="T402" s="503"/>
      <c r="U402" s="503"/>
      <c r="V402" s="503"/>
      <c r="W402" s="503"/>
      <c r="X402" s="503"/>
      <c r="Y402" s="503"/>
      <c r="Z402" s="503"/>
    </row>
    <row r="403" ht="12.75" customHeight="1">
      <c r="A403" s="503"/>
      <c r="B403" s="503"/>
      <c r="C403" s="503"/>
      <c r="D403" s="503"/>
      <c r="E403" s="503"/>
      <c r="F403" s="503"/>
      <c r="G403" s="503"/>
      <c r="H403" s="503"/>
      <c r="I403" s="503"/>
      <c r="J403" s="503"/>
      <c r="K403" s="503"/>
      <c r="L403" s="503"/>
      <c r="M403" s="503"/>
      <c r="N403" s="503"/>
      <c r="O403" s="503"/>
      <c r="P403" s="503"/>
      <c r="Q403" s="503"/>
      <c r="R403" s="503"/>
      <c r="S403" s="503"/>
      <c r="T403" s="503"/>
      <c r="U403" s="503"/>
      <c r="V403" s="503"/>
      <c r="W403" s="503"/>
      <c r="X403" s="503"/>
      <c r="Y403" s="503"/>
      <c r="Z403" s="503"/>
    </row>
    <row r="404" ht="12.75" customHeight="1">
      <c r="A404" s="503"/>
      <c r="B404" s="503"/>
      <c r="C404" s="503"/>
      <c r="D404" s="503"/>
      <c r="E404" s="503"/>
      <c r="F404" s="503"/>
      <c r="G404" s="503"/>
      <c r="H404" s="503"/>
      <c r="I404" s="503"/>
      <c r="J404" s="503"/>
      <c r="K404" s="503"/>
      <c r="L404" s="503"/>
      <c r="M404" s="503"/>
      <c r="N404" s="503"/>
      <c r="O404" s="503"/>
      <c r="P404" s="503"/>
      <c r="Q404" s="503"/>
      <c r="R404" s="503"/>
      <c r="S404" s="503"/>
      <c r="T404" s="503"/>
      <c r="U404" s="503"/>
      <c r="V404" s="503"/>
      <c r="W404" s="503"/>
      <c r="X404" s="503"/>
      <c r="Y404" s="503"/>
      <c r="Z404" s="503"/>
    </row>
    <row r="405" ht="12.75" customHeight="1">
      <c r="A405" s="503"/>
      <c r="B405" s="503"/>
      <c r="C405" s="503"/>
      <c r="D405" s="503"/>
      <c r="E405" s="503"/>
      <c r="F405" s="503"/>
      <c r="G405" s="503"/>
      <c r="H405" s="503"/>
      <c r="I405" s="503"/>
      <c r="J405" s="503"/>
      <c r="K405" s="503"/>
      <c r="L405" s="503"/>
      <c r="M405" s="503"/>
      <c r="N405" s="503"/>
      <c r="O405" s="503"/>
      <c r="P405" s="503"/>
      <c r="Q405" s="503"/>
      <c r="R405" s="503"/>
      <c r="S405" s="503"/>
      <c r="T405" s="503"/>
      <c r="U405" s="503"/>
      <c r="V405" s="503"/>
      <c r="W405" s="503"/>
      <c r="X405" s="503"/>
      <c r="Y405" s="503"/>
      <c r="Z405" s="503"/>
    </row>
    <row r="406" ht="12.75" customHeight="1">
      <c r="A406" s="503"/>
      <c r="B406" s="503"/>
      <c r="C406" s="503"/>
      <c r="D406" s="503"/>
      <c r="E406" s="503"/>
      <c r="F406" s="503"/>
      <c r="G406" s="503"/>
      <c r="H406" s="503"/>
      <c r="I406" s="503"/>
      <c r="J406" s="503"/>
      <c r="K406" s="503"/>
      <c r="L406" s="503"/>
      <c r="M406" s="503"/>
      <c r="N406" s="503"/>
      <c r="O406" s="503"/>
      <c r="P406" s="503"/>
      <c r="Q406" s="503"/>
      <c r="R406" s="503"/>
      <c r="S406" s="503"/>
      <c r="T406" s="503"/>
      <c r="U406" s="503"/>
      <c r="V406" s="503"/>
      <c r="W406" s="503"/>
      <c r="X406" s="503"/>
      <c r="Y406" s="503"/>
      <c r="Z406" s="503"/>
    </row>
    <row r="407" ht="12.75" customHeight="1">
      <c r="A407" s="503"/>
      <c r="B407" s="503"/>
      <c r="C407" s="503"/>
      <c r="D407" s="503"/>
      <c r="E407" s="503"/>
      <c r="F407" s="503"/>
      <c r="G407" s="503"/>
      <c r="H407" s="503"/>
      <c r="I407" s="503"/>
      <c r="J407" s="503"/>
      <c r="K407" s="503"/>
      <c r="L407" s="503"/>
      <c r="M407" s="503"/>
      <c r="N407" s="503"/>
      <c r="O407" s="503"/>
      <c r="P407" s="503"/>
      <c r="Q407" s="503"/>
      <c r="R407" s="503"/>
      <c r="S407" s="503"/>
      <c r="T407" s="503"/>
      <c r="U407" s="503"/>
      <c r="V407" s="503"/>
      <c r="W407" s="503"/>
      <c r="X407" s="503"/>
      <c r="Y407" s="503"/>
      <c r="Z407" s="503"/>
    </row>
    <row r="408" ht="12.75" customHeight="1">
      <c r="A408" s="503"/>
      <c r="B408" s="503"/>
      <c r="C408" s="503"/>
      <c r="D408" s="503"/>
      <c r="E408" s="503"/>
      <c r="F408" s="503"/>
      <c r="G408" s="503"/>
      <c r="H408" s="503"/>
      <c r="I408" s="503"/>
      <c r="J408" s="503"/>
      <c r="K408" s="503"/>
      <c r="L408" s="503"/>
      <c r="M408" s="503"/>
      <c r="N408" s="503"/>
      <c r="O408" s="503"/>
      <c r="P408" s="503"/>
      <c r="Q408" s="503"/>
      <c r="R408" s="503"/>
      <c r="S408" s="503"/>
      <c r="T408" s="503"/>
      <c r="U408" s="503"/>
      <c r="V408" s="503"/>
      <c r="W408" s="503"/>
      <c r="X408" s="503"/>
      <c r="Y408" s="503"/>
      <c r="Z408" s="503"/>
    </row>
    <row r="409" ht="12.75" customHeight="1">
      <c r="A409" s="503"/>
      <c r="B409" s="503"/>
      <c r="C409" s="503"/>
      <c r="D409" s="503"/>
      <c r="E409" s="503"/>
      <c r="F409" s="503"/>
      <c r="G409" s="503"/>
      <c r="H409" s="503"/>
      <c r="I409" s="503"/>
      <c r="J409" s="503"/>
      <c r="K409" s="503"/>
      <c r="L409" s="503"/>
      <c r="M409" s="503"/>
      <c r="N409" s="503"/>
      <c r="O409" s="503"/>
      <c r="P409" s="503"/>
      <c r="Q409" s="503"/>
      <c r="R409" s="503"/>
      <c r="S409" s="503"/>
      <c r="T409" s="503"/>
      <c r="U409" s="503"/>
      <c r="V409" s="503"/>
      <c r="W409" s="503"/>
      <c r="X409" s="503"/>
      <c r="Y409" s="503"/>
      <c r="Z409" s="503"/>
    </row>
    <row r="410" ht="12.75" customHeight="1">
      <c r="A410" s="503"/>
      <c r="B410" s="503"/>
      <c r="C410" s="503"/>
      <c r="D410" s="503"/>
      <c r="E410" s="503"/>
      <c r="F410" s="503"/>
      <c r="G410" s="503"/>
      <c r="H410" s="503"/>
      <c r="I410" s="503"/>
      <c r="J410" s="503"/>
      <c r="K410" s="503"/>
      <c r="L410" s="503"/>
      <c r="M410" s="503"/>
      <c r="N410" s="503"/>
      <c r="O410" s="503"/>
      <c r="P410" s="503"/>
      <c r="Q410" s="503"/>
      <c r="R410" s="503"/>
      <c r="S410" s="503"/>
      <c r="T410" s="503"/>
      <c r="U410" s="503"/>
      <c r="V410" s="503"/>
      <c r="W410" s="503"/>
      <c r="X410" s="503"/>
      <c r="Y410" s="503"/>
      <c r="Z410" s="503"/>
    </row>
    <row r="411" ht="12.75" customHeight="1">
      <c r="A411" s="503"/>
      <c r="B411" s="503"/>
      <c r="C411" s="503"/>
      <c r="D411" s="503"/>
      <c r="E411" s="503"/>
      <c r="F411" s="503"/>
      <c r="G411" s="503"/>
      <c r="H411" s="503"/>
      <c r="I411" s="503"/>
      <c r="J411" s="503"/>
      <c r="K411" s="503"/>
      <c r="L411" s="503"/>
      <c r="M411" s="503"/>
      <c r="N411" s="503"/>
      <c r="O411" s="503"/>
      <c r="P411" s="503"/>
      <c r="Q411" s="503"/>
      <c r="R411" s="503"/>
      <c r="S411" s="503"/>
      <c r="T411" s="503"/>
      <c r="U411" s="503"/>
      <c r="V411" s="503"/>
      <c r="W411" s="503"/>
      <c r="X411" s="503"/>
      <c r="Y411" s="503"/>
      <c r="Z411" s="503"/>
    </row>
    <row r="412" ht="12.75" customHeight="1">
      <c r="A412" s="503"/>
      <c r="B412" s="503"/>
      <c r="C412" s="503"/>
      <c r="D412" s="503"/>
      <c r="E412" s="503"/>
      <c r="F412" s="503"/>
      <c r="G412" s="503"/>
      <c r="H412" s="503"/>
      <c r="I412" s="503"/>
      <c r="J412" s="503"/>
      <c r="K412" s="503"/>
      <c r="L412" s="503"/>
      <c r="M412" s="503"/>
      <c r="N412" s="503"/>
      <c r="O412" s="503"/>
      <c r="P412" s="503"/>
      <c r="Q412" s="503"/>
      <c r="R412" s="503"/>
      <c r="S412" s="503"/>
      <c r="T412" s="503"/>
      <c r="U412" s="503"/>
      <c r="V412" s="503"/>
      <c r="W412" s="503"/>
      <c r="X412" s="503"/>
      <c r="Y412" s="503"/>
      <c r="Z412" s="503"/>
    </row>
    <row r="413" ht="12.75" customHeight="1">
      <c r="A413" s="503"/>
      <c r="B413" s="503"/>
      <c r="C413" s="503"/>
      <c r="D413" s="503"/>
      <c r="E413" s="503"/>
      <c r="F413" s="503"/>
      <c r="G413" s="503"/>
      <c r="H413" s="503"/>
      <c r="I413" s="503"/>
      <c r="J413" s="503"/>
      <c r="K413" s="503"/>
      <c r="L413" s="503"/>
      <c r="M413" s="503"/>
      <c r="N413" s="503"/>
      <c r="O413" s="503"/>
      <c r="P413" s="503"/>
      <c r="Q413" s="503"/>
      <c r="R413" s="503"/>
      <c r="S413" s="503"/>
      <c r="T413" s="503"/>
      <c r="U413" s="503"/>
      <c r="V413" s="503"/>
      <c r="W413" s="503"/>
      <c r="X413" s="503"/>
      <c r="Y413" s="503"/>
      <c r="Z413" s="503"/>
    </row>
    <row r="414" ht="12.75" customHeight="1">
      <c r="A414" s="503"/>
      <c r="B414" s="503"/>
      <c r="C414" s="503"/>
      <c r="D414" s="503"/>
      <c r="E414" s="503"/>
      <c r="F414" s="503"/>
      <c r="G414" s="503"/>
      <c r="H414" s="503"/>
      <c r="I414" s="503"/>
      <c r="J414" s="503"/>
      <c r="K414" s="503"/>
      <c r="L414" s="503"/>
      <c r="M414" s="503"/>
      <c r="N414" s="503"/>
      <c r="O414" s="503"/>
      <c r="P414" s="503"/>
      <c r="Q414" s="503"/>
      <c r="R414" s="503"/>
      <c r="S414" s="503"/>
      <c r="T414" s="503"/>
      <c r="U414" s="503"/>
      <c r="V414" s="503"/>
      <c r="W414" s="503"/>
      <c r="X414" s="503"/>
      <c r="Y414" s="503"/>
      <c r="Z414" s="503"/>
    </row>
    <row r="415" ht="12.75" customHeight="1">
      <c r="A415" s="503"/>
      <c r="B415" s="503"/>
      <c r="C415" s="503"/>
      <c r="D415" s="503"/>
      <c r="E415" s="503"/>
      <c r="F415" s="503"/>
      <c r="G415" s="503"/>
      <c r="H415" s="503"/>
      <c r="I415" s="503"/>
      <c r="J415" s="503"/>
      <c r="K415" s="503"/>
      <c r="L415" s="503"/>
      <c r="M415" s="503"/>
      <c r="N415" s="503"/>
      <c r="O415" s="503"/>
      <c r="P415" s="503"/>
      <c r="Q415" s="503"/>
      <c r="R415" s="503"/>
      <c r="S415" s="503"/>
      <c r="T415" s="503"/>
      <c r="U415" s="503"/>
      <c r="V415" s="503"/>
      <c r="W415" s="503"/>
      <c r="X415" s="503"/>
      <c r="Y415" s="503"/>
      <c r="Z415" s="503"/>
    </row>
    <row r="416" ht="12.75" customHeight="1">
      <c r="A416" s="503"/>
      <c r="B416" s="503"/>
      <c r="C416" s="503"/>
      <c r="D416" s="503"/>
      <c r="E416" s="503"/>
      <c r="F416" s="503"/>
      <c r="G416" s="503"/>
      <c r="H416" s="503"/>
      <c r="I416" s="503"/>
      <c r="J416" s="503"/>
      <c r="K416" s="503"/>
      <c r="L416" s="503"/>
      <c r="M416" s="503"/>
      <c r="N416" s="503"/>
      <c r="O416" s="503"/>
      <c r="P416" s="503"/>
      <c r="Q416" s="503"/>
      <c r="R416" s="503"/>
      <c r="S416" s="503"/>
      <c r="T416" s="503"/>
      <c r="U416" s="503"/>
      <c r="V416" s="503"/>
      <c r="W416" s="503"/>
      <c r="X416" s="503"/>
      <c r="Y416" s="503"/>
      <c r="Z416" s="503"/>
    </row>
    <row r="417" ht="12.75" customHeight="1">
      <c r="A417" s="503"/>
      <c r="B417" s="503"/>
      <c r="C417" s="503"/>
      <c r="D417" s="503"/>
      <c r="E417" s="503"/>
      <c r="F417" s="503"/>
      <c r="G417" s="503"/>
      <c r="H417" s="503"/>
      <c r="I417" s="503"/>
      <c r="J417" s="503"/>
      <c r="K417" s="503"/>
      <c r="L417" s="503"/>
      <c r="M417" s="503"/>
      <c r="N417" s="503"/>
      <c r="O417" s="503"/>
      <c r="P417" s="503"/>
      <c r="Q417" s="503"/>
      <c r="R417" s="503"/>
      <c r="S417" s="503"/>
      <c r="T417" s="503"/>
      <c r="U417" s="503"/>
      <c r="V417" s="503"/>
      <c r="W417" s="503"/>
      <c r="X417" s="503"/>
      <c r="Y417" s="503"/>
      <c r="Z417" s="503"/>
    </row>
    <row r="418" ht="12.75" customHeight="1">
      <c r="A418" s="503"/>
      <c r="B418" s="503"/>
      <c r="C418" s="503"/>
      <c r="D418" s="503"/>
      <c r="E418" s="503"/>
      <c r="F418" s="503"/>
      <c r="G418" s="503"/>
      <c r="H418" s="503"/>
      <c r="I418" s="503"/>
      <c r="J418" s="503"/>
      <c r="K418" s="503"/>
      <c r="L418" s="503"/>
      <c r="M418" s="503"/>
      <c r="N418" s="503"/>
      <c r="O418" s="503"/>
      <c r="P418" s="503"/>
      <c r="Q418" s="503"/>
      <c r="R418" s="503"/>
      <c r="S418" s="503"/>
      <c r="T418" s="503"/>
      <c r="U418" s="503"/>
      <c r="V418" s="503"/>
      <c r="W418" s="503"/>
      <c r="X418" s="503"/>
      <c r="Y418" s="503"/>
      <c r="Z418" s="503"/>
    </row>
    <row r="419" ht="12.75" customHeight="1">
      <c r="A419" s="503"/>
      <c r="B419" s="503"/>
      <c r="C419" s="503"/>
      <c r="D419" s="503"/>
      <c r="E419" s="503"/>
      <c r="F419" s="503"/>
      <c r="G419" s="503"/>
      <c r="H419" s="503"/>
      <c r="I419" s="503"/>
      <c r="J419" s="503"/>
      <c r="K419" s="503"/>
      <c r="L419" s="503"/>
      <c r="M419" s="503"/>
      <c r="N419" s="503"/>
      <c r="O419" s="503"/>
      <c r="P419" s="503"/>
      <c r="Q419" s="503"/>
      <c r="R419" s="503"/>
      <c r="S419" s="503"/>
      <c r="T419" s="503"/>
      <c r="U419" s="503"/>
      <c r="V419" s="503"/>
      <c r="W419" s="503"/>
      <c r="X419" s="503"/>
      <c r="Y419" s="503"/>
      <c r="Z419" s="503"/>
    </row>
    <row r="420" ht="12.75" customHeight="1">
      <c r="A420" s="503"/>
      <c r="B420" s="503"/>
      <c r="C420" s="503"/>
      <c r="D420" s="503"/>
      <c r="E420" s="503"/>
      <c r="F420" s="503"/>
      <c r="G420" s="503"/>
      <c r="H420" s="503"/>
      <c r="I420" s="503"/>
      <c r="J420" s="503"/>
      <c r="K420" s="503"/>
      <c r="L420" s="503"/>
      <c r="M420" s="503"/>
      <c r="N420" s="503"/>
      <c r="O420" s="503"/>
      <c r="P420" s="503"/>
      <c r="Q420" s="503"/>
      <c r="R420" s="503"/>
      <c r="S420" s="503"/>
      <c r="T420" s="503"/>
      <c r="U420" s="503"/>
      <c r="V420" s="503"/>
      <c r="W420" s="503"/>
      <c r="X420" s="503"/>
      <c r="Y420" s="503"/>
      <c r="Z420" s="503"/>
    </row>
    <row r="421" ht="12.75" customHeight="1">
      <c r="A421" s="503"/>
      <c r="B421" s="503"/>
      <c r="C421" s="503"/>
      <c r="D421" s="503"/>
      <c r="E421" s="503"/>
      <c r="F421" s="503"/>
      <c r="G421" s="503"/>
      <c r="H421" s="503"/>
      <c r="I421" s="503"/>
      <c r="J421" s="503"/>
      <c r="K421" s="503"/>
      <c r="L421" s="503"/>
      <c r="M421" s="503"/>
      <c r="N421" s="503"/>
      <c r="O421" s="503"/>
      <c r="P421" s="503"/>
      <c r="Q421" s="503"/>
      <c r="R421" s="503"/>
      <c r="S421" s="503"/>
      <c r="T421" s="503"/>
      <c r="U421" s="503"/>
      <c r="V421" s="503"/>
      <c r="W421" s="503"/>
      <c r="X421" s="503"/>
      <c r="Y421" s="503"/>
      <c r="Z421" s="503"/>
    </row>
    <row r="422" ht="12.75" customHeight="1">
      <c r="A422" s="503"/>
      <c r="B422" s="503"/>
      <c r="C422" s="503"/>
      <c r="D422" s="503"/>
      <c r="E422" s="503"/>
      <c r="F422" s="503"/>
      <c r="G422" s="503"/>
      <c r="H422" s="503"/>
      <c r="I422" s="503"/>
      <c r="J422" s="503"/>
      <c r="K422" s="503"/>
      <c r="L422" s="503"/>
      <c r="M422" s="503"/>
      <c r="N422" s="503"/>
      <c r="O422" s="503"/>
      <c r="P422" s="503"/>
      <c r="Q422" s="503"/>
      <c r="R422" s="503"/>
      <c r="S422" s="503"/>
      <c r="T422" s="503"/>
      <c r="U422" s="503"/>
      <c r="V422" s="503"/>
      <c r="W422" s="503"/>
      <c r="X422" s="503"/>
      <c r="Y422" s="503"/>
      <c r="Z422" s="503"/>
    </row>
    <row r="423" ht="12.75" customHeight="1">
      <c r="A423" s="503"/>
      <c r="B423" s="503"/>
      <c r="C423" s="503"/>
      <c r="D423" s="503"/>
      <c r="E423" s="503"/>
      <c r="F423" s="503"/>
      <c r="G423" s="503"/>
      <c r="H423" s="503"/>
      <c r="I423" s="503"/>
      <c r="J423" s="503"/>
      <c r="K423" s="503"/>
      <c r="L423" s="503"/>
      <c r="M423" s="503"/>
      <c r="N423" s="503"/>
      <c r="O423" s="503"/>
      <c r="P423" s="503"/>
      <c r="Q423" s="503"/>
      <c r="R423" s="503"/>
      <c r="S423" s="503"/>
      <c r="T423" s="503"/>
      <c r="U423" s="503"/>
      <c r="V423" s="503"/>
      <c r="W423" s="503"/>
      <c r="X423" s="503"/>
      <c r="Y423" s="503"/>
      <c r="Z423" s="503"/>
    </row>
    <row r="424" ht="12.75" customHeight="1">
      <c r="A424" s="503"/>
      <c r="B424" s="503"/>
      <c r="C424" s="503"/>
      <c r="D424" s="503"/>
      <c r="E424" s="503"/>
      <c r="F424" s="503"/>
      <c r="G424" s="503"/>
      <c r="H424" s="503"/>
      <c r="I424" s="503"/>
      <c r="J424" s="503"/>
      <c r="K424" s="503"/>
      <c r="L424" s="503"/>
      <c r="M424" s="503"/>
      <c r="N424" s="503"/>
      <c r="O424" s="503"/>
      <c r="P424" s="503"/>
      <c r="Q424" s="503"/>
      <c r="R424" s="503"/>
      <c r="S424" s="503"/>
      <c r="T424" s="503"/>
      <c r="U424" s="503"/>
      <c r="V424" s="503"/>
      <c r="W424" s="503"/>
      <c r="X424" s="503"/>
      <c r="Y424" s="503"/>
      <c r="Z424" s="503"/>
    </row>
    <row r="425" ht="12.75" customHeight="1">
      <c r="A425" s="503"/>
      <c r="B425" s="503"/>
      <c r="C425" s="503"/>
      <c r="D425" s="503"/>
      <c r="E425" s="503"/>
      <c r="F425" s="503"/>
      <c r="G425" s="503"/>
      <c r="H425" s="503"/>
      <c r="I425" s="503"/>
      <c r="J425" s="503"/>
      <c r="K425" s="503"/>
      <c r="L425" s="503"/>
      <c r="M425" s="503"/>
      <c r="N425" s="503"/>
      <c r="O425" s="503"/>
      <c r="P425" s="503"/>
      <c r="Q425" s="503"/>
      <c r="R425" s="503"/>
      <c r="S425" s="503"/>
      <c r="T425" s="503"/>
      <c r="U425" s="503"/>
      <c r="V425" s="503"/>
      <c r="W425" s="503"/>
      <c r="X425" s="503"/>
      <c r="Y425" s="503"/>
      <c r="Z425" s="503"/>
    </row>
    <row r="426" ht="12.75" customHeight="1">
      <c r="A426" s="503"/>
      <c r="B426" s="503"/>
      <c r="C426" s="503"/>
      <c r="D426" s="503"/>
      <c r="E426" s="503"/>
      <c r="F426" s="503"/>
      <c r="G426" s="503"/>
      <c r="H426" s="503"/>
      <c r="I426" s="503"/>
      <c r="J426" s="503"/>
      <c r="K426" s="503"/>
      <c r="L426" s="503"/>
      <c r="M426" s="503"/>
      <c r="N426" s="503"/>
      <c r="O426" s="503"/>
      <c r="P426" s="503"/>
      <c r="Q426" s="503"/>
      <c r="R426" s="503"/>
      <c r="S426" s="503"/>
      <c r="T426" s="503"/>
      <c r="U426" s="503"/>
      <c r="V426" s="503"/>
      <c r="W426" s="503"/>
      <c r="X426" s="503"/>
      <c r="Y426" s="503"/>
      <c r="Z426" s="503"/>
    </row>
    <row r="427" ht="12.75" customHeight="1">
      <c r="A427" s="503"/>
      <c r="B427" s="503"/>
      <c r="C427" s="503"/>
      <c r="D427" s="503"/>
      <c r="E427" s="503"/>
      <c r="F427" s="503"/>
      <c r="G427" s="503"/>
      <c r="H427" s="503"/>
      <c r="I427" s="503"/>
      <c r="J427" s="503"/>
      <c r="K427" s="503"/>
      <c r="L427" s="503"/>
      <c r="M427" s="503"/>
      <c r="N427" s="503"/>
      <c r="O427" s="503"/>
      <c r="P427" s="503"/>
      <c r="Q427" s="503"/>
      <c r="R427" s="503"/>
      <c r="S427" s="503"/>
      <c r="T427" s="503"/>
      <c r="U427" s="503"/>
      <c r="V427" s="503"/>
      <c r="W427" s="503"/>
      <c r="X427" s="503"/>
      <c r="Y427" s="503"/>
      <c r="Z427" s="503"/>
    </row>
    <row r="428" ht="12.75" customHeight="1">
      <c r="A428" s="503"/>
      <c r="B428" s="503"/>
      <c r="C428" s="503"/>
      <c r="D428" s="503"/>
      <c r="E428" s="503"/>
      <c r="F428" s="503"/>
      <c r="G428" s="503"/>
      <c r="H428" s="503"/>
      <c r="I428" s="503"/>
      <c r="J428" s="503"/>
      <c r="K428" s="503"/>
      <c r="L428" s="503"/>
      <c r="M428" s="503"/>
      <c r="N428" s="503"/>
      <c r="O428" s="503"/>
      <c r="P428" s="503"/>
      <c r="Q428" s="503"/>
      <c r="R428" s="503"/>
      <c r="S428" s="503"/>
      <c r="T428" s="503"/>
      <c r="U428" s="503"/>
      <c r="V428" s="503"/>
      <c r="W428" s="503"/>
      <c r="X428" s="503"/>
      <c r="Y428" s="503"/>
      <c r="Z428" s="503"/>
    </row>
    <row r="429" ht="12.75" customHeight="1">
      <c r="A429" s="503"/>
      <c r="B429" s="503"/>
      <c r="C429" s="503"/>
      <c r="D429" s="503"/>
      <c r="E429" s="503"/>
      <c r="F429" s="503"/>
      <c r="G429" s="503"/>
      <c r="H429" s="503"/>
      <c r="I429" s="503"/>
      <c r="J429" s="503"/>
      <c r="K429" s="503"/>
      <c r="L429" s="503"/>
      <c r="M429" s="503"/>
      <c r="N429" s="503"/>
      <c r="O429" s="503"/>
      <c r="P429" s="503"/>
      <c r="Q429" s="503"/>
      <c r="R429" s="503"/>
      <c r="S429" s="503"/>
      <c r="T429" s="503"/>
      <c r="U429" s="503"/>
      <c r="V429" s="503"/>
      <c r="W429" s="503"/>
      <c r="X429" s="503"/>
      <c r="Y429" s="503"/>
      <c r="Z429" s="503"/>
    </row>
    <row r="430" ht="12.75" customHeight="1">
      <c r="A430" s="503"/>
      <c r="B430" s="503"/>
      <c r="C430" s="503"/>
      <c r="D430" s="503"/>
      <c r="E430" s="503"/>
      <c r="F430" s="503"/>
      <c r="G430" s="503"/>
      <c r="H430" s="503"/>
      <c r="I430" s="503"/>
      <c r="J430" s="503"/>
      <c r="K430" s="503"/>
      <c r="L430" s="503"/>
      <c r="M430" s="503"/>
      <c r="N430" s="503"/>
      <c r="O430" s="503"/>
      <c r="P430" s="503"/>
      <c r="Q430" s="503"/>
      <c r="R430" s="503"/>
      <c r="S430" s="503"/>
      <c r="T430" s="503"/>
      <c r="U430" s="503"/>
      <c r="V430" s="503"/>
      <c r="W430" s="503"/>
      <c r="X430" s="503"/>
      <c r="Y430" s="503"/>
      <c r="Z430" s="503"/>
    </row>
    <row r="431" ht="12.75" customHeight="1">
      <c r="A431" s="503"/>
      <c r="B431" s="503"/>
      <c r="C431" s="503"/>
      <c r="D431" s="503"/>
      <c r="E431" s="503"/>
      <c r="F431" s="503"/>
      <c r="G431" s="503"/>
      <c r="H431" s="503"/>
      <c r="I431" s="503"/>
      <c r="J431" s="503"/>
      <c r="K431" s="503"/>
      <c r="L431" s="503"/>
      <c r="M431" s="503"/>
      <c r="N431" s="503"/>
      <c r="O431" s="503"/>
      <c r="P431" s="503"/>
      <c r="Q431" s="503"/>
      <c r="R431" s="503"/>
      <c r="S431" s="503"/>
      <c r="T431" s="503"/>
      <c r="U431" s="503"/>
      <c r="V431" s="503"/>
      <c r="W431" s="503"/>
      <c r="X431" s="503"/>
      <c r="Y431" s="503"/>
      <c r="Z431" s="503"/>
    </row>
    <row r="432" ht="12.75" customHeight="1">
      <c r="A432" s="503"/>
      <c r="B432" s="503"/>
      <c r="C432" s="503"/>
      <c r="D432" s="503"/>
      <c r="E432" s="503"/>
      <c r="F432" s="503"/>
      <c r="G432" s="503"/>
      <c r="H432" s="503"/>
      <c r="I432" s="503"/>
      <c r="J432" s="503"/>
      <c r="K432" s="503"/>
      <c r="L432" s="503"/>
      <c r="M432" s="503"/>
      <c r="N432" s="503"/>
      <c r="O432" s="503"/>
      <c r="P432" s="503"/>
      <c r="Q432" s="503"/>
      <c r="R432" s="503"/>
      <c r="S432" s="503"/>
      <c r="T432" s="503"/>
      <c r="U432" s="503"/>
      <c r="V432" s="503"/>
      <c r="W432" s="503"/>
      <c r="X432" s="503"/>
      <c r="Y432" s="503"/>
      <c r="Z432" s="503"/>
    </row>
    <row r="433" ht="12.75" customHeight="1">
      <c r="A433" s="503"/>
      <c r="B433" s="503"/>
      <c r="C433" s="503"/>
      <c r="D433" s="503"/>
      <c r="E433" s="503"/>
      <c r="F433" s="503"/>
      <c r="G433" s="503"/>
      <c r="H433" s="503"/>
      <c r="I433" s="503"/>
      <c r="J433" s="503"/>
      <c r="K433" s="503"/>
      <c r="L433" s="503"/>
      <c r="M433" s="503"/>
      <c r="N433" s="503"/>
      <c r="O433" s="503"/>
      <c r="P433" s="503"/>
      <c r="Q433" s="503"/>
      <c r="R433" s="503"/>
      <c r="S433" s="503"/>
      <c r="T433" s="503"/>
      <c r="U433" s="503"/>
      <c r="V433" s="503"/>
      <c r="W433" s="503"/>
      <c r="X433" s="503"/>
      <c r="Y433" s="503"/>
      <c r="Z433" s="503"/>
    </row>
    <row r="434" ht="12.75" customHeight="1">
      <c r="A434" s="503"/>
      <c r="B434" s="503"/>
      <c r="C434" s="503"/>
      <c r="D434" s="503"/>
      <c r="E434" s="503"/>
      <c r="F434" s="503"/>
      <c r="G434" s="503"/>
      <c r="H434" s="503"/>
      <c r="I434" s="503"/>
      <c r="J434" s="503"/>
      <c r="K434" s="503"/>
      <c r="L434" s="503"/>
      <c r="M434" s="503"/>
      <c r="N434" s="503"/>
      <c r="O434" s="503"/>
      <c r="P434" s="503"/>
      <c r="Q434" s="503"/>
      <c r="R434" s="503"/>
      <c r="S434" s="503"/>
      <c r="T434" s="503"/>
      <c r="U434" s="503"/>
      <c r="V434" s="503"/>
      <c r="W434" s="503"/>
      <c r="X434" s="503"/>
      <c r="Y434" s="503"/>
      <c r="Z434" s="503"/>
    </row>
    <row r="435" ht="12.75" customHeight="1">
      <c r="A435" s="503"/>
      <c r="B435" s="503"/>
      <c r="C435" s="503"/>
      <c r="D435" s="503"/>
      <c r="E435" s="503"/>
      <c r="F435" s="503"/>
      <c r="G435" s="503"/>
      <c r="H435" s="503"/>
      <c r="I435" s="503"/>
      <c r="J435" s="503"/>
      <c r="K435" s="503"/>
      <c r="L435" s="503"/>
      <c r="M435" s="503"/>
      <c r="N435" s="503"/>
      <c r="O435" s="503"/>
      <c r="P435" s="503"/>
      <c r="Q435" s="503"/>
      <c r="R435" s="503"/>
      <c r="S435" s="503"/>
      <c r="T435" s="503"/>
      <c r="U435" s="503"/>
      <c r="V435" s="503"/>
      <c r="W435" s="503"/>
      <c r="X435" s="503"/>
      <c r="Y435" s="503"/>
      <c r="Z435" s="503"/>
    </row>
    <row r="436" ht="12.75" customHeight="1">
      <c r="A436" s="503"/>
      <c r="B436" s="503"/>
      <c r="C436" s="503"/>
      <c r="D436" s="503"/>
      <c r="E436" s="503"/>
      <c r="F436" s="503"/>
      <c r="G436" s="503"/>
      <c r="H436" s="503"/>
      <c r="I436" s="503"/>
      <c r="J436" s="503"/>
      <c r="K436" s="503"/>
      <c r="L436" s="503"/>
      <c r="M436" s="503"/>
      <c r="N436" s="503"/>
      <c r="O436" s="503"/>
      <c r="P436" s="503"/>
      <c r="Q436" s="503"/>
      <c r="R436" s="503"/>
      <c r="S436" s="503"/>
      <c r="T436" s="503"/>
      <c r="U436" s="503"/>
      <c r="V436" s="503"/>
      <c r="W436" s="503"/>
      <c r="X436" s="503"/>
      <c r="Y436" s="503"/>
      <c r="Z436" s="503"/>
    </row>
    <row r="437" ht="12.75" customHeight="1">
      <c r="A437" s="503"/>
      <c r="B437" s="503"/>
      <c r="C437" s="503"/>
      <c r="D437" s="503"/>
      <c r="E437" s="503"/>
      <c r="F437" s="503"/>
      <c r="G437" s="503"/>
      <c r="H437" s="503"/>
      <c r="I437" s="503"/>
      <c r="J437" s="503"/>
      <c r="K437" s="503"/>
      <c r="L437" s="503"/>
      <c r="M437" s="503"/>
      <c r="N437" s="503"/>
      <c r="O437" s="503"/>
      <c r="P437" s="503"/>
      <c r="Q437" s="503"/>
      <c r="R437" s="503"/>
      <c r="S437" s="503"/>
      <c r="T437" s="503"/>
      <c r="U437" s="503"/>
      <c r="V437" s="503"/>
      <c r="W437" s="503"/>
      <c r="X437" s="503"/>
      <c r="Y437" s="503"/>
      <c r="Z437" s="503"/>
    </row>
    <row r="438" ht="12.75" customHeight="1">
      <c r="A438" s="503"/>
      <c r="B438" s="503"/>
      <c r="C438" s="503"/>
      <c r="D438" s="503"/>
      <c r="E438" s="503"/>
      <c r="F438" s="503"/>
      <c r="G438" s="503"/>
      <c r="H438" s="503"/>
      <c r="I438" s="503"/>
      <c r="J438" s="503"/>
      <c r="K438" s="503"/>
      <c r="L438" s="503"/>
      <c r="M438" s="503"/>
      <c r="N438" s="503"/>
      <c r="O438" s="503"/>
      <c r="P438" s="503"/>
      <c r="Q438" s="503"/>
      <c r="R438" s="503"/>
      <c r="S438" s="503"/>
      <c r="T438" s="503"/>
      <c r="U438" s="503"/>
      <c r="V438" s="503"/>
      <c r="W438" s="503"/>
      <c r="X438" s="503"/>
      <c r="Y438" s="503"/>
      <c r="Z438" s="503"/>
    </row>
    <row r="439" ht="12.75" customHeight="1">
      <c r="A439" s="503"/>
      <c r="B439" s="503"/>
      <c r="C439" s="503"/>
      <c r="D439" s="503"/>
      <c r="E439" s="503"/>
      <c r="F439" s="503"/>
      <c r="G439" s="503"/>
      <c r="H439" s="503"/>
      <c r="I439" s="503"/>
      <c r="J439" s="503"/>
      <c r="K439" s="503"/>
      <c r="L439" s="503"/>
      <c r="M439" s="503"/>
      <c r="N439" s="503"/>
      <c r="O439" s="503"/>
      <c r="P439" s="503"/>
      <c r="Q439" s="503"/>
      <c r="R439" s="503"/>
      <c r="S439" s="503"/>
      <c r="T439" s="503"/>
      <c r="U439" s="503"/>
      <c r="V439" s="503"/>
      <c r="W439" s="503"/>
      <c r="X439" s="503"/>
      <c r="Y439" s="503"/>
      <c r="Z439" s="503"/>
    </row>
    <row r="440" ht="12.75" customHeight="1">
      <c r="A440" s="503"/>
      <c r="B440" s="503"/>
      <c r="C440" s="503"/>
      <c r="D440" s="503"/>
      <c r="E440" s="503"/>
      <c r="F440" s="503"/>
      <c r="G440" s="503"/>
      <c r="H440" s="503"/>
      <c r="I440" s="503"/>
      <c r="J440" s="503"/>
      <c r="K440" s="503"/>
      <c r="L440" s="503"/>
      <c r="M440" s="503"/>
      <c r="N440" s="503"/>
      <c r="O440" s="503"/>
      <c r="P440" s="503"/>
      <c r="Q440" s="503"/>
      <c r="R440" s="503"/>
      <c r="S440" s="503"/>
      <c r="T440" s="503"/>
      <c r="U440" s="503"/>
      <c r="V440" s="503"/>
      <c r="W440" s="503"/>
      <c r="X440" s="503"/>
      <c r="Y440" s="503"/>
      <c r="Z440" s="503"/>
    </row>
    <row r="441" ht="12.75" customHeight="1">
      <c r="A441" s="503"/>
      <c r="B441" s="503"/>
      <c r="C441" s="503"/>
      <c r="D441" s="503"/>
      <c r="E441" s="503"/>
      <c r="F441" s="503"/>
      <c r="G441" s="503"/>
      <c r="H441" s="503"/>
      <c r="I441" s="503"/>
      <c r="J441" s="503"/>
      <c r="K441" s="503"/>
      <c r="L441" s="503"/>
      <c r="M441" s="503"/>
      <c r="N441" s="503"/>
      <c r="O441" s="503"/>
      <c r="P441" s="503"/>
      <c r="Q441" s="503"/>
      <c r="R441" s="503"/>
      <c r="S441" s="503"/>
      <c r="T441" s="503"/>
      <c r="U441" s="503"/>
      <c r="V441" s="503"/>
      <c r="W441" s="503"/>
      <c r="X441" s="503"/>
      <c r="Y441" s="503"/>
      <c r="Z441" s="503"/>
    </row>
    <row r="442" ht="12.75" customHeight="1">
      <c r="A442" s="503"/>
      <c r="B442" s="503"/>
      <c r="C442" s="503"/>
      <c r="D442" s="503"/>
      <c r="E442" s="503"/>
      <c r="F442" s="503"/>
      <c r="G442" s="503"/>
      <c r="H442" s="503"/>
      <c r="I442" s="503"/>
      <c r="J442" s="503"/>
      <c r="K442" s="503"/>
      <c r="L442" s="503"/>
      <c r="M442" s="503"/>
      <c r="N442" s="503"/>
      <c r="O442" s="503"/>
      <c r="P442" s="503"/>
      <c r="Q442" s="503"/>
      <c r="R442" s="503"/>
      <c r="S442" s="503"/>
      <c r="T442" s="503"/>
      <c r="U442" s="503"/>
      <c r="V442" s="503"/>
      <c r="W442" s="503"/>
      <c r="X442" s="503"/>
      <c r="Y442" s="503"/>
      <c r="Z442" s="503"/>
    </row>
    <row r="443" ht="12.75" customHeight="1">
      <c r="A443" s="503"/>
      <c r="B443" s="503"/>
      <c r="C443" s="503"/>
      <c r="D443" s="503"/>
      <c r="E443" s="503"/>
      <c r="F443" s="503"/>
      <c r="G443" s="503"/>
      <c r="H443" s="503"/>
      <c r="I443" s="503"/>
      <c r="J443" s="503"/>
      <c r="K443" s="503"/>
      <c r="L443" s="503"/>
      <c r="M443" s="503"/>
      <c r="N443" s="503"/>
      <c r="O443" s="503"/>
      <c r="P443" s="503"/>
      <c r="Q443" s="503"/>
      <c r="R443" s="503"/>
      <c r="S443" s="503"/>
      <c r="T443" s="503"/>
      <c r="U443" s="503"/>
      <c r="V443" s="503"/>
      <c r="W443" s="503"/>
      <c r="X443" s="503"/>
      <c r="Y443" s="503"/>
      <c r="Z443" s="503"/>
    </row>
    <row r="444" ht="12.75" customHeight="1">
      <c r="A444" s="503"/>
      <c r="B444" s="503"/>
      <c r="C444" s="503"/>
      <c r="D444" s="503"/>
      <c r="E444" s="503"/>
      <c r="F444" s="503"/>
      <c r="G444" s="503"/>
      <c r="H444" s="503"/>
      <c r="I444" s="503"/>
      <c r="J444" s="503"/>
      <c r="K444" s="503"/>
      <c r="L444" s="503"/>
      <c r="M444" s="503"/>
      <c r="N444" s="503"/>
      <c r="O444" s="503"/>
      <c r="P444" s="503"/>
      <c r="Q444" s="503"/>
      <c r="R444" s="503"/>
      <c r="S444" s="503"/>
      <c r="T444" s="503"/>
      <c r="U444" s="503"/>
      <c r="V444" s="503"/>
      <c r="W444" s="503"/>
      <c r="X444" s="503"/>
      <c r="Y444" s="503"/>
      <c r="Z444" s="503"/>
    </row>
    <row r="445" ht="12.75" customHeight="1">
      <c r="A445" s="503"/>
      <c r="B445" s="503"/>
      <c r="C445" s="503"/>
      <c r="D445" s="503"/>
      <c r="E445" s="503"/>
      <c r="F445" s="503"/>
      <c r="G445" s="503"/>
      <c r="H445" s="503"/>
      <c r="I445" s="503"/>
      <c r="J445" s="503"/>
      <c r="K445" s="503"/>
      <c r="L445" s="503"/>
      <c r="M445" s="503"/>
      <c r="N445" s="503"/>
      <c r="O445" s="503"/>
      <c r="P445" s="503"/>
      <c r="Q445" s="503"/>
      <c r="R445" s="503"/>
      <c r="S445" s="503"/>
      <c r="T445" s="503"/>
      <c r="U445" s="503"/>
      <c r="V445" s="503"/>
      <c r="W445" s="503"/>
      <c r="X445" s="503"/>
      <c r="Y445" s="503"/>
      <c r="Z445" s="503"/>
    </row>
    <row r="446" ht="12.75" customHeight="1">
      <c r="A446" s="503"/>
      <c r="B446" s="503"/>
      <c r="C446" s="503"/>
      <c r="D446" s="503"/>
      <c r="E446" s="503"/>
      <c r="F446" s="503"/>
      <c r="G446" s="503"/>
      <c r="H446" s="503"/>
      <c r="I446" s="503"/>
      <c r="J446" s="503"/>
      <c r="K446" s="503"/>
      <c r="L446" s="503"/>
      <c r="M446" s="503"/>
      <c r="N446" s="503"/>
      <c r="O446" s="503"/>
      <c r="P446" s="503"/>
      <c r="Q446" s="503"/>
      <c r="R446" s="503"/>
      <c r="S446" s="503"/>
      <c r="T446" s="503"/>
      <c r="U446" s="503"/>
      <c r="V446" s="503"/>
      <c r="W446" s="503"/>
      <c r="X446" s="503"/>
      <c r="Y446" s="503"/>
      <c r="Z446" s="503"/>
    </row>
    <row r="447" ht="12.75" customHeight="1">
      <c r="A447" s="503"/>
      <c r="B447" s="503"/>
      <c r="C447" s="503"/>
      <c r="D447" s="503"/>
      <c r="E447" s="503"/>
      <c r="F447" s="503"/>
      <c r="G447" s="503"/>
      <c r="H447" s="503"/>
      <c r="I447" s="503"/>
      <c r="J447" s="503"/>
      <c r="K447" s="503"/>
      <c r="L447" s="503"/>
      <c r="M447" s="503"/>
      <c r="N447" s="503"/>
      <c r="O447" s="503"/>
      <c r="P447" s="503"/>
      <c r="Q447" s="503"/>
      <c r="R447" s="503"/>
      <c r="S447" s="503"/>
      <c r="T447" s="503"/>
      <c r="U447" s="503"/>
      <c r="V447" s="503"/>
      <c r="W447" s="503"/>
      <c r="X447" s="503"/>
      <c r="Y447" s="503"/>
      <c r="Z447" s="503"/>
    </row>
    <row r="448" ht="12.75" customHeight="1">
      <c r="A448" s="503"/>
      <c r="B448" s="503"/>
      <c r="C448" s="503"/>
      <c r="D448" s="503"/>
      <c r="E448" s="503"/>
      <c r="F448" s="503"/>
      <c r="G448" s="503"/>
      <c r="H448" s="503"/>
      <c r="I448" s="503"/>
      <c r="J448" s="503"/>
      <c r="K448" s="503"/>
      <c r="L448" s="503"/>
      <c r="M448" s="503"/>
      <c r="N448" s="503"/>
      <c r="O448" s="503"/>
      <c r="P448" s="503"/>
      <c r="Q448" s="503"/>
      <c r="R448" s="503"/>
      <c r="S448" s="503"/>
      <c r="T448" s="503"/>
      <c r="U448" s="503"/>
      <c r="V448" s="503"/>
      <c r="W448" s="503"/>
      <c r="X448" s="503"/>
      <c r="Y448" s="503"/>
      <c r="Z448" s="503"/>
    </row>
    <row r="449" ht="12.75" customHeight="1">
      <c r="A449" s="503"/>
      <c r="B449" s="503"/>
      <c r="C449" s="503"/>
      <c r="D449" s="503"/>
      <c r="E449" s="503"/>
      <c r="F449" s="503"/>
      <c r="G449" s="503"/>
      <c r="H449" s="503"/>
      <c r="I449" s="503"/>
      <c r="J449" s="503"/>
      <c r="K449" s="503"/>
      <c r="L449" s="503"/>
      <c r="M449" s="503"/>
      <c r="N449" s="503"/>
      <c r="O449" s="503"/>
      <c r="P449" s="503"/>
      <c r="Q449" s="503"/>
      <c r="R449" s="503"/>
      <c r="S449" s="503"/>
      <c r="T449" s="503"/>
      <c r="U449" s="503"/>
      <c r="V449" s="503"/>
      <c r="W449" s="503"/>
      <c r="X449" s="503"/>
      <c r="Y449" s="503"/>
      <c r="Z449" s="503"/>
    </row>
    <row r="450" ht="12.75" customHeight="1">
      <c r="A450" s="503"/>
      <c r="B450" s="503"/>
      <c r="C450" s="503"/>
      <c r="D450" s="503"/>
      <c r="E450" s="503"/>
      <c r="F450" s="503"/>
      <c r="G450" s="503"/>
      <c r="H450" s="503"/>
      <c r="I450" s="503"/>
      <c r="J450" s="503"/>
      <c r="K450" s="503"/>
      <c r="L450" s="503"/>
      <c r="M450" s="503"/>
      <c r="N450" s="503"/>
      <c r="O450" s="503"/>
      <c r="P450" s="503"/>
      <c r="Q450" s="503"/>
      <c r="R450" s="503"/>
      <c r="S450" s="503"/>
      <c r="T450" s="503"/>
      <c r="U450" s="503"/>
      <c r="V450" s="503"/>
      <c r="W450" s="503"/>
      <c r="X450" s="503"/>
      <c r="Y450" s="503"/>
      <c r="Z450" s="503"/>
    </row>
    <row r="451" ht="12.75" customHeight="1">
      <c r="A451" s="503"/>
      <c r="B451" s="503"/>
      <c r="C451" s="503"/>
      <c r="D451" s="503"/>
      <c r="E451" s="503"/>
      <c r="F451" s="503"/>
      <c r="G451" s="503"/>
      <c r="H451" s="503"/>
      <c r="I451" s="503"/>
      <c r="J451" s="503"/>
      <c r="K451" s="503"/>
      <c r="L451" s="503"/>
      <c r="M451" s="503"/>
      <c r="N451" s="503"/>
      <c r="O451" s="503"/>
      <c r="P451" s="503"/>
      <c r="Q451" s="503"/>
      <c r="R451" s="503"/>
      <c r="S451" s="503"/>
      <c r="T451" s="503"/>
      <c r="U451" s="503"/>
      <c r="V451" s="503"/>
      <c r="W451" s="503"/>
      <c r="X451" s="503"/>
      <c r="Y451" s="503"/>
      <c r="Z451" s="503"/>
    </row>
    <row r="452" ht="12.75" customHeight="1">
      <c r="A452" s="503"/>
      <c r="B452" s="503"/>
      <c r="C452" s="503"/>
      <c r="D452" s="503"/>
      <c r="E452" s="503"/>
      <c r="F452" s="503"/>
      <c r="G452" s="503"/>
      <c r="H452" s="503"/>
      <c r="I452" s="503"/>
      <c r="J452" s="503"/>
      <c r="K452" s="503"/>
      <c r="L452" s="503"/>
      <c r="M452" s="503"/>
      <c r="N452" s="503"/>
      <c r="O452" s="503"/>
      <c r="P452" s="503"/>
      <c r="Q452" s="503"/>
      <c r="R452" s="503"/>
      <c r="S452" s="503"/>
      <c r="T452" s="503"/>
      <c r="U452" s="503"/>
      <c r="V452" s="503"/>
      <c r="W452" s="503"/>
      <c r="X452" s="503"/>
      <c r="Y452" s="503"/>
      <c r="Z452" s="503"/>
    </row>
    <row r="453" ht="12.75" customHeight="1">
      <c r="A453" s="503"/>
      <c r="B453" s="503"/>
      <c r="C453" s="503"/>
      <c r="D453" s="503"/>
      <c r="E453" s="503"/>
      <c r="F453" s="503"/>
      <c r="G453" s="503"/>
      <c r="H453" s="503"/>
      <c r="I453" s="503"/>
      <c r="J453" s="503"/>
      <c r="K453" s="503"/>
      <c r="L453" s="503"/>
      <c r="M453" s="503"/>
      <c r="N453" s="503"/>
      <c r="O453" s="503"/>
      <c r="P453" s="503"/>
      <c r="Q453" s="503"/>
      <c r="R453" s="503"/>
      <c r="S453" s="503"/>
      <c r="T453" s="503"/>
      <c r="U453" s="503"/>
      <c r="V453" s="503"/>
      <c r="W453" s="503"/>
      <c r="X453" s="503"/>
      <c r="Y453" s="503"/>
      <c r="Z453" s="503"/>
    </row>
    <row r="454" ht="12.75" customHeight="1">
      <c r="A454" s="503"/>
      <c r="B454" s="503"/>
      <c r="C454" s="503"/>
      <c r="D454" s="503"/>
      <c r="E454" s="503"/>
      <c r="F454" s="503"/>
      <c r="G454" s="503"/>
      <c r="H454" s="503"/>
      <c r="I454" s="503"/>
      <c r="J454" s="503"/>
      <c r="K454" s="503"/>
      <c r="L454" s="503"/>
      <c r="M454" s="503"/>
      <c r="N454" s="503"/>
      <c r="O454" s="503"/>
      <c r="P454" s="503"/>
      <c r="Q454" s="503"/>
      <c r="R454" s="503"/>
      <c r="S454" s="503"/>
      <c r="T454" s="503"/>
      <c r="U454" s="503"/>
      <c r="V454" s="503"/>
      <c r="W454" s="503"/>
      <c r="X454" s="503"/>
      <c r="Y454" s="503"/>
      <c r="Z454" s="503"/>
    </row>
    <row r="455" ht="12.75" customHeight="1">
      <c r="A455" s="503"/>
      <c r="B455" s="503"/>
      <c r="C455" s="503"/>
      <c r="D455" s="503"/>
      <c r="E455" s="503"/>
      <c r="F455" s="503"/>
      <c r="G455" s="503"/>
      <c r="H455" s="503"/>
      <c r="I455" s="503"/>
      <c r="J455" s="503"/>
      <c r="K455" s="503"/>
      <c r="L455" s="503"/>
      <c r="M455" s="503"/>
      <c r="N455" s="503"/>
      <c r="O455" s="503"/>
      <c r="P455" s="503"/>
      <c r="Q455" s="503"/>
      <c r="R455" s="503"/>
      <c r="S455" s="503"/>
      <c r="T455" s="503"/>
      <c r="U455" s="503"/>
      <c r="V455" s="503"/>
      <c r="W455" s="503"/>
      <c r="X455" s="503"/>
      <c r="Y455" s="503"/>
      <c r="Z455" s="503"/>
    </row>
    <row r="456" ht="12.75" customHeight="1">
      <c r="A456" s="503"/>
      <c r="B456" s="503"/>
      <c r="C456" s="503"/>
      <c r="D456" s="503"/>
      <c r="E456" s="503"/>
      <c r="F456" s="503"/>
      <c r="G456" s="503"/>
      <c r="H456" s="503"/>
      <c r="I456" s="503"/>
      <c r="J456" s="503"/>
      <c r="K456" s="503"/>
      <c r="L456" s="503"/>
      <c r="M456" s="503"/>
      <c r="N456" s="503"/>
      <c r="O456" s="503"/>
      <c r="P456" s="503"/>
      <c r="Q456" s="503"/>
      <c r="R456" s="503"/>
      <c r="S456" s="503"/>
      <c r="T456" s="503"/>
      <c r="U456" s="503"/>
      <c r="V456" s="503"/>
      <c r="W456" s="503"/>
      <c r="X456" s="503"/>
      <c r="Y456" s="503"/>
      <c r="Z456" s="503"/>
    </row>
    <row r="457" ht="12.75" customHeight="1">
      <c r="A457" s="503"/>
      <c r="B457" s="503"/>
      <c r="C457" s="503"/>
      <c r="D457" s="503"/>
      <c r="E457" s="503"/>
      <c r="F457" s="503"/>
      <c r="G457" s="503"/>
      <c r="H457" s="503"/>
      <c r="I457" s="503"/>
      <c r="J457" s="503"/>
      <c r="K457" s="503"/>
      <c r="L457" s="503"/>
      <c r="M457" s="503"/>
      <c r="N457" s="503"/>
      <c r="O457" s="503"/>
      <c r="P457" s="503"/>
      <c r="Q457" s="503"/>
      <c r="R457" s="503"/>
      <c r="S457" s="503"/>
      <c r="T457" s="503"/>
      <c r="U457" s="503"/>
      <c r="V457" s="503"/>
      <c r="W457" s="503"/>
      <c r="X457" s="503"/>
      <c r="Y457" s="503"/>
      <c r="Z457" s="503"/>
    </row>
    <row r="458" ht="12.75" customHeight="1">
      <c r="A458" s="503"/>
      <c r="B458" s="503"/>
      <c r="C458" s="503"/>
      <c r="D458" s="503"/>
      <c r="E458" s="503"/>
      <c r="F458" s="503"/>
      <c r="G458" s="503"/>
      <c r="H458" s="503"/>
      <c r="I458" s="503"/>
      <c r="J458" s="503"/>
      <c r="K458" s="503"/>
      <c r="L458" s="503"/>
      <c r="M458" s="503"/>
      <c r="N458" s="503"/>
      <c r="O458" s="503"/>
      <c r="P458" s="503"/>
      <c r="Q458" s="503"/>
      <c r="R458" s="503"/>
      <c r="S458" s="503"/>
      <c r="T458" s="503"/>
      <c r="U458" s="503"/>
      <c r="V458" s="503"/>
      <c r="W458" s="503"/>
      <c r="X458" s="503"/>
      <c r="Y458" s="503"/>
      <c r="Z458" s="503"/>
    </row>
    <row r="459" ht="12.75" customHeight="1">
      <c r="A459" s="503"/>
      <c r="B459" s="503"/>
      <c r="C459" s="503"/>
      <c r="D459" s="503"/>
      <c r="E459" s="503"/>
      <c r="F459" s="503"/>
      <c r="G459" s="503"/>
      <c r="H459" s="503"/>
      <c r="I459" s="503"/>
      <c r="J459" s="503"/>
      <c r="K459" s="503"/>
      <c r="L459" s="503"/>
      <c r="M459" s="503"/>
      <c r="N459" s="503"/>
      <c r="O459" s="503"/>
      <c r="P459" s="503"/>
      <c r="Q459" s="503"/>
      <c r="R459" s="503"/>
      <c r="S459" s="503"/>
      <c r="T459" s="503"/>
      <c r="U459" s="503"/>
      <c r="V459" s="503"/>
      <c r="W459" s="503"/>
      <c r="X459" s="503"/>
      <c r="Y459" s="503"/>
      <c r="Z459" s="503"/>
    </row>
    <row r="460" ht="12.75" customHeight="1">
      <c r="A460" s="503"/>
      <c r="B460" s="503"/>
      <c r="C460" s="503"/>
      <c r="D460" s="503"/>
      <c r="E460" s="503"/>
      <c r="F460" s="503"/>
      <c r="G460" s="503"/>
      <c r="H460" s="503"/>
      <c r="I460" s="503"/>
      <c r="J460" s="503"/>
      <c r="K460" s="503"/>
      <c r="L460" s="503"/>
      <c r="M460" s="503"/>
      <c r="N460" s="503"/>
      <c r="O460" s="503"/>
      <c r="P460" s="503"/>
      <c r="Q460" s="503"/>
      <c r="R460" s="503"/>
      <c r="S460" s="503"/>
      <c r="T460" s="503"/>
      <c r="U460" s="503"/>
      <c r="V460" s="503"/>
      <c r="W460" s="503"/>
      <c r="X460" s="503"/>
      <c r="Y460" s="503"/>
      <c r="Z460" s="503"/>
    </row>
    <row r="461" ht="12.75" customHeight="1">
      <c r="A461" s="503"/>
      <c r="B461" s="503"/>
      <c r="C461" s="503"/>
      <c r="D461" s="503"/>
      <c r="E461" s="503"/>
      <c r="F461" s="503"/>
      <c r="G461" s="503"/>
      <c r="H461" s="503"/>
      <c r="I461" s="503"/>
      <c r="J461" s="503"/>
      <c r="K461" s="503"/>
      <c r="L461" s="503"/>
      <c r="M461" s="503"/>
      <c r="N461" s="503"/>
      <c r="O461" s="503"/>
      <c r="P461" s="503"/>
      <c r="Q461" s="503"/>
      <c r="R461" s="503"/>
      <c r="S461" s="503"/>
      <c r="T461" s="503"/>
      <c r="U461" s="503"/>
      <c r="V461" s="503"/>
      <c r="W461" s="503"/>
      <c r="X461" s="503"/>
      <c r="Y461" s="503"/>
      <c r="Z461" s="503"/>
    </row>
    <row r="462" ht="12.75" customHeight="1">
      <c r="A462" s="503"/>
      <c r="B462" s="503"/>
      <c r="C462" s="503"/>
      <c r="D462" s="503"/>
      <c r="E462" s="503"/>
      <c r="F462" s="503"/>
      <c r="G462" s="503"/>
      <c r="H462" s="503"/>
      <c r="I462" s="503"/>
      <c r="J462" s="503"/>
      <c r="K462" s="503"/>
      <c r="L462" s="503"/>
      <c r="M462" s="503"/>
      <c r="N462" s="503"/>
      <c r="O462" s="503"/>
      <c r="P462" s="503"/>
      <c r="Q462" s="503"/>
      <c r="R462" s="503"/>
      <c r="S462" s="503"/>
      <c r="T462" s="503"/>
      <c r="U462" s="503"/>
      <c r="V462" s="503"/>
      <c r="W462" s="503"/>
      <c r="X462" s="503"/>
      <c r="Y462" s="503"/>
      <c r="Z462" s="503"/>
    </row>
    <row r="463" ht="12.75" customHeight="1">
      <c r="A463" s="503"/>
      <c r="B463" s="503"/>
      <c r="C463" s="503"/>
      <c r="D463" s="503"/>
      <c r="E463" s="503"/>
      <c r="F463" s="503"/>
      <c r="G463" s="503"/>
      <c r="H463" s="503"/>
      <c r="I463" s="503"/>
      <c r="J463" s="503"/>
      <c r="K463" s="503"/>
      <c r="L463" s="503"/>
      <c r="M463" s="503"/>
      <c r="N463" s="503"/>
      <c r="O463" s="503"/>
      <c r="P463" s="503"/>
      <c r="Q463" s="503"/>
      <c r="R463" s="503"/>
      <c r="S463" s="503"/>
      <c r="T463" s="503"/>
      <c r="U463" s="503"/>
      <c r="V463" s="503"/>
      <c r="W463" s="503"/>
      <c r="X463" s="503"/>
      <c r="Y463" s="503"/>
      <c r="Z463" s="503"/>
    </row>
    <row r="464" ht="12.75" customHeight="1">
      <c r="A464" s="503"/>
      <c r="B464" s="503"/>
      <c r="C464" s="503"/>
      <c r="D464" s="503"/>
      <c r="E464" s="503"/>
      <c r="F464" s="503"/>
      <c r="G464" s="503"/>
      <c r="H464" s="503"/>
      <c r="I464" s="503"/>
      <c r="J464" s="503"/>
      <c r="K464" s="503"/>
      <c r="L464" s="503"/>
      <c r="M464" s="503"/>
      <c r="N464" s="503"/>
      <c r="O464" s="503"/>
      <c r="P464" s="503"/>
      <c r="Q464" s="503"/>
      <c r="R464" s="503"/>
      <c r="S464" s="503"/>
      <c r="T464" s="503"/>
      <c r="U464" s="503"/>
      <c r="V464" s="503"/>
      <c r="W464" s="503"/>
      <c r="X464" s="503"/>
      <c r="Y464" s="503"/>
      <c r="Z464" s="503"/>
    </row>
    <row r="465" ht="12.75" customHeight="1">
      <c r="A465" s="503"/>
      <c r="B465" s="503"/>
      <c r="C465" s="503"/>
      <c r="D465" s="503"/>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row>
    <row r="466" ht="12.75" customHeight="1">
      <c r="A466" s="503"/>
      <c r="B466" s="503"/>
      <c r="C466" s="503"/>
      <c r="D466" s="503"/>
      <c r="E466" s="503"/>
      <c r="F466" s="503"/>
      <c r="G466" s="503"/>
      <c r="H466" s="503"/>
      <c r="I466" s="503"/>
      <c r="J466" s="503"/>
      <c r="K466" s="503"/>
      <c r="L466" s="503"/>
      <c r="M466" s="503"/>
      <c r="N466" s="503"/>
      <c r="O466" s="503"/>
      <c r="P466" s="503"/>
      <c r="Q466" s="503"/>
      <c r="R466" s="503"/>
      <c r="S466" s="503"/>
      <c r="T466" s="503"/>
      <c r="U466" s="503"/>
      <c r="V466" s="503"/>
      <c r="W466" s="503"/>
      <c r="X466" s="503"/>
      <c r="Y466" s="503"/>
      <c r="Z466" s="503"/>
    </row>
    <row r="467" ht="12.75" customHeight="1">
      <c r="A467" s="503"/>
      <c r="B467" s="503"/>
      <c r="C467" s="503"/>
      <c r="D467" s="503"/>
      <c r="E467" s="503"/>
      <c r="F467" s="503"/>
      <c r="G467" s="503"/>
      <c r="H467" s="503"/>
      <c r="I467" s="503"/>
      <c r="J467" s="503"/>
      <c r="K467" s="503"/>
      <c r="L467" s="503"/>
      <c r="M467" s="503"/>
      <c r="N467" s="503"/>
      <c r="O467" s="503"/>
      <c r="P467" s="503"/>
      <c r="Q467" s="503"/>
      <c r="R467" s="503"/>
      <c r="S467" s="503"/>
      <c r="T467" s="503"/>
      <c r="U467" s="503"/>
      <c r="V467" s="503"/>
      <c r="W467" s="503"/>
      <c r="X467" s="503"/>
      <c r="Y467" s="503"/>
      <c r="Z467" s="503"/>
    </row>
    <row r="468" ht="12.75" customHeight="1">
      <c r="A468" s="503"/>
      <c r="B468" s="503"/>
      <c r="C468" s="503"/>
      <c r="D468" s="503"/>
      <c r="E468" s="503"/>
      <c r="F468" s="503"/>
      <c r="G468" s="503"/>
      <c r="H468" s="503"/>
      <c r="I468" s="503"/>
      <c r="J468" s="503"/>
      <c r="K468" s="503"/>
      <c r="L468" s="503"/>
      <c r="M468" s="503"/>
      <c r="N468" s="503"/>
      <c r="O468" s="503"/>
      <c r="P468" s="503"/>
      <c r="Q468" s="503"/>
      <c r="R468" s="503"/>
      <c r="S468" s="503"/>
      <c r="T468" s="503"/>
      <c r="U468" s="503"/>
      <c r="V468" s="503"/>
      <c r="W468" s="503"/>
      <c r="X468" s="503"/>
      <c r="Y468" s="503"/>
      <c r="Z468" s="503"/>
    </row>
    <row r="469" ht="12.75" customHeight="1">
      <c r="A469" s="503"/>
      <c r="B469" s="503"/>
      <c r="C469" s="503"/>
      <c r="D469" s="503"/>
      <c r="E469" s="503"/>
      <c r="F469" s="503"/>
      <c r="G469" s="503"/>
      <c r="H469" s="503"/>
      <c r="I469" s="503"/>
      <c r="J469" s="503"/>
      <c r="K469" s="503"/>
      <c r="L469" s="503"/>
      <c r="M469" s="503"/>
      <c r="N469" s="503"/>
      <c r="O469" s="503"/>
      <c r="P469" s="503"/>
      <c r="Q469" s="503"/>
      <c r="R469" s="503"/>
      <c r="S469" s="503"/>
      <c r="T469" s="503"/>
      <c r="U469" s="503"/>
      <c r="V469" s="503"/>
      <c r="W469" s="503"/>
      <c r="X469" s="503"/>
      <c r="Y469" s="503"/>
      <c r="Z469" s="503"/>
    </row>
    <row r="470" ht="12.75" customHeight="1">
      <c r="A470" s="503"/>
      <c r="B470" s="503"/>
      <c r="C470" s="503"/>
      <c r="D470" s="503"/>
      <c r="E470" s="503"/>
      <c r="F470" s="503"/>
      <c r="G470" s="503"/>
      <c r="H470" s="503"/>
      <c r="I470" s="503"/>
      <c r="J470" s="503"/>
      <c r="K470" s="503"/>
      <c r="L470" s="503"/>
      <c r="M470" s="503"/>
      <c r="N470" s="503"/>
      <c r="O470" s="503"/>
      <c r="P470" s="503"/>
      <c r="Q470" s="503"/>
      <c r="R470" s="503"/>
      <c r="S470" s="503"/>
      <c r="T470" s="503"/>
      <c r="U470" s="503"/>
      <c r="V470" s="503"/>
      <c r="W470" s="503"/>
      <c r="X470" s="503"/>
      <c r="Y470" s="503"/>
      <c r="Z470" s="503"/>
    </row>
    <row r="471" ht="12.75" customHeight="1">
      <c r="A471" s="503"/>
      <c r="B471" s="503"/>
      <c r="C471" s="503"/>
      <c r="D471" s="503"/>
      <c r="E471" s="503"/>
      <c r="F471" s="503"/>
      <c r="G471" s="503"/>
      <c r="H471" s="503"/>
      <c r="I471" s="503"/>
      <c r="J471" s="503"/>
      <c r="K471" s="503"/>
      <c r="L471" s="503"/>
      <c r="M471" s="503"/>
      <c r="N471" s="503"/>
      <c r="O471" s="503"/>
      <c r="P471" s="503"/>
      <c r="Q471" s="503"/>
      <c r="R471" s="503"/>
      <c r="S471" s="503"/>
      <c r="T471" s="503"/>
      <c r="U471" s="503"/>
      <c r="V471" s="503"/>
      <c r="W471" s="503"/>
      <c r="X471" s="503"/>
      <c r="Y471" s="503"/>
      <c r="Z471" s="503"/>
    </row>
    <row r="472" ht="12.75" customHeight="1">
      <c r="A472" s="503"/>
      <c r="B472" s="503"/>
      <c r="C472" s="503"/>
      <c r="D472" s="503"/>
      <c r="E472" s="503"/>
      <c r="F472" s="503"/>
      <c r="G472" s="503"/>
      <c r="H472" s="503"/>
      <c r="I472" s="503"/>
      <c r="J472" s="503"/>
      <c r="K472" s="503"/>
      <c r="L472" s="503"/>
      <c r="M472" s="503"/>
      <c r="N472" s="503"/>
      <c r="O472" s="503"/>
      <c r="P472" s="503"/>
      <c r="Q472" s="503"/>
      <c r="R472" s="503"/>
      <c r="S472" s="503"/>
      <c r="T472" s="503"/>
      <c r="U472" s="503"/>
      <c r="V472" s="503"/>
      <c r="W472" s="503"/>
      <c r="X472" s="503"/>
      <c r="Y472" s="503"/>
      <c r="Z472" s="503"/>
    </row>
    <row r="473" ht="12.75" customHeight="1">
      <c r="A473" s="503"/>
      <c r="B473" s="503"/>
      <c r="C473" s="503"/>
      <c r="D473" s="503"/>
      <c r="E473" s="503"/>
      <c r="F473" s="503"/>
      <c r="G473" s="503"/>
      <c r="H473" s="503"/>
      <c r="I473" s="503"/>
      <c r="J473" s="503"/>
      <c r="K473" s="503"/>
      <c r="L473" s="503"/>
      <c r="M473" s="503"/>
      <c r="N473" s="503"/>
      <c r="O473" s="503"/>
      <c r="P473" s="503"/>
      <c r="Q473" s="503"/>
      <c r="R473" s="503"/>
      <c r="S473" s="503"/>
      <c r="T473" s="503"/>
      <c r="U473" s="503"/>
      <c r="V473" s="503"/>
      <c r="W473" s="503"/>
      <c r="X473" s="503"/>
      <c r="Y473" s="503"/>
      <c r="Z473" s="503"/>
    </row>
    <row r="474" ht="12.75" customHeight="1">
      <c r="A474" s="503"/>
      <c r="B474" s="503"/>
      <c r="C474" s="503"/>
      <c r="D474" s="503"/>
      <c r="E474" s="503"/>
      <c r="F474" s="503"/>
      <c r="G474" s="503"/>
      <c r="H474" s="503"/>
      <c r="I474" s="503"/>
      <c r="J474" s="503"/>
      <c r="K474" s="503"/>
      <c r="L474" s="503"/>
      <c r="M474" s="503"/>
      <c r="N474" s="503"/>
      <c r="O474" s="503"/>
      <c r="P474" s="503"/>
      <c r="Q474" s="503"/>
      <c r="R474" s="503"/>
      <c r="S474" s="503"/>
      <c r="T474" s="503"/>
      <c r="U474" s="503"/>
      <c r="V474" s="503"/>
      <c r="W474" s="503"/>
      <c r="X474" s="503"/>
      <c r="Y474" s="503"/>
      <c r="Z474" s="503"/>
    </row>
    <row r="475" ht="12.75" customHeight="1">
      <c r="A475" s="503"/>
      <c r="B475" s="503"/>
      <c r="C475" s="503"/>
      <c r="D475" s="503"/>
      <c r="E475" s="503"/>
      <c r="F475" s="503"/>
      <c r="G475" s="503"/>
      <c r="H475" s="503"/>
      <c r="I475" s="503"/>
      <c r="J475" s="503"/>
      <c r="K475" s="503"/>
      <c r="L475" s="503"/>
      <c r="M475" s="503"/>
      <c r="N475" s="503"/>
      <c r="O475" s="503"/>
      <c r="P475" s="503"/>
      <c r="Q475" s="503"/>
      <c r="R475" s="503"/>
      <c r="S475" s="503"/>
      <c r="T475" s="503"/>
      <c r="U475" s="503"/>
      <c r="V475" s="503"/>
      <c r="W475" s="503"/>
      <c r="X475" s="503"/>
      <c r="Y475" s="503"/>
      <c r="Z475" s="503"/>
    </row>
    <row r="476" ht="12.75" customHeight="1">
      <c r="A476" s="503"/>
      <c r="B476" s="503"/>
      <c r="C476" s="503"/>
      <c r="D476" s="503"/>
      <c r="E476" s="503"/>
      <c r="F476" s="503"/>
      <c r="G476" s="503"/>
      <c r="H476" s="503"/>
      <c r="I476" s="503"/>
      <c r="J476" s="503"/>
      <c r="K476" s="503"/>
      <c r="L476" s="503"/>
      <c r="M476" s="503"/>
      <c r="N476" s="503"/>
      <c r="O476" s="503"/>
      <c r="P476" s="503"/>
      <c r="Q476" s="503"/>
      <c r="R476" s="503"/>
      <c r="S476" s="503"/>
      <c r="T476" s="503"/>
      <c r="U476" s="503"/>
      <c r="V476" s="503"/>
      <c r="W476" s="503"/>
      <c r="X476" s="503"/>
      <c r="Y476" s="503"/>
      <c r="Z476" s="503"/>
    </row>
    <row r="477" ht="12.75" customHeight="1">
      <c r="A477" s="503"/>
      <c r="B477" s="503"/>
      <c r="C477" s="503"/>
      <c r="D477" s="503"/>
      <c r="E477" s="503"/>
      <c r="F477" s="503"/>
      <c r="G477" s="503"/>
      <c r="H477" s="503"/>
      <c r="I477" s="503"/>
      <c r="J477" s="503"/>
      <c r="K477" s="503"/>
      <c r="L477" s="503"/>
      <c r="M477" s="503"/>
      <c r="N477" s="503"/>
      <c r="O477" s="503"/>
      <c r="P477" s="503"/>
      <c r="Q477" s="503"/>
      <c r="R477" s="503"/>
      <c r="S477" s="503"/>
      <c r="T477" s="503"/>
      <c r="U477" s="503"/>
      <c r="V477" s="503"/>
      <c r="W477" s="503"/>
      <c r="X477" s="503"/>
      <c r="Y477" s="503"/>
      <c r="Z477" s="503"/>
    </row>
    <row r="478" ht="12.75" customHeight="1">
      <c r="A478" s="503"/>
      <c r="B478" s="503"/>
      <c r="C478" s="503"/>
      <c r="D478" s="503"/>
      <c r="E478" s="503"/>
      <c r="F478" s="503"/>
      <c r="G478" s="503"/>
      <c r="H478" s="503"/>
      <c r="I478" s="503"/>
      <c r="J478" s="503"/>
      <c r="K478" s="503"/>
      <c r="L478" s="503"/>
      <c r="M478" s="503"/>
      <c r="N478" s="503"/>
      <c r="O478" s="503"/>
      <c r="P478" s="503"/>
      <c r="Q478" s="503"/>
      <c r="R478" s="503"/>
      <c r="S478" s="503"/>
      <c r="T478" s="503"/>
      <c r="U478" s="503"/>
      <c r="V478" s="503"/>
      <c r="W478" s="503"/>
      <c r="X478" s="503"/>
      <c r="Y478" s="503"/>
      <c r="Z478" s="503"/>
    </row>
    <row r="479" ht="12.75" customHeight="1">
      <c r="A479" s="503"/>
      <c r="B479" s="503"/>
      <c r="C479" s="503"/>
      <c r="D479" s="503"/>
      <c r="E479" s="503"/>
      <c r="F479" s="503"/>
      <c r="G479" s="503"/>
      <c r="H479" s="503"/>
      <c r="I479" s="503"/>
      <c r="J479" s="503"/>
      <c r="K479" s="503"/>
      <c r="L479" s="503"/>
      <c r="M479" s="503"/>
      <c r="N479" s="503"/>
      <c r="O479" s="503"/>
      <c r="P479" s="503"/>
      <c r="Q479" s="503"/>
      <c r="R479" s="503"/>
      <c r="S479" s="503"/>
      <c r="T479" s="503"/>
      <c r="U479" s="503"/>
      <c r="V479" s="503"/>
      <c r="W479" s="503"/>
      <c r="X479" s="503"/>
      <c r="Y479" s="503"/>
      <c r="Z479" s="503"/>
    </row>
    <row r="480" ht="12.75" customHeight="1">
      <c r="A480" s="503"/>
      <c r="B480" s="503"/>
      <c r="C480" s="503"/>
      <c r="D480" s="503"/>
      <c r="E480" s="503"/>
      <c r="F480" s="503"/>
      <c r="G480" s="503"/>
      <c r="H480" s="503"/>
      <c r="I480" s="503"/>
      <c r="J480" s="503"/>
      <c r="K480" s="503"/>
      <c r="L480" s="503"/>
      <c r="M480" s="503"/>
      <c r="N480" s="503"/>
      <c r="O480" s="503"/>
      <c r="P480" s="503"/>
      <c r="Q480" s="503"/>
      <c r="R480" s="503"/>
      <c r="S480" s="503"/>
      <c r="T480" s="503"/>
      <c r="U480" s="503"/>
      <c r="V480" s="503"/>
      <c r="W480" s="503"/>
      <c r="X480" s="503"/>
      <c r="Y480" s="503"/>
      <c r="Z480" s="503"/>
    </row>
    <row r="481" ht="12.75" customHeight="1">
      <c r="A481" s="503"/>
      <c r="B481" s="503"/>
      <c r="C481" s="503"/>
      <c r="D481" s="503"/>
      <c r="E481" s="503"/>
      <c r="F481" s="503"/>
      <c r="G481" s="503"/>
      <c r="H481" s="503"/>
      <c r="I481" s="503"/>
      <c r="J481" s="503"/>
      <c r="K481" s="503"/>
      <c r="L481" s="503"/>
      <c r="M481" s="503"/>
      <c r="N481" s="503"/>
      <c r="O481" s="503"/>
      <c r="P481" s="503"/>
      <c r="Q481" s="503"/>
      <c r="R481" s="503"/>
      <c r="S481" s="503"/>
      <c r="T481" s="503"/>
      <c r="U481" s="503"/>
      <c r="V481" s="503"/>
      <c r="W481" s="503"/>
      <c r="X481" s="503"/>
      <c r="Y481" s="503"/>
      <c r="Z481" s="503"/>
    </row>
    <row r="482" ht="12.75" customHeight="1">
      <c r="A482" s="503"/>
      <c r="B482" s="503"/>
      <c r="C482" s="503"/>
      <c r="D482" s="503"/>
      <c r="E482" s="503"/>
      <c r="F482" s="503"/>
      <c r="G482" s="503"/>
      <c r="H482" s="503"/>
      <c r="I482" s="503"/>
      <c r="J482" s="503"/>
      <c r="K482" s="503"/>
      <c r="L482" s="503"/>
      <c r="M482" s="503"/>
      <c r="N482" s="503"/>
      <c r="O482" s="503"/>
      <c r="P482" s="503"/>
      <c r="Q482" s="503"/>
      <c r="R482" s="503"/>
      <c r="S482" s="503"/>
      <c r="T482" s="503"/>
      <c r="U482" s="503"/>
      <c r="V482" s="503"/>
      <c r="W482" s="503"/>
      <c r="X482" s="503"/>
      <c r="Y482" s="503"/>
      <c r="Z482" s="503"/>
    </row>
    <row r="483" ht="12.75" customHeight="1">
      <c r="A483" s="503"/>
      <c r="B483" s="503"/>
      <c r="C483" s="503"/>
      <c r="D483" s="503"/>
      <c r="E483" s="503"/>
      <c r="F483" s="503"/>
      <c r="G483" s="503"/>
      <c r="H483" s="503"/>
      <c r="I483" s="503"/>
      <c r="J483" s="503"/>
      <c r="K483" s="503"/>
      <c r="L483" s="503"/>
      <c r="M483" s="503"/>
      <c r="N483" s="503"/>
      <c r="O483" s="503"/>
      <c r="P483" s="503"/>
      <c r="Q483" s="503"/>
      <c r="R483" s="503"/>
      <c r="S483" s="503"/>
      <c r="T483" s="503"/>
      <c r="U483" s="503"/>
      <c r="V483" s="503"/>
      <c r="W483" s="503"/>
      <c r="X483" s="503"/>
      <c r="Y483" s="503"/>
      <c r="Z483" s="503"/>
    </row>
    <row r="484" ht="12.75" customHeight="1">
      <c r="A484" s="503"/>
      <c r="B484" s="503"/>
      <c r="C484" s="503"/>
      <c r="D484" s="503"/>
      <c r="E484" s="503"/>
      <c r="F484" s="503"/>
      <c r="G484" s="503"/>
      <c r="H484" s="503"/>
      <c r="I484" s="503"/>
      <c r="J484" s="503"/>
      <c r="K484" s="503"/>
      <c r="L484" s="503"/>
      <c r="M484" s="503"/>
      <c r="N484" s="503"/>
      <c r="O484" s="503"/>
      <c r="P484" s="503"/>
      <c r="Q484" s="503"/>
      <c r="R484" s="503"/>
      <c r="S484" s="503"/>
      <c r="T484" s="503"/>
      <c r="U484" s="503"/>
      <c r="V484" s="503"/>
      <c r="W484" s="503"/>
      <c r="X484" s="503"/>
      <c r="Y484" s="503"/>
      <c r="Z484" s="503"/>
    </row>
    <row r="485" ht="12.75" customHeight="1">
      <c r="A485" s="503"/>
      <c r="B485" s="503"/>
      <c r="C485" s="503"/>
      <c r="D485" s="503"/>
      <c r="E485" s="503"/>
      <c r="F485" s="503"/>
      <c r="G485" s="503"/>
      <c r="H485" s="503"/>
      <c r="I485" s="503"/>
      <c r="J485" s="503"/>
      <c r="K485" s="503"/>
      <c r="L485" s="503"/>
      <c r="M485" s="503"/>
      <c r="N485" s="503"/>
      <c r="O485" s="503"/>
      <c r="P485" s="503"/>
      <c r="Q485" s="503"/>
      <c r="R485" s="503"/>
      <c r="S485" s="503"/>
      <c r="T485" s="503"/>
      <c r="U485" s="503"/>
      <c r="V485" s="503"/>
      <c r="W485" s="503"/>
      <c r="X485" s="503"/>
      <c r="Y485" s="503"/>
      <c r="Z485" s="503"/>
    </row>
    <row r="486" ht="12.75" customHeight="1">
      <c r="A486" s="503"/>
      <c r="B486" s="503"/>
      <c r="C486" s="503"/>
      <c r="D486" s="503"/>
      <c r="E486" s="503"/>
      <c r="F486" s="503"/>
      <c r="G486" s="503"/>
      <c r="H486" s="503"/>
      <c r="I486" s="503"/>
      <c r="J486" s="503"/>
      <c r="K486" s="503"/>
      <c r="L486" s="503"/>
      <c r="M486" s="503"/>
      <c r="N486" s="503"/>
      <c r="O486" s="503"/>
      <c r="P486" s="503"/>
      <c r="Q486" s="503"/>
      <c r="R486" s="503"/>
      <c r="S486" s="503"/>
      <c r="T486" s="503"/>
      <c r="U486" s="503"/>
      <c r="V486" s="503"/>
      <c r="W486" s="503"/>
      <c r="X486" s="503"/>
      <c r="Y486" s="503"/>
      <c r="Z486" s="503"/>
    </row>
    <row r="487" ht="12.75" customHeight="1">
      <c r="A487" s="503"/>
      <c r="B487" s="503"/>
      <c r="C487" s="503"/>
      <c r="D487" s="503"/>
      <c r="E487" s="503"/>
      <c r="F487" s="503"/>
      <c r="G487" s="503"/>
      <c r="H487" s="503"/>
      <c r="I487" s="503"/>
      <c r="J487" s="503"/>
      <c r="K487" s="503"/>
      <c r="L487" s="503"/>
      <c r="M487" s="503"/>
      <c r="N487" s="503"/>
      <c r="O487" s="503"/>
      <c r="P487" s="503"/>
      <c r="Q487" s="503"/>
      <c r="R487" s="503"/>
      <c r="S487" s="503"/>
      <c r="T487" s="503"/>
      <c r="U487" s="503"/>
      <c r="V487" s="503"/>
      <c r="W487" s="503"/>
      <c r="X487" s="503"/>
      <c r="Y487" s="503"/>
      <c r="Z487" s="503"/>
    </row>
    <row r="488" ht="12.75" customHeight="1">
      <c r="A488" s="503"/>
      <c r="B488" s="503"/>
      <c r="C488" s="503"/>
      <c r="D488" s="503"/>
      <c r="E488" s="503"/>
      <c r="F488" s="503"/>
      <c r="G488" s="503"/>
      <c r="H488" s="503"/>
      <c r="I488" s="503"/>
      <c r="J488" s="503"/>
      <c r="K488" s="503"/>
      <c r="L488" s="503"/>
      <c r="M488" s="503"/>
      <c r="N488" s="503"/>
      <c r="O488" s="503"/>
      <c r="P488" s="503"/>
      <c r="Q488" s="503"/>
      <c r="R488" s="503"/>
      <c r="S488" s="503"/>
      <c r="T488" s="503"/>
      <c r="U488" s="503"/>
      <c r="V488" s="503"/>
      <c r="W488" s="503"/>
      <c r="X488" s="503"/>
      <c r="Y488" s="503"/>
      <c r="Z488" s="503"/>
    </row>
    <row r="489" ht="12.75" customHeight="1">
      <c r="A489" s="503"/>
      <c r="B489" s="503"/>
      <c r="C489" s="503"/>
      <c r="D489" s="503"/>
      <c r="E489" s="503"/>
      <c r="F489" s="503"/>
      <c r="G489" s="503"/>
      <c r="H489" s="503"/>
      <c r="I489" s="503"/>
      <c r="J489" s="503"/>
      <c r="K489" s="503"/>
      <c r="L489" s="503"/>
      <c r="M489" s="503"/>
      <c r="N489" s="503"/>
      <c r="O489" s="503"/>
      <c r="P489" s="503"/>
      <c r="Q489" s="503"/>
      <c r="R489" s="503"/>
      <c r="S489" s="503"/>
      <c r="T489" s="503"/>
      <c r="U489" s="503"/>
      <c r="V489" s="503"/>
      <c r="W489" s="503"/>
      <c r="X489" s="503"/>
      <c r="Y489" s="503"/>
      <c r="Z489" s="503"/>
    </row>
    <row r="490" ht="12.75" customHeight="1">
      <c r="A490" s="503"/>
      <c r="B490" s="503"/>
      <c r="C490" s="503"/>
      <c r="D490" s="503"/>
      <c r="E490" s="503"/>
      <c r="F490" s="503"/>
      <c r="G490" s="503"/>
      <c r="H490" s="503"/>
      <c r="I490" s="503"/>
      <c r="J490" s="503"/>
      <c r="K490" s="503"/>
      <c r="L490" s="503"/>
      <c r="M490" s="503"/>
      <c r="N490" s="503"/>
      <c r="O490" s="503"/>
      <c r="P490" s="503"/>
      <c r="Q490" s="503"/>
      <c r="R490" s="503"/>
      <c r="S490" s="503"/>
      <c r="T490" s="503"/>
      <c r="U490" s="503"/>
      <c r="V490" s="503"/>
      <c r="W490" s="503"/>
      <c r="X490" s="503"/>
      <c r="Y490" s="503"/>
      <c r="Z490" s="503"/>
    </row>
    <row r="491" ht="12.75" customHeight="1">
      <c r="A491" s="503"/>
      <c r="B491" s="503"/>
      <c r="C491" s="503"/>
      <c r="D491" s="503"/>
      <c r="E491" s="503"/>
      <c r="F491" s="503"/>
      <c r="G491" s="503"/>
      <c r="H491" s="503"/>
      <c r="I491" s="503"/>
      <c r="J491" s="503"/>
      <c r="K491" s="503"/>
      <c r="L491" s="503"/>
      <c r="M491" s="503"/>
      <c r="N491" s="503"/>
      <c r="O491" s="503"/>
      <c r="P491" s="503"/>
      <c r="Q491" s="503"/>
      <c r="R491" s="503"/>
      <c r="S491" s="503"/>
      <c r="T491" s="503"/>
      <c r="U491" s="503"/>
      <c r="V491" s="503"/>
      <c r="W491" s="503"/>
      <c r="X491" s="503"/>
      <c r="Y491" s="503"/>
      <c r="Z491" s="503"/>
    </row>
    <row r="492" ht="12.75" customHeight="1">
      <c r="A492" s="503"/>
      <c r="B492" s="503"/>
      <c r="C492" s="503"/>
      <c r="D492" s="503"/>
      <c r="E492" s="503"/>
      <c r="F492" s="503"/>
      <c r="G492" s="503"/>
      <c r="H492" s="503"/>
      <c r="I492" s="503"/>
      <c r="J492" s="503"/>
      <c r="K492" s="503"/>
      <c r="L492" s="503"/>
      <c r="M492" s="503"/>
      <c r="N492" s="503"/>
      <c r="O492" s="503"/>
      <c r="P492" s="503"/>
      <c r="Q492" s="503"/>
      <c r="R492" s="503"/>
      <c r="S492" s="503"/>
      <c r="T492" s="503"/>
      <c r="U492" s="503"/>
      <c r="V492" s="503"/>
      <c r="W492" s="503"/>
      <c r="X492" s="503"/>
      <c r="Y492" s="503"/>
      <c r="Z492" s="503"/>
    </row>
    <row r="493" ht="12.75" customHeight="1">
      <c r="A493" s="503"/>
      <c r="B493" s="503"/>
      <c r="C493" s="503"/>
      <c r="D493" s="503"/>
      <c r="E493" s="503"/>
      <c r="F493" s="503"/>
      <c r="G493" s="503"/>
      <c r="H493" s="503"/>
      <c r="I493" s="503"/>
      <c r="J493" s="503"/>
      <c r="K493" s="503"/>
      <c r="L493" s="503"/>
      <c r="M493" s="503"/>
      <c r="N493" s="503"/>
      <c r="O493" s="503"/>
      <c r="P493" s="503"/>
      <c r="Q493" s="503"/>
      <c r="R493" s="503"/>
      <c r="S493" s="503"/>
      <c r="T493" s="503"/>
      <c r="U493" s="503"/>
      <c r="V493" s="503"/>
      <c r="W493" s="503"/>
      <c r="X493" s="503"/>
      <c r="Y493" s="503"/>
      <c r="Z493" s="503"/>
    </row>
    <row r="494" ht="12.75" customHeight="1">
      <c r="A494" s="503"/>
      <c r="B494" s="503"/>
      <c r="C494" s="503"/>
      <c r="D494" s="503"/>
      <c r="E494" s="503"/>
      <c r="F494" s="503"/>
      <c r="G494" s="503"/>
      <c r="H494" s="503"/>
      <c r="I494" s="503"/>
      <c r="J494" s="503"/>
      <c r="K494" s="503"/>
      <c r="L494" s="503"/>
      <c r="M494" s="503"/>
      <c r="N494" s="503"/>
      <c r="O494" s="503"/>
      <c r="P494" s="503"/>
      <c r="Q494" s="503"/>
      <c r="R494" s="503"/>
      <c r="S494" s="503"/>
      <c r="T494" s="503"/>
      <c r="U494" s="503"/>
      <c r="V494" s="503"/>
      <c r="W494" s="503"/>
      <c r="X494" s="503"/>
      <c r="Y494" s="503"/>
      <c r="Z494" s="503"/>
    </row>
    <row r="495" ht="12.75" customHeight="1">
      <c r="A495" s="503"/>
      <c r="B495" s="503"/>
      <c r="C495" s="503"/>
      <c r="D495" s="503"/>
      <c r="E495" s="503"/>
      <c r="F495" s="503"/>
      <c r="G495" s="503"/>
      <c r="H495" s="503"/>
      <c r="I495" s="503"/>
      <c r="J495" s="503"/>
      <c r="K495" s="503"/>
      <c r="L495" s="503"/>
      <c r="M495" s="503"/>
      <c r="N495" s="503"/>
      <c r="O495" s="503"/>
      <c r="P495" s="503"/>
      <c r="Q495" s="503"/>
      <c r="R495" s="503"/>
      <c r="S495" s="503"/>
      <c r="T495" s="503"/>
      <c r="U495" s="503"/>
      <c r="V495" s="503"/>
      <c r="W495" s="503"/>
      <c r="X495" s="503"/>
      <c r="Y495" s="503"/>
      <c r="Z495" s="503"/>
    </row>
    <row r="496" ht="12.75" customHeight="1">
      <c r="A496" s="503"/>
      <c r="B496" s="503"/>
      <c r="C496" s="503"/>
      <c r="D496" s="503"/>
      <c r="E496" s="503"/>
      <c r="F496" s="503"/>
      <c r="G496" s="503"/>
      <c r="H496" s="503"/>
      <c r="I496" s="503"/>
      <c r="J496" s="503"/>
      <c r="K496" s="503"/>
      <c r="L496" s="503"/>
      <c r="M496" s="503"/>
      <c r="N496" s="503"/>
      <c r="O496" s="503"/>
      <c r="P496" s="503"/>
      <c r="Q496" s="503"/>
      <c r="R496" s="503"/>
      <c r="S496" s="503"/>
      <c r="T496" s="503"/>
      <c r="U496" s="503"/>
      <c r="V496" s="503"/>
      <c r="W496" s="503"/>
      <c r="X496" s="503"/>
      <c r="Y496" s="503"/>
      <c r="Z496" s="503"/>
    </row>
    <row r="497" ht="12.75" customHeight="1">
      <c r="A497" s="503"/>
      <c r="B497" s="503"/>
      <c r="C497" s="503"/>
      <c r="D497" s="503"/>
      <c r="E497" s="503"/>
      <c r="F497" s="503"/>
      <c r="G497" s="503"/>
      <c r="H497" s="503"/>
      <c r="I497" s="503"/>
      <c r="J497" s="503"/>
      <c r="K497" s="503"/>
      <c r="L497" s="503"/>
      <c r="M497" s="503"/>
      <c r="N497" s="503"/>
      <c r="O497" s="503"/>
      <c r="P497" s="503"/>
      <c r="Q497" s="503"/>
      <c r="R497" s="503"/>
      <c r="S497" s="503"/>
      <c r="T497" s="503"/>
      <c r="U497" s="503"/>
      <c r="V497" s="503"/>
      <c r="W497" s="503"/>
      <c r="X497" s="503"/>
      <c r="Y497" s="503"/>
      <c r="Z497" s="503"/>
    </row>
    <row r="498" ht="12.75" customHeight="1">
      <c r="A498" s="503"/>
      <c r="B498" s="503"/>
      <c r="C498" s="503"/>
      <c r="D498" s="503"/>
      <c r="E498" s="503"/>
      <c r="F498" s="503"/>
      <c r="G498" s="503"/>
      <c r="H498" s="503"/>
      <c r="I498" s="503"/>
      <c r="J498" s="503"/>
      <c r="K498" s="503"/>
      <c r="L498" s="503"/>
      <c r="M498" s="503"/>
      <c r="N498" s="503"/>
      <c r="O498" s="503"/>
      <c r="P498" s="503"/>
      <c r="Q498" s="503"/>
      <c r="R498" s="503"/>
      <c r="S498" s="503"/>
      <c r="T498" s="503"/>
      <c r="U498" s="503"/>
      <c r="V498" s="503"/>
      <c r="W498" s="503"/>
      <c r="X498" s="503"/>
      <c r="Y498" s="503"/>
      <c r="Z498" s="503"/>
    </row>
    <row r="499" ht="12.75" customHeight="1">
      <c r="A499" s="503"/>
      <c r="B499" s="503"/>
      <c r="C499" s="503"/>
      <c r="D499" s="503"/>
      <c r="E499" s="503"/>
      <c r="F499" s="503"/>
      <c r="G499" s="503"/>
      <c r="H499" s="503"/>
      <c r="I499" s="503"/>
      <c r="J499" s="503"/>
      <c r="K499" s="503"/>
      <c r="L499" s="503"/>
      <c r="M499" s="503"/>
      <c r="N499" s="503"/>
      <c r="O499" s="503"/>
      <c r="P499" s="503"/>
      <c r="Q499" s="503"/>
      <c r="R499" s="503"/>
      <c r="S499" s="503"/>
      <c r="T499" s="503"/>
      <c r="U499" s="503"/>
      <c r="V499" s="503"/>
      <c r="W499" s="503"/>
      <c r="X499" s="503"/>
      <c r="Y499" s="503"/>
      <c r="Z499" s="503"/>
    </row>
    <row r="500" ht="12.75" customHeight="1">
      <c r="A500" s="503"/>
      <c r="B500" s="503"/>
      <c r="C500" s="503"/>
      <c r="D500" s="503"/>
      <c r="E500" s="503"/>
      <c r="F500" s="503"/>
      <c r="G500" s="503"/>
      <c r="H500" s="503"/>
      <c r="I500" s="503"/>
      <c r="J500" s="503"/>
      <c r="K500" s="503"/>
      <c r="L500" s="503"/>
      <c r="M500" s="503"/>
      <c r="N500" s="503"/>
      <c r="O500" s="503"/>
      <c r="P500" s="503"/>
      <c r="Q500" s="503"/>
      <c r="R500" s="503"/>
      <c r="S500" s="503"/>
      <c r="T500" s="503"/>
      <c r="U500" s="503"/>
      <c r="V500" s="503"/>
      <c r="W500" s="503"/>
      <c r="X500" s="503"/>
      <c r="Y500" s="503"/>
      <c r="Z500" s="503"/>
    </row>
    <row r="501" ht="12.75" customHeight="1">
      <c r="A501" s="503"/>
      <c r="B501" s="503"/>
      <c r="C501" s="503"/>
      <c r="D501" s="503"/>
      <c r="E501" s="503"/>
      <c r="F501" s="503"/>
      <c r="G501" s="503"/>
      <c r="H501" s="503"/>
      <c r="I501" s="503"/>
      <c r="J501" s="503"/>
      <c r="K501" s="503"/>
      <c r="L501" s="503"/>
      <c r="M501" s="503"/>
      <c r="N501" s="503"/>
      <c r="O501" s="503"/>
      <c r="P501" s="503"/>
      <c r="Q501" s="503"/>
      <c r="R501" s="503"/>
      <c r="S501" s="503"/>
      <c r="T501" s="503"/>
      <c r="U501" s="503"/>
      <c r="V501" s="503"/>
      <c r="W501" s="503"/>
      <c r="X501" s="503"/>
      <c r="Y501" s="503"/>
      <c r="Z501" s="503"/>
    </row>
    <row r="502" ht="12.75" customHeight="1">
      <c r="A502" s="503"/>
      <c r="B502" s="503"/>
      <c r="C502" s="503"/>
      <c r="D502" s="503"/>
      <c r="E502" s="503"/>
      <c r="F502" s="503"/>
      <c r="G502" s="503"/>
      <c r="H502" s="503"/>
      <c r="I502" s="503"/>
      <c r="J502" s="503"/>
      <c r="K502" s="503"/>
      <c r="L502" s="503"/>
      <c r="M502" s="503"/>
      <c r="N502" s="503"/>
      <c r="O502" s="503"/>
      <c r="P502" s="503"/>
      <c r="Q502" s="503"/>
      <c r="R502" s="503"/>
      <c r="S502" s="503"/>
      <c r="T502" s="503"/>
      <c r="U502" s="503"/>
      <c r="V502" s="503"/>
      <c r="W502" s="503"/>
      <c r="X502" s="503"/>
      <c r="Y502" s="503"/>
      <c r="Z502" s="503"/>
    </row>
    <row r="503" ht="12.75" customHeight="1">
      <c r="A503" s="503"/>
      <c r="B503" s="503"/>
      <c r="C503" s="503"/>
      <c r="D503" s="503"/>
      <c r="E503" s="503"/>
      <c r="F503" s="503"/>
      <c r="G503" s="503"/>
      <c r="H503" s="503"/>
      <c r="I503" s="503"/>
      <c r="J503" s="503"/>
      <c r="K503" s="503"/>
      <c r="L503" s="503"/>
      <c r="M503" s="503"/>
      <c r="N503" s="503"/>
      <c r="O503" s="503"/>
      <c r="P503" s="503"/>
      <c r="Q503" s="503"/>
      <c r="R503" s="503"/>
      <c r="S503" s="503"/>
      <c r="T503" s="503"/>
      <c r="U503" s="503"/>
      <c r="V503" s="503"/>
      <c r="W503" s="503"/>
      <c r="X503" s="503"/>
      <c r="Y503" s="503"/>
      <c r="Z503" s="503"/>
    </row>
    <row r="504" ht="12.75" customHeight="1">
      <c r="A504" s="503"/>
      <c r="B504" s="503"/>
      <c r="C504" s="503"/>
      <c r="D504" s="503"/>
      <c r="E504" s="503"/>
      <c r="F504" s="503"/>
      <c r="G504" s="503"/>
      <c r="H504" s="503"/>
      <c r="I504" s="503"/>
      <c r="J504" s="503"/>
      <c r="K504" s="503"/>
      <c r="L504" s="503"/>
      <c r="M504" s="503"/>
      <c r="N504" s="503"/>
      <c r="O504" s="503"/>
      <c r="P504" s="503"/>
      <c r="Q504" s="503"/>
      <c r="R504" s="503"/>
      <c r="S504" s="503"/>
      <c r="T504" s="503"/>
      <c r="U504" s="503"/>
      <c r="V504" s="503"/>
      <c r="W504" s="503"/>
      <c r="X504" s="503"/>
      <c r="Y504" s="503"/>
      <c r="Z504" s="503"/>
    </row>
    <row r="505" ht="12.75" customHeight="1">
      <c r="A505" s="503"/>
      <c r="B505" s="503"/>
      <c r="C505" s="503"/>
      <c r="D505" s="503"/>
      <c r="E505" s="503"/>
      <c r="F505" s="503"/>
      <c r="G505" s="503"/>
      <c r="H505" s="503"/>
      <c r="I505" s="503"/>
      <c r="J505" s="503"/>
      <c r="K505" s="503"/>
      <c r="L505" s="503"/>
      <c r="M505" s="503"/>
      <c r="N505" s="503"/>
      <c r="O505" s="503"/>
      <c r="P505" s="503"/>
      <c r="Q505" s="503"/>
      <c r="R505" s="503"/>
      <c r="S505" s="503"/>
      <c r="T505" s="503"/>
      <c r="U505" s="503"/>
      <c r="V505" s="503"/>
      <c r="W505" s="503"/>
      <c r="X505" s="503"/>
      <c r="Y505" s="503"/>
      <c r="Z505" s="503"/>
    </row>
    <row r="506" ht="12.75" customHeight="1">
      <c r="A506" s="503"/>
      <c r="B506" s="503"/>
      <c r="C506" s="503"/>
      <c r="D506" s="503"/>
      <c r="E506" s="503"/>
      <c r="F506" s="503"/>
      <c r="G506" s="503"/>
      <c r="H506" s="503"/>
      <c r="I506" s="503"/>
      <c r="J506" s="503"/>
      <c r="K506" s="503"/>
      <c r="L506" s="503"/>
      <c r="M506" s="503"/>
      <c r="N506" s="503"/>
      <c r="O506" s="503"/>
      <c r="P506" s="503"/>
      <c r="Q506" s="503"/>
      <c r="R506" s="503"/>
      <c r="S506" s="503"/>
      <c r="T506" s="503"/>
      <c r="U506" s="503"/>
      <c r="V506" s="503"/>
      <c r="W506" s="503"/>
      <c r="X506" s="503"/>
      <c r="Y506" s="503"/>
      <c r="Z506" s="503"/>
    </row>
    <row r="507" ht="12.75" customHeight="1">
      <c r="A507" s="503"/>
      <c r="B507" s="503"/>
      <c r="C507" s="503"/>
      <c r="D507" s="503"/>
      <c r="E507" s="503"/>
      <c r="F507" s="503"/>
      <c r="G507" s="503"/>
      <c r="H507" s="503"/>
      <c r="I507" s="503"/>
      <c r="J507" s="503"/>
      <c r="K507" s="503"/>
      <c r="L507" s="503"/>
      <c r="M507" s="503"/>
      <c r="N507" s="503"/>
      <c r="O507" s="503"/>
      <c r="P507" s="503"/>
      <c r="Q507" s="503"/>
      <c r="R507" s="503"/>
      <c r="S507" s="503"/>
      <c r="T507" s="503"/>
      <c r="U507" s="503"/>
      <c r="V507" s="503"/>
      <c r="W507" s="503"/>
      <c r="X507" s="503"/>
      <c r="Y507" s="503"/>
      <c r="Z507" s="503"/>
    </row>
    <row r="508" ht="12.75" customHeight="1">
      <c r="A508" s="503"/>
      <c r="B508" s="503"/>
      <c r="C508" s="503"/>
      <c r="D508" s="503"/>
      <c r="E508" s="503"/>
      <c r="F508" s="503"/>
      <c r="G508" s="503"/>
      <c r="H508" s="503"/>
      <c r="I508" s="503"/>
      <c r="J508" s="503"/>
      <c r="K508" s="503"/>
      <c r="L508" s="503"/>
      <c r="M508" s="503"/>
      <c r="N508" s="503"/>
      <c r="O508" s="503"/>
      <c r="P508" s="503"/>
      <c r="Q508" s="503"/>
      <c r="R508" s="503"/>
      <c r="S508" s="503"/>
      <c r="T508" s="503"/>
      <c r="U508" s="503"/>
      <c r="V508" s="503"/>
      <c r="W508" s="503"/>
      <c r="X508" s="503"/>
      <c r="Y508" s="503"/>
      <c r="Z508" s="503"/>
    </row>
    <row r="509" ht="12.75" customHeight="1">
      <c r="A509" s="503"/>
      <c r="B509" s="503"/>
      <c r="C509" s="503"/>
      <c r="D509" s="503"/>
      <c r="E509" s="503"/>
      <c r="F509" s="503"/>
      <c r="G509" s="503"/>
      <c r="H509" s="503"/>
      <c r="I509" s="503"/>
      <c r="J509" s="503"/>
      <c r="K509" s="503"/>
      <c r="L509" s="503"/>
      <c r="M509" s="503"/>
      <c r="N509" s="503"/>
      <c r="O509" s="503"/>
      <c r="P509" s="503"/>
      <c r="Q509" s="503"/>
      <c r="R509" s="503"/>
      <c r="S509" s="503"/>
      <c r="T509" s="503"/>
      <c r="U509" s="503"/>
      <c r="V509" s="503"/>
      <c r="W509" s="503"/>
      <c r="X509" s="503"/>
      <c r="Y509" s="503"/>
      <c r="Z509" s="503"/>
    </row>
    <row r="510" ht="12.75" customHeight="1">
      <c r="A510" s="503"/>
      <c r="B510" s="503"/>
      <c r="C510" s="503"/>
      <c r="D510" s="503"/>
      <c r="E510" s="503"/>
      <c r="F510" s="503"/>
      <c r="G510" s="503"/>
      <c r="H510" s="503"/>
      <c r="I510" s="503"/>
      <c r="J510" s="503"/>
      <c r="K510" s="503"/>
      <c r="L510" s="503"/>
      <c r="M510" s="503"/>
      <c r="N510" s="503"/>
      <c r="O510" s="503"/>
      <c r="P510" s="503"/>
      <c r="Q510" s="503"/>
      <c r="R510" s="503"/>
      <c r="S510" s="503"/>
      <c r="T510" s="503"/>
      <c r="U510" s="503"/>
      <c r="V510" s="503"/>
      <c r="W510" s="503"/>
      <c r="X510" s="503"/>
      <c r="Y510" s="503"/>
      <c r="Z510" s="503"/>
    </row>
    <row r="511" ht="12.75" customHeight="1">
      <c r="A511" s="503"/>
      <c r="B511" s="503"/>
      <c r="C511" s="503"/>
      <c r="D511" s="503"/>
      <c r="E511" s="503"/>
      <c r="F511" s="503"/>
      <c r="G511" s="503"/>
      <c r="H511" s="503"/>
      <c r="I511" s="503"/>
      <c r="J511" s="503"/>
      <c r="K511" s="503"/>
      <c r="L511" s="503"/>
      <c r="M511" s="503"/>
      <c r="N511" s="503"/>
      <c r="O511" s="503"/>
      <c r="P511" s="503"/>
      <c r="Q511" s="503"/>
      <c r="R511" s="503"/>
      <c r="S511" s="503"/>
      <c r="T511" s="503"/>
      <c r="U511" s="503"/>
      <c r="V511" s="503"/>
      <c r="W511" s="503"/>
      <c r="X511" s="503"/>
      <c r="Y511" s="503"/>
      <c r="Z511" s="503"/>
    </row>
    <row r="512" ht="12.75" customHeight="1">
      <c r="A512" s="503"/>
      <c r="B512" s="503"/>
      <c r="C512" s="503"/>
      <c r="D512" s="503"/>
      <c r="E512" s="503"/>
      <c r="F512" s="503"/>
      <c r="G512" s="503"/>
      <c r="H512" s="503"/>
      <c r="I512" s="503"/>
      <c r="J512" s="503"/>
      <c r="K512" s="503"/>
      <c r="L512" s="503"/>
      <c r="M512" s="503"/>
      <c r="N512" s="503"/>
      <c r="O512" s="503"/>
      <c r="P512" s="503"/>
      <c r="Q512" s="503"/>
      <c r="R512" s="503"/>
      <c r="S512" s="503"/>
      <c r="T512" s="503"/>
      <c r="U512" s="503"/>
      <c r="V512" s="503"/>
      <c r="W512" s="503"/>
      <c r="X512" s="503"/>
      <c r="Y512" s="503"/>
      <c r="Z512" s="503"/>
    </row>
    <row r="513" ht="12.75" customHeight="1">
      <c r="A513" s="503"/>
      <c r="B513" s="503"/>
      <c r="C513" s="503"/>
      <c r="D513" s="503"/>
      <c r="E513" s="503"/>
      <c r="F513" s="503"/>
      <c r="G513" s="503"/>
      <c r="H513" s="503"/>
      <c r="I513" s="503"/>
      <c r="J513" s="503"/>
      <c r="K513" s="503"/>
      <c r="L513" s="503"/>
      <c r="M513" s="503"/>
      <c r="N513" s="503"/>
      <c r="O513" s="503"/>
      <c r="P513" s="503"/>
      <c r="Q513" s="503"/>
      <c r="R513" s="503"/>
      <c r="S513" s="503"/>
      <c r="T513" s="503"/>
      <c r="U513" s="503"/>
      <c r="V513" s="503"/>
      <c r="W513" s="503"/>
      <c r="X513" s="503"/>
      <c r="Y513" s="503"/>
      <c r="Z513" s="503"/>
    </row>
    <row r="514" ht="12.75" customHeight="1">
      <c r="A514" s="503"/>
      <c r="B514" s="503"/>
      <c r="C514" s="503"/>
      <c r="D514" s="503"/>
      <c r="E514" s="503"/>
      <c r="F514" s="503"/>
      <c r="G514" s="503"/>
      <c r="H514" s="503"/>
      <c r="I514" s="503"/>
      <c r="J514" s="503"/>
      <c r="K514" s="503"/>
      <c r="L514" s="503"/>
      <c r="M514" s="503"/>
      <c r="N514" s="503"/>
      <c r="O514" s="503"/>
      <c r="P514" s="503"/>
      <c r="Q514" s="503"/>
      <c r="R514" s="503"/>
      <c r="S514" s="503"/>
      <c r="T514" s="503"/>
      <c r="U514" s="503"/>
      <c r="V514" s="503"/>
      <c r="W514" s="503"/>
      <c r="X514" s="503"/>
      <c r="Y514" s="503"/>
      <c r="Z514" s="503"/>
    </row>
    <row r="515" ht="12.75" customHeight="1">
      <c r="A515" s="503"/>
      <c r="B515" s="503"/>
      <c r="C515" s="503"/>
      <c r="D515" s="503"/>
      <c r="E515" s="503"/>
      <c r="F515" s="503"/>
      <c r="G515" s="503"/>
      <c r="H515" s="503"/>
      <c r="I515" s="503"/>
      <c r="J515" s="503"/>
      <c r="K515" s="503"/>
      <c r="L515" s="503"/>
      <c r="M515" s="503"/>
      <c r="N515" s="503"/>
      <c r="O515" s="503"/>
      <c r="P515" s="503"/>
      <c r="Q515" s="503"/>
      <c r="R515" s="503"/>
      <c r="S515" s="503"/>
      <c r="T515" s="503"/>
      <c r="U515" s="503"/>
      <c r="V515" s="503"/>
      <c r="W515" s="503"/>
      <c r="X515" s="503"/>
      <c r="Y515" s="503"/>
      <c r="Z515" s="503"/>
    </row>
    <row r="516" ht="12.75" customHeight="1">
      <c r="A516" s="503"/>
      <c r="B516" s="503"/>
      <c r="C516" s="503"/>
      <c r="D516" s="503"/>
      <c r="E516" s="503"/>
      <c r="F516" s="503"/>
      <c r="G516" s="503"/>
      <c r="H516" s="503"/>
      <c r="I516" s="503"/>
      <c r="J516" s="503"/>
      <c r="K516" s="503"/>
      <c r="L516" s="503"/>
      <c r="M516" s="503"/>
      <c r="N516" s="503"/>
      <c r="O516" s="503"/>
      <c r="P516" s="503"/>
      <c r="Q516" s="503"/>
      <c r="R516" s="503"/>
      <c r="S516" s="503"/>
      <c r="T516" s="503"/>
      <c r="U516" s="503"/>
      <c r="V516" s="503"/>
      <c r="W516" s="503"/>
      <c r="X516" s="503"/>
      <c r="Y516" s="503"/>
      <c r="Z516" s="503"/>
    </row>
    <row r="517" ht="12.75" customHeight="1">
      <c r="A517" s="503"/>
      <c r="B517" s="503"/>
      <c r="C517" s="503"/>
      <c r="D517" s="503"/>
      <c r="E517" s="503"/>
      <c r="F517" s="503"/>
      <c r="G517" s="503"/>
      <c r="H517" s="503"/>
      <c r="I517" s="503"/>
      <c r="J517" s="503"/>
      <c r="K517" s="503"/>
      <c r="L517" s="503"/>
      <c r="M517" s="503"/>
      <c r="N517" s="503"/>
      <c r="O517" s="503"/>
      <c r="P517" s="503"/>
      <c r="Q517" s="503"/>
      <c r="R517" s="503"/>
      <c r="S517" s="503"/>
      <c r="T517" s="503"/>
      <c r="U517" s="503"/>
      <c r="V517" s="503"/>
      <c r="W517" s="503"/>
      <c r="X517" s="503"/>
      <c r="Y517" s="503"/>
      <c r="Z517" s="503"/>
    </row>
    <row r="518" ht="12.75" customHeight="1">
      <c r="A518" s="503"/>
      <c r="B518" s="503"/>
      <c r="C518" s="503"/>
      <c r="D518" s="503"/>
      <c r="E518" s="503"/>
      <c r="F518" s="503"/>
      <c r="G518" s="503"/>
      <c r="H518" s="503"/>
      <c r="I518" s="503"/>
      <c r="J518" s="503"/>
      <c r="K518" s="503"/>
      <c r="L518" s="503"/>
      <c r="M518" s="503"/>
      <c r="N518" s="503"/>
      <c r="O518" s="503"/>
      <c r="P518" s="503"/>
      <c r="Q518" s="503"/>
      <c r="R518" s="503"/>
      <c r="S518" s="503"/>
      <c r="T518" s="503"/>
      <c r="U518" s="503"/>
      <c r="V518" s="503"/>
      <c r="W518" s="503"/>
      <c r="X518" s="503"/>
      <c r="Y518" s="503"/>
      <c r="Z518" s="503"/>
    </row>
    <row r="519" ht="12.75" customHeight="1">
      <c r="A519" s="503"/>
      <c r="B519" s="503"/>
      <c r="C519" s="503"/>
      <c r="D519" s="503"/>
      <c r="E519" s="503"/>
      <c r="F519" s="503"/>
      <c r="G519" s="503"/>
      <c r="H519" s="503"/>
      <c r="I519" s="503"/>
      <c r="J519" s="503"/>
      <c r="K519" s="503"/>
      <c r="L519" s="503"/>
      <c r="M519" s="503"/>
      <c r="N519" s="503"/>
      <c r="O519" s="503"/>
      <c r="P519" s="503"/>
      <c r="Q519" s="503"/>
      <c r="R519" s="503"/>
      <c r="S519" s="503"/>
      <c r="T519" s="503"/>
      <c r="U519" s="503"/>
      <c r="V519" s="503"/>
      <c r="W519" s="503"/>
      <c r="X519" s="503"/>
      <c r="Y519" s="503"/>
      <c r="Z519" s="503"/>
    </row>
    <row r="520" ht="12.75" customHeight="1">
      <c r="A520" s="503"/>
      <c r="B520" s="503"/>
      <c r="C520" s="503"/>
      <c r="D520" s="503"/>
      <c r="E520" s="503"/>
      <c r="F520" s="503"/>
      <c r="G520" s="503"/>
      <c r="H520" s="503"/>
      <c r="I520" s="503"/>
      <c r="J520" s="503"/>
      <c r="K520" s="503"/>
      <c r="L520" s="503"/>
      <c r="M520" s="503"/>
      <c r="N520" s="503"/>
      <c r="O520" s="503"/>
      <c r="P520" s="503"/>
      <c r="Q520" s="503"/>
      <c r="R520" s="503"/>
      <c r="S520" s="503"/>
      <c r="T520" s="503"/>
      <c r="U520" s="503"/>
      <c r="V520" s="503"/>
      <c r="W520" s="503"/>
      <c r="X520" s="503"/>
      <c r="Y520" s="503"/>
      <c r="Z520" s="503"/>
    </row>
    <row r="521" ht="12.75" customHeight="1">
      <c r="A521" s="503"/>
      <c r="B521" s="503"/>
      <c r="C521" s="503"/>
      <c r="D521" s="503"/>
      <c r="E521" s="503"/>
      <c r="F521" s="503"/>
      <c r="G521" s="503"/>
      <c r="H521" s="503"/>
      <c r="I521" s="503"/>
      <c r="J521" s="503"/>
      <c r="K521" s="503"/>
      <c r="L521" s="503"/>
      <c r="M521" s="503"/>
      <c r="N521" s="503"/>
      <c r="O521" s="503"/>
      <c r="P521" s="503"/>
      <c r="Q521" s="503"/>
      <c r="R521" s="503"/>
      <c r="S521" s="503"/>
      <c r="T521" s="503"/>
      <c r="U521" s="503"/>
      <c r="V521" s="503"/>
      <c r="W521" s="503"/>
      <c r="X521" s="503"/>
      <c r="Y521" s="503"/>
      <c r="Z521" s="503"/>
    </row>
    <row r="522" ht="12.75" customHeight="1">
      <c r="A522" s="503"/>
      <c r="B522" s="503"/>
      <c r="C522" s="503"/>
      <c r="D522" s="503"/>
      <c r="E522" s="503"/>
      <c r="F522" s="503"/>
      <c r="G522" s="503"/>
      <c r="H522" s="503"/>
      <c r="I522" s="503"/>
      <c r="J522" s="503"/>
      <c r="K522" s="503"/>
      <c r="L522" s="503"/>
      <c r="M522" s="503"/>
      <c r="N522" s="503"/>
      <c r="O522" s="503"/>
      <c r="P522" s="503"/>
      <c r="Q522" s="503"/>
      <c r="R522" s="503"/>
      <c r="S522" s="503"/>
      <c r="T522" s="503"/>
      <c r="U522" s="503"/>
      <c r="V522" s="503"/>
      <c r="W522" s="503"/>
      <c r="X522" s="503"/>
      <c r="Y522" s="503"/>
      <c r="Z522" s="503"/>
    </row>
    <row r="523" ht="12.75" customHeight="1">
      <c r="A523" s="503"/>
      <c r="B523" s="503"/>
      <c r="C523" s="503"/>
      <c r="D523" s="503"/>
      <c r="E523" s="503"/>
      <c r="F523" s="503"/>
      <c r="G523" s="503"/>
      <c r="H523" s="503"/>
      <c r="I523" s="503"/>
      <c r="J523" s="503"/>
      <c r="K523" s="503"/>
      <c r="L523" s="503"/>
      <c r="M523" s="503"/>
      <c r="N523" s="503"/>
      <c r="O523" s="503"/>
      <c r="P523" s="503"/>
      <c r="Q523" s="503"/>
      <c r="R523" s="503"/>
      <c r="S523" s="503"/>
      <c r="T523" s="503"/>
      <c r="U523" s="503"/>
      <c r="V523" s="503"/>
      <c r="W523" s="503"/>
      <c r="X523" s="503"/>
      <c r="Y523" s="503"/>
      <c r="Z523" s="503"/>
    </row>
    <row r="524" ht="12.75" customHeight="1">
      <c r="A524" s="503"/>
      <c r="B524" s="503"/>
      <c r="C524" s="503"/>
      <c r="D524" s="503"/>
      <c r="E524" s="503"/>
      <c r="F524" s="503"/>
      <c r="G524" s="503"/>
      <c r="H524" s="503"/>
      <c r="I524" s="503"/>
      <c r="J524" s="503"/>
      <c r="K524" s="503"/>
      <c r="L524" s="503"/>
      <c r="M524" s="503"/>
      <c r="N524" s="503"/>
      <c r="O524" s="503"/>
      <c r="P524" s="503"/>
      <c r="Q524" s="503"/>
      <c r="R524" s="503"/>
      <c r="S524" s="503"/>
      <c r="T524" s="503"/>
      <c r="U524" s="503"/>
      <c r="V524" s="503"/>
      <c r="W524" s="503"/>
      <c r="X524" s="503"/>
      <c r="Y524" s="503"/>
      <c r="Z524" s="503"/>
    </row>
    <row r="525" ht="12.75" customHeight="1">
      <c r="A525" s="503"/>
      <c r="B525" s="503"/>
      <c r="C525" s="503"/>
      <c r="D525" s="503"/>
      <c r="E525" s="503"/>
      <c r="F525" s="503"/>
      <c r="G525" s="503"/>
      <c r="H525" s="503"/>
      <c r="I525" s="503"/>
      <c r="J525" s="503"/>
      <c r="K525" s="503"/>
      <c r="L525" s="503"/>
      <c r="M525" s="503"/>
      <c r="N525" s="503"/>
      <c r="O525" s="503"/>
      <c r="P525" s="503"/>
      <c r="Q525" s="503"/>
      <c r="R525" s="503"/>
      <c r="S525" s="503"/>
      <c r="T525" s="503"/>
      <c r="U525" s="503"/>
      <c r="V525" s="503"/>
      <c r="W525" s="503"/>
      <c r="X525" s="503"/>
      <c r="Y525" s="503"/>
      <c r="Z525" s="503"/>
    </row>
    <row r="526" ht="12.75" customHeight="1">
      <c r="A526" s="503"/>
      <c r="B526" s="503"/>
      <c r="C526" s="503"/>
      <c r="D526" s="503"/>
      <c r="E526" s="503"/>
      <c r="F526" s="503"/>
      <c r="G526" s="503"/>
      <c r="H526" s="503"/>
      <c r="I526" s="503"/>
      <c r="J526" s="503"/>
      <c r="K526" s="503"/>
      <c r="L526" s="503"/>
      <c r="M526" s="503"/>
      <c r="N526" s="503"/>
      <c r="O526" s="503"/>
      <c r="P526" s="503"/>
      <c r="Q526" s="503"/>
      <c r="R526" s="503"/>
      <c r="S526" s="503"/>
      <c r="T526" s="503"/>
      <c r="U526" s="503"/>
      <c r="V526" s="503"/>
      <c r="W526" s="503"/>
      <c r="X526" s="503"/>
      <c r="Y526" s="503"/>
      <c r="Z526" s="503"/>
    </row>
    <row r="527" ht="12.75" customHeight="1">
      <c r="A527" s="503"/>
      <c r="B527" s="503"/>
      <c r="C527" s="503"/>
      <c r="D527" s="503"/>
      <c r="E527" s="503"/>
      <c r="F527" s="503"/>
      <c r="G527" s="503"/>
      <c r="H527" s="503"/>
      <c r="I527" s="503"/>
      <c r="J527" s="503"/>
      <c r="K527" s="503"/>
      <c r="L527" s="503"/>
      <c r="M527" s="503"/>
      <c r="N527" s="503"/>
      <c r="O527" s="503"/>
      <c r="P527" s="503"/>
      <c r="Q527" s="503"/>
      <c r="R527" s="503"/>
      <c r="S527" s="503"/>
      <c r="T527" s="503"/>
      <c r="U527" s="503"/>
      <c r="V527" s="503"/>
      <c r="W527" s="503"/>
      <c r="X527" s="503"/>
      <c r="Y527" s="503"/>
      <c r="Z527" s="503"/>
    </row>
    <row r="528" ht="12.75" customHeight="1">
      <c r="A528" s="503"/>
      <c r="B528" s="503"/>
      <c r="C528" s="503"/>
      <c r="D528" s="503"/>
      <c r="E528" s="503"/>
      <c r="F528" s="503"/>
      <c r="G528" s="503"/>
      <c r="H528" s="503"/>
      <c r="I528" s="503"/>
      <c r="J528" s="503"/>
      <c r="K528" s="503"/>
      <c r="L528" s="503"/>
      <c r="M528" s="503"/>
      <c r="N528" s="503"/>
      <c r="O528" s="503"/>
      <c r="P528" s="503"/>
      <c r="Q528" s="503"/>
      <c r="R528" s="503"/>
      <c r="S528" s="503"/>
      <c r="T528" s="503"/>
      <c r="U528" s="503"/>
      <c r="V528" s="503"/>
      <c r="W528" s="503"/>
      <c r="X528" s="503"/>
      <c r="Y528" s="503"/>
      <c r="Z528" s="503"/>
    </row>
    <row r="529" ht="12.75" customHeight="1">
      <c r="A529" s="503"/>
      <c r="B529" s="503"/>
      <c r="C529" s="503"/>
      <c r="D529" s="503"/>
      <c r="E529" s="503"/>
      <c r="F529" s="503"/>
      <c r="G529" s="503"/>
      <c r="H529" s="503"/>
      <c r="I529" s="503"/>
      <c r="J529" s="503"/>
      <c r="K529" s="503"/>
      <c r="L529" s="503"/>
      <c r="M529" s="503"/>
      <c r="N529" s="503"/>
      <c r="O529" s="503"/>
      <c r="P529" s="503"/>
      <c r="Q529" s="503"/>
      <c r="R529" s="503"/>
      <c r="S529" s="503"/>
      <c r="T529" s="503"/>
      <c r="U529" s="503"/>
      <c r="V529" s="503"/>
      <c r="W529" s="503"/>
      <c r="X529" s="503"/>
      <c r="Y529" s="503"/>
      <c r="Z529" s="503"/>
    </row>
    <row r="530" ht="12.75" customHeight="1">
      <c r="A530" s="503"/>
      <c r="B530" s="503"/>
      <c r="C530" s="503"/>
      <c r="D530" s="503"/>
      <c r="E530" s="503"/>
      <c r="F530" s="503"/>
      <c r="G530" s="503"/>
      <c r="H530" s="503"/>
      <c r="I530" s="503"/>
      <c r="J530" s="503"/>
      <c r="K530" s="503"/>
      <c r="L530" s="503"/>
      <c r="M530" s="503"/>
      <c r="N530" s="503"/>
      <c r="O530" s="503"/>
      <c r="P530" s="503"/>
      <c r="Q530" s="503"/>
      <c r="R530" s="503"/>
      <c r="S530" s="503"/>
      <c r="T530" s="503"/>
      <c r="U530" s="503"/>
      <c r="V530" s="503"/>
      <c r="W530" s="503"/>
      <c r="X530" s="503"/>
      <c r="Y530" s="503"/>
      <c r="Z530" s="503"/>
    </row>
    <row r="531" ht="12.75" customHeight="1">
      <c r="A531" s="503"/>
      <c r="B531" s="503"/>
      <c r="C531" s="503"/>
      <c r="D531" s="503"/>
      <c r="E531" s="503"/>
      <c r="F531" s="503"/>
      <c r="G531" s="503"/>
      <c r="H531" s="503"/>
      <c r="I531" s="503"/>
      <c r="J531" s="503"/>
      <c r="K531" s="503"/>
      <c r="L531" s="503"/>
      <c r="M531" s="503"/>
      <c r="N531" s="503"/>
      <c r="O531" s="503"/>
      <c r="P531" s="503"/>
      <c r="Q531" s="503"/>
      <c r="R531" s="503"/>
      <c r="S531" s="503"/>
      <c r="T531" s="503"/>
      <c r="U531" s="503"/>
      <c r="V531" s="503"/>
      <c r="W531" s="503"/>
      <c r="X531" s="503"/>
      <c r="Y531" s="503"/>
      <c r="Z531" s="503"/>
    </row>
    <row r="532" ht="12.75" customHeight="1">
      <c r="A532" s="503"/>
      <c r="B532" s="503"/>
      <c r="C532" s="503"/>
      <c r="D532" s="503"/>
      <c r="E532" s="503"/>
      <c r="F532" s="503"/>
      <c r="G532" s="503"/>
      <c r="H532" s="503"/>
      <c r="I532" s="503"/>
      <c r="J532" s="503"/>
      <c r="K532" s="503"/>
      <c r="L532" s="503"/>
      <c r="M532" s="503"/>
      <c r="N532" s="503"/>
      <c r="O532" s="503"/>
      <c r="P532" s="503"/>
      <c r="Q532" s="503"/>
      <c r="R532" s="503"/>
      <c r="S532" s="503"/>
      <c r="T532" s="503"/>
      <c r="U532" s="503"/>
      <c r="V532" s="503"/>
      <c r="W532" s="503"/>
      <c r="X532" s="503"/>
      <c r="Y532" s="503"/>
      <c r="Z532" s="503"/>
    </row>
    <row r="533" ht="12.75" customHeight="1">
      <c r="A533" s="503"/>
      <c r="B533" s="503"/>
      <c r="C533" s="503"/>
      <c r="D533" s="503"/>
      <c r="E533" s="503"/>
      <c r="F533" s="503"/>
      <c r="G533" s="503"/>
      <c r="H533" s="503"/>
      <c r="I533" s="503"/>
      <c r="J533" s="503"/>
      <c r="K533" s="503"/>
      <c r="L533" s="503"/>
      <c r="M533" s="503"/>
      <c r="N533" s="503"/>
      <c r="O533" s="503"/>
      <c r="P533" s="503"/>
      <c r="Q533" s="503"/>
      <c r="R533" s="503"/>
      <c r="S533" s="503"/>
      <c r="T533" s="503"/>
      <c r="U533" s="503"/>
      <c r="V533" s="503"/>
      <c r="W533" s="503"/>
      <c r="X533" s="503"/>
      <c r="Y533" s="503"/>
      <c r="Z533" s="503"/>
    </row>
    <row r="534" ht="12.75" customHeight="1">
      <c r="A534" s="503"/>
      <c r="B534" s="503"/>
      <c r="C534" s="503"/>
      <c r="D534" s="503"/>
      <c r="E534" s="503"/>
      <c r="F534" s="503"/>
      <c r="G534" s="503"/>
      <c r="H534" s="503"/>
      <c r="I534" s="503"/>
      <c r="J534" s="503"/>
      <c r="K534" s="503"/>
      <c r="L534" s="503"/>
      <c r="M534" s="503"/>
      <c r="N534" s="503"/>
      <c r="O534" s="503"/>
      <c r="P534" s="503"/>
      <c r="Q534" s="503"/>
      <c r="R534" s="503"/>
      <c r="S534" s="503"/>
      <c r="T534" s="503"/>
      <c r="U534" s="503"/>
      <c r="V534" s="503"/>
      <c r="W534" s="503"/>
      <c r="X534" s="503"/>
      <c r="Y534" s="503"/>
      <c r="Z534" s="503"/>
    </row>
    <row r="535" ht="12.75" customHeight="1">
      <c r="A535" s="503"/>
      <c r="B535" s="503"/>
      <c r="C535" s="503"/>
      <c r="D535" s="503"/>
      <c r="E535" s="503"/>
      <c r="F535" s="503"/>
      <c r="G535" s="503"/>
      <c r="H535" s="503"/>
      <c r="I535" s="503"/>
      <c r="J535" s="503"/>
      <c r="K535" s="503"/>
      <c r="L535" s="503"/>
      <c r="M535" s="503"/>
      <c r="N535" s="503"/>
      <c r="O535" s="503"/>
      <c r="P535" s="503"/>
      <c r="Q535" s="503"/>
      <c r="R535" s="503"/>
      <c r="S535" s="503"/>
      <c r="T535" s="503"/>
      <c r="U535" s="503"/>
      <c r="V535" s="503"/>
      <c r="W535" s="503"/>
      <c r="X535" s="503"/>
      <c r="Y535" s="503"/>
      <c r="Z535" s="503"/>
    </row>
    <row r="536" ht="12.75" customHeight="1">
      <c r="A536" s="503"/>
      <c r="B536" s="503"/>
      <c r="C536" s="503"/>
      <c r="D536" s="503"/>
      <c r="E536" s="503"/>
      <c r="F536" s="503"/>
      <c r="G536" s="503"/>
      <c r="H536" s="503"/>
      <c r="I536" s="503"/>
      <c r="J536" s="503"/>
      <c r="K536" s="503"/>
      <c r="L536" s="503"/>
      <c r="M536" s="503"/>
      <c r="N536" s="503"/>
      <c r="O536" s="503"/>
      <c r="P536" s="503"/>
      <c r="Q536" s="503"/>
      <c r="R536" s="503"/>
      <c r="S536" s="503"/>
      <c r="T536" s="503"/>
      <c r="U536" s="503"/>
      <c r="V536" s="503"/>
      <c r="W536" s="503"/>
      <c r="X536" s="503"/>
      <c r="Y536" s="503"/>
      <c r="Z536" s="503"/>
    </row>
    <row r="537" ht="12.75" customHeight="1">
      <c r="A537" s="503"/>
      <c r="B537" s="503"/>
      <c r="C537" s="503"/>
      <c r="D537" s="503"/>
      <c r="E537" s="503"/>
      <c r="F537" s="503"/>
      <c r="G537" s="503"/>
      <c r="H537" s="503"/>
      <c r="I537" s="503"/>
      <c r="J537" s="503"/>
      <c r="K537" s="503"/>
      <c r="L537" s="503"/>
      <c r="M537" s="503"/>
      <c r="N537" s="503"/>
      <c r="O537" s="503"/>
      <c r="P537" s="503"/>
      <c r="Q537" s="503"/>
      <c r="R537" s="503"/>
      <c r="S537" s="503"/>
      <c r="T537" s="503"/>
      <c r="U537" s="503"/>
      <c r="V537" s="503"/>
      <c r="W537" s="503"/>
      <c r="X537" s="503"/>
      <c r="Y537" s="503"/>
      <c r="Z537" s="503"/>
    </row>
    <row r="538" ht="12.75" customHeight="1">
      <c r="A538" s="503"/>
      <c r="B538" s="503"/>
      <c r="C538" s="503"/>
      <c r="D538" s="503"/>
      <c r="E538" s="503"/>
      <c r="F538" s="503"/>
      <c r="G538" s="503"/>
      <c r="H538" s="503"/>
      <c r="I538" s="503"/>
      <c r="J538" s="503"/>
      <c r="K538" s="503"/>
      <c r="L538" s="503"/>
      <c r="M538" s="503"/>
      <c r="N538" s="503"/>
      <c r="O538" s="503"/>
      <c r="P538" s="503"/>
      <c r="Q538" s="503"/>
      <c r="R538" s="503"/>
      <c r="S538" s="503"/>
      <c r="T538" s="503"/>
      <c r="U538" s="503"/>
      <c r="V538" s="503"/>
      <c r="W538" s="503"/>
      <c r="X538" s="503"/>
      <c r="Y538" s="503"/>
      <c r="Z538" s="503"/>
    </row>
    <row r="539" ht="12.75" customHeight="1">
      <c r="A539" s="503"/>
      <c r="B539" s="503"/>
      <c r="C539" s="503"/>
      <c r="D539" s="503"/>
      <c r="E539" s="503"/>
      <c r="F539" s="503"/>
      <c r="G539" s="503"/>
      <c r="H539" s="503"/>
      <c r="I539" s="503"/>
      <c r="J539" s="503"/>
      <c r="K539" s="503"/>
      <c r="L539" s="503"/>
      <c r="M539" s="503"/>
      <c r="N539" s="503"/>
      <c r="O539" s="503"/>
      <c r="P539" s="503"/>
      <c r="Q539" s="503"/>
      <c r="R539" s="503"/>
      <c r="S539" s="503"/>
      <c r="T539" s="503"/>
      <c r="U539" s="503"/>
      <c r="V539" s="503"/>
      <c r="W539" s="503"/>
      <c r="X539" s="503"/>
      <c r="Y539" s="503"/>
      <c r="Z539" s="503"/>
    </row>
    <row r="540" ht="12.75" customHeight="1">
      <c r="A540" s="503"/>
      <c r="B540" s="503"/>
      <c r="C540" s="503"/>
      <c r="D540" s="503"/>
      <c r="E540" s="503"/>
      <c r="F540" s="503"/>
      <c r="G540" s="503"/>
      <c r="H540" s="503"/>
      <c r="I540" s="503"/>
      <c r="J540" s="503"/>
      <c r="K540" s="503"/>
      <c r="L540" s="503"/>
      <c r="M540" s="503"/>
      <c r="N540" s="503"/>
      <c r="O540" s="503"/>
      <c r="P540" s="503"/>
      <c r="Q540" s="503"/>
      <c r="R540" s="503"/>
      <c r="S540" s="503"/>
      <c r="T540" s="503"/>
      <c r="U540" s="503"/>
      <c r="V540" s="503"/>
      <c r="W540" s="503"/>
      <c r="X540" s="503"/>
      <c r="Y540" s="503"/>
      <c r="Z540" s="503"/>
    </row>
    <row r="541" ht="12.75" customHeight="1">
      <c r="A541" s="503"/>
      <c r="B541" s="503"/>
      <c r="C541" s="503"/>
      <c r="D541" s="503"/>
      <c r="E541" s="503"/>
      <c r="F541" s="503"/>
      <c r="G541" s="503"/>
      <c r="H541" s="503"/>
      <c r="I541" s="503"/>
      <c r="J541" s="503"/>
      <c r="K541" s="503"/>
      <c r="L541" s="503"/>
      <c r="M541" s="503"/>
      <c r="N541" s="503"/>
      <c r="O541" s="503"/>
      <c r="P541" s="503"/>
      <c r="Q541" s="503"/>
      <c r="R541" s="503"/>
      <c r="S541" s="503"/>
      <c r="T541" s="503"/>
      <c r="U541" s="503"/>
      <c r="V541" s="503"/>
      <c r="W541" s="503"/>
      <c r="X541" s="503"/>
      <c r="Y541" s="503"/>
      <c r="Z541" s="503"/>
    </row>
    <row r="542" ht="12.75" customHeight="1">
      <c r="A542" s="503"/>
      <c r="B542" s="503"/>
      <c r="C542" s="503"/>
      <c r="D542" s="503"/>
      <c r="E542" s="503"/>
      <c r="F542" s="503"/>
      <c r="G542" s="503"/>
      <c r="H542" s="503"/>
      <c r="I542" s="503"/>
      <c r="J542" s="503"/>
      <c r="K542" s="503"/>
      <c r="L542" s="503"/>
      <c r="M542" s="503"/>
      <c r="N542" s="503"/>
      <c r="O542" s="503"/>
      <c r="P542" s="503"/>
      <c r="Q542" s="503"/>
      <c r="R542" s="503"/>
      <c r="S542" s="503"/>
      <c r="T542" s="503"/>
      <c r="U542" s="503"/>
      <c r="V542" s="503"/>
      <c r="W542" s="503"/>
      <c r="X542" s="503"/>
      <c r="Y542" s="503"/>
      <c r="Z542" s="503"/>
    </row>
    <row r="543" ht="12.75" customHeight="1">
      <c r="A543" s="503"/>
      <c r="B543" s="503"/>
      <c r="C543" s="503"/>
      <c r="D543" s="503"/>
      <c r="E543" s="503"/>
      <c r="F543" s="503"/>
      <c r="G543" s="503"/>
      <c r="H543" s="503"/>
      <c r="I543" s="503"/>
      <c r="J543" s="503"/>
      <c r="K543" s="503"/>
      <c r="L543" s="503"/>
      <c r="M543" s="503"/>
      <c r="N543" s="503"/>
      <c r="O543" s="503"/>
      <c r="P543" s="503"/>
      <c r="Q543" s="503"/>
      <c r="R543" s="503"/>
      <c r="S543" s="503"/>
      <c r="T543" s="503"/>
      <c r="U543" s="503"/>
      <c r="V543" s="503"/>
      <c r="W543" s="503"/>
      <c r="X543" s="503"/>
      <c r="Y543" s="503"/>
      <c r="Z543" s="503"/>
    </row>
    <row r="544" ht="12.75" customHeight="1">
      <c r="A544" s="503"/>
      <c r="B544" s="503"/>
      <c r="C544" s="503"/>
      <c r="D544" s="503"/>
      <c r="E544" s="503"/>
      <c r="F544" s="503"/>
      <c r="G544" s="503"/>
      <c r="H544" s="503"/>
      <c r="I544" s="503"/>
      <c r="J544" s="503"/>
      <c r="K544" s="503"/>
      <c r="L544" s="503"/>
      <c r="M544" s="503"/>
      <c r="N544" s="503"/>
      <c r="O544" s="503"/>
      <c r="P544" s="503"/>
      <c r="Q544" s="503"/>
      <c r="R544" s="503"/>
      <c r="S544" s="503"/>
      <c r="T544" s="503"/>
      <c r="U544" s="503"/>
      <c r="V544" s="503"/>
      <c r="W544" s="503"/>
      <c r="X544" s="503"/>
      <c r="Y544" s="503"/>
      <c r="Z544" s="503"/>
    </row>
    <row r="545" ht="12.75" customHeight="1">
      <c r="A545" s="503"/>
      <c r="B545" s="503"/>
      <c r="C545" s="503"/>
      <c r="D545" s="503"/>
      <c r="E545" s="503"/>
      <c r="F545" s="503"/>
      <c r="G545" s="503"/>
      <c r="H545" s="503"/>
      <c r="I545" s="503"/>
      <c r="J545" s="503"/>
      <c r="K545" s="503"/>
      <c r="L545" s="503"/>
      <c r="M545" s="503"/>
      <c r="N545" s="503"/>
      <c r="O545" s="503"/>
      <c r="P545" s="503"/>
      <c r="Q545" s="503"/>
      <c r="R545" s="503"/>
      <c r="S545" s="503"/>
      <c r="T545" s="503"/>
      <c r="U545" s="503"/>
      <c r="V545" s="503"/>
      <c r="W545" s="503"/>
      <c r="X545" s="503"/>
      <c r="Y545" s="503"/>
      <c r="Z545" s="503"/>
    </row>
    <row r="546" ht="12.75" customHeight="1">
      <c r="A546" s="503"/>
      <c r="B546" s="503"/>
      <c r="C546" s="503"/>
      <c r="D546" s="503"/>
      <c r="E546" s="503"/>
      <c r="F546" s="503"/>
      <c r="G546" s="503"/>
      <c r="H546" s="503"/>
      <c r="I546" s="503"/>
      <c r="J546" s="503"/>
      <c r="K546" s="503"/>
      <c r="L546" s="503"/>
      <c r="M546" s="503"/>
      <c r="N546" s="503"/>
      <c r="O546" s="503"/>
      <c r="P546" s="503"/>
      <c r="Q546" s="503"/>
      <c r="R546" s="503"/>
      <c r="S546" s="503"/>
      <c r="T546" s="503"/>
      <c r="U546" s="503"/>
      <c r="V546" s="503"/>
      <c r="W546" s="503"/>
      <c r="X546" s="503"/>
      <c r="Y546" s="503"/>
      <c r="Z546" s="503"/>
    </row>
    <row r="547" ht="12.75" customHeight="1">
      <c r="A547" s="503"/>
      <c r="B547" s="503"/>
      <c r="C547" s="503"/>
      <c r="D547" s="503"/>
      <c r="E547" s="503"/>
      <c r="F547" s="503"/>
      <c r="G547" s="503"/>
      <c r="H547" s="503"/>
      <c r="I547" s="503"/>
      <c r="J547" s="503"/>
      <c r="K547" s="503"/>
      <c r="L547" s="503"/>
      <c r="M547" s="503"/>
      <c r="N547" s="503"/>
      <c r="O547" s="503"/>
      <c r="P547" s="503"/>
      <c r="Q547" s="503"/>
      <c r="R547" s="503"/>
      <c r="S547" s="503"/>
      <c r="T547" s="503"/>
      <c r="U547" s="503"/>
      <c r="V547" s="503"/>
      <c r="W547" s="503"/>
      <c r="X547" s="503"/>
      <c r="Y547" s="503"/>
      <c r="Z547" s="503"/>
    </row>
    <row r="548" ht="12.75" customHeight="1">
      <c r="A548" s="503"/>
      <c r="B548" s="503"/>
      <c r="C548" s="503"/>
      <c r="D548" s="503"/>
      <c r="E548" s="503"/>
      <c r="F548" s="503"/>
      <c r="G548" s="503"/>
      <c r="H548" s="503"/>
      <c r="I548" s="503"/>
      <c r="J548" s="503"/>
      <c r="K548" s="503"/>
      <c r="L548" s="503"/>
      <c r="M548" s="503"/>
      <c r="N548" s="503"/>
      <c r="O548" s="503"/>
      <c r="P548" s="503"/>
      <c r="Q548" s="503"/>
      <c r="R548" s="503"/>
      <c r="S548" s="503"/>
      <c r="T548" s="503"/>
      <c r="U548" s="503"/>
      <c r="V548" s="503"/>
      <c r="W548" s="503"/>
      <c r="X548" s="503"/>
      <c r="Y548" s="503"/>
      <c r="Z548" s="503"/>
    </row>
    <row r="549" ht="12.75" customHeight="1">
      <c r="A549" s="503"/>
      <c r="B549" s="503"/>
      <c r="C549" s="503"/>
      <c r="D549" s="503"/>
      <c r="E549" s="503"/>
      <c r="F549" s="503"/>
      <c r="G549" s="503"/>
      <c r="H549" s="503"/>
      <c r="I549" s="503"/>
      <c r="J549" s="503"/>
      <c r="K549" s="503"/>
      <c r="L549" s="503"/>
      <c r="M549" s="503"/>
      <c r="N549" s="503"/>
      <c r="O549" s="503"/>
      <c r="P549" s="503"/>
      <c r="Q549" s="503"/>
      <c r="R549" s="503"/>
      <c r="S549" s="503"/>
      <c r="T549" s="503"/>
      <c r="U549" s="503"/>
      <c r="V549" s="503"/>
      <c r="W549" s="503"/>
      <c r="X549" s="503"/>
      <c r="Y549" s="503"/>
      <c r="Z549" s="503"/>
    </row>
    <row r="550" ht="12.75" customHeight="1">
      <c r="A550" s="503"/>
      <c r="B550" s="503"/>
      <c r="C550" s="503"/>
      <c r="D550" s="503"/>
      <c r="E550" s="503"/>
      <c r="F550" s="503"/>
      <c r="G550" s="503"/>
      <c r="H550" s="503"/>
      <c r="I550" s="503"/>
      <c r="J550" s="503"/>
      <c r="K550" s="503"/>
      <c r="L550" s="503"/>
      <c r="M550" s="503"/>
      <c r="N550" s="503"/>
      <c r="O550" s="503"/>
      <c r="P550" s="503"/>
      <c r="Q550" s="503"/>
      <c r="R550" s="503"/>
      <c r="S550" s="503"/>
      <c r="T550" s="503"/>
      <c r="U550" s="503"/>
      <c r="V550" s="503"/>
      <c r="W550" s="503"/>
      <c r="X550" s="503"/>
      <c r="Y550" s="503"/>
      <c r="Z550" s="503"/>
    </row>
    <row r="551" ht="12.75" customHeight="1">
      <c r="A551" s="503"/>
      <c r="B551" s="503"/>
      <c r="C551" s="503"/>
      <c r="D551" s="503"/>
      <c r="E551" s="503"/>
      <c r="F551" s="503"/>
      <c r="G551" s="503"/>
      <c r="H551" s="503"/>
      <c r="I551" s="503"/>
      <c r="J551" s="503"/>
      <c r="K551" s="503"/>
      <c r="L551" s="503"/>
      <c r="M551" s="503"/>
      <c r="N551" s="503"/>
      <c r="O551" s="503"/>
      <c r="P551" s="503"/>
      <c r="Q551" s="503"/>
      <c r="R551" s="503"/>
      <c r="S551" s="503"/>
      <c r="T551" s="503"/>
      <c r="U551" s="503"/>
      <c r="V551" s="503"/>
      <c r="W551" s="503"/>
      <c r="X551" s="503"/>
      <c r="Y551" s="503"/>
      <c r="Z551" s="503"/>
    </row>
    <row r="552" ht="12.75" customHeight="1">
      <c r="A552" s="503"/>
      <c r="B552" s="503"/>
      <c r="C552" s="503"/>
      <c r="D552" s="503"/>
      <c r="E552" s="503"/>
      <c r="F552" s="503"/>
      <c r="G552" s="503"/>
      <c r="H552" s="503"/>
      <c r="I552" s="503"/>
      <c r="J552" s="503"/>
      <c r="K552" s="503"/>
      <c r="L552" s="503"/>
      <c r="M552" s="503"/>
      <c r="N552" s="503"/>
      <c r="O552" s="503"/>
      <c r="P552" s="503"/>
      <c r="Q552" s="503"/>
      <c r="R552" s="503"/>
      <c r="S552" s="503"/>
      <c r="T552" s="503"/>
      <c r="U552" s="503"/>
      <c r="V552" s="503"/>
      <c r="W552" s="503"/>
      <c r="X552" s="503"/>
      <c r="Y552" s="503"/>
      <c r="Z552" s="503"/>
    </row>
    <row r="553" ht="12.75" customHeight="1">
      <c r="A553" s="503"/>
      <c r="B553" s="503"/>
      <c r="C553" s="503"/>
      <c r="D553" s="503"/>
      <c r="E553" s="503"/>
      <c r="F553" s="503"/>
      <c r="G553" s="503"/>
      <c r="H553" s="503"/>
      <c r="I553" s="503"/>
      <c r="J553" s="503"/>
      <c r="K553" s="503"/>
      <c r="L553" s="503"/>
      <c r="M553" s="503"/>
      <c r="N553" s="503"/>
      <c r="O553" s="503"/>
      <c r="P553" s="503"/>
      <c r="Q553" s="503"/>
      <c r="R553" s="503"/>
      <c r="S553" s="503"/>
      <c r="T553" s="503"/>
      <c r="U553" s="503"/>
      <c r="V553" s="503"/>
      <c r="W553" s="503"/>
      <c r="X553" s="503"/>
      <c r="Y553" s="503"/>
      <c r="Z553" s="503"/>
    </row>
    <row r="554" ht="12.75" customHeight="1">
      <c r="A554" s="503"/>
      <c r="B554" s="503"/>
      <c r="C554" s="503"/>
      <c r="D554" s="503"/>
      <c r="E554" s="503"/>
      <c r="F554" s="503"/>
      <c r="G554" s="503"/>
      <c r="H554" s="503"/>
      <c r="I554" s="503"/>
      <c r="J554" s="503"/>
      <c r="K554" s="503"/>
      <c r="L554" s="503"/>
      <c r="M554" s="503"/>
      <c r="N554" s="503"/>
      <c r="O554" s="503"/>
      <c r="P554" s="503"/>
      <c r="Q554" s="503"/>
      <c r="R554" s="503"/>
      <c r="S554" s="503"/>
      <c r="T554" s="503"/>
      <c r="U554" s="503"/>
      <c r="V554" s="503"/>
      <c r="W554" s="503"/>
      <c r="X554" s="503"/>
      <c r="Y554" s="503"/>
      <c r="Z554" s="503"/>
    </row>
    <row r="555" ht="12.75" customHeight="1">
      <c r="A555" s="503"/>
      <c r="B555" s="503"/>
      <c r="C555" s="503"/>
      <c r="D555" s="503"/>
      <c r="E555" s="503"/>
      <c r="F555" s="503"/>
      <c r="G555" s="503"/>
      <c r="H555" s="503"/>
      <c r="I555" s="503"/>
      <c r="J555" s="503"/>
      <c r="K555" s="503"/>
      <c r="L555" s="503"/>
      <c r="M555" s="503"/>
      <c r="N555" s="503"/>
      <c r="O555" s="503"/>
      <c r="P555" s="503"/>
      <c r="Q555" s="503"/>
      <c r="R555" s="503"/>
      <c r="S555" s="503"/>
      <c r="T555" s="503"/>
      <c r="U555" s="503"/>
      <c r="V555" s="503"/>
      <c r="W555" s="503"/>
      <c r="X555" s="503"/>
      <c r="Y555" s="503"/>
      <c r="Z555" s="503"/>
    </row>
    <row r="556" ht="12.75" customHeight="1">
      <c r="A556" s="503"/>
      <c r="B556" s="503"/>
      <c r="C556" s="503"/>
      <c r="D556" s="503"/>
      <c r="E556" s="503"/>
      <c r="F556" s="503"/>
      <c r="G556" s="503"/>
      <c r="H556" s="503"/>
      <c r="I556" s="503"/>
      <c r="J556" s="503"/>
      <c r="K556" s="503"/>
      <c r="L556" s="503"/>
      <c r="M556" s="503"/>
      <c r="N556" s="503"/>
      <c r="O556" s="503"/>
      <c r="P556" s="503"/>
      <c r="Q556" s="503"/>
      <c r="R556" s="503"/>
      <c r="S556" s="503"/>
      <c r="T556" s="503"/>
      <c r="U556" s="503"/>
      <c r="V556" s="503"/>
      <c r="W556" s="503"/>
      <c r="X556" s="503"/>
      <c r="Y556" s="503"/>
      <c r="Z556" s="503"/>
    </row>
    <row r="557" ht="12.75" customHeight="1">
      <c r="A557" s="503"/>
      <c r="B557" s="503"/>
      <c r="C557" s="503"/>
      <c r="D557" s="503"/>
      <c r="E557" s="503"/>
      <c r="F557" s="503"/>
      <c r="G557" s="503"/>
      <c r="H557" s="503"/>
      <c r="I557" s="503"/>
      <c r="J557" s="503"/>
      <c r="K557" s="503"/>
      <c r="L557" s="503"/>
      <c r="M557" s="503"/>
      <c r="N557" s="503"/>
      <c r="O557" s="503"/>
      <c r="P557" s="503"/>
      <c r="Q557" s="503"/>
      <c r="R557" s="503"/>
      <c r="S557" s="503"/>
      <c r="T557" s="503"/>
      <c r="U557" s="503"/>
      <c r="V557" s="503"/>
      <c r="W557" s="503"/>
      <c r="X557" s="503"/>
      <c r="Y557" s="503"/>
      <c r="Z557" s="503"/>
    </row>
    <row r="558" ht="12.75" customHeight="1">
      <c r="A558" s="503"/>
      <c r="B558" s="503"/>
      <c r="C558" s="503"/>
      <c r="D558" s="503"/>
      <c r="E558" s="503"/>
      <c r="F558" s="503"/>
      <c r="G558" s="503"/>
      <c r="H558" s="503"/>
      <c r="I558" s="503"/>
      <c r="J558" s="503"/>
      <c r="K558" s="503"/>
      <c r="L558" s="503"/>
      <c r="M558" s="503"/>
      <c r="N558" s="503"/>
      <c r="O558" s="503"/>
      <c r="P558" s="503"/>
      <c r="Q558" s="503"/>
      <c r="R558" s="503"/>
      <c r="S558" s="503"/>
      <c r="T558" s="503"/>
      <c r="U558" s="503"/>
      <c r="V558" s="503"/>
      <c r="W558" s="503"/>
      <c r="X558" s="503"/>
      <c r="Y558" s="503"/>
      <c r="Z558" s="503"/>
    </row>
    <row r="559" ht="12.75" customHeight="1">
      <c r="A559" s="503"/>
      <c r="B559" s="503"/>
      <c r="C559" s="503"/>
      <c r="D559" s="503"/>
      <c r="E559" s="503"/>
      <c r="F559" s="503"/>
      <c r="G559" s="503"/>
      <c r="H559" s="503"/>
      <c r="I559" s="503"/>
      <c r="J559" s="503"/>
      <c r="K559" s="503"/>
      <c r="L559" s="503"/>
      <c r="M559" s="503"/>
      <c r="N559" s="503"/>
      <c r="O559" s="503"/>
      <c r="P559" s="503"/>
      <c r="Q559" s="503"/>
      <c r="R559" s="503"/>
      <c r="S559" s="503"/>
      <c r="T559" s="503"/>
      <c r="U559" s="503"/>
      <c r="V559" s="503"/>
      <c r="W559" s="503"/>
      <c r="X559" s="503"/>
      <c r="Y559" s="503"/>
      <c r="Z559" s="503"/>
    </row>
    <row r="560" ht="12.75" customHeight="1">
      <c r="A560" s="503"/>
      <c r="B560" s="503"/>
      <c r="C560" s="503"/>
      <c r="D560" s="503"/>
      <c r="E560" s="503"/>
      <c r="F560" s="503"/>
      <c r="G560" s="503"/>
      <c r="H560" s="503"/>
      <c r="I560" s="503"/>
      <c r="J560" s="503"/>
      <c r="K560" s="503"/>
      <c r="L560" s="503"/>
      <c r="M560" s="503"/>
      <c r="N560" s="503"/>
      <c r="O560" s="503"/>
      <c r="P560" s="503"/>
      <c r="Q560" s="503"/>
      <c r="R560" s="503"/>
      <c r="S560" s="503"/>
      <c r="T560" s="503"/>
      <c r="U560" s="503"/>
      <c r="V560" s="503"/>
      <c r="W560" s="503"/>
      <c r="X560" s="503"/>
      <c r="Y560" s="503"/>
      <c r="Z560" s="503"/>
    </row>
    <row r="561" ht="12.75" customHeight="1">
      <c r="A561" s="503"/>
      <c r="B561" s="503"/>
      <c r="C561" s="503"/>
      <c r="D561" s="503"/>
      <c r="E561" s="503"/>
      <c r="F561" s="503"/>
      <c r="G561" s="503"/>
      <c r="H561" s="503"/>
      <c r="I561" s="503"/>
      <c r="J561" s="503"/>
      <c r="K561" s="503"/>
      <c r="L561" s="503"/>
      <c r="M561" s="503"/>
      <c r="N561" s="503"/>
      <c r="O561" s="503"/>
      <c r="P561" s="503"/>
      <c r="Q561" s="503"/>
      <c r="R561" s="503"/>
      <c r="S561" s="503"/>
      <c r="T561" s="503"/>
      <c r="U561" s="503"/>
      <c r="V561" s="503"/>
      <c r="W561" s="503"/>
      <c r="X561" s="503"/>
      <c r="Y561" s="503"/>
      <c r="Z561" s="503"/>
    </row>
    <row r="562" ht="12.75" customHeight="1">
      <c r="A562" s="503"/>
      <c r="B562" s="503"/>
      <c r="C562" s="503"/>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row>
    <row r="563" ht="12.75" customHeight="1">
      <c r="A563" s="503"/>
      <c r="B563" s="503"/>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row>
    <row r="564" ht="12.75" customHeight="1">
      <c r="A564" s="503"/>
      <c r="B564" s="503"/>
      <c r="C564" s="503"/>
      <c r="D564" s="503"/>
      <c r="E564" s="503"/>
      <c r="F564" s="503"/>
      <c r="G564" s="503"/>
      <c r="H564" s="503"/>
      <c r="I564" s="503"/>
      <c r="J564" s="503"/>
      <c r="K564" s="503"/>
      <c r="L564" s="503"/>
      <c r="M564" s="503"/>
      <c r="N564" s="503"/>
      <c r="O564" s="503"/>
      <c r="P564" s="503"/>
      <c r="Q564" s="503"/>
      <c r="R564" s="503"/>
      <c r="S564" s="503"/>
      <c r="T564" s="503"/>
      <c r="U564" s="503"/>
      <c r="V564" s="503"/>
      <c r="W564" s="503"/>
      <c r="X564" s="503"/>
      <c r="Y564" s="503"/>
      <c r="Z564" s="503"/>
    </row>
    <row r="565" ht="12.75" customHeight="1">
      <c r="A565" s="503"/>
      <c r="B565" s="503"/>
      <c r="C565" s="503"/>
      <c r="D565" s="503"/>
      <c r="E565" s="503"/>
      <c r="F565" s="503"/>
      <c r="G565" s="503"/>
      <c r="H565" s="503"/>
      <c r="I565" s="503"/>
      <c r="J565" s="503"/>
      <c r="K565" s="503"/>
      <c r="L565" s="503"/>
      <c r="M565" s="503"/>
      <c r="N565" s="503"/>
      <c r="O565" s="503"/>
      <c r="P565" s="503"/>
      <c r="Q565" s="503"/>
      <c r="R565" s="503"/>
      <c r="S565" s="503"/>
      <c r="T565" s="503"/>
      <c r="U565" s="503"/>
      <c r="V565" s="503"/>
      <c r="W565" s="503"/>
      <c r="X565" s="503"/>
      <c r="Y565" s="503"/>
      <c r="Z565" s="503"/>
    </row>
    <row r="566" ht="12.75" customHeight="1">
      <c r="A566" s="503"/>
      <c r="B566" s="503"/>
      <c r="C566" s="503"/>
      <c r="D566" s="503"/>
      <c r="E566" s="503"/>
      <c r="F566" s="503"/>
      <c r="G566" s="503"/>
      <c r="H566" s="503"/>
      <c r="I566" s="503"/>
      <c r="J566" s="503"/>
      <c r="K566" s="503"/>
      <c r="L566" s="503"/>
      <c r="M566" s="503"/>
      <c r="N566" s="503"/>
      <c r="O566" s="503"/>
      <c r="P566" s="503"/>
      <c r="Q566" s="503"/>
      <c r="R566" s="503"/>
      <c r="S566" s="503"/>
      <c r="T566" s="503"/>
      <c r="U566" s="503"/>
      <c r="V566" s="503"/>
      <c r="W566" s="503"/>
      <c r="X566" s="503"/>
      <c r="Y566" s="503"/>
      <c r="Z566" s="503"/>
    </row>
    <row r="567" ht="12.75" customHeight="1">
      <c r="A567" s="503"/>
      <c r="B567" s="503"/>
      <c r="C567" s="503"/>
      <c r="D567" s="503"/>
      <c r="E567" s="503"/>
      <c r="F567" s="503"/>
      <c r="G567" s="503"/>
      <c r="H567" s="503"/>
      <c r="I567" s="503"/>
      <c r="J567" s="503"/>
      <c r="K567" s="503"/>
      <c r="L567" s="503"/>
      <c r="M567" s="503"/>
      <c r="N567" s="503"/>
      <c r="O567" s="503"/>
      <c r="P567" s="503"/>
      <c r="Q567" s="503"/>
      <c r="R567" s="503"/>
      <c r="S567" s="503"/>
      <c r="T567" s="503"/>
      <c r="U567" s="503"/>
      <c r="V567" s="503"/>
      <c r="W567" s="503"/>
      <c r="X567" s="503"/>
      <c r="Y567" s="503"/>
      <c r="Z567" s="503"/>
    </row>
    <row r="568" ht="12.75" customHeight="1">
      <c r="A568" s="503"/>
      <c r="B568" s="503"/>
      <c r="C568" s="503"/>
      <c r="D568" s="503"/>
      <c r="E568" s="503"/>
      <c r="F568" s="503"/>
      <c r="G568" s="503"/>
      <c r="H568" s="503"/>
      <c r="I568" s="503"/>
      <c r="J568" s="503"/>
      <c r="K568" s="503"/>
      <c r="L568" s="503"/>
      <c r="M568" s="503"/>
      <c r="N568" s="503"/>
      <c r="O568" s="503"/>
      <c r="P568" s="503"/>
      <c r="Q568" s="503"/>
      <c r="R568" s="503"/>
      <c r="S568" s="503"/>
      <c r="T568" s="503"/>
      <c r="U568" s="503"/>
      <c r="V568" s="503"/>
      <c r="W568" s="503"/>
      <c r="X568" s="503"/>
      <c r="Y568" s="503"/>
      <c r="Z568" s="503"/>
    </row>
    <row r="569" ht="12.75" customHeight="1">
      <c r="A569" s="503"/>
      <c r="B569" s="503"/>
      <c r="C569" s="503"/>
      <c r="D569" s="503"/>
      <c r="E569" s="503"/>
      <c r="F569" s="503"/>
      <c r="G569" s="503"/>
      <c r="H569" s="503"/>
      <c r="I569" s="503"/>
      <c r="J569" s="503"/>
      <c r="K569" s="503"/>
      <c r="L569" s="503"/>
      <c r="M569" s="503"/>
      <c r="N569" s="503"/>
      <c r="O569" s="503"/>
      <c r="P569" s="503"/>
      <c r="Q569" s="503"/>
      <c r="R569" s="503"/>
      <c r="S569" s="503"/>
      <c r="T569" s="503"/>
      <c r="U569" s="503"/>
      <c r="V569" s="503"/>
      <c r="W569" s="503"/>
      <c r="X569" s="503"/>
      <c r="Y569" s="503"/>
      <c r="Z569" s="503"/>
    </row>
    <row r="570" ht="12.75" customHeight="1">
      <c r="A570" s="503"/>
      <c r="B570" s="503"/>
      <c r="C570" s="503"/>
      <c r="D570" s="503"/>
      <c r="E570" s="503"/>
      <c r="F570" s="503"/>
      <c r="G570" s="503"/>
      <c r="H570" s="503"/>
      <c r="I570" s="503"/>
      <c r="J570" s="503"/>
      <c r="K570" s="503"/>
      <c r="L570" s="503"/>
      <c r="M570" s="503"/>
      <c r="N570" s="503"/>
      <c r="O570" s="503"/>
      <c r="P570" s="503"/>
      <c r="Q570" s="503"/>
      <c r="R570" s="503"/>
      <c r="S570" s="503"/>
      <c r="T570" s="503"/>
      <c r="U570" s="503"/>
      <c r="V570" s="503"/>
      <c r="W570" s="503"/>
      <c r="X570" s="503"/>
      <c r="Y570" s="503"/>
      <c r="Z570" s="503"/>
    </row>
    <row r="571" ht="12.75" customHeight="1">
      <c r="A571" s="503"/>
      <c r="B571" s="503"/>
      <c r="C571" s="503"/>
      <c r="D571" s="503"/>
      <c r="E571" s="503"/>
      <c r="F571" s="503"/>
      <c r="G571" s="503"/>
      <c r="H571" s="503"/>
      <c r="I571" s="503"/>
      <c r="J571" s="503"/>
      <c r="K571" s="503"/>
      <c r="L571" s="503"/>
      <c r="M571" s="503"/>
      <c r="N571" s="503"/>
      <c r="O571" s="503"/>
      <c r="P571" s="503"/>
      <c r="Q571" s="503"/>
      <c r="R571" s="503"/>
      <c r="S571" s="503"/>
      <c r="T571" s="503"/>
      <c r="U571" s="503"/>
      <c r="V571" s="503"/>
      <c r="W571" s="503"/>
      <c r="X571" s="503"/>
      <c r="Y571" s="503"/>
      <c r="Z571" s="503"/>
    </row>
    <row r="572" ht="12.75" customHeight="1">
      <c r="A572" s="503"/>
      <c r="B572" s="503"/>
      <c r="C572" s="503"/>
      <c r="D572" s="503"/>
      <c r="E572" s="503"/>
      <c r="F572" s="503"/>
      <c r="G572" s="503"/>
      <c r="H572" s="503"/>
      <c r="I572" s="503"/>
      <c r="J572" s="503"/>
      <c r="K572" s="503"/>
      <c r="L572" s="503"/>
      <c r="M572" s="503"/>
      <c r="N572" s="503"/>
      <c r="O572" s="503"/>
      <c r="P572" s="503"/>
      <c r="Q572" s="503"/>
      <c r="R572" s="503"/>
      <c r="S572" s="503"/>
      <c r="T572" s="503"/>
      <c r="U572" s="503"/>
      <c r="V572" s="503"/>
      <c r="W572" s="503"/>
      <c r="X572" s="503"/>
      <c r="Y572" s="503"/>
      <c r="Z572" s="503"/>
    </row>
    <row r="573" ht="12.75" customHeight="1">
      <c r="A573" s="503"/>
      <c r="B573" s="503"/>
      <c r="C573" s="503"/>
      <c r="D573" s="503"/>
      <c r="E573" s="503"/>
      <c r="F573" s="503"/>
      <c r="G573" s="503"/>
      <c r="H573" s="503"/>
      <c r="I573" s="503"/>
      <c r="J573" s="503"/>
      <c r="K573" s="503"/>
      <c r="L573" s="503"/>
      <c r="M573" s="503"/>
      <c r="N573" s="503"/>
      <c r="O573" s="503"/>
      <c r="P573" s="503"/>
      <c r="Q573" s="503"/>
      <c r="R573" s="503"/>
      <c r="S573" s="503"/>
      <c r="T573" s="503"/>
      <c r="U573" s="503"/>
      <c r="V573" s="503"/>
      <c r="W573" s="503"/>
      <c r="X573" s="503"/>
      <c r="Y573" s="503"/>
      <c r="Z573" s="503"/>
    </row>
    <row r="574" ht="12.75" customHeight="1">
      <c r="A574" s="503"/>
      <c r="B574" s="503"/>
      <c r="C574" s="503"/>
      <c r="D574" s="503"/>
      <c r="E574" s="503"/>
      <c r="F574" s="503"/>
      <c r="G574" s="503"/>
      <c r="H574" s="503"/>
      <c r="I574" s="503"/>
      <c r="J574" s="503"/>
      <c r="K574" s="503"/>
      <c r="L574" s="503"/>
      <c r="M574" s="503"/>
      <c r="N574" s="503"/>
      <c r="O574" s="503"/>
      <c r="P574" s="503"/>
      <c r="Q574" s="503"/>
      <c r="R574" s="503"/>
      <c r="S574" s="503"/>
      <c r="T574" s="503"/>
      <c r="U574" s="503"/>
      <c r="V574" s="503"/>
      <c r="W574" s="503"/>
      <c r="X574" s="503"/>
      <c r="Y574" s="503"/>
      <c r="Z574" s="503"/>
    </row>
    <row r="575" ht="12.75" customHeight="1">
      <c r="A575" s="503"/>
      <c r="B575" s="503"/>
      <c r="C575" s="503"/>
      <c r="D575" s="503"/>
      <c r="E575" s="503"/>
      <c r="F575" s="503"/>
      <c r="G575" s="503"/>
      <c r="H575" s="503"/>
      <c r="I575" s="503"/>
      <c r="J575" s="503"/>
      <c r="K575" s="503"/>
      <c r="L575" s="503"/>
      <c r="M575" s="503"/>
      <c r="N575" s="503"/>
      <c r="O575" s="503"/>
      <c r="P575" s="503"/>
      <c r="Q575" s="503"/>
      <c r="R575" s="503"/>
      <c r="S575" s="503"/>
      <c r="T575" s="503"/>
      <c r="U575" s="503"/>
      <c r="V575" s="503"/>
      <c r="W575" s="503"/>
      <c r="X575" s="503"/>
      <c r="Y575" s="503"/>
      <c r="Z575" s="503"/>
    </row>
    <row r="576" ht="12.75" customHeight="1">
      <c r="A576" s="503"/>
      <c r="B576" s="503"/>
      <c r="C576" s="503"/>
      <c r="D576" s="503"/>
      <c r="E576" s="503"/>
      <c r="F576" s="503"/>
      <c r="G576" s="503"/>
      <c r="H576" s="503"/>
      <c r="I576" s="503"/>
      <c r="J576" s="503"/>
      <c r="K576" s="503"/>
      <c r="L576" s="503"/>
      <c r="M576" s="503"/>
      <c r="N576" s="503"/>
      <c r="O576" s="503"/>
      <c r="P576" s="503"/>
      <c r="Q576" s="503"/>
      <c r="R576" s="503"/>
      <c r="S576" s="503"/>
      <c r="T576" s="503"/>
      <c r="U576" s="503"/>
      <c r="V576" s="503"/>
      <c r="W576" s="503"/>
      <c r="X576" s="503"/>
      <c r="Y576" s="503"/>
      <c r="Z576" s="503"/>
    </row>
    <row r="577" ht="12.75" customHeight="1">
      <c r="A577" s="503"/>
      <c r="B577" s="503"/>
      <c r="C577" s="503"/>
      <c r="D577" s="503"/>
      <c r="E577" s="503"/>
      <c r="F577" s="503"/>
      <c r="G577" s="503"/>
      <c r="H577" s="503"/>
      <c r="I577" s="503"/>
      <c r="J577" s="503"/>
      <c r="K577" s="503"/>
      <c r="L577" s="503"/>
      <c r="M577" s="503"/>
      <c r="N577" s="503"/>
      <c r="O577" s="503"/>
      <c r="P577" s="503"/>
      <c r="Q577" s="503"/>
      <c r="R577" s="503"/>
      <c r="S577" s="503"/>
      <c r="T577" s="503"/>
      <c r="U577" s="503"/>
      <c r="V577" s="503"/>
      <c r="W577" s="503"/>
      <c r="X577" s="503"/>
      <c r="Y577" s="503"/>
      <c r="Z577" s="503"/>
    </row>
    <row r="578" ht="12.75" customHeight="1">
      <c r="A578" s="503"/>
      <c r="B578" s="503"/>
      <c r="C578" s="503"/>
      <c r="D578" s="503"/>
      <c r="E578" s="503"/>
      <c r="F578" s="503"/>
      <c r="G578" s="503"/>
      <c r="H578" s="503"/>
      <c r="I578" s="503"/>
      <c r="J578" s="503"/>
      <c r="K578" s="503"/>
      <c r="L578" s="503"/>
      <c r="M578" s="503"/>
      <c r="N578" s="503"/>
      <c r="O578" s="503"/>
      <c r="P578" s="503"/>
      <c r="Q578" s="503"/>
      <c r="R578" s="503"/>
      <c r="S578" s="503"/>
      <c r="T578" s="503"/>
      <c r="U578" s="503"/>
      <c r="V578" s="503"/>
      <c r="W578" s="503"/>
      <c r="X578" s="503"/>
      <c r="Y578" s="503"/>
      <c r="Z578" s="503"/>
    </row>
    <row r="579" ht="12.75" customHeight="1">
      <c r="A579" s="503"/>
      <c r="B579" s="503"/>
      <c r="C579" s="503"/>
      <c r="D579" s="503"/>
      <c r="E579" s="503"/>
      <c r="F579" s="503"/>
      <c r="G579" s="503"/>
      <c r="H579" s="503"/>
      <c r="I579" s="503"/>
      <c r="J579" s="503"/>
      <c r="K579" s="503"/>
      <c r="L579" s="503"/>
      <c r="M579" s="503"/>
      <c r="N579" s="503"/>
      <c r="O579" s="503"/>
      <c r="P579" s="503"/>
      <c r="Q579" s="503"/>
      <c r="R579" s="503"/>
      <c r="S579" s="503"/>
      <c r="T579" s="503"/>
      <c r="U579" s="503"/>
      <c r="V579" s="503"/>
      <c r="W579" s="503"/>
      <c r="X579" s="503"/>
      <c r="Y579" s="503"/>
      <c r="Z579" s="503"/>
    </row>
    <row r="580" ht="12.75" customHeight="1">
      <c r="A580" s="503"/>
      <c r="B580" s="503"/>
      <c r="C580" s="503"/>
      <c r="D580" s="503"/>
      <c r="E580" s="503"/>
      <c r="F580" s="503"/>
      <c r="G580" s="503"/>
      <c r="H580" s="503"/>
      <c r="I580" s="503"/>
      <c r="J580" s="503"/>
      <c r="K580" s="503"/>
      <c r="L580" s="503"/>
      <c r="M580" s="503"/>
      <c r="N580" s="503"/>
      <c r="O580" s="503"/>
      <c r="P580" s="503"/>
      <c r="Q580" s="503"/>
      <c r="R580" s="503"/>
      <c r="S580" s="503"/>
      <c r="T580" s="503"/>
      <c r="U580" s="503"/>
      <c r="V580" s="503"/>
      <c r="W580" s="503"/>
      <c r="X580" s="503"/>
      <c r="Y580" s="503"/>
      <c r="Z580" s="503"/>
    </row>
    <row r="581" ht="12.75" customHeight="1">
      <c r="A581" s="503"/>
      <c r="B581" s="503"/>
      <c r="C581" s="503"/>
      <c r="D581" s="503"/>
      <c r="E581" s="503"/>
      <c r="F581" s="503"/>
      <c r="G581" s="503"/>
      <c r="H581" s="503"/>
      <c r="I581" s="503"/>
      <c r="J581" s="503"/>
      <c r="K581" s="503"/>
      <c r="L581" s="503"/>
      <c r="M581" s="503"/>
      <c r="N581" s="503"/>
      <c r="O581" s="503"/>
      <c r="P581" s="503"/>
      <c r="Q581" s="503"/>
      <c r="R581" s="503"/>
      <c r="S581" s="503"/>
      <c r="T581" s="503"/>
      <c r="U581" s="503"/>
      <c r="V581" s="503"/>
      <c r="W581" s="503"/>
      <c r="X581" s="503"/>
      <c r="Y581" s="503"/>
      <c r="Z581" s="503"/>
    </row>
    <row r="582" ht="12.75" customHeight="1">
      <c r="A582" s="503"/>
      <c r="B582" s="503"/>
      <c r="C582" s="503"/>
      <c r="D582" s="503"/>
      <c r="E582" s="503"/>
      <c r="F582" s="503"/>
      <c r="G582" s="503"/>
      <c r="H582" s="503"/>
      <c r="I582" s="503"/>
      <c r="J582" s="503"/>
      <c r="K582" s="503"/>
      <c r="L582" s="503"/>
      <c r="M582" s="503"/>
      <c r="N582" s="503"/>
      <c r="O582" s="503"/>
      <c r="P582" s="503"/>
      <c r="Q582" s="503"/>
      <c r="R582" s="503"/>
      <c r="S582" s="503"/>
      <c r="T582" s="503"/>
      <c r="U582" s="503"/>
      <c r="V582" s="503"/>
      <c r="W582" s="503"/>
      <c r="X582" s="503"/>
      <c r="Y582" s="503"/>
      <c r="Z582" s="503"/>
    </row>
    <row r="583" ht="12.75" customHeight="1">
      <c r="A583" s="503"/>
      <c r="B583" s="503"/>
      <c r="C583" s="503"/>
      <c r="D583" s="503"/>
      <c r="E583" s="503"/>
      <c r="F583" s="503"/>
      <c r="G583" s="503"/>
      <c r="H583" s="503"/>
      <c r="I583" s="503"/>
      <c r="J583" s="503"/>
      <c r="K583" s="503"/>
      <c r="L583" s="503"/>
      <c r="M583" s="503"/>
      <c r="N583" s="503"/>
      <c r="O583" s="503"/>
      <c r="P583" s="503"/>
      <c r="Q583" s="503"/>
      <c r="R583" s="503"/>
      <c r="S583" s="503"/>
      <c r="T583" s="503"/>
      <c r="U583" s="503"/>
      <c r="V583" s="503"/>
      <c r="W583" s="503"/>
      <c r="X583" s="503"/>
      <c r="Y583" s="503"/>
      <c r="Z583" s="503"/>
    </row>
    <row r="584" ht="12.75" customHeight="1">
      <c r="A584" s="503"/>
      <c r="B584" s="503"/>
      <c r="C584" s="503"/>
      <c r="D584" s="503"/>
      <c r="E584" s="503"/>
      <c r="F584" s="503"/>
      <c r="G584" s="503"/>
      <c r="H584" s="503"/>
      <c r="I584" s="503"/>
      <c r="J584" s="503"/>
      <c r="K584" s="503"/>
      <c r="L584" s="503"/>
      <c r="M584" s="503"/>
      <c r="N584" s="503"/>
      <c r="O584" s="503"/>
      <c r="P584" s="503"/>
      <c r="Q584" s="503"/>
      <c r="R584" s="503"/>
      <c r="S584" s="503"/>
      <c r="T584" s="503"/>
      <c r="U584" s="503"/>
      <c r="V584" s="503"/>
      <c r="W584" s="503"/>
      <c r="X584" s="503"/>
      <c r="Y584" s="503"/>
      <c r="Z584" s="503"/>
    </row>
    <row r="585" ht="12.75" customHeight="1">
      <c r="A585" s="503"/>
      <c r="B585" s="503"/>
      <c r="C585" s="503"/>
      <c r="D585" s="503"/>
      <c r="E585" s="503"/>
      <c r="F585" s="503"/>
      <c r="G585" s="503"/>
      <c r="H585" s="503"/>
      <c r="I585" s="503"/>
      <c r="J585" s="503"/>
      <c r="K585" s="503"/>
      <c r="L585" s="503"/>
      <c r="M585" s="503"/>
      <c r="N585" s="503"/>
      <c r="O585" s="503"/>
      <c r="P585" s="503"/>
      <c r="Q585" s="503"/>
      <c r="R585" s="503"/>
      <c r="S585" s="503"/>
      <c r="T585" s="503"/>
      <c r="U585" s="503"/>
      <c r="V585" s="503"/>
      <c r="W585" s="503"/>
      <c r="X585" s="503"/>
      <c r="Y585" s="503"/>
      <c r="Z585" s="503"/>
    </row>
    <row r="586" ht="12.75" customHeight="1">
      <c r="A586" s="503"/>
      <c r="B586" s="503"/>
      <c r="C586" s="503"/>
      <c r="D586" s="503"/>
      <c r="E586" s="503"/>
      <c r="F586" s="503"/>
      <c r="G586" s="503"/>
      <c r="H586" s="503"/>
      <c r="I586" s="503"/>
      <c r="J586" s="503"/>
      <c r="K586" s="503"/>
      <c r="L586" s="503"/>
      <c r="M586" s="503"/>
      <c r="N586" s="503"/>
      <c r="O586" s="503"/>
      <c r="P586" s="503"/>
      <c r="Q586" s="503"/>
      <c r="R586" s="503"/>
      <c r="S586" s="503"/>
      <c r="T586" s="503"/>
      <c r="U586" s="503"/>
      <c r="V586" s="503"/>
      <c r="W586" s="503"/>
      <c r="X586" s="503"/>
      <c r="Y586" s="503"/>
      <c r="Z586" s="503"/>
    </row>
    <row r="587" ht="12.75" customHeight="1">
      <c r="A587" s="503"/>
      <c r="B587" s="503"/>
      <c r="C587" s="503"/>
      <c r="D587" s="503"/>
      <c r="E587" s="503"/>
      <c r="F587" s="503"/>
      <c r="G587" s="503"/>
      <c r="H587" s="503"/>
      <c r="I587" s="503"/>
      <c r="J587" s="503"/>
      <c r="K587" s="503"/>
      <c r="L587" s="503"/>
      <c r="M587" s="503"/>
      <c r="N587" s="503"/>
      <c r="O587" s="503"/>
      <c r="P587" s="503"/>
      <c r="Q587" s="503"/>
      <c r="R587" s="503"/>
      <c r="S587" s="503"/>
      <c r="T587" s="503"/>
      <c r="U587" s="503"/>
      <c r="V587" s="503"/>
      <c r="W587" s="503"/>
      <c r="X587" s="503"/>
      <c r="Y587" s="503"/>
      <c r="Z587" s="503"/>
    </row>
    <row r="588" ht="12.75" customHeight="1">
      <c r="A588" s="503"/>
      <c r="B588" s="503"/>
      <c r="C588" s="503"/>
      <c r="D588" s="503"/>
      <c r="E588" s="503"/>
      <c r="F588" s="503"/>
      <c r="G588" s="503"/>
      <c r="H588" s="503"/>
      <c r="I588" s="503"/>
      <c r="J588" s="503"/>
      <c r="K588" s="503"/>
      <c r="L588" s="503"/>
      <c r="M588" s="503"/>
      <c r="N588" s="503"/>
      <c r="O588" s="503"/>
      <c r="P588" s="503"/>
      <c r="Q588" s="503"/>
      <c r="R588" s="503"/>
      <c r="S588" s="503"/>
      <c r="T588" s="503"/>
      <c r="U588" s="503"/>
      <c r="V588" s="503"/>
      <c r="W588" s="503"/>
      <c r="X588" s="503"/>
      <c r="Y588" s="503"/>
      <c r="Z588" s="503"/>
    </row>
    <row r="589" ht="12.75" customHeight="1">
      <c r="A589" s="503"/>
      <c r="B589" s="503"/>
      <c r="C589" s="503"/>
      <c r="D589" s="503"/>
      <c r="E589" s="503"/>
      <c r="F589" s="503"/>
      <c r="G589" s="503"/>
      <c r="H589" s="503"/>
      <c r="I589" s="503"/>
      <c r="J589" s="503"/>
      <c r="K589" s="503"/>
      <c r="L589" s="503"/>
      <c r="M589" s="503"/>
      <c r="N589" s="503"/>
      <c r="O589" s="503"/>
      <c r="P589" s="503"/>
      <c r="Q589" s="503"/>
      <c r="R589" s="503"/>
      <c r="S589" s="503"/>
      <c r="T589" s="503"/>
      <c r="U589" s="503"/>
      <c r="V589" s="503"/>
      <c r="W589" s="503"/>
      <c r="X589" s="503"/>
      <c r="Y589" s="503"/>
      <c r="Z589" s="503"/>
    </row>
    <row r="590" ht="12.75" customHeight="1">
      <c r="A590" s="503"/>
      <c r="B590" s="503"/>
      <c r="C590" s="503"/>
      <c r="D590" s="503"/>
      <c r="E590" s="503"/>
      <c r="F590" s="503"/>
      <c r="G590" s="503"/>
      <c r="H590" s="503"/>
      <c r="I590" s="503"/>
      <c r="J590" s="503"/>
      <c r="K590" s="503"/>
      <c r="L590" s="503"/>
      <c r="M590" s="503"/>
      <c r="N590" s="503"/>
      <c r="O590" s="503"/>
      <c r="P590" s="503"/>
      <c r="Q590" s="503"/>
      <c r="R590" s="503"/>
      <c r="S590" s="503"/>
      <c r="T590" s="503"/>
      <c r="U590" s="503"/>
      <c r="V590" s="503"/>
      <c r="W590" s="503"/>
      <c r="X590" s="503"/>
      <c r="Y590" s="503"/>
      <c r="Z590" s="503"/>
    </row>
    <row r="591" ht="12.75" customHeight="1">
      <c r="A591" s="503"/>
      <c r="B591" s="503"/>
      <c r="C591" s="503"/>
      <c r="D591" s="503"/>
      <c r="E591" s="503"/>
      <c r="F591" s="503"/>
      <c r="G591" s="503"/>
      <c r="H591" s="503"/>
      <c r="I591" s="503"/>
      <c r="J591" s="503"/>
      <c r="K591" s="503"/>
      <c r="L591" s="503"/>
      <c r="M591" s="503"/>
      <c r="N591" s="503"/>
      <c r="O591" s="503"/>
      <c r="P591" s="503"/>
      <c r="Q591" s="503"/>
      <c r="R591" s="503"/>
      <c r="S591" s="503"/>
      <c r="T591" s="503"/>
      <c r="U591" s="503"/>
      <c r="V591" s="503"/>
      <c r="W591" s="503"/>
      <c r="X591" s="503"/>
      <c r="Y591" s="503"/>
      <c r="Z591" s="503"/>
    </row>
    <row r="592" ht="12.75" customHeight="1">
      <c r="A592" s="503"/>
      <c r="B592" s="503"/>
      <c r="C592" s="503"/>
      <c r="D592" s="503"/>
      <c r="E592" s="503"/>
      <c r="F592" s="503"/>
      <c r="G592" s="503"/>
      <c r="H592" s="503"/>
      <c r="I592" s="503"/>
      <c r="J592" s="503"/>
      <c r="K592" s="503"/>
      <c r="L592" s="503"/>
      <c r="M592" s="503"/>
      <c r="N592" s="503"/>
      <c r="O592" s="503"/>
      <c r="P592" s="503"/>
      <c r="Q592" s="503"/>
      <c r="R592" s="503"/>
      <c r="S592" s="503"/>
      <c r="T592" s="503"/>
      <c r="U592" s="503"/>
      <c r="V592" s="503"/>
      <c r="W592" s="503"/>
      <c r="X592" s="503"/>
      <c r="Y592" s="503"/>
      <c r="Z592" s="503"/>
    </row>
    <row r="593" ht="12.75" customHeight="1">
      <c r="A593" s="503"/>
      <c r="B593" s="503"/>
      <c r="C593" s="503"/>
      <c r="D593" s="503"/>
      <c r="E593" s="503"/>
      <c r="F593" s="503"/>
      <c r="G593" s="503"/>
      <c r="H593" s="503"/>
      <c r="I593" s="503"/>
      <c r="J593" s="503"/>
      <c r="K593" s="503"/>
      <c r="L593" s="503"/>
      <c r="M593" s="503"/>
      <c r="N593" s="503"/>
      <c r="O593" s="503"/>
      <c r="P593" s="503"/>
      <c r="Q593" s="503"/>
      <c r="R593" s="503"/>
      <c r="S593" s="503"/>
      <c r="T593" s="503"/>
      <c r="U593" s="503"/>
      <c r="V593" s="503"/>
      <c r="W593" s="503"/>
      <c r="X593" s="503"/>
      <c r="Y593" s="503"/>
      <c r="Z593" s="503"/>
    </row>
    <row r="594" ht="12.75" customHeight="1">
      <c r="A594" s="503"/>
      <c r="B594" s="503"/>
      <c r="C594" s="503"/>
      <c r="D594" s="503"/>
      <c r="E594" s="503"/>
      <c r="F594" s="503"/>
      <c r="G594" s="503"/>
      <c r="H594" s="503"/>
      <c r="I594" s="503"/>
      <c r="J594" s="503"/>
      <c r="K594" s="503"/>
      <c r="L594" s="503"/>
      <c r="M594" s="503"/>
      <c r="N594" s="503"/>
      <c r="O594" s="503"/>
      <c r="P594" s="503"/>
      <c r="Q594" s="503"/>
      <c r="R594" s="503"/>
      <c r="S594" s="503"/>
      <c r="T594" s="503"/>
      <c r="U594" s="503"/>
      <c r="V594" s="503"/>
      <c r="W594" s="503"/>
      <c r="X594" s="503"/>
      <c r="Y594" s="503"/>
      <c r="Z594" s="503"/>
    </row>
    <row r="595" ht="12.75" customHeight="1">
      <c r="A595" s="503"/>
      <c r="B595" s="503"/>
      <c r="C595" s="503"/>
      <c r="D595" s="503"/>
      <c r="E595" s="503"/>
      <c r="F595" s="503"/>
      <c r="G595" s="503"/>
      <c r="H595" s="503"/>
      <c r="I595" s="503"/>
      <c r="J595" s="503"/>
      <c r="K595" s="503"/>
      <c r="L595" s="503"/>
      <c r="M595" s="503"/>
      <c r="N595" s="503"/>
      <c r="O595" s="503"/>
      <c r="P595" s="503"/>
      <c r="Q595" s="503"/>
      <c r="R595" s="503"/>
      <c r="S595" s="503"/>
      <c r="T595" s="503"/>
      <c r="U595" s="503"/>
      <c r="V595" s="503"/>
      <c r="W595" s="503"/>
      <c r="X595" s="503"/>
      <c r="Y595" s="503"/>
      <c r="Z595" s="503"/>
    </row>
    <row r="596" ht="12.75" customHeight="1">
      <c r="A596" s="503"/>
      <c r="B596" s="503"/>
      <c r="C596" s="503"/>
      <c r="D596" s="503"/>
      <c r="E596" s="503"/>
      <c r="F596" s="503"/>
      <c r="G596" s="503"/>
      <c r="H596" s="503"/>
      <c r="I596" s="503"/>
      <c r="J596" s="503"/>
      <c r="K596" s="503"/>
      <c r="L596" s="503"/>
      <c r="M596" s="503"/>
      <c r="N596" s="503"/>
      <c r="O596" s="503"/>
      <c r="P596" s="503"/>
      <c r="Q596" s="503"/>
      <c r="R596" s="503"/>
      <c r="S596" s="503"/>
      <c r="T596" s="503"/>
      <c r="U596" s="503"/>
      <c r="V596" s="503"/>
      <c r="W596" s="503"/>
      <c r="X596" s="503"/>
      <c r="Y596" s="503"/>
      <c r="Z596" s="503"/>
    </row>
    <row r="597" ht="12.75" customHeight="1">
      <c r="A597" s="503"/>
      <c r="B597" s="503"/>
      <c r="C597" s="503"/>
      <c r="D597" s="503"/>
      <c r="E597" s="503"/>
      <c r="F597" s="503"/>
      <c r="G597" s="503"/>
      <c r="H597" s="503"/>
      <c r="I597" s="503"/>
      <c r="J597" s="503"/>
      <c r="K597" s="503"/>
      <c r="L597" s="503"/>
      <c r="M597" s="503"/>
      <c r="N597" s="503"/>
      <c r="O597" s="503"/>
      <c r="P597" s="503"/>
      <c r="Q597" s="503"/>
      <c r="R597" s="503"/>
      <c r="S597" s="503"/>
      <c r="T597" s="503"/>
      <c r="U597" s="503"/>
      <c r="V597" s="503"/>
      <c r="W597" s="503"/>
      <c r="X597" s="503"/>
      <c r="Y597" s="503"/>
      <c r="Z597" s="503"/>
    </row>
    <row r="598" ht="12.75" customHeight="1">
      <c r="A598" s="503"/>
      <c r="B598" s="503"/>
      <c r="C598" s="503"/>
      <c r="D598" s="503"/>
      <c r="E598" s="503"/>
      <c r="F598" s="503"/>
      <c r="G598" s="503"/>
      <c r="H598" s="503"/>
      <c r="I598" s="503"/>
      <c r="J598" s="503"/>
      <c r="K598" s="503"/>
      <c r="L598" s="503"/>
      <c r="M598" s="503"/>
      <c r="N598" s="503"/>
      <c r="O598" s="503"/>
      <c r="P598" s="503"/>
      <c r="Q598" s="503"/>
      <c r="R598" s="503"/>
      <c r="S598" s="503"/>
      <c r="T598" s="503"/>
      <c r="U598" s="503"/>
      <c r="V598" s="503"/>
      <c r="W598" s="503"/>
      <c r="X598" s="503"/>
      <c r="Y598" s="503"/>
      <c r="Z598" s="503"/>
    </row>
    <row r="599" ht="12.75" customHeight="1">
      <c r="A599" s="503"/>
      <c r="B599" s="503"/>
      <c r="C599" s="503"/>
      <c r="D599" s="503"/>
      <c r="E599" s="503"/>
      <c r="F599" s="503"/>
      <c r="G599" s="503"/>
      <c r="H599" s="503"/>
      <c r="I599" s="503"/>
      <c r="J599" s="503"/>
      <c r="K599" s="503"/>
      <c r="L599" s="503"/>
      <c r="M599" s="503"/>
      <c r="N599" s="503"/>
      <c r="O599" s="503"/>
      <c r="P599" s="503"/>
      <c r="Q599" s="503"/>
      <c r="R599" s="503"/>
      <c r="S599" s="503"/>
      <c r="T599" s="503"/>
      <c r="U599" s="503"/>
      <c r="V599" s="503"/>
      <c r="W599" s="503"/>
      <c r="X599" s="503"/>
      <c r="Y599" s="503"/>
      <c r="Z599" s="503"/>
    </row>
    <row r="600" ht="12.75" customHeight="1">
      <c r="A600" s="503"/>
      <c r="B600" s="503"/>
      <c r="C600" s="503"/>
      <c r="D600" s="503"/>
      <c r="E600" s="503"/>
      <c r="F600" s="503"/>
      <c r="G600" s="503"/>
      <c r="H600" s="503"/>
      <c r="I600" s="503"/>
      <c r="J600" s="503"/>
      <c r="K600" s="503"/>
      <c r="L600" s="503"/>
      <c r="M600" s="503"/>
      <c r="N600" s="503"/>
      <c r="O600" s="503"/>
      <c r="P600" s="503"/>
      <c r="Q600" s="503"/>
      <c r="R600" s="503"/>
      <c r="S600" s="503"/>
      <c r="T600" s="503"/>
      <c r="U600" s="503"/>
      <c r="V600" s="503"/>
      <c r="W600" s="503"/>
      <c r="X600" s="503"/>
      <c r="Y600" s="503"/>
      <c r="Z600" s="503"/>
    </row>
    <row r="601" ht="12.75" customHeight="1">
      <c r="A601" s="503"/>
      <c r="B601" s="503"/>
      <c r="C601" s="503"/>
      <c r="D601" s="503"/>
      <c r="E601" s="503"/>
      <c r="F601" s="503"/>
      <c r="G601" s="503"/>
      <c r="H601" s="503"/>
      <c r="I601" s="503"/>
      <c r="J601" s="503"/>
      <c r="K601" s="503"/>
      <c r="L601" s="503"/>
      <c r="M601" s="503"/>
      <c r="N601" s="503"/>
      <c r="O601" s="503"/>
      <c r="P601" s="503"/>
      <c r="Q601" s="503"/>
      <c r="R601" s="503"/>
      <c r="S601" s="503"/>
      <c r="T601" s="503"/>
      <c r="U601" s="503"/>
      <c r="V601" s="503"/>
      <c r="W601" s="503"/>
      <c r="X601" s="503"/>
      <c r="Y601" s="503"/>
      <c r="Z601" s="503"/>
    </row>
    <row r="602" ht="12.75" customHeight="1">
      <c r="A602" s="503"/>
      <c r="B602" s="503"/>
      <c r="C602" s="503"/>
      <c r="D602" s="503"/>
      <c r="E602" s="503"/>
      <c r="F602" s="503"/>
      <c r="G602" s="503"/>
      <c r="H602" s="503"/>
      <c r="I602" s="503"/>
      <c r="J602" s="503"/>
      <c r="K602" s="503"/>
      <c r="L602" s="503"/>
      <c r="M602" s="503"/>
      <c r="N602" s="503"/>
      <c r="O602" s="503"/>
      <c r="P602" s="503"/>
      <c r="Q602" s="503"/>
      <c r="R602" s="503"/>
      <c r="S602" s="503"/>
      <c r="T602" s="503"/>
      <c r="U602" s="503"/>
      <c r="V602" s="503"/>
      <c r="W602" s="503"/>
      <c r="X602" s="503"/>
      <c r="Y602" s="503"/>
      <c r="Z602" s="503"/>
    </row>
    <row r="603" ht="12.75" customHeight="1">
      <c r="A603" s="503"/>
      <c r="B603" s="503"/>
      <c r="C603" s="503"/>
      <c r="D603" s="503"/>
      <c r="E603" s="503"/>
      <c r="F603" s="503"/>
      <c r="G603" s="503"/>
      <c r="H603" s="503"/>
      <c r="I603" s="503"/>
      <c r="J603" s="503"/>
      <c r="K603" s="503"/>
      <c r="L603" s="503"/>
      <c r="M603" s="503"/>
      <c r="N603" s="503"/>
      <c r="O603" s="503"/>
      <c r="P603" s="503"/>
      <c r="Q603" s="503"/>
      <c r="R603" s="503"/>
      <c r="S603" s="503"/>
      <c r="T603" s="503"/>
      <c r="U603" s="503"/>
      <c r="V603" s="503"/>
      <c r="W603" s="503"/>
      <c r="X603" s="503"/>
      <c r="Y603" s="503"/>
      <c r="Z603" s="503"/>
    </row>
    <row r="604" ht="12.75" customHeight="1">
      <c r="A604" s="503"/>
      <c r="B604" s="503"/>
      <c r="C604" s="503"/>
      <c r="D604" s="503"/>
      <c r="E604" s="503"/>
      <c r="F604" s="503"/>
      <c r="G604" s="503"/>
      <c r="H604" s="503"/>
      <c r="I604" s="503"/>
      <c r="J604" s="503"/>
      <c r="K604" s="503"/>
      <c r="L604" s="503"/>
      <c r="M604" s="503"/>
      <c r="N604" s="503"/>
      <c r="O604" s="503"/>
      <c r="P604" s="503"/>
      <c r="Q604" s="503"/>
      <c r="R604" s="503"/>
      <c r="S604" s="503"/>
      <c r="T604" s="503"/>
      <c r="U604" s="503"/>
      <c r="V604" s="503"/>
      <c r="W604" s="503"/>
      <c r="X604" s="503"/>
      <c r="Y604" s="503"/>
      <c r="Z604" s="503"/>
    </row>
    <row r="605" ht="12.75" customHeight="1">
      <c r="A605" s="503"/>
      <c r="B605" s="503"/>
      <c r="C605" s="503"/>
      <c r="D605" s="503"/>
      <c r="E605" s="503"/>
      <c r="F605" s="503"/>
      <c r="G605" s="503"/>
      <c r="H605" s="503"/>
      <c r="I605" s="503"/>
      <c r="J605" s="503"/>
      <c r="K605" s="503"/>
      <c r="L605" s="503"/>
      <c r="M605" s="503"/>
      <c r="N605" s="503"/>
      <c r="O605" s="503"/>
      <c r="P605" s="503"/>
      <c r="Q605" s="503"/>
      <c r="R605" s="503"/>
      <c r="S605" s="503"/>
      <c r="T605" s="503"/>
      <c r="U605" s="503"/>
      <c r="V605" s="503"/>
      <c r="W605" s="503"/>
      <c r="X605" s="503"/>
      <c r="Y605" s="503"/>
      <c r="Z605" s="503"/>
    </row>
    <row r="606" ht="12.75" customHeight="1">
      <c r="A606" s="503"/>
      <c r="B606" s="503"/>
      <c r="C606" s="503"/>
      <c r="D606" s="503"/>
      <c r="E606" s="503"/>
      <c r="F606" s="503"/>
      <c r="G606" s="503"/>
      <c r="H606" s="503"/>
      <c r="I606" s="503"/>
      <c r="J606" s="503"/>
      <c r="K606" s="503"/>
      <c r="L606" s="503"/>
      <c r="M606" s="503"/>
      <c r="N606" s="503"/>
      <c r="O606" s="503"/>
      <c r="P606" s="503"/>
      <c r="Q606" s="503"/>
      <c r="R606" s="503"/>
      <c r="S606" s="503"/>
      <c r="T606" s="503"/>
      <c r="U606" s="503"/>
      <c r="V606" s="503"/>
      <c r="W606" s="503"/>
      <c r="X606" s="503"/>
      <c r="Y606" s="503"/>
      <c r="Z606" s="503"/>
    </row>
    <row r="607" ht="12.75" customHeight="1">
      <c r="A607" s="503"/>
      <c r="B607" s="503"/>
      <c r="C607" s="503"/>
      <c r="D607" s="503"/>
      <c r="E607" s="503"/>
      <c r="F607" s="503"/>
      <c r="G607" s="503"/>
      <c r="H607" s="503"/>
      <c r="I607" s="503"/>
      <c r="J607" s="503"/>
      <c r="K607" s="503"/>
      <c r="L607" s="503"/>
      <c r="M607" s="503"/>
      <c r="N607" s="503"/>
      <c r="O607" s="503"/>
      <c r="P607" s="503"/>
      <c r="Q607" s="503"/>
      <c r="R607" s="503"/>
      <c r="S607" s="503"/>
      <c r="T607" s="503"/>
      <c r="U607" s="503"/>
      <c r="V607" s="503"/>
      <c r="W607" s="503"/>
      <c r="X607" s="503"/>
      <c r="Y607" s="503"/>
      <c r="Z607" s="503"/>
    </row>
    <row r="608" ht="12.75" customHeight="1">
      <c r="A608" s="503"/>
      <c r="B608" s="503"/>
      <c r="C608" s="503"/>
      <c r="D608" s="503"/>
      <c r="E608" s="503"/>
      <c r="F608" s="503"/>
      <c r="G608" s="503"/>
      <c r="H608" s="503"/>
      <c r="I608" s="503"/>
      <c r="J608" s="503"/>
      <c r="K608" s="503"/>
      <c r="L608" s="503"/>
      <c r="M608" s="503"/>
      <c r="N608" s="503"/>
      <c r="O608" s="503"/>
      <c r="P608" s="503"/>
      <c r="Q608" s="503"/>
      <c r="R608" s="503"/>
      <c r="S608" s="503"/>
      <c r="T608" s="503"/>
      <c r="U608" s="503"/>
      <c r="V608" s="503"/>
      <c r="W608" s="503"/>
      <c r="X608" s="503"/>
      <c r="Y608" s="503"/>
      <c r="Z608" s="503"/>
    </row>
    <row r="609" ht="12.75" customHeight="1">
      <c r="A609" s="503"/>
      <c r="B609" s="503"/>
      <c r="C609" s="503"/>
      <c r="D609" s="503"/>
      <c r="E609" s="503"/>
      <c r="F609" s="503"/>
      <c r="G609" s="503"/>
      <c r="H609" s="503"/>
      <c r="I609" s="503"/>
      <c r="J609" s="503"/>
      <c r="K609" s="503"/>
      <c r="L609" s="503"/>
      <c r="M609" s="503"/>
      <c r="N609" s="503"/>
      <c r="O609" s="503"/>
      <c r="P609" s="503"/>
      <c r="Q609" s="503"/>
      <c r="R609" s="503"/>
      <c r="S609" s="503"/>
      <c r="T609" s="503"/>
      <c r="U609" s="503"/>
      <c r="V609" s="503"/>
      <c r="W609" s="503"/>
      <c r="X609" s="503"/>
      <c r="Y609" s="503"/>
      <c r="Z609" s="503"/>
    </row>
    <row r="610" ht="12.75" customHeight="1">
      <c r="A610" s="503"/>
      <c r="B610" s="503"/>
      <c r="C610" s="503"/>
      <c r="D610" s="503"/>
      <c r="E610" s="503"/>
      <c r="F610" s="503"/>
      <c r="G610" s="503"/>
      <c r="H610" s="503"/>
      <c r="I610" s="503"/>
      <c r="J610" s="503"/>
      <c r="K610" s="503"/>
      <c r="L610" s="503"/>
      <c r="M610" s="503"/>
      <c r="N610" s="503"/>
      <c r="O610" s="503"/>
      <c r="P610" s="503"/>
      <c r="Q610" s="503"/>
      <c r="R610" s="503"/>
      <c r="S610" s="503"/>
      <c r="T610" s="503"/>
      <c r="U610" s="503"/>
      <c r="V610" s="503"/>
      <c r="W610" s="503"/>
      <c r="X610" s="503"/>
      <c r="Y610" s="503"/>
      <c r="Z610" s="503"/>
    </row>
    <row r="611" ht="12.75" customHeight="1">
      <c r="A611" s="503"/>
      <c r="B611" s="503"/>
      <c r="C611" s="503"/>
      <c r="D611" s="503"/>
      <c r="E611" s="503"/>
      <c r="F611" s="503"/>
      <c r="G611" s="503"/>
      <c r="H611" s="503"/>
      <c r="I611" s="503"/>
      <c r="J611" s="503"/>
      <c r="K611" s="503"/>
      <c r="L611" s="503"/>
      <c r="M611" s="503"/>
      <c r="N611" s="503"/>
      <c r="O611" s="503"/>
      <c r="P611" s="503"/>
      <c r="Q611" s="503"/>
      <c r="R611" s="503"/>
      <c r="S611" s="503"/>
      <c r="T611" s="503"/>
      <c r="U611" s="503"/>
      <c r="V611" s="503"/>
      <c r="W611" s="503"/>
      <c r="X611" s="503"/>
      <c r="Y611" s="503"/>
      <c r="Z611" s="503"/>
    </row>
    <row r="612" ht="12.75" customHeight="1">
      <c r="A612" s="503"/>
      <c r="B612" s="503"/>
      <c r="C612" s="503"/>
      <c r="D612" s="503"/>
      <c r="E612" s="503"/>
      <c r="F612" s="503"/>
      <c r="G612" s="503"/>
      <c r="H612" s="503"/>
      <c r="I612" s="503"/>
      <c r="J612" s="503"/>
      <c r="K612" s="503"/>
      <c r="L612" s="503"/>
      <c r="M612" s="503"/>
      <c r="N612" s="503"/>
      <c r="O612" s="503"/>
      <c r="P612" s="503"/>
      <c r="Q612" s="503"/>
      <c r="R612" s="503"/>
      <c r="S612" s="503"/>
      <c r="T612" s="503"/>
      <c r="U612" s="503"/>
      <c r="V612" s="503"/>
      <c r="W612" s="503"/>
      <c r="X612" s="503"/>
      <c r="Y612" s="503"/>
      <c r="Z612" s="503"/>
    </row>
    <row r="613" ht="12.75" customHeight="1">
      <c r="A613" s="503"/>
      <c r="B613" s="503"/>
      <c r="C613" s="503"/>
      <c r="D613" s="503"/>
      <c r="E613" s="503"/>
      <c r="F613" s="503"/>
      <c r="G613" s="503"/>
      <c r="H613" s="503"/>
      <c r="I613" s="503"/>
      <c r="J613" s="503"/>
      <c r="K613" s="503"/>
      <c r="L613" s="503"/>
      <c r="M613" s="503"/>
      <c r="N613" s="503"/>
      <c r="O613" s="503"/>
      <c r="P613" s="503"/>
      <c r="Q613" s="503"/>
      <c r="R613" s="503"/>
      <c r="S613" s="503"/>
      <c r="T613" s="503"/>
      <c r="U613" s="503"/>
      <c r="V613" s="503"/>
      <c r="W613" s="503"/>
      <c r="X613" s="503"/>
      <c r="Y613" s="503"/>
      <c r="Z613" s="503"/>
    </row>
    <row r="614" ht="12.75" customHeight="1">
      <c r="A614" s="503"/>
      <c r="B614" s="503"/>
      <c r="C614" s="503"/>
      <c r="D614" s="503"/>
      <c r="E614" s="503"/>
      <c r="F614" s="503"/>
      <c r="G614" s="503"/>
      <c r="H614" s="503"/>
      <c r="I614" s="503"/>
      <c r="J614" s="503"/>
      <c r="K614" s="503"/>
      <c r="L614" s="503"/>
      <c r="M614" s="503"/>
      <c r="N614" s="503"/>
      <c r="O614" s="503"/>
      <c r="P614" s="503"/>
      <c r="Q614" s="503"/>
      <c r="R614" s="503"/>
      <c r="S614" s="503"/>
      <c r="T614" s="503"/>
      <c r="U614" s="503"/>
      <c r="V614" s="503"/>
      <c r="W614" s="503"/>
      <c r="X614" s="503"/>
      <c r="Y614" s="503"/>
      <c r="Z614" s="503"/>
    </row>
    <row r="615" ht="12.75" customHeight="1">
      <c r="A615" s="503"/>
      <c r="B615" s="503"/>
      <c r="C615" s="503"/>
      <c r="D615" s="503"/>
      <c r="E615" s="503"/>
      <c r="F615" s="503"/>
      <c r="G615" s="503"/>
      <c r="H615" s="503"/>
      <c r="I615" s="503"/>
      <c r="J615" s="503"/>
      <c r="K615" s="503"/>
      <c r="L615" s="503"/>
      <c r="M615" s="503"/>
      <c r="N615" s="503"/>
      <c r="O615" s="503"/>
      <c r="P615" s="503"/>
      <c r="Q615" s="503"/>
      <c r="R615" s="503"/>
      <c r="S615" s="503"/>
      <c r="T615" s="503"/>
      <c r="U615" s="503"/>
      <c r="V615" s="503"/>
      <c r="W615" s="503"/>
      <c r="X615" s="503"/>
      <c r="Y615" s="503"/>
      <c r="Z615" s="503"/>
    </row>
    <row r="616" ht="12.75" customHeight="1">
      <c r="A616" s="503"/>
      <c r="B616" s="503"/>
      <c r="C616" s="503"/>
      <c r="D616" s="503"/>
      <c r="E616" s="503"/>
      <c r="F616" s="503"/>
      <c r="G616" s="503"/>
      <c r="H616" s="503"/>
      <c r="I616" s="503"/>
      <c r="J616" s="503"/>
      <c r="K616" s="503"/>
      <c r="L616" s="503"/>
      <c r="M616" s="503"/>
      <c r="N616" s="503"/>
      <c r="O616" s="503"/>
      <c r="P616" s="503"/>
      <c r="Q616" s="503"/>
      <c r="R616" s="503"/>
      <c r="S616" s="503"/>
      <c r="T616" s="503"/>
      <c r="U616" s="503"/>
      <c r="V616" s="503"/>
      <c r="W616" s="503"/>
      <c r="X616" s="503"/>
      <c r="Y616" s="503"/>
      <c r="Z616" s="503"/>
    </row>
    <row r="617" ht="12.75" customHeight="1">
      <c r="A617" s="503"/>
      <c r="B617" s="503"/>
      <c r="C617" s="503"/>
      <c r="D617" s="503"/>
      <c r="E617" s="503"/>
      <c r="F617" s="503"/>
      <c r="G617" s="503"/>
      <c r="H617" s="503"/>
      <c r="I617" s="503"/>
      <c r="J617" s="503"/>
      <c r="K617" s="503"/>
      <c r="L617" s="503"/>
      <c r="M617" s="503"/>
      <c r="N617" s="503"/>
      <c r="O617" s="503"/>
      <c r="P617" s="503"/>
      <c r="Q617" s="503"/>
      <c r="R617" s="503"/>
      <c r="S617" s="503"/>
      <c r="T617" s="503"/>
      <c r="U617" s="503"/>
      <c r="V617" s="503"/>
      <c r="W617" s="503"/>
      <c r="X617" s="503"/>
      <c r="Y617" s="503"/>
      <c r="Z617" s="503"/>
    </row>
    <row r="618" ht="12.75" customHeight="1">
      <c r="A618" s="503"/>
      <c r="B618" s="503"/>
      <c r="C618" s="503"/>
      <c r="D618" s="503"/>
      <c r="E618" s="503"/>
      <c r="F618" s="503"/>
      <c r="G618" s="503"/>
      <c r="H618" s="503"/>
      <c r="I618" s="503"/>
      <c r="J618" s="503"/>
      <c r="K618" s="503"/>
      <c r="L618" s="503"/>
      <c r="M618" s="503"/>
      <c r="N618" s="503"/>
      <c r="O618" s="503"/>
      <c r="P618" s="503"/>
      <c r="Q618" s="503"/>
      <c r="R618" s="503"/>
      <c r="S618" s="503"/>
      <c r="T618" s="503"/>
      <c r="U618" s="503"/>
      <c r="V618" s="503"/>
      <c r="W618" s="503"/>
      <c r="X618" s="503"/>
      <c r="Y618" s="503"/>
      <c r="Z618" s="503"/>
    </row>
    <row r="619" ht="12.75" customHeight="1">
      <c r="A619" s="503"/>
      <c r="B619" s="503"/>
      <c r="C619" s="503"/>
      <c r="D619" s="503"/>
      <c r="E619" s="503"/>
      <c r="F619" s="503"/>
      <c r="G619" s="503"/>
      <c r="H619" s="503"/>
      <c r="I619" s="503"/>
      <c r="J619" s="503"/>
      <c r="K619" s="503"/>
      <c r="L619" s="503"/>
      <c r="M619" s="503"/>
      <c r="N619" s="503"/>
      <c r="O619" s="503"/>
      <c r="P619" s="503"/>
      <c r="Q619" s="503"/>
      <c r="R619" s="503"/>
      <c r="S619" s="503"/>
      <c r="T619" s="503"/>
      <c r="U619" s="503"/>
      <c r="V619" s="503"/>
      <c r="W619" s="503"/>
      <c r="X619" s="503"/>
      <c r="Y619" s="503"/>
      <c r="Z619" s="503"/>
    </row>
    <row r="620" ht="12.75" customHeight="1">
      <c r="A620" s="503"/>
      <c r="B620" s="503"/>
      <c r="C620" s="503"/>
      <c r="D620" s="503"/>
      <c r="E620" s="503"/>
      <c r="F620" s="503"/>
      <c r="G620" s="503"/>
      <c r="H620" s="503"/>
      <c r="I620" s="503"/>
      <c r="J620" s="503"/>
      <c r="K620" s="503"/>
      <c r="L620" s="503"/>
      <c r="M620" s="503"/>
      <c r="N620" s="503"/>
      <c r="O620" s="503"/>
      <c r="P620" s="503"/>
      <c r="Q620" s="503"/>
      <c r="R620" s="503"/>
      <c r="S620" s="503"/>
      <c r="T620" s="503"/>
      <c r="U620" s="503"/>
      <c r="V620" s="503"/>
      <c r="W620" s="503"/>
      <c r="X620" s="503"/>
      <c r="Y620" s="503"/>
      <c r="Z620" s="503"/>
    </row>
    <row r="621" ht="12.75" customHeight="1">
      <c r="A621" s="503"/>
      <c r="B621" s="503"/>
      <c r="C621" s="503"/>
      <c r="D621" s="503"/>
      <c r="E621" s="503"/>
      <c r="F621" s="503"/>
      <c r="G621" s="503"/>
      <c r="H621" s="503"/>
      <c r="I621" s="503"/>
      <c r="J621" s="503"/>
      <c r="K621" s="503"/>
      <c r="L621" s="503"/>
      <c r="M621" s="503"/>
      <c r="N621" s="503"/>
      <c r="O621" s="503"/>
      <c r="P621" s="503"/>
      <c r="Q621" s="503"/>
      <c r="R621" s="503"/>
      <c r="S621" s="503"/>
      <c r="T621" s="503"/>
      <c r="U621" s="503"/>
      <c r="V621" s="503"/>
      <c r="W621" s="503"/>
      <c r="X621" s="503"/>
      <c r="Y621" s="503"/>
      <c r="Z621" s="503"/>
    </row>
    <row r="622" ht="12.75" customHeight="1">
      <c r="A622" s="503"/>
      <c r="B622" s="503"/>
      <c r="C622" s="503"/>
      <c r="D622" s="503"/>
      <c r="E622" s="503"/>
      <c r="F622" s="503"/>
      <c r="G622" s="503"/>
      <c r="H622" s="503"/>
      <c r="I622" s="503"/>
      <c r="J622" s="503"/>
      <c r="K622" s="503"/>
      <c r="L622" s="503"/>
      <c r="M622" s="503"/>
      <c r="N622" s="503"/>
      <c r="O622" s="503"/>
      <c r="P622" s="503"/>
      <c r="Q622" s="503"/>
      <c r="R622" s="503"/>
      <c r="S622" s="503"/>
      <c r="T622" s="503"/>
      <c r="U622" s="503"/>
      <c r="V622" s="503"/>
      <c r="W622" s="503"/>
      <c r="X622" s="503"/>
      <c r="Y622" s="503"/>
      <c r="Z622" s="503"/>
    </row>
    <row r="623" ht="12.75" customHeight="1">
      <c r="A623" s="503"/>
      <c r="B623" s="503"/>
      <c r="C623" s="503"/>
      <c r="D623" s="503"/>
      <c r="E623" s="503"/>
      <c r="F623" s="503"/>
      <c r="G623" s="503"/>
      <c r="H623" s="503"/>
      <c r="I623" s="503"/>
      <c r="J623" s="503"/>
      <c r="K623" s="503"/>
      <c r="L623" s="503"/>
      <c r="M623" s="503"/>
      <c r="N623" s="503"/>
      <c r="O623" s="503"/>
      <c r="P623" s="503"/>
      <c r="Q623" s="503"/>
      <c r="R623" s="503"/>
      <c r="S623" s="503"/>
      <c r="T623" s="503"/>
      <c r="U623" s="503"/>
      <c r="V623" s="503"/>
      <c r="W623" s="503"/>
      <c r="X623" s="503"/>
      <c r="Y623" s="503"/>
      <c r="Z623" s="503"/>
    </row>
    <row r="624" ht="12.75" customHeight="1">
      <c r="A624" s="503"/>
      <c r="B624" s="503"/>
      <c r="C624" s="503"/>
      <c r="D624" s="503"/>
      <c r="E624" s="503"/>
      <c r="F624" s="503"/>
      <c r="G624" s="503"/>
      <c r="H624" s="503"/>
      <c r="I624" s="503"/>
      <c r="J624" s="503"/>
      <c r="K624" s="503"/>
      <c r="L624" s="503"/>
      <c r="M624" s="503"/>
      <c r="N624" s="503"/>
      <c r="O624" s="503"/>
      <c r="P624" s="503"/>
      <c r="Q624" s="503"/>
      <c r="R624" s="503"/>
      <c r="S624" s="503"/>
      <c r="T624" s="503"/>
      <c r="U624" s="503"/>
      <c r="V624" s="503"/>
      <c r="W624" s="503"/>
      <c r="X624" s="503"/>
      <c r="Y624" s="503"/>
      <c r="Z624" s="503"/>
    </row>
    <row r="625" ht="12.75" customHeight="1">
      <c r="A625" s="503"/>
      <c r="B625" s="503"/>
      <c r="C625" s="503"/>
      <c r="D625" s="503"/>
      <c r="E625" s="503"/>
      <c r="F625" s="503"/>
      <c r="G625" s="503"/>
      <c r="H625" s="503"/>
      <c r="I625" s="503"/>
      <c r="J625" s="503"/>
      <c r="K625" s="503"/>
      <c r="L625" s="503"/>
      <c r="M625" s="503"/>
      <c r="N625" s="503"/>
      <c r="O625" s="503"/>
      <c r="P625" s="503"/>
      <c r="Q625" s="503"/>
      <c r="R625" s="503"/>
      <c r="S625" s="503"/>
      <c r="T625" s="503"/>
      <c r="U625" s="503"/>
      <c r="V625" s="503"/>
      <c r="W625" s="503"/>
      <c r="X625" s="503"/>
      <c r="Y625" s="503"/>
      <c r="Z625" s="503"/>
    </row>
    <row r="626" ht="12.75" customHeight="1">
      <c r="A626" s="503"/>
      <c r="B626" s="503"/>
      <c r="C626" s="503"/>
      <c r="D626" s="503"/>
      <c r="E626" s="503"/>
      <c r="F626" s="503"/>
      <c r="G626" s="503"/>
      <c r="H626" s="503"/>
      <c r="I626" s="503"/>
      <c r="J626" s="503"/>
      <c r="K626" s="503"/>
      <c r="L626" s="503"/>
      <c r="M626" s="503"/>
      <c r="N626" s="503"/>
      <c r="O626" s="503"/>
      <c r="P626" s="503"/>
      <c r="Q626" s="503"/>
      <c r="R626" s="503"/>
      <c r="S626" s="503"/>
      <c r="T626" s="503"/>
      <c r="U626" s="503"/>
      <c r="V626" s="503"/>
      <c r="W626" s="503"/>
      <c r="X626" s="503"/>
      <c r="Y626" s="503"/>
      <c r="Z626" s="503"/>
    </row>
    <row r="627" ht="12.75" customHeight="1">
      <c r="A627" s="503"/>
      <c r="B627" s="503"/>
      <c r="C627" s="503"/>
      <c r="D627" s="503"/>
      <c r="E627" s="503"/>
      <c r="F627" s="503"/>
      <c r="G627" s="503"/>
      <c r="H627" s="503"/>
      <c r="I627" s="503"/>
      <c r="J627" s="503"/>
      <c r="K627" s="503"/>
      <c r="L627" s="503"/>
      <c r="M627" s="503"/>
      <c r="N627" s="503"/>
      <c r="O627" s="503"/>
      <c r="P627" s="503"/>
      <c r="Q627" s="503"/>
      <c r="R627" s="503"/>
      <c r="S627" s="503"/>
      <c r="T627" s="503"/>
      <c r="U627" s="503"/>
      <c r="V627" s="503"/>
      <c r="W627" s="503"/>
      <c r="X627" s="503"/>
      <c r="Y627" s="503"/>
      <c r="Z627" s="503"/>
    </row>
    <row r="628" ht="12.75" customHeight="1">
      <c r="A628" s="503"/>
      <c r="B628" s="503"/>
      <c r="C628" s="503"/>
      <c r="D628" s="503"/>
      <c r="E628" s="503"/>
      <c r="F628" s="503"/>
      <c r="G628" s="503"/>
      <c r="H628" s="503"/>
      <c r="I628" s="503"/>
      <c r="J628" s="503"/>
      <c r="K628" s="503"/>
      <c r="L628" s="503"/>
      <c r="M628" s="503"/>
      <c r="N628" s="503"/>
      <c r="O628" s="503"/>
      <c r="P628" s="503"/>
      <c r="Q628" s="503"/>
      <c r="R628" s="503"/>
      <c r="S628" s="503"/>
      <c r="T628" s="503"/>
      <c r="U628" s="503"/>
      <c r="V628" s="503"/>
      <c r="W628" s="503"/>
      <c r="X628" s="503"/>
      <c r="Y628" s="503"/>
      <c r="Z628" s="503"/>
    </row>
    <row r="629" ht="12.75" customHeight="1">
      <c r="A629" s="503"/>
      <c r="B629" s="503"/>
      <c r="C629" s="503"/>
      <c r="D629" s="503"/>
      <c r="E629" s="503"/>
      <c r="F629" s="503"/>
      <c r="G629" s="503"/>
      <c r="H629" s="503"/>
      <c r="I629" s="503"/>
      <c r="J629" s="503"/>
      <c r="K629" s="503"/>
      <c r="L629" s="503"/>
      <c r="M629" s="503"/>
      <c r="N629" s="503"/>
      <c r="O629" s="503"/>
      <c r="P629" s="503"/>
      <c r="Q629" s="503"/>
      <c r="R629" s="503"/>
      <c r="S629" s="503"/>
      <c r="T629" s="503"/>
      <c r="U629" s="503"/>
      <c r="V629" s="503"/>
      <c r="W629" s="503"/>
      <c r="X629" s="503"/>
      <c r="Y629" s="503"/>
      <c r="Z629" s="503"/>
    </row>
    <row r="630" ht="12.75" customHeight="1">
      <c r="A630" s="503"/>
      <c r="B630" s="503"/>
      <c r="C630" s="503"/>
      <c r="D630" s="503"/>
      <c r="E630" s="503"/>
      <c r="F630" s="503"/>
      <c r="G630" s="503"/>
      <c r="H630" s="503"/>
      <c r="I630" s="503"/>
      <c r="J630" s="503"/>
      <c r="K630" s="503"/>
      <c r="L630" s="503"/>
      <c r="M630" s="503"/>
      <c r="N630" s="503"/>
      <c r="O630" s="503"/>
      <c r="P630" s="503"/>
      <c r="Q630" s="503"/>
      <c r="R630" s="503"/>
      <c r="S630" s="503"/>
      <c r="T630" s="503"/>
      <c r="U630" s="503"/>
      <c r="V630" s="503"/>
      <c r="W630" s="503"/>
      <c r="X630" s="503"/>
      <c r="Y630" s="503"/>
      <c r="Z630" s="503"/>
    </row>
    <row r="631" ht="12.75" customHeight="1">
      <c r="A631" s="503"/>
      <c r="B631" s="503"/>
      <c r="C631" s="503"/>
      <c r="D631" s="503"/>
      <c r="E631" s="503"/>
      <c r="F631" s="503"/>
      <c r="G631" s="503"/>
      <c r="H631" s="503"/>
      <c r="I631" s="503"/>
      <c r="J631" s="503"/>
      <c r="K631" s="503"/>
      <c r="L631" s="503"/>
      <c r="M631" s="503"/>
      <c r="N631" s="503"/>
      <c r="O631" s="503"/>
      <c r="P631" s="503"/>
      <c r="Q631" s="503"/>
      <c r="R631" s="503"/>
      <c r="S631" s="503"/>
      <c r="T631" s="503"/>
      <c r="U631" s="503"/>
      <c r="V631" s="503"/>
      <c r="W631" s="503"/>
      <c r="X631" s="503"/>
      <c r="Y631" s="503"/>
      <c r="Z631" s="503"/>
    </row>
    <row r="632" ht="12.75" customHeight="1">
      <c r="A632" s="503"/>
      <c r="B632" s="503"/>
      <c r="C632" s="503"/>
      <c r="D632" s="503"/>
      <c r="E632" s="503"/>
      <c r="F632" s="503"/>
      <c r="G632" s="503"/>
      <c r="H632" s="503"/>
      <c r="I632" s="503"/>
      <c r="J632" s="503"/>
      <c r="K632" s="503"/>
      <c r="L632" s="503"/>
      <c r="M632" s="503"/>
      <c r="N632" s="503"/>
      <c r="O632" s="503"/>
      <c r="P632" s="503"/>
      <c r="Q632" s="503"/>
      <c r="R632" s="503"/>
      <c r="S632" s="503"/>
      <c r="T632" s="503"/>
      <c r="U632" s="503"/>
      <c r="V632" s="503"/>
      <c r="W632" s="503"/>
      <c r="X632" s="503"/>
      <c r="Y632" s="503"/>
      <c r="Z632" s="503"/>
    </row>
    <row r="633" ht="12.75" customHeight="1">
      <c r="A633" s="503"/>
      <c r="B633" s="503"/>
      <c r="C633" s="503"/>
      <c r="D633" s="503"/>
      <c r="E633" s="503"/>
      <c r="F633" s="503"/>
      <c r="G633" s="503"/>
      <c r="H633" s="503"/>
      <c r="I633" s="503"/>
      <c r="J633" s="503"/>
      <c r="K633" s="503"/>
      <c r="L633" s="503"/>
      <c r="M633" s="503"/>
      <c r="N633" s="503"/>
      <c r="O633" s="503"/>
      <c r="P633" s="503"/>
      <c r="Q633" s="503"/>
      <c r="R633" s="503"/>
      <c r="S633" s="503"/>
      <c r="T633" s="503"/>
      <c r="U633" s="503"/>
      <c r="V633" s="503"/>
      <c r="W633" s="503"/>
      <c r="X633" s="503"/>
      <c r="Y633" s="503"/>
      <c r="Z633" s="503"/>
    </row>
    <row r="634" ht="12.75" customHeight="1">
      <c r="A634" s="503"/>
      <c r="B634" s="503"/>
      <c r="C634" s="503"/>
      <c r="D634" s="503"/>
      <c r="E634" s="503"/>
      <c r="F634" s="503"/>
      <c r="G634" s="503"/>
      <c r="H634" s="503"/>
      <c r="I634" s="503"/>
      <c r="J634" s="503"/>
      <c r="K634" s="503"/>
      <c r="L634" s="503"/>
      <c r="M634" s="503"/>
      <c r="N634" s="503"/>
      <c r="O634" s="503"/>
      <c r="P634" s="503"/>
      <c r="Q634" s="503"/>
      <c r="R634" s="503"/>
      <c r="S634" s="503"/>
      <c r="T634" s="503"/>
      <c r="U634" s="503"/>
      <c r="V634" s="503"/>
      <c r="W634" s="503"/>
      <c r="X634" s="503"/>
      <c r="Y634" s="503"/>
      <c r="Z634" s="503"/>
    </row>
    <row r="635" ht="12.75" customHeight="1">
      <c r="A635" s="503"/>
      <c r="B635" s="503"/>
      <c r="C635" s="503"/>
      <c r="D635" s="503"/>
      <c r="E635" s="503"/>
      <c r="F635" s="503"/>
      <c r="G635" s="503"/>
      <c r="H635" s="503"/>
      <c r="I635" s="503"/>
      <c r="J635" s="503"/>
      <c r="K635" s="503"/>
      <c r="L635" s="503"/>
      <c r="M635" s="503"/>
      <c r="N635" s="503"/>
      <c r="O635" s="503"/>
      <c r="P635" s="503"/>
      <c r="Q635" s="503"/>
      <c r="R635" s="503"/>
      <c r="S635" s="503"/>
      <c r="T635" s="503"/>
      <c r="U635" s="503"/>
      <c r="V635" s="503"/>
      <c r="W635" s="503"/>
      <c r="X635" s="503"/>
      <c r="Y635" s="503"/>
      <c r="Z635" s="503"/>
    </row>
    <row r="636" ht="12.75" customHeight="1">
      <c r="A636" s="503"/>
      <c r="B636" s="503"/>
      <c r="C636" s="503"/>
      <c r="D636" s="503"/>
      <c r="E636" s="503"/>
      <c r="F636" s="503"/>
      <c r="G636" s="503"/>
      <c r="H636" s="503"/>
      <c r="I636" s="503"/>
      <c r="J636" s="503"/>
      <c r="K636" s="503"/>
      <c r="L636" s="503"/>
      <c r="M636" s="503"/>
      <c r="N636" s="503"/>
      <c r="O636" s="503"/>
      <c r="P636" s="503"/>
      <c r="Q636" s="503"/>
      <c r="R636" s="503"/>
      <c r="S636" s="503"/>
      <c r="T636" s="503"/>
      <c r="U636" s="503"/>
      <c r="V636" s="503"/>
      <c r="W636" s="503"/>
      <c r="X636" s="503"/>
      <c r="Y636" s="503"/>
      <c r="Z636" s="503"/>
    </row>
    <row r="637" ht="12.75" customHeight="1">
      <c r="A637" s="503"/>
      <c r="B637" s="503"/>
      <c r="C637" s="503"/>
      <c r="D637" s="503"/>
      <c r="E637" s="503"/>
      <c r="F637" s="503"/>
      <c r="G637" s="503"/>
      <c r="H637" s="503"/>
      <c r="I637" s="503"/>
      <c r="J637" s="503"/>
      <c r="K637" s="503"/>
      <c r="L637" s="503"/>
      <c r="M637" s="503"/>
      <c r="N637" s="503"/>
      <c r="O637" s="503"/>
      <c r="P637" s="503"/>
      <c r="Q637" s="503"/>
      <c r="R637" s="503"/>
      <c r="S637" s="503"/>
      <c r="T637" s="503"/>
      <c r="U637" s="503"/>
      <c r="V637" s="503"/>
      <c r="W637" s="503"/>
      <c r="X637" s="503"/>
      <c r="Y637" s="503"/>
      <c r="Z637" s="503"/>
    </row>
    <row r="638" ht="12.75" customHeight="1">
      <c r="A638" s="503"/>
      <c r="B638" s="503"/>
      <c r="C638" s="503"/>
      <c r="D638" s="503"/>
      <c r="E638" s="503"/>
      <c r="F638" s="503"/>
      <c r="G638" s="503"/>
      <c r="H638" s="503"/>
      <c r="I638" s="503"/>
      <c r="J638" s="503"/>
      <c r="K638" s="503"/>
      <c r="L638" s="503"/>
      <c r="M638" s="503"/>
      <c r="N638" s="503"/>
      <c r="O638" s="503"/>
      <c r="P638" s="503"/>
      <c r="Q638" s="503"/>
      <c r="R638" s="503"/>
      <c r="S638" s="503"/>
      <c r="T638" s="503"/>
      <c r="U638" s="503"/>
      <c r="V638" s="503"/>
      <c r="W638" s="503"/>
      <c r="X638" s="503"/>
      <c r="Y638" s="503"/>
      <c r="Z638" s="503"/>
    </row>
    <row r="639" ht="12.75" customHeight="1">
      <c r="A639" s="503"/>
      <c r="B639" s="503"/>
      <c r="C639" s="503"/>
      <c r="D639" s="503"/>
      <c r="E639" s="503"/>
      <c r="F639" s="503"/>
      <c r="G639" s="503"/>
      <c r="H639" s="503"/>
      <c r="I639" s="503"/>
      <c r="J639" s="503"/>
      <c r="K639" s="503"/>
      <c r="L639" s="503"/>
      <c r="M639" s="503"/>
      <c r="N639" s="503"/>
      <c r="O639" s="503"/>
      <c r="P639" s="503"/>
      <c r="Q639" s="503"/>
      <c r="R639" s="503"/>
      <c r="S639" s="503"/>
      <c r="T639" s="503"/>
      <c r="U639" s="503"/>
      <c r="V639" s="503"/>
      <c r="W639" s="503"/>
      <c r="X639" s="503"/>
      <c r="Y639" s="503"/>
      <c r="Z639" s="503"/>
    </row>
    <row r="640" ht="12.75" customHeight="1">
      <c r="A640" s="503"/>
      <c r="B640" s="503"/>
      <c r="C640" s="503"/>
      <c r="D640" s="503"/>
      <c r="E640" s="503"/>
      <c r="F640" s="503"/>
      <c r="G640" s="503"/>
      <c r="H640" s="503"/>
      <c r="I640" s="503"/>
      <c r="J640" s="503"/>
      <c r="K640" s="503"/>
      <c r="L640" s="503"/>
      <c r="M640" s="503"/>
      <c r="N640" s="503"/>
      <c r="O640" s="503"/>
      <c r="P640" s="503"/>
      <c r="Q640" s="503"/>
      <c r="R640" s="503"/>
      <c r="S640" s="503"/>
      <c r="T640" s="503"/>
      <c r="U640" s="503"/>
      <c r="V640" s="503"/>
      <c r="W640" s="503"/>
      <c r="X640" s="503"/>
      <c r="Y640" s="503"/>
      <c r="Z640" s="503"/>
    </row>
    <row r="641" ht="12.75" customHeight="1">
      <c r="A641" s="503"/>
      <c r="B641" s="503"/>
      <c r="C641" s="503"/>
      <c r="D641" s="503"/>
      <c r="E641" s="503"/>
      <c r="F641" s="503"/>
      <c r="G641" s="503"/>
      <c r="H641" s="503"/>
      <c r="I641" s="503"/>
      <c r="J641" s="503"/>
      <c r="K641" s="503"/>
      <c r="L641" s="503"/>
      <c r="M641" s="503"/>
      <c r="N641" s="503"/>
      <c r="O641" s="503"/>
      <c r="P641" s="503"/>
      <c r="Q641" s="503"/>
      <c r="R641" s="503"/>
      <c r="S641" s="503"/>
      <c r="T641" s="503"/>
      <c r="U641" s="503"/>
      <c r="V641" s="503"/>
      <c r="W641" s="503"/>
      <c r="X641" s="503"/>
      <c r="Y641" s="503"/>
      <c r="Z641" s="503"/>
    </row>
    <row r="642" ht="12.75" customHeight="1">
      <c r="A642" s="503"/>
      <c r="B642" s="503"/>
      <c r="C642" s="503"/>
      <c r="D642" s="503"/>
      <c r="E642" s="503"/>
      <c r="F642" s="503"/>
      <c r="G642" s="503"/>
      <c r="H642" s="503"/>
      <c r="I642" s="503"/>
      <c r="J642" s="503"/>
      <c r="K642" s="503"/>
      <c r="L642" s="503"/>
      <c r="M642" s="503"/>
      <c r="N642" s="503"/>
      <c r="O642" s="503"/>
      <c r="P642" s="503"/>
      <c r="Q642" s="503"/>
      <c r="R642" s="503"/>
      <c r="S642" s="503"/>
      <c r="T642" s="503"/>
      <c r="U642" s="503"/>
      <c r="V642" s="503"/>
      <c r="W642" s="503"/>
      <c r="X642" s="503"/>
      <c r="Y642" s="503"/>
      <c r="Z642" s="503"/>
    </row>
    <row r="643" ht="12.75" customHeight="1">
      <c r="A643" s="503"/>
      <c r="B643" s="503"/>
      <c r="C643" s="503"/>
      <c r="D643" s="503"/>
      <c r="E643" s="503"/>
      <c r="F643" s="503"/>
      <c r="G643" s="503"/>
      <c r="H643" s="503"/>
      <c r="I643" s="503"/>
      <c r="J643" s="503"/>
      <c r="K643" s="503"/>
      <c r="L643" s="503"/>
      <c r="M643" s="503"/>
      <c r="N643" s="503"/>
      <c r="O643" s="503"/>
      <c r="P643" s="503"/>
      <c r="Q643" s="503"/>
      <c r="R643" s="503"/>
      <c r="S643" s="503"/>
      <c r="T643" s="503"/>
      <c r="U643" s="503"/>
      <c r="V643" s="503"/>
      <c r="W643" s="503"/>
      <c r="X643" s="503"/>
      <c r="Y643" s="503"/>
      <c r="Z643" s="503"/>
    </row>
    <row r="644" ht="12.75" customHeight="1">
      <c r="A644" s="503"/>
      <c r="B644" s="503"/>
      <c r="C644" s="503"/>
      <c r="D644" s="503"/>
      <c r="E644" s="503"/>
      <c r="F644" s="503"/>
      <c r="G644" s="503"/>
      <c r="H644" s="503"/>
      <c r="I644" s="503"/>
      <c r="J644" s="503"/>
      <c r="K644" s="503"/>
      <c r="L644" s="503"/>
      <c r="M644" s="503"/>
      <c r="N644" s="503"/>
      <c r="O644" s="503"/>
      <c r="P644" s="503"/>
      <c r="Q644" s="503"/>
      <c r="R644" s="503"/>
      <c r="S644" s="503"/>
      <c r="T644" s="503"/>
      <c r="U644" s="503"/>
      <c r="V644" s="503"/>
      <c r="W644" s="503"/>
      <c r="X644" s="503"/>
      <c r="Y644" s="503"/>
      <c r="Z644" s="503"/>
    </row>
    <row r="645" ht="12.75" customHeight="1">
      <c r="A645" s="503"/>
      <c r="B645" s="503"/>
      <c r="C645" s="503"/>
      <c r="D645" s="503"/>
      <c r="E645" s="503"/>
      <c r="F645" s="503"/>
      <c r="G645" s="503"/>
      <c r="H645" s="503"/>
      <c r="I645" s="503"/>
      <c r="J645" s="503"/>
      <c r="K645" s="503"/>
      <c r="L645" s="503"/>
      <c r="M645" s="503"/>
      <c r="N645" s="503"/>
      <c r="O645" s="503"/>
      <c r="P645" s="503"/>
      <c r="Q645" s="503"/>
      <c r="R645" s="503"/>
      <c r="S645" s="503"/>
      <c r="T645" s="503"/>
      <c r="U645" s="503"/>
      <c r="V645" s="503"/>
      <c r="W645" s="503"/>
      <c r="X645" s="503"/>
      <c r="Y645" s="503"/>
      <c r="Z645" s="503"/>
    </row>
    <row r="646" ht="12.75" customHeight="1">
      <c r="A646" s="503"/>
      <c r="B646" s="503"/>
      <c r="C646" s="503"/>
      <c r="D646" s="503"/>
      <c r="E646" s="503"/>
      <c r="F646" s="503"/>
      <c r="G646" s="503"/>
      <c r="H646" s="503"/>
      <c r="I646" s="503"/>
      <c r="J646" s="503"/>
      <c r="K646" s="503"/>
      <c r="L646" s="503"/>
      <c r="M646" s="503"/>
      <c r="N646" s="503"/>
      <c r="O646" s="503"/>
      <c r="P646" s="503"/>
      <c r="Q646" s="503"/>
      <c r="R646" s="503"/>
      <c r="S646" s="503"/>
      <c r="T646" s="503"/>
      <c r="U646" s="503"/>
      <c r="V646" s="503"/>
      <c r="W646" s="503"/>
      <c r="X646" s="503"/>
      <c r="Y646" s="503"/>
      <c r="Z646" s="503"/>
    </row>
    <row r="647" ht="12.75" customHeight="1">
      <c r="A647" s="503"/>
      <c r="B647" s="503"/>
      <c r="C647" s="503"/>
      <c r="D647" s="503"/>
      <c r="E647" s="503"/>
      <c r="F647" s="503"/>
      <c r="G647" s="503"/>
      <c r="H647" s="503"/>
      <c r="I647" s="503"/>
      <c r="J647" s="503"/>
      <c r="K647" s="503"/>
      <c r="L647" s="503"/>
      <c r="M647" s="503"/>
      <c r="N647" s="503"/>
      <c r="O647" s="503"/>
      <c r="P647" s="503"/>
      <c r="Q647" s="503"/>
      <c r="R647" s="503"/>
      <c r="S647" s="503"/>
      <c r="T647" s="503"/>
      <c r="U647" s="503"/>
      <c r="V647" s="503"/>
      <c r="W647" s="503"/>
      <c r="X647" s="503"/>
      <c r="Y647" s="503"/>
      <c r="Z647" s="503"/>
    </row>
    <row r="648" ht="12.75" customHeight="1">
      <c r="A648" s="503"/>
      <c r="B648" s="503"/>
      <c r="C648" s="503"/>
      <c r="D648" s="503"/>
      <c r="E648" s="503"/>
      <c r="F648" s="503"/>
      <c r="G648" s="503"/>
      <c r="H648" s="503"/>
      <c r="I648" s="503"/>
      <c r="J648" s="503"/>
      <c r="K648" s="503"/>
      <c r="L648" s="503"/>
      <c r="M648" s="503"/>
      <c r="N648" s="503"/>
      <c r="O648" s="503"/>
      <c r="P648" s="503"/>
      <c r="Q648" s="503"/>
      <c r="R648" s="503"/>
      <c r="S648" s="503"/>
      <c r="T648" s="503"/>
      <c r="U648" s="503"/>
      <c r="V648" s="503"/>
      <c r="W648" s="503"/>
      <c r="X648" s="503"/>
      <c r="Y648" s="503"/>
      <c r="Z648" s="503"/>
    </row>
    <row r="649" ht="12.75" customHeight="1">
      <c r="A649" s="503"/>
      <c r="B649" s="503"/>
      <c r="C649" s="503"/>
      <c r="D649" s="503"/>
      <c r="E649" s="503"/>
      <c r="F649" s="503"/>
      <c r="G649" s="503"/>
      <c r="H649" s="503"/>
      <c r="I649" s="503"/>
      <c r="J649" s="503"/>
      <c r="K649" s="503"/>
      <c r="L649" s="503"/>
      <c r="M649" s="503"/>
      <c r="N649" s="503"/>
      <c r="O649" s="503"/>
      <c r="P649" s="503"/>
      <c r="Q649" s="503"/>
      <c r="R649" s="503"/>
      <c r="S649" s="503"/>
      <c r="T649" s="503"/>
      <c r="U649" s="503"/>
      <c r="V649" s="503"/>
      <c r="W649" s="503"/>
      <c r="X649" s="503"/>
      <c r="Y649" s="503"/>
      <c r="Z649" s="503"/>
    </row>
    <row r="650" ht="12.75" customHeight="1">
      <c r="A650" s="503"/>
      <c r="B650" s="503"/>
      <c r="C650" s="503"/>
      <c r="D650" s="503"/>
      <c r="E650" s="503"/>
      <c r="F650" s="503"/>
      <c r="G650" s="503"/>
      <c r="H650" s="503"/>
      <c r="I650" s="503"/>
      <c r="J650" s="503"/>
      <c r="K650" s="503"/>
      <c r="L650" s="503"/>
      <c r="M650" s="503"/>
      <c r="N650" s="503"/>
      <c r="O650" s="503"/>
      <c r="P650" s="503"/>
      <c r="Q650" s="503"/>
      <c r="R650" s="503"/>
      <c r="S650" s="503"/>
      <c r="T650" s="503"/>
      <c r="U650" s="503"/>
      <c r="V650" s="503"/>
      <c r="W650" s="503"/>
      <c r="X650" s="503"/>
      <c r="Y650" s="503"/>
      <c r="Z650" s="503"/>
    </row>
    <row r="651" ht="12.75" customHeight="1">
      <c r="A651" s="503"/>
      <c r="B651" s="503"/>
      <c r="C651" s="503"/>
      <c r="D651" s="503"/>
      <c r="E651" s="503"/>
      <c r="F651" s="503"/>
      <c r="G651" s="503"/>
      <c r="H651" s="503"/>
      <c r="I651" s="503"/>
      <c r="J651" s="503"/>
      <c r="K651" s="503"/>
      <c r="L651" s="503"/>
      <c r="M651" s="503"/>
      <c r="N651" s="503"/>
      <c r="O651" s="503"/>
      <c r="P651" s="503"/>
      <c r="Q651" s="503"/>
      <c r="R651" s="503"/>
      <c r="S651" s="503"/>
      <c r="T651" s="503"/>
      <c r="U651" s="503"/>
      <c r="V651" s="503"/>
      <c r="W651" s="503"/>
      <c r="X651" s="503"/>
      <c r="Y651" s="503"/>
      <c r="Z651" s="503"/>
    </row>
    <row r="652" ht="12.75" customHeight="1">
      <c r="A652" s="503"/>
      <c r="B652" s="503"/>
      <c r="C652" s="503"/>
      <c r="D652" s="503"/>
      <c r="E652" s="503"/>
      <c r="F652" s="503"/>
      <c r="G652" s="503"/>
      <c r="H652" s="503"/>
      <c r="I652" s="503"/>
      <c r="J652" s="503"/>
      <c r="K652" s="503"/>
      <c r="L652" s="503"/>
      <c r="M652" s="503"/>
      <c r="N652" s="503"/>
      <c r="O652" s="503"/>
      <c r="P652" s="503"/>
      <c r="Q652" s="503"/>
      <c r="R652" s="503"/>
      <c r="S652" s="503"/>
      <c r="T652" s="503"/>
      <c r="U652" s="503"/>
      <c r="V652" s="503"/>
      <c r="W652" s="503"/>
      <c r="X652" s="503"/>
      <c r="Y652" s="503"/>
      <c r="Z652" s="503"/>
    </row>
    <row r="653" ht="12.75" customHeight="1">
      <c r="A653" s="503"/>
      <c r="B653" s="503"/>
      <c r="C653" s="503"/>
      <c r="D653" s="503"/>
      <c r="E653" s="503"/>
      <c r="F653" s="503"/>
      <c r="G653" s="503"/>
      <c r="H653" s="503"/>
      <c r="I653" s="503"/>
      <c r="J653" s="503"/>
      <c r="K653" s="503"/>
      <c r="L653" s="503"/>
      <c r="M653" s="503"/>
      <c r="N653" s="503"/>
      <c r="O653" s="503"/>
      <c r="P653" s="503"/>
      <c r="Q653" s="503"/>
      <c r="R653" s="503"/>
      <c r="S653" s="503"/>
      <c r="T653" s="503"/>
      <c r="U653" s="503"/>
      <c r="V653" s="503"/>
      <c r="W653" s="503"/>
      <c r="X653" s="503"/>
      <c r="Y653" s="503"/>
      <c r="Z653" s="503"/>
    </row>
    <row r="654" ht="12.75" customHeight="1">
      <c r="A654" s="503"/>
      <c r="B654" s="503"/>
      <c r="C654" s="503"/>
      <c r="D654" s="503"/>
      <c r="E654" s="503"/>
      <c r="F654" s="503"/>
      <c r="G654" s="503"/>
      <c r="H654" s="503"/>
      <c r="I654" s="503"/>
      <c r="J654" s="503"/>
      <c r="K654" s="503"/>
      <c r="L654" s="503"/>
      <c r="M654" s="503"/>
      <c r="N654" s="503"/>
      <c r="O654" s="503"/>
      <c r="P654" s="503"/>
      <c r="Q654" s="503"/>
      <c r="R654" s="503"/>
      <c r="S654" s="503"/>
      <c r="T654" s="503"/>
      <c r="U654" s="503"/>
      <c r="V654" s="503"/>
      <c r="W654" s="503"/>
      <c r="X654" s="503"/>
      <c r="Y654" s="503"/>
      <c r="Z654" s="503"/>
    </row>
    <row r="655" ht="12.75" customHeight="1">
      <c r="A655" s="503"/>
      <c r="B655" s="503"/>
      <c r="C655" s="503"/>
      <c r="D655" s="503"/>
      <c r="E655" s="503"/>
      <c r="F655" s="503"/>
      <c r="G655" s="503"/>
      <c r="H655" s="503"/>
      <c r="I655" s="503"/>
      <c r="J655" s="503"/>
      <c r="K655" s="503"/>
      <c r="L655" s="503"/>
      <c r="M655" s="503"/>
      <c r="N655" s="503"/>
      <c r="O655" s="503"/>
      <c r="P655" s="503"/>
      <c r="Q655" s="503"/>
      <c r="R655" s="503"/>
      <c r="S655" s="503"/>
      <c r="T655" s="503"/>
      <c r="U655" s="503"/>
      <c r="V655" s="503"/>
      <c r="W655" s="503"/>
      <c r="X655" s="503"/>
      <c r="Y655" s="503"/>
      <c r="Z655" s="503"/>
    </row>
    <row r="656" ht="12.75" customHeight="1">
      <c r="A656" s="503"/>
      <c r="B656" s="503"/>
      <c r="C656" s="503"/>
      <c r="D656" s="503"/>
      <c r="E656" s="503"/>
      <c r="F656" s="503"/>
      <c r="G656" s="503"/>
      <c r="H656" s="503"/>
      <c r="I656" s="503"/>
      <c r="J656" s="503"/>
      <c r="K656" s="503"/>
      <c r="L656" s="503"/>
      <c r="M656" s="503"/>
      <c r="N656" s="503"/>
      <c r="O656" s="503"/>
      <c r="P656" s="503"/>
      <c r="Q656" s="503"/>
      <c r="R656" s="503"/>
      <c r="S656" s="503"/>
      <c r="T656" s="503"/>
      <c r="U656" s="503"/>
      <c r="V656" s="503"/>
      <c r="W656" s="503"/>
      <c r="X656" s="503"/>
      <c r="Y656" s="503"/>
      <c r="Z656" s="503"/>
    </row>
    <row r="657" ht="12.75" customHeight="1">
      <c r="A657" s="503"/>
      <c r="B657" s="503"/>
      <c r="C657" s="503"/>
      <c r="D657" s="503"/>
      <c r="E657" s="503"/>
      <c r="F657" s="503"/>
      <c r="G657" s="503"/>
      <c r="H657" s="503"/>
      <c r="I657" s="503"/>
      <c r="J657" s="503"/>
      <c r="K657" s="503"/>
      <c r="L657" s="503"/>
      <c r="M657" s="503"/>
      <c r="N657" s="503"/>
      <c r="O657" s="503"/>
      <c r="P657" s="503"/>
      <c r="Q657" s="503"/>
      <c r="R657" s="503"/>
      <c r="S657" s="503"/>
      <c r="T657" s="503"/>
      <c r="U657" s="503"/>
      <c r="V657" s="503"/>
      <c r="W657" s="503"/>
      <c r="X657" s="503"/>
      <c r="Y657" s="503"/>
      <c r="Z657" s="503"/>
    </row>
    <row r="658" ht="12.75" customHeight="1">
      <c r="A658" s="503"/>
      <c r="B658" s="503"/>
      <c r="C658" s="503"/>
      <c r="D658" s="503"/>
      <c r="E658" s="503"/>
      <c r="F658" s="503"/>
      <c r="G658" s="503"/>
      <c r="H658" s="503"/>
      <c r="I658" s="503"/>
      <c r="J658" s="503"/>
      <c r="K658" s="503"/>
      <c r="L658" s="503"/>
      <c r="M658" s="503"/>
      <c r="N658" s="503"/>
      <c r="O658" s="503"/>
      <c r="P658" s="503"/>
      <c r="Q658" s="503"/>
      <c r="R658" s="503"/>
      <c r="S658" s="503"/>
      <c r="T658" s="503"/>
      <c r="U658" s="503"/>
      <c r="V658" s="503"/>
      <c r="W658" s="503"/>
      <c r="X658" s="503"/>
      <c r="Y658" s="503"/>
      <c r="Z658" s="503"/>
    </row>
    <row r="659" ht="12.75" customHeight="1">
      <c r="A659" s="503"/>
      <c r="B659" s="503"/>
      <c r="C659" s="503"/>
      <c r="D659" s="503"/>
      <c r="E659" s="503"/>
      <c r="F659" s="503"/>
      <c r="G659" s="503"/>
      <c r="H659" s="503"/>
      <c r="I659" s="503"/>
      <c r="J659" s="503"/>
      <c r="K659" s="503"/>
      <c r="L659" s="503"/>
      <c r="M659" s="503"/>
      <c r="N659" s="503"/>
      <c r="O659" s="503"/>
      <c r="P659" s="503"/>
      <c r="Q659" s="503"/>
      <c r="R659" s="503"/>
      <c r="S659" s="503"/>
      <c r="T659" s="503"/>
      <c r="U659" s="503"/>
      <c r="V659" s="503"/>
      <c r="W659" s="503"/>
      <c r="X659" s="503"/>
      <c r="Y659" s="503"/>
      <c r="Z659" s="503"/>
    </row>
    <row r="660" ht="12.75" customHeight="1">
      <c r="A660" s="503"/>
      <c r="B660" s="503"/>
      <c r="C660" s="503"/>
      <c r="D660" s="503"/>
      <c r="E660" s="503"/>
      <c r="F660" s="503"/>
      <c r="G660" s="503"/>
      <c r="H660" s="503"/>
      <c r="I660" s="503"/>
      <c r="J660" s="503"/>
      <c r="K660" s="503"/>
      <c r="L660" s="503"/>
      <c r="M660" s="503"/>
      <c r="N660" s="503"/>
      <c r="O660" s="503"/>
      <c r="P660" s="503"/>
      <c r="Q660" s="503"/>
      <c r="R660" s="503"/>
      <c r="S660" s="503"/>
      <c r="T660" s="503"/>
      <c r="U660" s="503"/>
      <c r="V660" s="503"/>
      <c r="W660" s="503"/>
      <c r="X660" s="503"/>
      <c r="Y660" s="503"/>
      <c r="Z660" s="503"/>
    </row>
    <row r="661" ht="12.75" customHeight="1">
      <c r="A661" s="503"/>
      <c r="B661" s="503"/>
      <c r="C661" s="503"/>
      <c r="D661" s="503"/>
      <c r="E661" s="503"/>
      <c r="F661" s="503"/>
      <c r="G661" s="503"/>
      <c r="H661" s="503"/>
      <c r="I661" s="503"/>
      <c r="J661" s="503"/>
      <c r="K661" s="503"/>
      <c r="L661" s="503"/>
      <c r="M661" s="503"/>
      <c r="N661" s="503"/>
      <c r="O661" s="503"/>
      <c r="P661" s="503"/>
      <c r="Q661" s="503"/>
      <c r="R661" s="503"/>
      <c r="S661" s="503"/>
      <c r="T661" s="503"/>
      <c r="U661" s="503"/>
      <c r="V661" s="503"/>
      <c r="W661" s="503"/>
      <c r="X661" s="503"/>
      <c r="Y661" s="503"/>
      <c r="Z661" s="503"/>
    </row>
    <row r="662" ht="12.75" customHeight="1">
      <c r="A662" s="503"/>
      <c r="B662" s="503"/>
      <c r="C662" s="503"/>
      <c r="D662" s="503"/>
      <c r="E662" s="503"/>
      <c r="F662" s="503"/>
      <c r="G662" s="503"/>
      <c r="H662" s="503"/>
      <c r="I662" s="503"/>
      <c r="J662" s="503"/>
      <c r="K662" s="503"/>
      <c r="L662" s="503"/>
      <c r="M662" s="503"/>
      <c r="N662" s="503"/>
      <c r="O662" s="503"/>
      <c r="P662" s="503"/>
      <c r="Q662" s="503"/>
      <c r="R662" s="503"/>
      <c r="S662" s="503"/>
      <c r="T662" s="503"/>
      <c r="U662" s="503"/>
      <c r="V662" s="503"/>
      <c r="W662" s="503"/>
      <c r="X662" s="503"/>
      <c r="Y662" s="503"/>
      <c r="Z662" s="503"/>
    </row>
    <row r="663" ht="12.75" customHeight="1">
      <c r="A663" s="503"/>
      <c r="B663" s="503"/>
      <c r="C663" s="503"/>
      <c r="D663" s="503"/>
      <c r="E663" s="503"/>
      <c r="F663" s="503"/>
      <c r="G663" s="503"/>
      <c r="H663" s="503"/>
      <c r="I663" s="503"/>
      <c r="J663" s="503"/>
      <c r="K663" s="503"/>
      <c r="L663" s="503"/>
      <c r="M663" s="503"/>
      <c r="N663" s="503"/>
      <c r="O663" s="503"/>
      <c r="P663" s="503"/>
      <c r="Q663" s="503"/>
      <c r="R663" s="503"/>
      <c r="S663" s="503"/>
      <c r="T663" s="503"/>
      <c r="U663" s="503"/>
      <c r="V663" s="503"/>
      <c r="W663" s="503"/>
      <c r="X663" s="503"/>
      <c r="Y663" s="503"/>
      <c r="Z663" s="503"/>
    </row>
    <row r="664" ht="12.75" customHeight="1">
      <c r="A664" s="503"/>
      <c r="B664" s="503"/>
      <c r="C664" s="503"/>
      <c r="D664" s="503"/>
      <c r="E664" s="503"/>
      <c r="F664" s="503"/>
      <c r="G664" s="503"/>
      <c r="H664" s="503"/>
      <c r="I664" s="503"/>
      <c r="J664" s="503"/>
      <c r="K664" s="503"/>
      <c r="L664" s="503"/>
      <c r="M664" s="503"/>
      <c r="N664" s="503"/>
      <c r="O664" s="503"/>
      <c r="P664" s="503"/>
      <c r="Q664" s="503"/>
      <c r="R664" s="503"/>
      <c r="S664" s="503"/>
      <c r="T664" s="503"/>
      <c r="U664" s="503"/>
      <c r="V664" s="503"/>
      <c r="W664" s="503"/>
      <c r="X664" s="503"/>
      <c r="Y664" s="503"/>
      <c r="Z664" s="503"/>
    </row>
    <row r="665" ht="12.75" customHeight="1">
      <c r="A665" s="503"/>
      <c r="B665" s="503"/>
      <c r="C665" s="503"/>
      <c r="D665" s="503"/>
      <c r="E665" s="503"/>
      <c r="F665" s="503"/>
      <c r="G665" s="503"/>
      <c r="H665" s="503"/>
      <c r="I665" s="503"/>
      <c r="J665" s="503"/>
      <c r="K665" s="503"/>
      <c r="L665" s="503"/>
      <c r="M665" s="503"/>
      <c r="N665" s="503"/>
      <c r="O665" s="503"/>
      <c r="P665" s="503"/>
      <c r="Q665" s="503"/>
      <c r="R665" s="503"/>
      <c r="S665" s="503"/>
      <c r="T665" s="503"/>
      <c r="U665" s="503"/>
      <c r="V665" s="503"/>
      <c r="W665" s="503"/>
      <c r="X665" s="503"/>
      <c r="Y665" s="503"/>
      <c r="Z665" s="503"/>
    </row>
    <row r="666" ht="12.75" customHeight="1">
      <c r="A666" s="503"/>
      <c r="B666" s="503"/>
      <c r="C666" s="503"/>
      <c r="D666" s="503"/>
      <c r="E666" s="503"/>
      <c r="F666" s="503"/>
      <c r="G666" s="503"/>
      <c r="H666" s="503"/>
      <c r="I666" s="503"/>
      <c r="J666" s="503"/>
      <c r="K666" s="503"/>
      <c r="L666" s="503"/>
      <c r="M666" s="503"/>
      <c r="N666" s="503"/>
      <c r="O666" s="503"/>
      <c r="P666" s="503"/>
      <c r="Q666" s="503"/>
      <c r="R666" s="503"/>
      <c r="S666" s="503"/>
      <c r="T666" s="503"/>
      <c r="U666" s="503"/>
      <c r="V666" s="503"/>
      <c r="W666" s="503"/>
      <c r="X666" s="503"/>
      <c r="Y666" s="503"/>
      <c r="Z666" s="503"/>
    </row>
    <row r="667" ht="12.75" customHeight="1">
      <c r="A667" s="503"/>
      <c r="B667" s="503"/>
      <c r="C667" s="503"/>
      <c r="D667" s="503"/>
      <c r="E667" s="503"/>
      <c r="F667" s="503"/>
      <c r="G667" s="503"/>
      <c r="H667" s="503"/>
      <c r="I667" s="503"/>
      <c r="J667" s="503"/>
      <c r="K667" s="503"/>
      <c r="L667" s="503"/>
      <c r="M667" s="503"/>
      <c r="N667" s="503"/>
      <c r="O667" s="503"/>
      <c r="P667" s="503"/>
      <c r="Q667" s="503"/>
      <c r="R667" s="503"/>
      <c r="S667" s="503"/>
      <c r="T667" s="503"/>
      <c r="U667" s="503"/>
      <c r="V667" s="503"/>
      <c r="W667" s="503"/>
      <c r="X667" s="503"/>
      <c r="Y667" s="503"/>
      <c r="Z667" s="503"/>
    </row>
    <row r="668" ht="12.75" customHeight="1">
      <c r="A668" s="503"/>
      <c r="B668" s="503"/>
      <c r="C668" s="503"/>
      <c r="D668" s="503"/>
      <c r="E668" s="503"/>
      <c r="F668" s="503"/>
      <c r="G668" s="503"/>
      <c r="H668" s="503"/>
      <c r="I668" s="503"/>
      <c r="J668" s="503"/>
      <c r="K668" s="503"/>
      <c r="L668" s="503"/>
      <c r="M668" s="503"/>
      <c r="N668" s="503"/>
      <c r="O668" s="503"/>
      <c r="P668" s="503"/>
      <c r="Q668" s="503"/>
      <c r="R668" s="503"/>
      <c r="S668" s="503"/>
      <c r="T668" s="503"/>
      <c r="U668" s="503"/>
      <c r="V668" s="503"/>
      <c r="W668" s="503"/>
      <c r="X668" s="503"/>
      <c r="Y668" s="503"/>
      <c r="Z668" s="503"/>
    </row>
    <row r="669" ht="12.75" customHeight="1">
      <c r="A669" s="503"/>
      <c r="B669" s="503"/>
      <c r="C669" s="503"/>
      <c r="D669" s="503"/>
      <c r="E669" s="503"/>
      <c r="F669" s="503"/>
      <c r="G669" s="503"/>
      <c r="H669" s="503"/>
      <c r="I669" s="503"/>
      <c r="J669" s="503"/>
      <c r="K669" s="503"/>
      <c r="L669" s="503"/>
      <c r="M669" s="503"/>
      <c r="N669" s="503"/>
      <c r="O669" s="503"/>
      <c r="P669" s="503"/>
      <c r="Q669" s="503"/>
      <c r="R669" s="503"/>
      <c r="S669" s="503"/>
      <c r="T669" s="503"/>
      <c r="U669" s="503"/>
      <c r="V669" s="503"/>
      <c r="W669" s="503"/>
      <c r="X669" s="503"/>
      <c r="Y669" s="503"/>
      <c r="Z669" s="503"/>
    </row>
    <row r="670" ht="12.75" customHeight="1">
      <c r="A670" s="503"/>
      <c r="B670" s="503"/>
      <c r="C670" s="503"/>
      <c r="D670" s="503"/>
      <c r="E670" s="503"/>
      <c r="F670" s="503"/>
      <c r="G670" s="503"/>
      <c r="H670" s="503"/>
      <c r="I670" s="503"/>
      <c r="J670" s="503"/>
      <c r="K670" s="503"/>
      <c r="L670" s="503"/>
      <c r="M670" s="503"/>
      <c r="N670" s="503"/>
      <c r="O670" s="503"/>
      <c r="P670" s="503"/>
      <c r="Q670" s="503"/>
      <c r="R670" s="503"/>
      <c r="S670" s="503"/>
      <c r="T670" s="503"/>
      <c r="U670" s="503"/>
      <c r="V670" s="503"/>
      <c r="W670" s="503"/>
      <c r="X670" s="503"/>
      <c r="Y670" s="503"/>
      <c r="Z670" s="503"/>
    </row>
    <row r="671" ht="12.75" customHeight="1">
      <c r="A671" s="503"/>
      <c r="B671" s="503"/>
      <c r="C671" s="503"/>
      <c r="D671" s="503"/>
      <c r="E671" s="503"/>
      <c r="F671" s="503"/>
      <c r="G671" s="503"/>
      <c r="H671" s="503"/>
      <c r="I671" s="503"/>
      <c r="J671" s="503"/>
      <c r="K671" s="503"/>
      <c r="L671" s="503"/>
      <c r="M671" s="503"/>
      <c r="N671" s="503"/>
      <c r="O671" s="503"/>
      <c r="P671" s="503"/>
      <c r="Q671" s="503"/>
      <c r="R671" s="503"/>
      <c r="S671" s="503"/>
      <c r="T671" s="503"/>
      <c r="U671" s="503"/>
      <c r="V671" s="503"/>
      <c r="W671" s="503"/>
      <c r="X671" s="503"/>
      <c r="Y671" s="503"/>
      <c r="Z671" s="503"/>
    </row>
    <row r="672" ht="12.75" customHeight="1">
      <c r="A672" s="503"/>
      <c r="B672" s="503"/>
      <c r="C672" s="503"/>
      <c r="D672" s="503"/>
      <c r="E672" s="503"/>
      <c r="F672" s="503"/>
      <c r="G672" s="503"/>
      <c r="H672" s="503"/>
      <c r="I672" s="503"/>
      <c r="J672" s="503"/>
      <c r="K672" s="503"/>
      <c r="L672" s="503"/>
      <c r="M672" s="503"/>
      <c r="N672" s="503"/>
      <c r="O672" s="503"/>
      <c r="P672" s="503"/>
      <c r="Q672" s="503"/>
      <c r="R672" s="503"/>
      <c r="S672" s="503"/>
      <c r="T672" s="503"/>
      <c r="U672" s="503"/>
      <c r="V672" s="503"/>
      <c r="W672" s="503"/>
      <c r="X672" s="503"/>
      <c r="Y672" s="503"/>
      <c r="Z672" s="503"/>
    </row>
    <row r="673" ht="12.75" customHeight="1">
      <c r="A673" s="503"/>
      <c r="B673" s="503"/>
      <c r="C673" s="503"/>
      <c r="D673" s="503"/>
      <c r="E673" s="503"/>
      <c r="F673" s="503"/>
      <c r="G673" s="503"/>
      <c r="H673" s="503"/>
      <c r="I673" s="503"/>
      <c r="J673" s="503"/>
      <c r="K673" s="503"/>
      <c r="L673" s="503"/>
      <c r="M673" s="503"/>
      <c r="N673" s="503"/>
      <c r="O673" s="503"/>
      <c r="P673" s="503"/>
      <c r="Q673" s="503"/>
      <c r="R673" s="503"/>
      <c r="S673" s="503"/>
      <c r="T673" s="503"/>
      <c r="U673" s="503"/>
      <c r="V673" s="503"/>
      <c r="W673" s="503"/>
      <c r="X673" s="503"/>
      <c r="Y673" s="503"/>
      <c r="Z673" s="503"/>
    </row>
    <row r="674" ht="12.75" customHeight="1">
      <c r="A674" s="503"/>
      <c r="B674" s="503"/>
      <c r="C674" s="503"/>
      <c r="D674" s="503"/>
      <c r="E674" s="503"/>
      <c r="F674" s="503"/>
      <c r="G674" s="503"/>
      <c r="H674" s="503"/>
      <c r="I674" s="503"/>
      <c r="J674" s="503"/>
      <c r="K674" s="503"/>
      <c r="L674" s="503"/>
      <c r="M674" s="503"/>
      <c r="N674" s="503"/>
      <c r="O674" s="503"/>
      <c r="P674" s="503"/>
      <c r="Q674" s="503"/>
      <c r="R674" s="503"/>
      <c r="S674" s="503"/>
      <c r="T674" s="503"/>
      <c r="U674" s="503"/>
      <c r="V674" s="503"/>
      <c r="W674" s="503"/>
      <c r="X674" s="503"/>
      <c r="Y674" s="503"/>
      <c r="Z674" s="503"/>
    </row>
    <row r="675" ht="12.75" customHeight="1">
      <c r="A675" s="503"/>
      <c r="B675" s="503"/>
      <c r="C675" s="503"/>
      <c r="D675" s="503"/>
      <c r="E675" s="503"/>
      <c r="F675" s="503"/>
      <c r="G675" s="503"/>
      <c r="H675" s="503"/>
      <c r="I675" s="503"/>
      <c r="J675" s="503"/>
      <c r="K675" s="503"/>
      <c r="L675" s="503"/>
      <c r="M675" s="503"/>
      <c r="N675" s="503"/>
      <c r="O675" s="503"/>
      <c r="P675" s="503"/>
      <c r="Q675" s="503"/>
      <c r="R675" s="503"/>
      <c r="S675" s="503"/>
      <c r="T675" s="503"/>
      <c r="U675" s="503"/>
      <c r="V675" s="503"/>
      <c r="W675" s="503"/>
      <c r="X675" s="503"/>
      <c r="Y675" s="503"/>
      <c r="Z675" s="503"/>
    </row>
    <row r="676" ht="12.75" customHeight="1">
      <c r="A676" s="503"/>
      <c r="B676" s="503"/>
      <c r="C676" s="503"/>
      <c r="D676" s="503"/>
      <c r="E676" s="503"/>
      <c r="F676" s="503"/>
      <c r="G676" s="503"/>
      <c r="H676" s="503"/>
      <c r="I676" s="503"/>
      <c r="J676" s="503"/>
      <c r="K676" s="503"/>
      <c r="L676" s="503"/>
      <c r="M676" s="503"/>
      <c r="N676" s="503"/>
      <c r="O676" s="503"/>
      <c r="P676" s="503"/>
      <c r="Q676" s="503"/>
      <c r="R676" s="503"/>
      <c r="S676" s="503"/>
      <c r="T676" s="503"/>
      <c r="U676" s="503"/>
      <c r="V676" s="503"/>
      <c r="W676" s="503"/>
      <c r="X676" s="503"/>
      <c r="Y676" s="503"/>
      <c r="Z676" s="503"/>
    </row>
    <row r="677" ht="12.75" customHeight="1">
      <c r="A677" s="503"/>
      <c r="B677" s="503"/>
      <c r="C677" s="503"/>
      <c r="D677" s="503"/>
      <c r="E677" s="503"/>
      <c r="F677" s="503"/>
      <c r="G677" s="503"/>
      <c r="H677" s="503"/>
      <c r="I677" s="503"/>
      <c r="J677" s="503"/>
      <c r="K677" s="503"/>
      <c r="L677" s="503"/>
      <c r="M677" s="503"/>
      <c r="N677" s="503"/>
      <c r="O677" s="503"/>
      <c r="P677" s="503"/>
      <c r="Q677" s="503"/>
      <c r="R677" s="503"/>
      <c r="S677" s="503"/>
      <c r="T677" s="503"/>
      <c r="U677" s="503"/>
      <c r="V677" s="503"/>
      <c r="W677" s="503"/>
      <c r="X677" s="503"/>
      <c r="Y677" s="503"/>
      <c r="Z677" s="503"/>
    </row>
    <row r="678" ht="12.75" customHeight="1">
      <c r="A678" s="503"/>
      <c r="B678" s="503"/>
      <c r="C678" s="503"/>
      <c r="D678" s="503"/>
      <c r="E678" s="503"/>
      <c r="F678" s="503"/>
      <c r="G678" s="503"/>
      <c r="H678" s="503"/>
      <c r="I678" s="503"/>
      <c r="J678" s="503"/>
      <c r="K678" s="503"/>
      <c r="L678" s="503"/>
      <c r="M678" s="503"/>
      <c r="N678" s="503"/>
      <c r="O678" s="503"/>
      <c r="P678" s="503"/>
      <c r="Q678" s="503"/>
      <c r="R678" s="503"/>
      <c r="S678" s="503"/>
      <c r="T678" s="503"/>
      <c r="U678" s="503"/>
      <c r="V678" s="503"/>
      <c r="W678" s="503"/>
      <c r="X678" s="503"/>
      <c r="Y678" s="503"/>
      <c r="Z678" s="503"/>
    </row>
    <row r="679" ht="12.75" customHeight="1">
      <c r="A679" s="503"/>
      <c r="B679" s="503"/>
      <c r="C679" s="503"/>
      <c r="D679" s="503"/>
      <c r="E679" s="503"/>
      <c r="F679" s="503"/>
      <c r="G679" s="503"/>
      <c r="H679" s="503"/>
      <c r="I679" s="503"/>
      <c r="J679" s="503"/>
      <c r="K679" s="503"/>
      <c r="L679" s="503"/>
      <c r="M679" s="503"/>
      <c r="N679" s="503"/>
      <c r="O679" s="503"/>
      <c r="P679" s="503"/>
      <c r="Q679" s="503"/>
      <c r="R679" s="503"/>
      <c r="S679" s="503"/>
      <c r="T679" s="503"/>
      <c r="U679" s="503"/>
      <c r="V679" s="503"/>
      <c r="W679" s="503"/>
      <c r="X679" s="503"/>
      <c r="Y679" s="503"/>
      <c r="Z679" s="503"/>
    </row>
    <row r="680" ht="12.75" customHeight="1">
      <c r="A680" s="503"/>
      <c r="B680" s="503"/>
      <c r="C680" s="503"/>
      <c r="D680" s="503"/>
      <c r="E680" s="503"/>
      <c r="F680" s="503"/>
      <c r="G680" s="503"/>
      <c r="H680" s="503"/>
      <c r="I680" s="503"/>
      <c r="J680" s="503"/>
      <c r="K680" s="503"/>
      <c r="L680" s="503"/>
      <c r="M680" s="503"/>
      <c r="N680" s="503"/>
      <c r="O680" s="503"/>
      <c r="P680" s="503"/>
      <c r="Q680" s="503"/>
      <c r="R680" s="503"/>
      <c r="S680" s="503"/>
      <c r="T680" s="503"/>
      <c r="U680" s="503"/>
      <c r="V680" s="503"/>
      <c r="W680" s="503"/>
      <c r="X680" s="503"/>
      <c r="Y680" s="503"/>
      <c r="Z680" s="503"/>
    </row>
    <row r="681" ht="12.75" customHeight="1">
      <c r="A681" s="503"/>
      <c r="B681" s="503"/>
      <c r="C681" s="503"/>
      <c r="D681" s="503"/>
      <c r="E681" s="503"/>
      <c r="F681" s="503"/>
      <c r="G681" s="503"/>
      <c r="H681" s="503"/>
      <c r="I681" s="503"/>
      <c r="J681" s="503"/>
      <c r="K681" s="503"/>
      <c r="L681" s="503"/>
      <c r="M681" s="503"/>
      <c r="N681" s="503"/>
      <c r="O681" s="503"/>
      <c r="P681" s="503"/>
      <c r="Q681" s="503"/>
      <c r="R681" s="503"/>
      <c r="S681" s="503"/>
      <c r="T681" s="503"/>
      <c r="U681" s="503"/>
      <c r="V681" s="503"/>
      <c r="W681" s="503"/>
      <c r="X681" s="503"/>
      <c r="Y681" s="503"/>
      <c r="Z681" s="503"/>
    </row>
    <row r="682" ht="12.75" customHeight="1">
      <c r="A682" s="503"/>
      <c r="B682" s="503"/>
      <c r="C682" s="503"/>
      <c r="D682" s="503"/>
      <c r="E682" s="503"/>
      <c r="F682" s="503"/>
      <c r="G682" s="503"/>
      <c r="H682" s="503"/>
      <c r="I682" s="503"/>
      <c r="J682" s="503"/>
      <c r="K682" s="503"/>
      <c r="L682" s="503"/>
      <c r="M682" s="503"/>
      <c r="N682" s="503"/>
      <c r="O682" s="503"/>
      <c r="P682" s="503"/>
      <c r="Q682" s="503"/>
      <c r="R682" s="503"/>
      <c r="S682" s="503"/>
      <c r="T682" s="503"/>
      <c r="U682" s="503"/>
      <c r="V682" s="503"/>
      <c r="W682" s="503"/>
      <c r="X682" s="503"/>
      <c r="Y682" s="503"/>
      <c r="Z682" s="503"/>
    </row>
    <row r="683" ht="12.75" customHeight="1">
      <c r="A683" s="503"/>
      <c r="B683" s="503"/>
      <c r="C683" s="503"/>
      <c r="D683" s="503"/>
      <c r="E683" s="503"/>
      <c r="F683" s="503"/>
      <c r="G683" s="503"/>
      <c r="H683" s="503"/>
      <c r="I683" s="503"/>
      <c r="J683" s="503"/>
      <c r="K683" s="503"/>
      <c r="L683" s="503"/>
      <c r="M683" s="503"/>
      <c r="N683" s="503"/>
      <c r="O683" s="503"/>
      <c r="P683" s="503"/>
      <c r="Q683" s="503"/>
      <c r="R683" s="503"/>
      <c r="S683" s="503"/>
      <c r="T683" s="503"/>
      <c r="U683" s="503"/>
      <c r="V683" s="503"/>
      <c r="W683" s="503"/>
      <c r="X683" s="503"/>
      <c r="Y683" s="503"/>
      <c r="Z683" s="503"/>
    </row>
    <row r="684" ht="12.75" customHeight="1">
      <c r="A684" s="503"/>
      <c r="B684" s="503"/>
      <c r="C684" s="503"/>
      <c r="D684" s="503"/>
      <c r="E684" s="503"/>
      <c r="F684" s="503"/>
      <c r="G684" s="503"/>
      <c r="H684" s="503"/>
      <c r="I684" s="503"/>
      <c r="J684" s="503"/>
      <c r="K684" s="503"/>
      <c r="L684" s="503"/>
      <c r="M684" s="503"/>
      <c r="N684" s="503"/>
      <c r="O684" s="503"/>
      <c r="P684" s="503"/>
      <c r="Q684" s="503"/>
      <c r="R684" s="503"/>
      <c r="S684" s="503"/>
      <c r="T684" s="503"/>
      <c r="U684" s="503"/>
      <c r="V684" s="503"/>
      <c r="W684" s="503"/>
      <c r="X684" s="503"/>
      <c r="Y684" s="503"/>
      <c r="Z684" s="503"/>
    </row>
    <row r="685" ht="12.75" customHeight="1">
      <c r="A685" s="503"/>
      <c r="B685" s="503"/>
      <c r="C685" s="503"/>
      <c r="D685" s="503"/>
      <c r="E685" s="503"/>
      <c r="F685" s="503"/>
      <c r="G685" s="503"/>
      <c r="H685" s="503"/>
      <c r="I685" s="503"/>
      <c r="J685" s="503"/>
      <c r="K685" s="503"/>
      <c r="L685" s="503"/>
      <c r="M685" s="503"/>
      <c r="N685" s="503"/>
      <c r="O685" s="503"/>
      <c r="P685" s="503"/>
      <c r="Q685" s="503"/>
      <c r="R685" s="503"/>
      <c r="S685" s="503"/>
      <c r="T685" s="503"/>
      <c r="U685" s="503"/>
      <c r="V685" s="503"/>
      <c r="W685" s="503"/>
      <c r="X685" s="503"/>
      <c r="Y685" s="503"/>
      <c r="Z685" s="503"/>
    </row>
    <row r="686" ht="12.75" customHeight="1">
      <c r="A686" s="503"/>
      <c r="B686" s="503"/>
      <c r="C686" s="503"/>
      <c r="D686" s="503"/>
      <c r="E686" s="503"/>
      <c r="F686" s="503"/>
      <c r="G686" s="503"/>
      <c r="H686" s="503"/>
      <c r="I686" s="503"/>
      <c r="J686" s="503"/>
      <c r="K686" s="503"/>
      <c r="L686" s="503"/>
      <c r="M686" s="503"/>
      <c r="N686" s="503"/>
      <c r="O686" s="503"/>
      <c r="P686" s="503"/>
      <c r="Q686" s="503"/>
      <c r="R686" s="503"/>
      <c r="S686" s="503"/>
      <c r="T686" s="503"/>
      <c r="U686" s="503"/>
      <c r="V686" s="503"/>
      <c r="W686" s="503"/>
      <c r="X686" s="503"/>
      <c r="Y686" s="503"/>
      <c r="Z686" s="503"/>
    </row>
    <row r="687" ht="12.75" customHeight="1">
      <c r="A687" s="503"/>
      <c r="B687" s="503"/>
      <c r="C687" s="503"/>
      <c r="D687" s="503"/>
      <c r="E687" s="503"/>
      <c r="F687" s="503"/>
      <c r="G687" s="503"/>
      <c r="H687" s="503"/>
      <c r="I687" s="503"/>
      <c r="J687" s="503"/>
      <c r="K687" s="503"/>
      <c r="L687" s="503"/>
      <c r="M687" s="503"/>
      <c r="N687" s="503"/>
      <c r="O687" s="503"/>
      <c r="P687" s="503"/>
      <c r="Q687" s="503"/>
      <c r="R687" s="503"/>
      <c r="S687" s="503"/>
      <c r="T687" s="503"/>
      <c r="U687" s="503"/>
      <c r="V687" s="503"/>
      <c r="W687" s="503"/>
      <c r="X687" s="503"/>
      <c r="Y687" s="503"/>
      <c r="Z687" s="503"/>
    </row>
    <row r="688" ht="12.75" customHeight="1">
      <c r="A688" s="503"/>
      <c r="B688" s="503"/>
      <c r="C688" s="503"/>
      <c r="D688" s="503"/>
      <c r="E688" s="503"/>
      <c r="F688" s="503"/>
      <c r="G688" s="503"/>
      <c r="H688" s="503"/>
      <c r="I688" s="503"/>
      <c r="J688" s="503"/>
      <c r="K688" s="503"/>
      <c r="L688" s="503"/>
      <c r="M688" s="503"/>
      <c r="N688" s="503"/>
      <c r="O688" s="503"/>
      <c r="P688" s="503"/>
      <c r="Q688" s="503"/>
      <c r="R688" s="503"/>
      <c r="S688" s="503"/>
      <c r="T688" s="503"/>
      <c r="U688" s="503"/>
      <c r="V688" s="503"/>
      <c r="W688" s="503"/>
      <c r="X688" s="503"/>
      <c r="Y688" s="503"/>
      <c r="Z688" s="503"/>
    </row>
    <row r="689" ht="12.75" customHeight="1">
      <c r="A689" s="503"/>
      <c r="B689" s="503"/>
      <c r="C689" s="503"/>
      <c r="D689" s="503"/>
      <c r="E689" s="503"/>
      <c r="F689" s="503"/>
      <c r="G689" s="503"/>
      <c r="H689" s="503"/>
      <c r="I689" s="503"/>
      <c r="J689" s="503"/>
      <c r="K689" s="503"/>
      <c r="L689" s="503"/>
      <c r="M689" s="503"/>
      <c r="N689" s="503"/>
      <c r="O689" s="503"/>
      <c r="P689" s="503"/>
      <c r="Q689" s="503"/>
      <c r="R689" s="503"/>
      <c r="S689" s="503"/>
      <c r="T689" s="503"/>
      <c r="U689" s="503"/>
      <c r="V689" s="503"/>
      <c r="W689" s="503"/>
      <c r="X689" s="503"/>
      <c r="Y689" s="503"/>
      <c r="Z689" s="503"/>
    </row>
    <row r="690" ht="12.75" customHeight="1">
      <c r="A690" s="503"/>
      <c r="B690" s="503"/>
      <c r="C690" s="503"/>
      <c r="D690" s="503"/>
      <c r="E690" s="503"/>
      <c r="F690" s="503"/>
      <c r="G690" s="503"/>
      <c r="H690" s="503"/>
      <c r="I690" s="503"/>
      <c r="J690" s="503"/>
      <c r="K690" s="503"/>
      <c r="L690" s="503"/>
      <c r="M690" s="503"/>
      <c r="N690" s="503"/>
      <c r="O690" s="503"/>
      <c r="P690" s="503"/>
      <c r="Q690" s="503"/>
      <c r="R690" s="503"/>
      <c r="S690" s="503"/>
      <c r="T690" s="503"/>
      <c r="U690" s="503"/>
      <c r="V690" s="503"/>
      <c r="W690" s="503"/>
      <c r="X690" s="503"/>
      <c r="Y690" s="503"/>
      <c r="Z690" s="503"/>
    </row>
    <row r="691" ht="12.75" customHeight="1">
      <c r="A691" s="503"/>
      <c r="B691" s="503"/>
      <c r="C691" s="503"/>
      <c r="D691" s="503"/>
      <c r="E691" s="503"/>
      <c r="F691" s="503"/>
      <c r="G691" s="503"/>
      <c r="H691" s="503"/>
      <c r="I691" s="503"/>
      <c r="J691" s="503"/>
      <c r="K691" s="503"/>
      <c r="L691" s="503"/>
      <c r="M691" s="503"/>
      <c r="N691" s="503"/>
      <c r="O691" s="503"/>
      <c r="P691" s="503"/>
      <c r="Q691" s="503"/>
      <c r="R691" s="503"/>
      <c r="S691" s="503"/>
      <c r="T691" s="503"/>
      <c r="U691" s="503"/>
      <c r="V691" s="503"/>
      <c r="W691" s="503"/>
      <c r="X691" s="503"/>
      <c r="Y691" s="503"/>
      <c r="Z691" s="503"/>
    </row>
    <row r="692" ht="12.75" customHeight="1">
      <c r="A692" s="503"/>
      <c r="B692" s="503"/>
      <c r="C692" s="503"/>
      <c r="D692" s="503"/>
      <c r="E692" s="503"/>
      <c r="F692" s="503"/>
      <c r="G692" s="503"/>
      <c r="H692" s="503"/>
      <c r="I692" s="503"/>
      <c r="J692" s="503"/>
      <c r="K692" s="503"/>
      <c r="L692" s="503"/>
      <c r="M692" s="503"/>
      <c r="N692" s="503"/>
      <c r="O692" s="503"/>
      <c r="P692" s="503"/>
      <c r="Q692" s="503"/>
      <c r="R692" s="503"/>
      <c r="S692" s="503"/>
      <c r="T692" s="503"/>
      <c r="U692" s="503"/>
      <c r="V692" s="503"/>
      <c r="W692" s="503"/>
      <c r="X692" s="503"/>
      <c r="Y692" s="503"/>
      <c r="Z692" s="503"/>
    </row>
    <row r="693" ht="12.75" customHeight="1">
      <c r="A693" s="503"/>
      <c r="B693" s="503"/>
      <c r="C693" s="503"/>
      <c r="D693" s="503"/>
      <c r="E693" s="503"/>
      <c r="F693" s="503"/>
      <c r="G693" s="503"/>
      <c r="H693" s="503"/>
      <c r="I693" s="503"/>
      <c r="J693" s="503"/>
      <c r="K693" s="503"/>
      <c r="L693" s="503"/>
      <c r="M693" s="503"/>
      <c r="N693" s="503"/>
      <c r="O693" s="503"/>
      <c r="P693" s="503"/>
      <c r="Q693" s="503"/>
      <c r="R693" s="503"/>
      <c r="S693" s="503"/>
      <c r="T693" s="503"/>
      <c r="U693" s="503"/>
      <c r="V693" s="503"/>
      <c r="W693" s="503"/>
      <c r="X693" s="503"/>
      <c r="Y693" s="503"/>
      <c r="Z693" s="503"/>
    </row>
    <row r="694" ht="12.75" customHeight="1">
      <c r="A694" s="503"/>
      <c r="B694" s="503"/>
      <c r="C694" s="503"/>
      <c r="D694" s="503"/>
      <c r="E694" s="503"/>
      <c r="F694" s="503"/>
      <c r="G694" s="503"/>
      <c r="H694" s="503"/>
      <c r="I694" s="503"/>
      <c r="J694" s="503"/>
      <c r="K694" s="503"/>
      <c r="L694" s="503"/>
      <c r="M694" s="503"/>
      <c r="N694" s="503"/>
      <c r="O694" s="503"/>
      <c r="P694" s="503"/>
      <c r="Q694" s="503"/>
      <c r="R694" s="503"/>
      <c r="S694" s="503"/>
      <c r="T694" s="503"/>
      <c r="U694" s="503"/>
      <c r="V694" s="503"/>
      <c r="W694" s="503"/>
      <c r="X694" s="503"/>
      <c r="Y694" s="503"/>
      <c r="Z694" s="503"/>
    </row>
    <row r="695" ht="12.75" customHeight="1">
      <c r="A695" s="503"/>
      <c r="B695" s="503"/>
      <c r="C695" s="503"/>
      <c r="D695" s="503"/>
      <c r="E695" s="503"/>
      <c r="F695" s="503"/>
      <c r="G695" s="503"/>
      <c r="H695" s="503"/>
      <c r="I695" s="503"/>
      <c r="J695" s="503"/>
      <c r="K695" s="503"/>
      <c r="L695" s="503"/>
      <c r="M695" s="503"/>
      <c r="N695" s="503"/>
      <c r="O695" s="503"/>
      <c r="P695" s="503"/>
      <c r="Q695" s="503"/>
      <c r="R695" s="503"/>
      <c r="S695" s="503"/>
      <c r="T695" s="503"/>
      <c r="U695" s="503"/>
      <c r="V695" s="503"/>
      <c r="W695" s="503"/>
      <c r="X695" s="503"/>
      <c r="Y695" s="503"/>
      <c r="Z695" s="503"/>
    </row>
    <row r="696" ht="12.75" customHeight="1">
      <c r="A696" s="503"/>
      <c r="B696" s="503"/>
      <c r="C696" s="503"/>
      <c r="D696" s="503"/>
      <c r="E696" s="503"/>
      <c r="F696" s="503"/>
      <c r="G696" s="503"/>
      <c r="H696" s="503"/>
      <c r="I696" s="503"/>
      <c r="J696" s="503"/>
      <c r="K696" s="503"/>
      <c r="L696" s="503"/>
      <c r="M696" s="503"/>
      <c r="N696" s="503"/>
      <c r="O696" s="503"/>
      <c r="P696" s="503"/>
      <c r="Q696" s="503"/>
      <c r="R696" s="503"/>
      <c r="S696" s="503"/>
      <c r="T696" s="503"/>
      <c r="U696" s="503"/>
      <c r="V696" s="503"/>
      <c r="W696" s="503"/>
      <c r="X696" s="503"/>
      <c r="Y696" s="503"/>
      <c r="Z696" s="503"/>
    </row>
    <row r="697" ht="12.75" customHeight="1">
      <c r="A697" s="503"/>
      <c r="B697" s="503"/>
      <c r="C697" s="503"/>
      <c r="D697" s="503"/>
      <c r="E697" s="503"/>
      <c r="F697" s="503"/>
      <c r="G697" s="503"/>
      <c r="H697" s="503"/>
      <c r="I697" s="503"/>
      <c r="J697" s="503"/>
      <c r="K697" s="503"/>
      <c r="L697" s="503"/>
      <c r="M697" s="503"/>
      <c r="N697" s="503"/>
      <c r="O697" s="503"/>
      <c r="P697" s="503"/>
      <c r="Q697" s="503"/>
      <c r="R697" s="503"/>
      <c r="S697" s="503"/>
      <c r="T697" s="503"/>
      <c r="U697" s="503"/>
      <c r="V697" s="503"/>
      <c r="W697" s="503"/>
      <c r="X697" s="503"/>
      <c r="Y697" s="503"/>
      <c r="Z697" s="503"/>
    </row>
    <row r="698" ht="12.75" customHeight="1">
      <c r="A698" s="503"/>
      <c r="B698" s="503"/>
      <c r="C698" s="503"/>
      <c r="D698" s="503"/>
      <c r="E698" s="503"/>
      <c r="F698" s="503"/>
      <c r="G698" s="503"/>
      <c r="H698" s="503"/>
      <c r="I698" s="503"/>
      <c r="J698" s="503"/>
      <c r="K698" s="503"/>
      <c r="L698" s="503"/>
      <c r="M698" s="503"/>
      <c r="N698" s="503"/>
      <c r="O698" s="503"/>
      <c r="P698" s="503"/>
      <c r="Q698" s="503"/>
      <c r="R698" s="503"/>
      <c r="S698" s="503"/>
      <c r="T698" s="503"/>
      <c r="U698" s="503"/>
      <c r="V698" s="503"/>
      <c r="W698" s="503"/>
      <c r="X698" s="503"/>
      <c r="Y698" s="503"/>
      <c r="Z698" s="503"/>
    </row>
    <row r="699" ht="12.75" customHeight="1">
      <c r="A699" s="503"/>
      <c r="B699" s="503"/>
      <c r="C699" s="503"/>
      <c r="D699" s="503"/>
      <c r="E699" s="503"/>
      <c r="F699" s="503"/>
      <c r="G699" s="503"/>
      <c r="H699" s="503"/>
      <c r="I699" s="503"/>
      <c r="J699" s="503"/>
      <c r="K699" s="503"/>
      <c r="L699" s="503"/>
      <c r="M699" s="503"/>
      <c r="N699" s="503"/>
      <c r="O699" s="503"/>
      <c r="P699" s="503"/>
      <c r="Q699" s="503"/>
      <c r="R699" s="503"/>
      <c r="S699" s="503"/>
      <c r="T699" s="503"/>
      <c r="U699" s="503"/>
      <c r="V699" s="503"/>
      <c r="W699" s="503"/>
      <c r="X699" s="503"/>
      <c r="Y699" s="503"/>
      <c r="Z699" s="503"/>
    </row>
    <row r="700" ht="12.75" customHeight="1">
      <c r="A700" s="503"/>
      <c r="B700" s="503"/>
      <c r="C700" s="503"/>
      <c r="D700" s="503"/>
      <c r="E700" s="503"/>
      <c r="F700" s="503"/>
      <c r="G700" s="503"/>
      <c r="H700" s="503"/>
      <c r="I700" s="503"/>
      <c r="J700" s="503"/>
      <c r="K700" s="503"/>
      <c r="L700" s="503"/>
      <c r="M700" s="503"/>
      <c r="N700" s="503"/>
      <c r="O700" s="503"/>
      <c r="P700" s="503"/>
      <c r="Q700" s="503"/>
      <c r="R700" s="503"/>
      <c r="S700" s="503"/>
      <c r="T700" s="503"/>
      <c r="U700" s="503"/>
      <c r="V700" s="503"/>
      <c r="W700" s="503"/>
      <c r="X700" s="503"/>
      <c r="Y700" s="503"/>
      <c r="Z700" s="503"/>
    </row>
    <row r="701" ht="12.75" customHeight="1">
      <c r="A701" s="503"/>
      <c r="B701" s="503"/>
      <c r="C701" s="503"/>
      <c r="D701" s="503"/>
      <c r="E701" s="503"/>
      <c r="F701" s="503"/>
      <c r="G701" s="503"/>
      <c r="H701" s="503"/>
      <c r="I701" s="503"/>
      <c r="J701" s="503"/>
      <c r="K701" s="503"/>
      <c r="L701" s="503"/>
      <c r="M701" s="503"/>
      <c r="N701" s="503"/>
      <c r="O701" s="503"/>
      <c r="P701" s="503"/>
      <c r="Q701" s="503"/>
      <c r="R701" s="503"/>
      <c r="S701" s="503"/>
      <c r="T701" s="503"/>
      <c r="U701" s="503"/>
      <c r="V701" s="503"/>
      <c r="W701" s="503"/>
      <c r="X701" s="503"/>
      <c r="Y701" s="503"/>
      <c r="Z701" s="503"/>
    </row>
    <row r="702" ht="12.75" customHeight="1">
      <c r="A702" s="503"/>
      <c r="B702" s="503"/>
      <c r="C702" s="503"/>
      <c r="D702" s="503"/>
      <c r="E702" s="503"/>
      <c r="F702" s="503"/>
      <c r="G702" s="503"/>
      <c r="H702" s="503"/>
      <c r="I702" s="503"/>
      <c r="J702" s="503"/>
      <c r="K702" s="503"/>
      <c r="L702" s="503"/>
      <c r="M702" s="503"/>
      <c r="N702" s="503"/>
      <c r="O702" s="503"/>
      <c r="P702" s="503"/>
      <c r="Q702" s="503"/>
      <c r="R702" s="503"/>
      <c r="S702" s="503"/>
      <c r="T702" s="503"/>
      <c r="U702" s="503"/>
      <c r="V702" s="503"/>
      <c r="W702" s="503"/>
      <c r="X702" s="503"/>
      <c r="Y702" s="503"/>
      <c r="Z702" s="503"/>
    </row>
    <row r="703" ht="12.75" customHeight="1">
      <c r="A703" s="503"/>
      <c r="B703" s="503"/>
      <c r="C703" s="503"/>
      <c r="D703" s="503"/>
      <c r="E703" s="503"/>
      <c r="F703" s="503"/>
      <c r="G703" s="503"/>
      <c r="H703" s="503"/>
      <c r="I703" s="503"/>
      <c r="J703" s="503"/>
      <c r="K703" s="503"/>
      <c r="L703" s="503"/>
      <c r="M703" s="503"/>
      <c r="N703" s="503"/>
      <c r="O703" s="503"/>
      <c r="P703" s="503"/>
      <c r="Q703" s="503"/>
      <c r="R703" s="503"/>
      <c r="S703" s="503"/>
      <c r="T703" s="503"/>
      <c r="U703" s="503"/>
      <c r="V703" s="503"/>
      <c r="W703" s="503"/>
      <c r="X703" s="503"/>
      <c r="Y703" s="503"/>
      <c r="Z703" s="503"/>
    </row>
    <row r="704" ht="12.75" customHeight="1">
      <c r="A704" s="503"/>
      <c r="B704" s="503"/>
      <c r="C704" s="503"/>
      <c r="D704" s="503"/>
      <c r="E704" s="503"/>
      <c r="F704" s="503"/>
      <c r="G704" s="503"/>
      <c r="H704" s="503"/>
      <c r="I704" s="503"/>
      <c r="J704" s="503"/>
      <c r="K704" s="503"/>
      <c r="L704" s="503"/>
      <c r="M704" s="503"/>
      <c r="N704" s="503"/>
      <c r="O704" s="503"/>
      <c r="P704" s="503"/>
      <c r="Q704" s="503"/>
      <c r="R704" s="503"/>
      <c r="S704" s="503"/>
      <c r="T704" s="503"/>
      <c r="U704" s="503"/>
      <c r="V704" s="503"/>
      <c r="W704" s="503"/>
      <c r="X704" s="503"/>
      <c r="Y704" s="503"/>
      <c r="Z704" s="503"/>
    </row>
    <row r="705" ht="12.75" customHeight="1">
      <c r="A705" s="503"/>
      <c r="B705" s="503"/>
      <c r="C705" s="503"/>
      <c r="D705" s="503"/>
      <c r="E705" s="503"/>
      <c r="F705" s="503"/>
      <c r="G705" s="503"/>
      <c r="H705" s="503"/>
      <c r="I705" s="503"/>
      <c r="J705" s="503"/>
      <c r="K705" s="503"/>
      <c r="L705" s="503"/>
      <c r="M705" s="503"/>
      <c r="N705" s="503"/>
      <c r="O705" s="503"/>
      <c r="P705" s="503"/>
      <c r="Q705" s="503"/>
      <c r="R705" s="503"/>
      <c r="S705" s="503"/>
      <c r="T705" s="503"/>
      <c r="U705" s="503"/>
      <c r="V705" s="503"/>
      <c r="W705" s="503"/>
      <c r="X705" s="503"/>
      <c r="Y705" s="503"/>
      <c r="Z705" s="503"/>
    </row>
    <row r="706" ht="12.75" customHeight="1">
      <c r="A706" s="503"/>
      <c r="B706" s="503"/>
      <c r="C706" s="503"/>
      <c r="D706" s="503"/>
      <c r="E706" s="503"/>
      <c r="F706" s="503"/>
      <c r="G706" s="503"/>
      <c r="H706" s="503"/>
      <c r="I706" s="503"/>
      <c r="J706" s="503"/>
      <c r="K706" s="503"/>
      <c r="L706" s="503"/>
      <c r="M706" s="503"/>
      <c r="N706" s="503"/>
      <c r="O706" s="503"/>
      <c r="P706" s="503"/>
      <c r="Q706" s="503"/>
      <c r="R706" s="503"/>
      <c r="S706" s="503"/>
      <c r="T706" s="503"/>
      <c r="U706" s="503"/>
      <c r="V706" s="503"/>
      <c r="W706" s="503"/>
      <c r="X706" s="503"/>
      <c r="Y706" s="503"/>
      <c r="Z706" s="503"/>
    </row>
    <row r="707" ht="12.75" customHeight="1">
      <c r="A707" s="503"/>
      <c r="B707" s="503"/>
      <c r="C707" s="503"/>
      <c r="D707" s="503"/>
      <c r="E707" s="503"/>
      <c r="F707" s="503"/>
      <c r="G707" s="503"/>
      <c r="H707" s="503"/>
      <c r="I707" s="503"/>
      <c r="J707" s="503"/>
      <c r="K707" s="503"/>
      <c r="L707" s="503"/>
      <c r="M707" s="503"/>
      <c r="N707" s="503"/>
      <c r="O707" s="503"/>
      <c r="P707" s="503"/>
      <c r="Q707" s="503"/>
      <c r="R707" s="503"/>
      <c r="S707" s="503"/>
      <c r="T707" s="503"/>
      <c r="U707" s="503"/>
      <c r="V707" s="503"/>
      <c r="W707" s="503"/>
      <c r="X707" s="503"/>
      <c r="Y707" s="503"/>
      <c r="Z707" s="503"/>
    </row>
    <row r="708" ht="12.75" customHeight="1">
      <c r="A708" s="503"/>
      <c r="B708" s="503"/>
      <c r="C708" s="503"/>
      <c r="D708" s="503"/>
      <c r="E708" s="503"/>
      <c r="F708" s="503"/>
      <c r="G708" s="503"/>
      <c r="H708" s="503"/>
      <c r="I708" s="503"/>
      <c r="J708" s="503"/>
      <c r="K708" s="503"/>
      <c r="L708" s="503"/>
      <c r="M708" s="503"/>
      <c r="N708" s="503"/>
      <c r="O708" s="503"/>
      <c r="P708" s="503"/>
      <c r="Q708" s="503"/>
      <c r="R708" s="503"/>
      <c r="S708" s="503"/>
      <c r="T708" s="503"/>
      <c r="U708" s="503"/>
      <c r="V708" s="503"/>
      <c r="W708" s="503"/>
      <c r="X708" s="503"/>
      <c r="Y708" s="503"/>
      <c r="Z708" s="503"/>
    </row>
    <row r="709" ht="12.75" customHeight="1">
      <c r="A709" s="503"/>
      <c r="B709" s="503"/>
      <c r="C709" s="503"/>
      <c r="D709" s="503"/>
      <c r="E709" s="503"/>
      <c r="F709" s="503"/>
      <c r="G709" s="503"/>
      <c r="H709" s="503"/>
      <c r="I709" s="503"/>
      <c r="J709" s="503"/>
      <c r="K709" s="503"/>
      <c r="L709" s="503"/>
      <c r="M709" s="503"/>
      <c r="N709" s="503"/>
      <c r="O709" s="503"/>
      <c r="P709" s="503"/>
      <c r="Q709" s="503"/>
      <c r="R709" s="503"/>
      <c r="S709" s="503"/>
      <c r="T709" s="503"/>
      <c r="U709" s="503"/>
      <c r="V709" s="503"/>
      <c r="W709" s="503"/>
      <c r="X709" s="503"/>
      <c r="Y709" s="503"/>
      <c r="Z709" s="503"/>
    </row>
    <row r="710" ht="12.75" customHeight="1">
      <c r="A710" s="503"/>
      <c r="B710" s="503"/>
      <c r="C710" s="503"/>
      <c r="D710" s="503"/>
      <c r="E710" s="503"/>
      <c r="F710" s="503"/>
      <c r="G710" s="503"/>
      <c r="H710" s="503"/>
      <c r="I710" s="503"/>
      <c r="J710" s="503"/>
      <c r="K710" s="503"/>
      <c r="L710" s="503"/>
      <c r="M710" s="503"/>
      <c r="N710" s="503"/>
      <c r="O710" s="503"/>
      <c r="P710" s="503"/>
      <c r="Q710" s="503"/>
      <c r="R710" s="503"/>
      <c r="S710" s="503"/>
      <c r="T710" s="503"/>
      <c r="U710" s="503"/>
      <c r="V710" s="503"/>
      <c r="W710" s="503"/>
      <c r="X710" s="503"/>
      <c r="Y710" s="503"/>
      <c r="Z710" s="503"/>
    </row>
    <row r="711" ht="12.75" customHeight="1">
      <c r="A711" s="503"/>
      <c r="B711" s="503"/>
      <c r="C711" s="503"/>
      <c r="D711" s="503"/>
      <c r="E711" s="503"/>
      <c r="F711" s="503"/>
      <c r="G711" s="503"/>
      <c r="H711" s="503"/>
      <c r="I711" s="503"/>
      <c r="J711" s="503"/>
      <c r="K711" s="503"/>
      <c r="L711" s="503"/>
      <c r="M711" s="503"/>
      <c r="N711" s="503"/>
      <c r="O711" s="503"/>
      <c r="P711" s="503"/>
      <c r="Q711" s="503"/>
      <c r="R711" s="503"/>
      <c r="S711" s="503"/>
      <c r="T711" s="503"/>
      <c r="U711" s="503"/>
      <c r="V711" s="503"/>
      <c r="W711" s="503"/>
      <c r="X711" s="503"/>
      <c r="Y711" s="503"/>
      <c r="Z711" s="503"/>
    </row>
    <row r="712" ht="12.75" customHeight="1">
      <c r="A712" s="503"/>
      <c r="B712" s="503"/>
      <c r="C712" s="503"/>
      <c r="D712" s="503"/>
      <c r="E712" s="503"/>
      <c r="F712" s="503"/>
      <c r="G712" s="503"/>
      <c r="H712" s="503"/>
      <c r="I712" s="503"/>
      <c r="J712" s="503"/>
      <c r="K712" s="503"/>
      <c r="L712" s="503"/>
      <c r="M712" s="503"/>
      <c r="N712" s="503"/>
      <c r="O712" s="503"/>
      <c r="P712" s="503"/>
      <c r="Q712" s="503"/>
      <c r="R712" s="503"/>
      <c r="S712" s="503"/>
      <c r="T712" s="503"/>
      <c r="U712" s="503"/>
      <c r="V712" s="503"/>
      <c r="W712" s="503"/>
      <c r="X712" s="503"/>
      <c r="Y712" s="503"/>
      <c r="Z712" s="503"/>
    </row>
    <row r="713" ht="12.75" customHeight="1">
      <c r="A713" s="503"/>
      <c r="B713" s="503"/>
      <c r="C713" s="503"/>
      <c r="D713" s="503"/>
      <c r="E713" s="503"/>
      <c r="F713" s="503"/>
      <c r="G713" s="503"/>
      <c r="H713" s="503"/>
      <c r="I713" s="503"/>
      <c r="J713" s="503"/>
      <c r="K713" s="503"/>
      <c r="L713" s="503"/>
      <c r="M713" s="503"/>
      <c r="N713" s="503"/>
      <c r="O713" s="503"/>
      <c r="P713" s="503"/>
      <c r="Q713" s="503"/>
      <c r="R713" s="503"/>
      <c r="S713" s="503"/>
      <c r="T713" s="503"/>
      <c r="U713" s="503"/>
      <c r="V713" s="503"/>
      <c r="W713" s="503"/>
      <c r="X713" s="503"/>
      <c r="Y713" s="503"/>
      <c r="Z713" s="503"/>
    </row>
    <row r="714" ht="12.75" customHeight="1">
      <c r="A714" s="503"/>
      <c r="B714" s="503"/>
      <c r="C714" s="503"/>
      <c r="D714" s="503"/>
      <c r="E714" s="503"/>
      <c r="F714" s="503"/>
      <c r="G714" s="503"/>
      <c r="H714" s="503"/>
      <c r="I714" s="503"/>
      <c r="J714" s="503"/>
      <c r="K714" s="503"/>
      <c r="L714" s="503"/>
      <c r="M714" s="503"/>
      <c r="N714" s="503"/>
      <c r="O714" s="503"/>
      <c r="P714" s="503"/>
      <c r="Q714" s="503"/>
      <c r="R714" s="503"/>
      <c r="S714" s="503"/>
      <c r="T714" s="503"/>
      <c r="U714" s="503"/>
      <c r="V714" s="503"/>
      <c r="W714" s="503"/>
      <c r="X714" s="503"/>
      <c r="Y714" s="503"/>
      <c r="Z714" s="503"/>
    </row>
    <row r="715" ht="12.75" customHeight="1">
      <c r="A715" s="503"/>
      <c r="B715" s="503"/>
      <c r="C715" s="503"/>
      <c r="D715" s="503"/>
      <c r="E715" s="503"/>
      <c r="F715" s="503"/>
      <c r="G715" s="503"/>
      <c r="H715" s="503"/>
      <c r="I715" s="503"/>
      <c r="J715" s="503"/>
      <c r="K715" s="503"/>
      <c r="L715" s="503"/>
      <c r="M715" s="503"/>
      <c r="N715" s="503"/>
      <c r="O715" s="503"/>
      <c r="P715" s="503"/>
      <c r="Q715" s="503"/>
      <c r="R715" s="503"/>
      <c r="S715" s="503"/>
      <c r="T715" s="503"/>
      <c r="U715" s="503"/>
      <c r="V715" s="503"/>
      <c r="W715" s="503"/>
      <c r="X715" s="503"/>
      <c r="Y715" s="503"/>
      <c r="Z715" s="503"/>
    </row>
    <row r="716" ht="12.75" customHeight="1">
      <c r="A716" s="503"/>
      <c r="B716" s="503"/>
      <c r="C716" s="503"/>
      <c r="D716" s="503"/>
      <c r="E716" s="503"/>
      <c r="F716" s="503"/>
      <c r="G716" s="503"/>
      <c r="H716" s="503"/>
      <c r="I716" s="503"/>
      <c r="J716" s="503"/>
      <c r="K716" s="503"/>
      <c r="L716" s="503"/>
      <c r="M716" s="503"/>
      <c r="N716" s="503"/>
      <c r="O716" s="503"/>
      <c r="P716" s="503"/>
      <c r="Q716" s="503"/>
      <c r="R716" s="503"/>
      <c r="S716" s="503"/>
      <c r="T716" s="503"/>
      <c r="U716" s="503"/>
      <c r="V716" s="503"/>
      <c r="W716" s="503"/>
      <c r="X716" s="503"/>
      <c r="Y716" s="503"/>
      <c r="Z716" s="503"/>
    </row>
    <row r="717" ht="12.75" customHeight="1">
      <c r="A717" s="503"/>
      <c r="B717" s="503"/>
      <c r="C717" s="503"/>
      <c r="D717" s="503"/>
      <c r="E717" s="503"/>
      <c r="F717" s="503"/>
      <c r="G717" s="503"/>
      <c r="H717" s="503"/>
      <c r="I717" s="503"/>
      <c r="J717" s="503"/>
      <c r="K717" s="503"/>
      <c r="L717" s="503"/>
      <c r="M717" s="503"/>
      <c r="N717" s="503"/>
      <c r="O717" s="503"/>
      <c r="P717" s="503"/>
      <c r="Q717" s="503"/>
      <c r="R717" s="503"/>
      <c r="S717" s="503"/>
      <c r="T717" s="503"/>
      <c r="U717" s="503"/>
      <c r="V717" s="503"/>
      <c r="W717" s="503"/>
      <c r="X717" s="503"/>
      <c r="Y717" s="503"/>
      <c r="Z717" s="503"/>
    </row>
    <row r="718" ht="12.75" customHeight="1">
      <c r="A718" s="503"/>
      <c r="B718" s="503"/>
      <c r="C718" s="503"/>
      <c r="D718" s="503"/>
      <c r="E718" s="503"/>
      <c r="F718" s="503"/>
      <c r="G718" s="503"/>
      <c r="H718" s="503"/>
      <c r="I718" s="503"/>
      <c r="J718" s="503"/>
      <c r="K718" s="503"/>
      <c r="L718" s="503"/>
      <c r="M718" s="503"/>
      <c r="N718" s="503"/>
      <c r="O718" s="503"/>
      <c r="P718" s="503"/>
      <c r="Q718" s="503"/>
      <c r="R718" s="503"/>
      <c r="S718" s="503"/>
      <c r="T718" s="503"/>
      <c r="U718" s="503"/>
      <c r="V718" s="503"/>
      <c r="W718" s="503"/>
      <c r="X718" s="503"/>
      <c r="Y718" s="503"/>
      <c r="Z718" s="503"/>
    </row>
    <row r="719" ht="12.75" customHeight="1">
      <c r="A719" s="503"/>
      <c r="B719" s="503"/>
      <c r="C719" s="503"/>
      <c r="D719" s="503"/>
      <c r="E719" s="503"/>
      <c r="F719" s="503"/>
      <c r="G719" s="503"/>
      <c r="H719" s="503"/>
      <c r="I719" s="503"/>
      <c r="J719" s="503"/>
      <c r="K719" s="503"/>
      <c r="L719" s="503"/>
      <c r="M719" s="503"/>
      <c r="N719" s="503"/>
      <c r="O719" s="503"/>
      <c r="P719" s="503"/>
      <c r="Q719" s="503"/>
      <c r="R719" s="503"/>
      <c r="S719" s="503"/>
      <c r="T719" s="503"/>
      <c r="U719" s="503"/>
      <c r="V719" s="503"/>
      <c r="W719" s="503"/>
      <c r="X719" s="503"/>
      <c r="Y719" s="503"/>
      <c r="Z719" s="503"/>
    </row>
    <row r="720" ht="12.75" customHeight="1">
      <c r="A720" s="503"/>
      <c r="B720" s="503"/>
      <c r="C720" s="503"/>
      <c r="D720" s="503"/>
      <c r="E720" s="503"/>
      <c r="F720" s="503"/>
      <c r="G720" s="503"/>
      <c r="H720" s="503"/>
      <c r="I720" s="503"/>
      <c r="J720" s="503"/>
      <c r="K720" s="503"/>
      <c r="L720" s="503"/>
      <c r="M720" s="503"/>
      <c r="N720" s="503"/>
      <c r="O720" s="503"/>
      <c r="P720" s="503"/>
      <c r="Q720" s="503"/>
      <c r="R720" s="503"/>
      <c r="S720" s="503"/>
      <c r="T720" s="503"/>
      <c r="U720" s="503"/>
      <c r="V720" s="503"/>
      <c r="W720" s="503"/>
      <c r="X720" s="503"/>
      <c r="Y720" s="503"/>
      <c r="Z720" s="503"/>
    </row>
    <row r="721" ht="12.75" customHeight="1">
      <c r="A721" s="503"/>
      <c r="B721" s="503"/>
      <c r="C721" s="503"/>
      <c r="D721" s="503"/>
      <c r="E721" s="503"/>
      <c r="F721" s="503"/>
      <c r="G721" s="503"/>
      <c r="H721" s="503"/>
      <c r="I721" s="503"/>
      <c r="J721" s="503"/>
      <c r="K721" s="503"/>
      <c r="L721" s="503"/>
      <c r="M721" s="503"/>
      <c r="N721" s="503"/>
      <c r="O721" s="503"/>
      <c r="P721" s="503"/>
      <c r="Q721" s="503"/>
      <c r="R721" s="503"/>
      <c r="S721" s="503"/>
      <c r="T721" s="503"/>
      <c r="U721" s="503"/>
      <c r="V721" s="503"/>
      <c r="W721" s="503"/>
      <c r="X721" s="503"/>
      <c r="Y721" s="503"/>
      <c r="Z721" s="503"/>
    </row>
    <row r="722" ht="12.75" customHeight="1">
      <c r="A722" s="503"/>
      <c r="B722" s="503"/>
      <c r="C722" s="503"/>
      <c r="D722" s="503"/>
      <c r="E722" s="503"/>
      <c r="F722" s="503"/>
      <c r="G722" s="503"/>
      <c r="H722" s="503"/>
      <c r="I722" s="503"/>
      <c r="J722" s="503"/>
      <c r="K722" s="503"/>
      <c r="L722" s="503"/>
      <c r="M722" s="503"/>
      <c r="N722" s="503"/>
      <c r="O722" s="503"/>
      <c r="P722" s="503"/>
      <c r="Q722" s="503"/>
      <c r="R722" s="503"/>
      <c r="S722" s="503"/>
      <c r="T722" s="503"/>
      <c r="U722" s="503"/>
      <c r="V722" s="503"/>
      <c r="W722" s="503"/>
      <c r="X722" s="503"/>
      <c r="Y722" s="503"/>
      <c r="Z722" s="503"/>
    </row>
    <row r="723" ht="12.75" customHeight="1">
      <c r="A723" s="503"/>
      <c r="B723" s="503"/>
      <c r="C723" s="503"/>
      <c r="D723" s="503"/>
      <c r="E723" s="503"/>
      <c r="F723" s="503"/>
      <c r="G723" s="503"/>
      <c r="H723" s="503"/>
      <c r="I723" s="503"/>
      <c r="J723" s="503"/>
      <c r="K723" s="503"/>
      <c r="L723" s="503"/>
      <c r="M723" s="503"/>
      <c r="N723" s="503"/>
      <c r="O723" s="503"/>
      <c r="P723" s="503"/>
      <c r="Q723" s="503"/>
      <c r="R723" s="503"/>
      <c r="S723" s="503"/>
      <c r="T723" s="503"/>
      <c r="U723" s="503"/>
      <c r="V723" s="503"/>
      <c r="W723" s="503"/>
      <c r="X723" s="503"/>
      <c r="Y723" s="503"/>
      <c r="Z723" s="503"/>
    </row>
    <row r="724" ht="12.75" customHeight="1">
      <c r="A724" s="503"/>
      <c r="B724" s="503"/>
      <c r="C724" s="503"/>
      <c r="D724" s="503"/>
      <c r="E724" s="503"/>
      <c r="F724" s="503"/>
      <c r="G724" s="503"/>
      <c r="H724" s="503"/>
      <c r="I724" s="503"/>
      <c r="J724" s="503"/>
      <c r="K724" s="503"/>
      <c r="L724" s="503"/>
      <c r="M724" s="503"/>
      <c r="N724" s="503"/>
      <c r="O724" s="503"/>
      <c r="P724" s="503"/>
      <c r="Q724" s="503"/>
      <c r="R724" s="503"/>
      <c r="S724" s="503"/>
      <c r="T724" s="503"/>
      <c r="U724" s="503"/>
      <c r="V724" s="503"/>
      <c r="W724" s="503"/>
      <c r="X724" s="503"/>
      <c r="Y724" s="503"/>
      <c r="Z724" s="503"/>
    </row>
    <row r="725" ht="12.75" customHeight="1">
      <c r="A725" s="503"/>
      <c r="B725" s="503"/>
      <c r="C725" s="503"/>
      <c r="D725" s="503"/>
      <c r="E725" s="503"/>
      <c r="F725" s="503"/>
      <c r="G725" s="503"/>
      <c r="H725" s="503"/>
      <c r="I725" s="503"/>
      <c r="J725" s="503"/>
      <c r="K725" s="503"/>
      <c r="L725" s="503"/>
      <c r="M725" s="503"/>
      <c r="N725" s="503"/>
      <c r="O725" s="503"/>
      <c r="P725" s="503"/>
      <c r="Q725" s="503"/>
      <c r="R725" s="503"/>
      <c r="S725" s="503"/>
      <c r="T725" s="503"/>
      <c r="U725" s="503"/>
      <c r="V725" s="503"/>
      <c r="W725" s="503"/>
      <c r="X725" s="503"/>
      <c r="Y725" s="503"/>
      <c r="Z725" s="503"/>
    </row>
    <row r="726" ht="12.75" customHeight="1">
      <c r="A726" s="503"/>
      <c r="B726" s="503"/>
      <c r="C726" s="503"/>
      <c r="D726" s="503"/>
      <c r="E726" s="503"/>
      <c r="F726" s="503"/>
      <c r="G726" s="503"/>
      <c r="H726" s="503"/>
      <c r="I726" s="503"/>
      <c r="J726" s="503"/>
      <c r="K726" s="503"/>
      <c r="L726" s="503"/>
      <c r="M726" s="503"/>
      <c r="N726" s="503"/>
      <c r="O726" s="503"/>
      <c r="P726" s="503"/>
      <c r="Q726" s="503"/>
      <c r="R726" s="503"/>
      <c r="S726" s="503"/>
      <c r="T726" s="503"/>
      <c r="U726" s="503"/>
      <c r="V726" s="503"/>
      <c r="W726" s="503"/>
      <c r="X726" s="503"/>
      <c r="Y726" s="503"/>
      <c r="Z726" s="503"/>
    </row>
    <row r="727" ht="12.75" customHeight="1">
      <c r="A727" s="503"/>
      <c r="B727" s="503"/>
      <c r="C727" s="503"/>
      <c r="D727" s="503"/>
      <c r="E727" s="503"/>
      <c r="F727" s="503"/>
      <c r="G727" s="503"/>
      <c r="H727" s="503"/>
      <c r="I727" s="503"/>
      <c r="J727" s="503"/>
      <c r="K727" s="503"/>
      <c r="L727" s="503"/>
      <c r="M727" s="503"/>
      <c r="N727" s="503"/>
      <c r="O727" s="503"/>
      <c r="P727" s="503"/>
      <c r="Q727" s="503"/>
      <c r="R727" s="503"/>
      <c r="S727" s="503"/>
      <c r="T727" s="503"/>
      <c r="U727" s="503"/>
      <c r="V727" s="503"/>
      <c r="W727" s="503"/>
      <c r="X727" s="503"/>
      <c r="Y727" s="503"/>
      <c r="Z727" s="503"/>
    </row>
    <row r="728" ht="12.75" customHeight="1">
      <c r="A728" s="503"/>
      <c r="B728" s="503"/>
      <c r="C728" s="503"/>
      <c r="D728" s="503"/>
      <c r="E728" s="503"/>
      <c r="F728" s="503"/>
      <c r="G728" s="503"/>
      <c r="H728" s="503"/>
      <c r="I728" s="503"/>
      <c r="J728" s="503"/>
      <c r="K728" s="503"/>
      <c r="L728" s="503"/>
      <c r="M728" s="503"/>
      <c r="N728" s="503"/>
      <c r="O728" s="503"/>
      <c r="P728" s="503"/>
      <c r="Q728" s="503"/>
      <c r="R728" s="503"/>
      <c r="S728" s="503"/>
      <c r="T728" s="503"/>
      <c r="U728" s="503"/>
      <c r="V728" s="503"/>
      <c r="W728" s="503"/>
      <c r="X728" s="503"/>
      <c r="Y728" s="503"/>
      <c r="Z728" s="503"/>
    </row>
    <row r="729" ht="12.75" customHeight="1">
      <c r="A729" s="503"/>
      <c r="B729" s="503"/>
      <c r="C729" s="503"/>
      <c r="D729" s="503"/>
      <c r="E729" s="503"/>
      <c r="F729" s="503"/>
      <c r="G729" s="503"/>
      <c r="H729" s="503"/>
      <c r="I729" s="503"/>
      <c r="J729" s="503"/>
      <c r="K729" s="503"/>
      <c r="L729" s="503"/>
      <c r="M729" s="503"/>
      <c r="N729" s="503"/>
      <c r="O729" s="503"/>
      <c r="P729" s="503"/>
      <c r="Q729" s="503"/>
      <c r="R729" s="503"/>
      <c r="S729" s="503"/>
      <c r="T729" s="503"/>
      <c r="U729" s="503"/>
      <c r="V729" s="503"/>
      <c r="W729" s="503"/>
      <c r="X729" s="503"/>
      <c r="Y729" s="503"/>
      <c r="Z729" s="503"/>
    </row>
    <row r="730" ht="12.75" customHeight="1">
      <c r="A730" s="503"/>
      <c r="B730" s="503"/>
      <c r="C730" s="503"/>
      <c r="D730" s="503"/>
      <c r="E730" s="503"/>
      <c r="F730" s="503"/>
      <c r="G730" s="503"/>
      <c r="H730" s="503"/>
      <c r="I730" s="503"/>
      <c r="J730" s="503"/>
      <c r="K730" s="503"/>
      <c r="L730" s="503"/>
      <c r="M730" s="503"/>
      <c r="N730" s="503"/>
      <c r="O730" s="503"/>
      <c r="P730" s="503"/>
      <c r="Q730" s="503"/>
      <c r="R730" s="503"/>
      <c r="S730" s="503"/>
      <c r="T730" s="503"/>
      <c r="U730" s="503"/>
      <c r="V730" s="503"/>
      <c r="W730" s="503"/>
      <c r="X730" s="503"/>
      <c r="Y730" s="503"/>
      <c r="Z730" s="503"/>
    </row>
    <row r="731" ht="12.75" customHeight="1">
      <c r="A731" s="503"/>
      <c r="B731" s="503"/>
      <c r="C731" s="503"/>
      <c r="D731" s="503"/>
      <c r="E731" s="503"/>
      <c r="F731" s="503"/>
      <c r="G731" s="503"/>
      <c r="H731" s="503"/>
      <c r="I731" s="503"/>
      <c r="J731" s="503"/>
      <c r="K731" s="503"/>
      <c r="L731" s="503"/>
      <c r="M731" s="503"/>
      <c r="N731" s="503"/>
      <c r="O731" s="503"/>
      <c r="P731" s="503"/>
      <c r="Q731" s="503"/>
      <c r="R731" s="503"/>
      <c r="S731" s="503"/>
      <c r="T731" s="503"/>
      <c r="U731" s="503"/>
      <c r="V731" s="503"/>
      <c r="W731" s="503"/>
      <c r="X731" s="503"/>
      <c r="Y731" s="503"/>
      <c r="Z731" s="503"/>
    </row>
    <row r="732" ht="12.75" customHeight="1">
      <c r="A732" s="503"/>
      <c r="B732" s="503"/>
      <c r="C732" s="503"/>
      <c r="D732" s="503"/>
      <c r="E732" s="503"/>
      <c r="F732" s="503"/>
      <c r="G732" s="503"/>
      <c r="H732" s="503"/>
      <c r="I732" s="503"/>
      <c r="J732" s="503"/>
      <c r="K732" s="503"/>
      <c r="L732" s="503"/>
      <c r="M732" s="503"/>
      <c r="N732" s="503"/>
      <c r="O732" s="503"/>
      <c r="P732" s="503"/>
      <c r="Q732" s="503"/>
      <c r="R732" s="503"/>
      <c r="S732" s="503"/>
      <c r="T732" s="503"/>
      <c r="U732" s="503"/>
      <c r="V732" s="503"/>
      <c r="W732" s="503"/>
      <c r="X732" s="503"/>
      <c r="Y732" s="503"/>
      <c r="Z732" s="503"/>
    </row>
    <row r="733" ht="12.75" customHeight="1">
      <c r="A733" s="503"/>
      <c r="B733" s="503"/>
      <c r="C733" s="503"/>
      <c r="D733" s="503"/>
      <c r="E733" s="503"/>
      <c r="F733" s="503"/>
      <c r="G733" s="503"/>
      <c r="H733" s="503"/>
      <c r="I733" s="503"/>
      <c r="J733" s="503"/>
      <c r="K733" s="503"/>
      <c r="L733" s="503"/>
      <c r="M733" s="503"/>
      <c r="N733" s="503"/>
      <c r="O733" s="503"/>
      <c r="P733" s="503"/>
      <c r="Q733" s="503"/>
      <c r="R733" s="503"/>
      <c r="S733" s="503"/>
      <c r="T733" s="503"/>
      <c r="U733" s="503"/>
      <c r="V733" s="503"/>
      <c r="W733" s="503"/>
      <c r="X733" s="503"/>
      <c r="Y733" s="503"/>
      <c r="Z733" s="503"/>
    </row>
    <row r="734" ht="12.75" customHeight="1">
      <c r="A734" s="503"/>
      <c r="B734" s="503"/>
      <c r="C734" s="503"/>
      <c r="D734" s="503"/>
      <c r="E734" s="503"/>
      <c r="F734" s="503"/>
      <c r="G734" s="503"/>
      <c r="H734" s="503"/>
      <c r="I734" s="503"/>
      <c r="J734" s="503"/>
      <c r="K734" s="503"/>
      <c r="L734" s="503"/>
      <c r="M734" s="503"/>
      <c r="N734" s="503"/>
      <c r="O734" s="503"/>
      <c r="P734" s="503"/>
      <c r="Q734" s="503"/>
      <c r="R734" s="503"/>
      <c r="S734" s="503"/>
      <c r="T734" s="503"/>
      <c r="U734" s="503"/>
      <c r="V734" s="503"/>
      <c r="W734" s="503"/>
      <c r="X734" s="503"/>
      <c r="Y734" s="503"/>
      <c r="Z734" s="503"/>
    </row>
    <row r="735" ht="12.75" customHeight="1">
      <c r="A735" s="503"/>
      <c r="B735" s="503"/>
      <c r="C735" s="503"/>
      <c r="D735" s="503"/>
      <c r="E735" s="503"/>
      <c r="F735" s="503"/>
      <c r="G735" s="503"/>
      <c r="H735" s="503"/>
      <c r="I735" s="503"/>
      <c r="J735" s="503"/>
      <c r="K735" s="503"/>
      <c r="L735" s="503"/>
      <c r="M735" s="503"/>
      <c r="N735" s="503"/>
      <c r="O735" s="503"/>
      <c r="P735" s="503"/>
      <c r="Q735" s="503"/>
      <c r="R735" s="503"/>
      <c r="S735" s="503"/>
      <c r="T735" s="503"/>
      <c r="U735" s="503"/>
      <c r="V735" s="503"/>
      <c r="W735" s="503"/>
      <c r="X735" s="503"/>
      <c r="Y735" s="503"/>
      <c r="Z735" s="503"/>
    </row>
    <row r="736" ht="12.75" customHeight="1">
      <c r="A736" s="503"/>
      <c r="B736" s="503"/>
      <c r="C736" s="503"/>
      <c r="D736" s="503"/>
      <c r="E736" s="503"/>
      <c r="F736" s="503"/>
      <c r="G736" s="503"/>
      <c r="H736" s="503"/>
      <c r="I736" s="503"/>
      <c r="J736" s="503"/>
      <c r="K736" s="503"/>
      <c r="L736" s="503"/>
      <c r="M736" s="503"/>
      <c r="N736" s="503"/>
      <c r="O736" s="503"/>
      <c r="P736" s="503"/>
      <c r="Q736" s="503"/>
      <c r="R736" s="503"/>
      <c r="S736" s="503"/>
      <c r="T736" s="503"/>
      <c r="U736" s="503"/>
      <c r="V736" s="503"/>
      <c r="W736" s="503"/>
      <c r="X736" s="503"/>
      <c r="Y736" s="503"/>
      <c r="Z736" s="503"/>
    </row>
    <row r="737" ht="12.75" customHeight="1">
      <c r="A737" s="503"/>
      <c r="B737" s="503"/>
      <c r="C737" s="503"/>
      <c r="D737" s="503"/>
      <c r="E737" s="503"/>
      <c r="F737" s="503"/>
      <c r="G737" s="503"/>
      <c r="H737" s="503"/>
      <c r="I737" s="503"/>
      <c r="J737" s="503"/>
      <c r="K737" s="503"/>
      <c r="L737" s="503"/>
      <c r="M737" s="503"/>
      <c r="N737" s="503"/>
      <c r="O737" s="503"/>
      <c r="P737" s="503"/>
      <c r="Q737" s="503"/>
      <c r="R737" s="503"/>
      <c r="S737" s="503"/>
      <c r="T737" s="503"/>
      <c r="U737" s="503"/>
      <c r="V737" s="503"/>
      <c r="W737" s="503"/>
      <c r="X737" s="503"/>
      <c r="Y737" s="503"/>
      <c r="Z737" s="503"/>
    </row>
    <row r="738" ht="12.75" customHeight="1">
      <c r="A738" s="503"/>
      <c r="B738" s="503"/>
      <c r="C738" s="503"/>
      <c r="D738" s="503"/>
      <c r="E738" s="503"/>
      <c r="F738" s="503"/>
      <c r="G738" s="503"/>
      <c r="H738" s="503"/>
      <c r="I738" s="503"/>
      <c r="J738" s="503"/>
      <c r="K738" s="503"/>
      <c r="L738" s="503"/>
      <c r="M738" s="503"/>
      <c r="N738" s="503"/>
      <c r="O738" s="503"/>
      <c r="P738" s="503"/>
      <c r="Q738" s="503"/>
      <c r="R738" s="503"/>
      <c r="S738" s="503"/>
      <c r="T738" s="503"/>
      <c r="U738" s="503"/>
      <c r="V738" s="503"/>
      <c r="W738" s="503"/>
      <c r="X738" s="503"/>
      <c r="Y738" s="503"/>
      <c r="Z738" s="503"/>
    </row>
    <row r="739" ht="12.75" customHeight="1">
      <c r="A739" s="503"/>
      <c r="B739" s="503"/>
      <c r="C739" s="503"/>
      <c r="D739" s="503"/>
      <c r="E739" s="503"/>
      <c r="F739" s="503"/>
      <c r="G739" s="503"/>
      <c r="H739" s="503"/>
      <c r="I739" s="503"/>
      <c r="J739" s="503"/>
      <c r="K739" s="503"/>
      <c r="L739" s="503"/>
      <c r="M739" s="503"/>
      <c r="N739" s="503"/>
      <c r="O739" s="503"/>
      <c r="P739" s="503"/>
      <c r="Q739" s="503"/>
      <c r="R739" s="503"/>
      <c r="S739" s="503"/>
      <c r="T739" s="503"/>
      <c r="U739" s="503"/>
      <c r="V739" s="503"/>
      <c r="W739" s="503"/>
      <c r="X739" s="503"/>
      <c r="Y739" s="503"/>
      <c r="Z739" s="503"/>
    </row>
    <row r="740" ht="12.75" customHeight="1">
      <c r="A740" s="503"/>
      <c r="B740" s="503"/>
      <c r="C740" s="503"/>
      <c r="D740" s="503"/>
      <c r="E740" s="503"/>
      <c r="F740" s="503"/>
      <c r="G740" s="503"/>
      <c r="H740" s="503"/>
      <c r="I740" s="503"/>
      <c r="J740" s="503"/>
      <c r="K740" s="503"/>
      <c r="L740" s="503"/>
      <c r="M740" s="503"/>
      <c r="N740" s="503"/>
      <c r="O740" s="503"/>
      <c r="P740" s="503"/>
      <c r="Q740" s="503"/>
      <c r="R740" s="503"/>
      <c r="S740" s="503"/>
      <c r="T740" s="503"/>
      <c r="U740" s="503"/>
      <c r="V740" s="503"/>
      <c r="W740" s="503"/>
      <c r="X740" s="503"/>
      <c r="Y740" s="503"/>
      <c r="Z740" s="503"/>
    </row>
    <row r="741" ht="12.75" customHeight="1">
      <c r="A741" s="503"/>
      <c r="B741" s="503"/>
      <c r="C741" s="503"/>
      <c r="D741" s="503"/>
      <c r="E741" s="503"/>
      <c r="F741" s="503"/>
      <c r="G741" s="503"/>
      <c r="H741" s="503"/>
      <c r="I741" s="503"/>
      <c r="J741" s="503"/>
      <c r="K741" s="503"/>
      <c r="L741" s="503"/>
      <c r="M741" s="503"/>
      <c r="N741" s="503"/>
      <c r="O741" s="503"/>
      <c r="P741" s="503"/>
      <c r="Q741" s="503"/>
      <c r="R741" s="503"/>
      <c r="S741" s="503"/>
      <c r="T741" s="503"/>
      <c r="U741" s="503"/>
      <c r="V741" s="503"/>
      <c r="W741" s="503"/>
      <c r="X741" s="503"/>
      <c r="Y741" s="503"/>
      <c r="Z741" s="503"/>
    </row>
    <row r="742" ht="12.75" customHeight="1">
      <c r="A742" s="503"/>
      <c r="B742" s="503"/>
      <c r="C742" s="503"/>
      <c r="D742" s="503"/>
      <c r="E742" s="503"/>
      <c r="F742" s="503"/>
      <c r="G742" s="503"/>
      <c r="H742" s="503"/>
      <c r="I742" s="503"/>
      <c r="J742" s="503"/>
      <c r="K742" s="503"/>
      <c r="L742" s="503"/>
      <c r="M742" s="503"/>
      <c r="N742" s="503"/>
      <c r="O742" s="503"/>
      <c r="P742" s="503"/>
      <c r="Q742" s="503"/>
      <c r="R742" s="503"/>
      <c r="S742" s="503"/>
      <c r="T742" s="503"/>
      <c r="U742" s="503"/>
      <c r="V742" s="503"/>
      <c r="W742" s="503"/>
      <c r="X742" s="503"/>
      <c r="Y742" s="503"/>
      <c r="Z742" s="503"/>
    </row>
    <row r="743" ht="12.75" customHeight="1">
      <c r="A743" s="503"/>
      <c r="B743" s="503"/>
      <c r="C743" s="503"/>
      <c r="D743" s="503"/>
      <c r="E743" s="503"/>
      <c r="F743" s="503"/>
      <c r="G743" s="503"/>
      <c r="H743" s="503"/>
      <c r="I743" s="503"/>
      <c r="J743" s="503"/>
      <c r="K743" s="503"/>
      <c r="L743" s="503"/>
      <c r="M743" s="503"/>
      <c r="N743" s="503"/>
      <c r="O743" s="503"/>
      <c r="P743" s="503"/>
      <c r="Q743" s="503"/>
      <c r="R743" s="503"/>
      <c r="S743" s="503"/>
      <c r="T743" s="503"/>
      <c r="U743" s="503"/>
      <c r="V743" s="503"/>
      <c r="W743" s="503"/>
      <c r="X743" s="503"/>
      <c r="Y743" s="503"/>
      <c r="Z743" s="503"/>
    </row>
    <row r="744" ht="12.75" customHeight="1">
      <c r="A744" s="503"/>
      <c r="B744" s="503"/>
      <c r="C744" s="503"/>
      <c r="D744" s="503"/>
      <c r="E744" s="503"/>
      <c r="F744" s="503"/>
      <c r="G744" s="503"/>
      <c r="H744" s="503"/>
      <c r="I744" s="503"/>
      <c r="J744" s="503"/>
      <c r="K744" s="503"/>
      <c r="L744" s="503"/>
      <c r="M744" s="503"/>
      <c r="N744" s="503"/>
      <c r="O744" s="503"/>
      <c r="P744" s="503"/>
      <c r="Q744" s="503"/>
      <c r="R744" s="503"/>
      <c r="S744" s="503"/>
      <c r="T744" s="503"/>
      <c r="U744" s="503"/>
      <c r="V744" s="503"/>
      <c r="W744" s="503"/>
      <c r="X744" s="503"/>
      <c r="Y744" s="503"/>
      <c r="Z744" s="503"/>
    </row>
    <row r="745" ht="12.75" customHeight="1">
      <c r="A745" s="503"/>
      <c r="B745" s="503"/>
      <c r="C745" s="503"/>
      <c r="D745" s="503"/>
      <c r="E745" s="503"/>
      <c r="F745" s="503"/>
      <c r="G745" s="503"/>
      <c r="H745" s="503"/>
      <c r="I745" s="503"/>
      <c r="J745" s="503"/>
      <c r="K745" s="503"/>
      <c r="L745" s="503"/>
      <c r="M745" s="503"/>
      <c r="N745" s="503"/>
      <c r="O745" s="503"/>
      <c r="P745" s="503"/>
      <c r="Q745" s="503"/>
      <c r="R745" s="503"/>
      <c r="S745" s="503"/>
      <c r="T745" s="503"/>
      <c r="U745" s="503"/>
      <c r="V745" s="503"/>
      <c r="W745" s="503"/>
      <c r="X745" s="503"/>
      <c r="Y745" s="503"/>
      <c r="Z745" s="503"/>
    </row>
    <row r="746" ht="12.75" customHeight="1">
      <c r="A746" s="503"/>
      <c r="B746" s="503"/>
      <c r="C746" s="503"/>
      <c r="D746" s="503"/>
      <c r="E746" s="503"/>
      <c r="F746" s="503"/>
      <c r="G746" s="503"/>
      <c r="H746" s="503"/>
      <c r="I746" s="503"/>
      <c r="J746" s="503"/>
      <c r="K746" s="503"/>
      <c r="L746" s="503"/>
      <c r="M746" s="503"/>
      <c r="N746" s="503"/>
      <c r="O746" s="503"/>
      <c r="P746" s="503"/>
      <c r="Q746" s="503"/>
      <c r="R746" s="503"/>
      <c r="S746" s="503"/>
      <c r="T746" s="503"/>
      <c r="U746" s="503"/>
      <c r="V746" s="503"/>
      <c r="W746" s="503"/>
      <c r="X746" s="503"/>
      <c r="Y746" s="503"/>
      <c r="Z746" s="503"/>
    </row>
    <row r="747" ht="12.75" customHeight="1">
      <c r="A747" s="503"/>
      <c r="B747" s="503"/>
      <c r="C747" s="503"/>
      <c r="D747" s="503"/>
      <c r="E747" s="503"/>
      <c r="F747" s="503"/>
      <c r="G747" s="503"/>
      <c r="H747" s="503"/>
      <c r="I747" s="503"/>
      <c r="J747" s="503"/>
      <c r="K747" s="503"/>
      <c r="L747" s="503"/>
      <c r="M747" s="503"/>
      <c r="N747" s="503"/>
      <c r="O747" s="503"/>
      <c r="P747" s="503"/>
      <c r="Q747" s="503"/>
      <c r="R747" s="503"/>
      <c r="S747" s="503"/>
      <c r="T747" s="503"/>
      <c r="U747" s="503"/>
      <c r="V747" s="503"/>
      <c r="W747" s="503"/>
      <c r="X747" s="503"/>
      <c r="Y747" s="503"/>
      <c r="Z747" s="503"/>
    </row>
    <row r="748" ht="12.75" customHeight="1">
      <c r="A748" s="503"/>
      <c r="B748" s="503"/>
      <c r="C748" s="503"/>
      <c r="D748" s="503"/>
      <c r="E748" s="503"/>
      <c r="F748" s="503"/>
      <c r="G748" s="503"/>
      <c r="H748" s="503"/>
      <c r="I748" s="503"/>
      <c r="J748" s="503"/>
      <c r="K748" s="503"/>
      <c r="L748" s="503"/>
      <c r="M748" s="503"/>
      <c r="N748" s="503"/>
      <c r="O748" s="503"/>
      <c r="P748" s="503"/>
      <c r="Q748" s="503"/>
      <c r="R748" s="503"/>
      <c r="S748" s="503"/>
      <c r="T748" s="503"/>
      <c r="U748" s="503"/>
      <c r="V748" s="503"/>
      <c r="W748" s="503"/>
      <c r="X748" s="503"/>
      <c r="Y748" s="503"/>
      <c r="Z748" s="503"/>
    </row>
    <row r="749" ht="12.75" customHeight="1">
      <c r="A749" s="503"/>
      <c r="B749" s="503"/>
      <c r="C749" s="503"/>
      <c r="D749" s="503"/>
      <c r="E749" s="503"/>
      <c r="F749" s="503"/>
      <c r="G749" s="503"/>
      <c r="H749" s="503"/>
      <c r="I749" s="503"/>
      <c r="J749" s="503"/>
      <c r="K749" s="503"/>
      <c r="L749" s="503"/>
      <c r="M749" s="503"/>
      <c r="N749" s="503"/>
      <c r="O749" s="503"/>
      <c r="P749" s="503"/>
      <c r="Q749" s="503"/>
      <c r="R749" s="503"/>
      <c r="S749" s="503"/>
      <c r="T749" s="503"/>
      <c r="U749" s="503"/>
      <c r="V749" s="503"/>
      <c r="W749" s="503"/>
      <c r="X749" s="503"/>
      <c r="Y749" s="503"/>
      <c r="Z749" s="503"/>
    </row>
    <row r="750" ht="12.75" customHeight="1">
      <c r="A750" s="503"/>
      <c r="B750" s="503"/>
      <c r="C750" s="503"/>
      <c r="D750" s="503"/>
      <c r="E750" s="503"/>
      <c r="F750" s="503"/>
      <c r="G750" s="503"/>
      <c r="H750" s="503"/>
      <c r="I750" s="503"/>
      <c r="J750" s="503"/>
      <c r="K750" s="503"/>
      <c r="L750" s="503"/>
      <c r="M750" s="503"/>
      <c r="N750" s="503"/>
      <c r="O750" s="503"/>
      <c r="P750" s="503"/>
      <c r="Q750" s="503"/>
      <c r="R750" s="503"/>
      <c r="S750" s="503"/>
      <c r="T750" s="503"/>
      <c r="U750" s="503"/>
      <c r="V750" s="503"/>
      <c r="W750" s="503"/>
      <c r="X750" s="503"/>
      <c r="Y750" s="503"/>
      <c r="Z750" s="503"/>
    </row>
    <row r="751" ht="12.75" customHeight="1">
      <c r="A751" s="503"/>
      <c r="B751" s="503"/>
      <c r="C751" s="503"/>
      <c r="D751" s="503"/>
      <c r="E751" s="503"/>
      <c r="F751" s="503"/>
      <c r="G751" s="503"/>
      <c r="H751" s="503"/>
      <c r="I751" s="503"/>
      <c r="J751" s="503"/>
      <c r="K751" s="503"/>
      <c r="L751" s="503"/>
      <c r="M751" s="503"/>
      <c r="N751" s="503"/>
      <c r="O751" s="503"/>
      <c r="P751" s="503"/>
      <c r="Q751" s="503"/>
      <c r="R751" s="503"/>
      <c r="S751" s="503"/>
      <c r="T751" s="503"/>
      <c r="U751" s="503"/>
      <c r="V751" s="503"/>
      <c r="W751" s="503"/>
      <c r="X751" s="503"/>
      <c r="Y751" s="503"/>
      <c r="Z751" s="503"/>
    </row>
    <row r="752" ht="12.75" customHeight="1">
      <c r="A752" s="503"/>
      <c r="B752" s="503"/>
      <c r="C752" s="503"/>
      <c r="D752" s="503"/>
      <c r="E752" s="503"/>
      <c r="F752" s="503"/>
      <c r="G752" s="503"/>
      <c r="H752" s="503"/>
      <c r="I752" s="503"/>
      <c r="J752" s="503"/>
      <c r="K752" s="503"/>
      <c r="L752" s="503"/>
      <c r="M752" s="503"/>
      <c r="N752" s="503"/>
      <c r="O752" s="503"/>
      <c r="P752" s="503"/>
      <c r="Q752" s="503"/>
      <c r="R752" s="503"/>
      <c r="S752" s="503"/>
      <c r="T752" s="503"/>
      <c r="U752" s="503"/>
      <c r="V752" s="503"/>
      <c r="W752" s="503"/>
      <c r="X752" s="503"/>
      <c r="Y752" s="503"/>
      <c r="Z752" s="503"/>
    </row>
    <row r="753" ht="12.75" customHeight="1">
      <c r="A753" s="503"/>
      <c r="B753" s="503"/>
      <c r="C753" s="503"/>
      <c r="D753" s="503"/>
      <c r="E753" s="503"/>
      <c r="F753" s="503"/>
      <c r="G753" s="503"/>
      <c r="H753" s="503"/>
      <c r="I753" s="503"/>
      <c r="J753" s="503"/>
      <c r="K753" s="503"/>
      <c r="L753" s="503"/>
      <c r="M753" s="503"/>
      <c r="N753" s="503"/>
      <c r="O753" s="503"/>
      <c r="P753" s="503"/>
      <c r="Q753" s="503"/>
      <c r="R753" s="503"/>
      <c r="S753" s="503"/>
      <c r="T753" s="503"/>
      <c r="U753" s="503"/>
      <c r="V753" s="503"/>
      <c r="W753" s="503"/>
      <c r="X753" s="503"/>
      <c r="Y753" s="503"/>
      <c r="Z753" s="503"/>
    </row>
    <row r="754" ht="12.75" customHeight="1">
      <c r="A754" s="503"/>
      <c r="B754" s="503"/>
      <c r="C754" s="503"/>
      <c r="D754" s="503"/>
      <c r="E754" s="503"/>
      <c r="F754" s="503"/>
      <c r="G754" s="503"/>
      <c r="H754" s="503"/>
      <c r="I754" s="503"/>
      <c r="J754" s="503"/>
      <c r="K754" s="503"/>
      <c r="L754" s="503"/>
      <c r="M754" s="503"/>
      <c r="N754" s="503"/>
      <c r="O754" s="503"/>
      <c r="P754" s="503"/>
      <c r="Q754" s="503"/>
      <c r="R754" s="503"/>
      <c r="S754" s="503"/>
      <c r="T754" s="503"/>
      <c r="U754" s="503"/>
      <c r="V754" s="503"/>
      <c r="W754" s="503"/>
      <c r="X754" s="503"/>
      <c r="Y754" s="503"/>
      <c r="Z754" s="503"/>
    </row>
    <row r="755" ht="12.75" customHeight="1">
      <c r="A755" s="503"/>
      <c r="B755" s="503"/>
      <c r="C755" s="503"/>
      <c r="D755" s="503"/>
      <c r="E755" s="503"/>
      <c r="F755" s="503"/>
      <c r="G755" s="503"/>
      <c r="H755" s="503"/>
      <c r="I755" s="503"/>
      <c r="J755" s="503"/>
      <c r="K755" s="503"/>
      <c r="L755" s="503"/>
      <c r="M755" s="503"/>
      <c r="N755" s="503"/>
      <c r="O755" s="503"/>
      <c r="P755" s="503"/>
      <c r="Q755" s="503"/>
      <c r="R755" s="503"/>
      <c r="S755" s="503"/>
      <c r="T755" s="503"/>
      <c r="U755" s="503"/>
      <c r="V755" s="503"/>
      <c r="W755" s="503"/>
      <c r="X755" s="503"/>
      <c r="Y755" s="503"/>
      <c r="Z755" s="503"/>
    </row>
    <row r="756" ht="12.75" customHeight="1">
      <c r="A756" s="503"/>
      <c r="B756" s="503"/>
      <c r="C756" s="503"/>
      <c r="D756" s="503"/>
      <c r="E756" s="503"/>
      <c r="F756" s="503"/>
      <c r="G756" s="503"/>
      <c r="H756" s="503"/>
      <c r="I756" s="503"/>
      <c r="J756" s="503"/>
      <c r="K756" s="503"/>
      <c r="L756" s="503"/>
      <c r="M756" s="503"/>
      <c r="N756" s="503"/>
      <c r="O756" s="503"/>
      <c r="P756" s="503"/>
      <c r="Q756" s="503"/>
      <c r="R756" s="503"/>
      <c r="S756" s="503"/>
      <c r="T756" s="503"/>
      <c r="U756" s="503"/>
      <c r="V756" s="503"/>
      <c r="W756" s="503"/>
      <c r="X756" s="503"/>
      <c r="Y756" s="503"/>
      <c r="Z756" s="503"/>
    </row>
    <row r="757" ht="12.75" customHeight="1">
      <c r="A757" s="503"/>
      <c r="B757" s="503"/>
      <c r="C757" s="503"/>
      <c r="D757" s="503"/>
      <c r="E757" s="503"/>
      <c r="F757" s="503"/>
      <c r="G757" s="503"/>
      <c r="H757" s="503"/>
      <c r="I757" s="503"/>
      <c r="J757" s="503"/>
      <c r="K757" s="503"/>
      <c r="L757" s="503"/>
      <c r="M757" s="503"/>
      <c r="N757" s="503"/>
      <c r="O757" s="503"/>
      <c r="P757" s="503"/>
      <c r="Q757" s="503"/>
      <c r="R757" s="503"/>
      <c r="S757" s="503"/>
      <c r="T757" s="503"/>
      <c r="U757" s="503"/>
      <c r="V757" s="503"/>
      <c r="W757" s="503"/>
      <c r="X757" s="503"/>
      <c r="Y757" s="503"/>
      <c r="Z757" s="503"/>
    </row>
    <row r="758" ht="12.75" customHeight="1">
      <c r="A758" s="503"/>
      <c r="B758" s="503"/>
      <c r="C758" s="503"/>
      <c r="D758" s="503"/>
      <c r="E758" s="503"/>
      <c r="F758" s="503"/>
      <c r="G758" s="503"/>
      <c r="H758" s="503"/>
      <c r="I758" s="503"/>
      <c r="J758" s="503"/>
      <c r="K758" s="503"/>
      <c r="L758" s="503"/>
      <c r="M758" s="503"/>
      <c r="N758" s="503"/>
      <c r="O758" s="503"/>
      <c r="P758" s="503"/>
      <c r="Q758" s="503"/>
      <c r="R758" s="503"/>
      <c r="S758" s="503"/>
      <c r="T758" s="503"/>
      <c r="U758" s="503"/>
      <c r="V758" s="503"/>
      <c r="W758" s="503"/>
      <c r="X758" s="503"/>
      <c r="Y758" s="503"/>
      <c r="Z758" s="503"/>
    </row>
    <row r="759" ht="12.75" customHeight="1">
      <c r="A759" s="503"/>
      <c r="B759" s="503"/>
      <c r="C759" s="503"/>
      <c r="D759" s="503"/>
      <c r="E759" s="503"/>
      <c r="F759" s="503"/>
      <c r="G759" s="503"/>
      <c r="H759" s="503"/>
      <c r="I759" s="503"/>
      <c r="J759" s="503"/>
      <c r="K759" s="503"/>
      <c r="L759" s="503"/>
      <c r="M759" s="503"/>
      <c r="N759" s="503"/>
      <c r="O759" s="503"/>
      <c r="P759" s="503"/>
      <c r="Q759" s="503"/>
      <c r="R759" s="503"/>
      <c r="S759" s="503"/>
      <c r="T759" s="503"/>
      <c r="U759" s="503"/>
      <c r="V759" s="503"/>
      <c r="W759" s="503"/>
      <c r="X759" s="503"/>
      <c r="Y759" s="503"/>
      <c r="Z759" s="503"/>
    </row>
    <row r="760" ht="12.75" customHeight="1">
      <c r="A760" s="503"/>
      <c r="B760" s="503"/>
      <c r="C760" s="503"/>
      <c r="D760" s="503"/>
      <c r="E760" s="503"/>
      <c r="F760" s="503"/>
      <c r="G760" s="503"/>
      <c r="H760" s="503"/>
      <c r="I760" s="503"/>
      <c r="J760" s="503"/>
      <c r="K760" s="503"/>
      <c r="L760" s="503"/>
      <c r="M760" s="503"/>
      <c r="N760" s="503"/>
      <c r="O760" s="503"/>
      <c r="P760" s="503"/>
      <c r="Q760" s="503"/>
      <c r="R760" s="503"/>
      <c r="S760" s="503"/>
      <c r="T760" s="503"/>
      <c r="U760" s="503"/>
      <c r="V760" s="503"/>
      <c r="W760" s="503"/>
      <c r="X760" s="503"/>
      <c r="Y760" s="503"/>
      <c r="Z760" s="503"/>
    </row>
    <row r="761" ht="12.75" customHeight="1">
      <c r="A761" s="503"/>
      <c r="B761" s="503"/>
      <c r="C761" s="503"/>
      <c r="D761" s="503"/>
      <c r="E761" s="503"/>
      <c r="F761" s="503"/>
      <c r="G761" s="503"/>
      <c r="H761" s="503"/>
      <c r="I761" s="503"/>
      <c r="J761" s="503"/>
      <c r="K761" s="503"/>
      <c r="L761" s="503"/>
      <c r="M761" s="503"/>
      <c r="N761" s="503"/>
      <c r="O761" s="503"/>
      <c r="P761" s="503"/>
      <c r="Q761" s="503"/>
      <c r="R761" s="503"/>
      <c r="S761" s="503"/>
      <c r="T761" s="503"/>
      <c r="U761" s="503"/>
      <c r="V761" s="503"/>
      <c r="W761" s="503"/>
      <c r="X761" s="503"/>
      <c r="Y761" s="503"/>
      <c r="Z761" s="503"/>
    </row>
    <row r="762" ht="12.75" customHeight="1">
      <c r="A762" s="503"/>
      <c r="B762" s="503"/>
      <c r="C762" s="503"/>
      <c r="D762" s="503"/>
      <c r="E762" s="503"/>
      <c r="F762" s="503"/>
      <c r="G762" s="503"/>
      <c r="H762" s="503"/>
      <c r="I762" s="503"/>
      <c r="J762" s="503"/>
      <c r="K762" s="503"/>
      <c r="L762" s="503"/>
      <c r="M762" s="503"/>
      <c r="N762" s="503"/>
      <c r="O762" s="503"/>
      <c r="P762" s="503"/>
      <c r="Q762" s="503"/>
      <c r="R762" s="503"/>
      <c r="S762" s="503"/>
      <c r="T762" s="503"/>
      <c r="U762" s="503"/>
      <c r="V762" s="503"/>
      <c r="W762" s="503"/>
      <c r="X762" s="503"/>
      <c r="Y762" s="503"/>
      <c r="Z762" s="503"/>
    </row>
    <row r="763" ht="12.75" customHeight="1">
      <c r="A763" s="503"/>
      <c r="B763" s="503"/>
      <c r="C763" s="503"/>
      <c r="D763" s="503"/>
      <c r="E763" s="503"/>
      <c r="F763" s="503"/>
      <c r="G763" s="503"/>
      <c r="H763" s="503"/>
      <c r="I763" s="503"/>
      <c r="J763" s="503"/>
      <c r="K763" s="503"/>
      <c r="L763" s="503"/>
      <c r="M763" s="503"/>
      <c r="N763" s="503"/>
      <c r="O763" s="503"/>
      <c r="P763" s="503"/>
      <c r="Q763" s="503"/>
      <c r="R763" s="503"/>
      <c r="S763" s="503"/>
      <c r="T763" s="503"/>
      <c r="U763" s="503"/>
      <c r="V763" s="503"/>
      <c r="W763" s="503"/>
      <c r="X763" s="503"/>
      <c r="Y763" s="503"/>
      <c r="Z763" s="503"/>
    </row>
    <row r="764" ht="12.75" customHeight="1">
      <c r="A764" s="503"/>
      <c r="B764" s="503"/>
      <c r="C764" s="503"/>
      <c r="D764" s="503"/>
      <c r="E764" s="503"/>
      <c r="F764" s="503"/>
      <c r="G764" s="503"/>
      <c r="H764" s="503"/>
      <c r="I764" s="503"/>
      <c r="J764" s="503"/>
      <c r="K764" s="503"/>
      <c r="L764" s="503"/>
      <c r="M764" s="503"/>
      <c r="N764" s="503"/>
      <c r="O764" s="503"/>
      <c r="P764" s="503"/>
      <c r="Q764" s="503"/>
      <c r="R764" s="503"/>
      <c r="S764" s="503"/>
      <c r="T764" s="503"/>
      <c r="U764" s="503"/>
      <c r="V764" s="503"/>
      <c r="W764" s="503"/>
      <c r="X764" s="503"/>
      <c r="Y764" s="503"/>
      <c r="Z764" s="503"/>
    </row>
    <row r="765" ht="12.75" customHeight="1">
      <c r="A765" s="503"/>
      <c r="B765" s="503"/>
      <c r="C765" s="503"/>
      <c r="D765" s="503"/>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row>
    <row r="766" ht="12.75" customHeight="1">
      <c r="A766" s="503"/>
      <c r="B766" s="503"/>
      <c r="C766" s="503"/>
      <c r="D766" s="503"/>
      <c r="E766" s="503"/>
      <c r="F766" s="503"/>
      <c r="G766" s="503"/>
      <c r="H766" s="503"/>
      <c r="I766" s="503"/>
      <c r="J766" s="503"/>
      <c r="K766" s="503"/>
      <c r="L766" s="503"/>
      <c r="M766" s="503"/>
      <c r="N766" s="503"/>
      <c r="O766" s="503"/>
      <c r="P766" s="503"/>
      <c r="Q766" s="503"/>
      <c r="R766" s="503"/>
      <c r="S766" s="503"/>
      <c r="T766" s="503"/>
      <c r="U766" s="503"/>
      <c r="V766" s="503"/>
      <c r="W766" s="503"/>
      <c r="X766" s="503"/>
      <c r="Y766" s="503"/>
      <c r="Z766" s="503"/>
    </row>
    <row r="767" ht="12.75" customHeight="1">
      <c r="A767" s="503"/>
      <c r="B767" s="503"/>
      <c r="C767" s="503"/>
      <c r="D767" s="503"/>
      <c r="E767" s="503"/>
      <c r="F767" s="503"/>
      <c r="G767" s="503"/>
      <c r="H767" s="503"/>
      <c r="I767" s="503"/>
      <c r="J767" s="503"/>
      <c r="K767" s="503"/>
      <c r="L767" s="503"/>
      <c r="M767" s="503"/>
      <c r="N767" s="503"/>
      <c r="O767" s="503"/>
      <c r="P767" s="503"/>
      <c r="Q767" s="503"/>
      <c r="R767" s="503"/>
      <c r="S767" s="503"/>
      <c r="T767" s="503"/>
      <c r="U767" s="503"/>
      <c r="V767" s="503"/>
      <c r="W767" s="503"/>
      <c r="X767" s="503"/>
      <c r="Y767" s="503"/>
      <c r="Z767" s="503"/>
    </row>
    <row r="768" ht="12.75" customHeight="1">
      <c r="A768" s="503"/>
      <c r="B768" s="503"/>
      <c r="C768" s="503"/>
      <c r="D768" s="503"/>
      <c r="E768" s="503"/>
      <c r="F768" s="503"/>
      <c r="G768" s="503"/>
      <c r="H768" s="503"/>
      <c r="I768" s="503"/>
      <c r="J768" s="503"/>
      <c r="K768" s="503"/>
      <c r="L768" s="503"/>
      <c r="M768" s="503"/>
      <c r="N768" s="503"/>
      <c r="O768" s="503"/>
      <c r="P768" s="503"/>
      <c r="Q768" s="503"/>
      <c r="R768" s="503"/>
      <c r="S768" s="503"/>
      <c r="T768" s="503"/>
      <c r="U768" s="503"/>
      <c r="V768" s="503"/>
      <c r="W768" s="503"/>
      <c r="X768" s="503"/>
      <c r="Y768" s="503"/>
      <c r="Z768" s="503"/>
    </row>
    <row r="769" ht="12.75" customHeight="1">
      <c r="A769" s="503"/>
      <c r="B769" s="503"/>
      <c r="C769" s="503"/>
      <c r="D769" s="503"/>
      <c r="E769" s="503"/>
      <c r="F769" s="503"/>
      <c r="G769" s="503"/>
      <c r="H769" s="503"/>
      <c r="I769" s="503"/>
      <c r="J769" s="503"/>
      <c r="K769" s="503"/>
      <c r="L769" s="503"/>
      <c r="M769" s="503"/>
      <c r="N769" s="503"/>
      <c r="O769" s="503"/>
      <c r="P769" s="503"/>
      <c r="Q769" s="503"/>
      <c r="R769" s="503"/>
      <c r="S769" s="503"/>
      <c r="T769" s="503"/>
      <c r="U769" s="503"/>
      <c r="V769" s="503"/>
      <c r="W769" s="503"/>
      <c r="X769" s="503"/>
      <c r="Y769" s="503"/>
      <c r="Z769" s="503"/>
    </row>
    <row r="770" ht="12.75" customHeight="1">
      <c r="A770" s="503"/>
      <c r="B770" s="503"/>
      <c r="C770" s="503"/>
      <c r="D770" s="503"/>
      <c r="E770" s="503"/>
      <c r="F770" s="503"/>
      <c r="G770" s="503"/>
      <c r="H770" s="503"/>
      <c r="I770" s="503"/>
      <c r="J770" s="503"/>
      <c r="K770" s="503"/>
      <c r="L770" s="503"/>
      <c r="M770" s="503"/>
      <c r="N770" s="503"/>
      <c r="O770" s="503"/>
      <c r="P770" s="503"/>
      <c r="Q770" s="503"/>
      <c r="R770" s="503"/>
      <c r="S770" s="503"/>
      <c r="T770" s="503"/>
      <c r="U770" s="503"/>
      <c r="V770" s="503"/>
      <c r="W770" s="503"/>
      <c r="X770" s="503"/>
      <c r="Y770" s="503"/>
      <c r="Z770" s="503"/>
    </row>
    <row r="771" ht="12.75" customHeight="1">
      <c r="A771" s="503"/>
      <c r="B771" s="503"/>
      <c r="C771" s="503"/>
      <c r="D771" s="503"/>
      <c r="E771" s="503"/>
      <c r="F771" s="503"/>
      <c r="G771" s="503"/>
      <c r="H771" s="503"/>
      <c r="I771" s="503"/>
      <c r="J771" s="503"/>
      <c r="K771" s="503"/>
      <c r="L771" s="503"/>
      <c r="M771" s="503"/>
      <c r="N771" s="503"/>
      <c r="O771" s="503"/>
      <c r="P771" s="503"/>
      <c r="Q771" s="503"/>
      <c r="R771" s="503"/>
      <c r="S771" s="503"/>
      <c r="T771" s="503"/>
      <c r="U771" s="503"/>
      <c r="V771" s="503"/>
      <c r="W771" s="503"/>
      <c r="X771" s="503"/>
      <c r="Y771" s="503"/>
      <c r="Z771" s="503"/>
    </row>
    <row r="772" ht="12.75" customHeight="1">
      <c r="A772" s="503"/>
      <c r="B772" s="503"/>
      <c r="C772" s="503"/>
      <c r="D772" s="503"/>
      <c r="E772" s="503"/>
      <c r="F772" s="503"/>
      <c r="G772" s="503"/>
      <c r="H772" s="503"/>
      <c r="I772" s="503"/>
      <c r="J772" s="503"/>
      <c r="K772" s="503"/>
      <c r="L772" s="503"/>
      <c r="M772" s="503"/>
      <c r="N772" s="503"/>
      <c r="O772" s="503"/>
      <c r="P772" s="503"/>
      <c r="Q772" s="503"/>
      <c r="R772" s="503"/>
      <c r="S772" s="503"/>
      <c r="T772" s="503"/>
      <c r="U772" s="503"/>
      <c r="V772" s="503"/>
      <c r="W772" s="503"/>
      <c r="X772" s="503"/>
      <c r="Y772" s="503"/>
      <c r="Z772" s="503"/>
    </row>
    <row r="773" ht="12.75" customHeight="1">
      <c r="A773" s="503"/>
      <c r="B773" s="503"/>
      <c r="C773" s="503"/>
      <c r="D773" s="503"/>
      <c r="E773" s="503"/>
      <c r="F773" s="503"/>
      <c r="G773" s="503"/>
      <c r="H773" s="503"/>
      <c r="I773" s="503"/>
      <c r="J773" s="503"/>
      <c r="K773" s="503"/>
      <c r="L773" s="503"/>
      <c r="M773" s="503"/>
      <c r="N773" s="503"/>
      <c r="O773" s="503"/>
      <c r="P773" s="503"/>
      <c r="Q773" s="503"/>
      <c r="R773" s="503"/>
      <c r="S773" s="503"/>
      <c r="T773" s="503"/>
      <c r="U773" s="503"/>
      <c r="V773" s="503"/>
      <c r="W773" s="503"/>
      <c r="X773" s="503"/>
      <c r="Y773" s="503"/>
      <c r="Z773" s="503"/>
    </row>
    <row r="774" ht="12.75" customHeight="1">
      <c r="A774" s="503"/>
      <c r="B774" s="503"/>
      <c r="C774" s="503"/>
      <c r="D774" s="503"/>
      <c r="E774" s="503"/>
      <c r="F774" s="503"/>
      <c r="G774" s="503"/>
      <c r="H774" s="503"/>
      <c r="I774" s="503"/>
      <c r="J774" s="503"/>
      <c r="K774" s="503"/>
      <c r="L774" s="503"/>
      <c r="M774" s="503"/>
      <c r="N774" s="503"/>
      <c r="O774" s="503"/>
      <c r="P774" s="503"/>
      <c r="Q774" s="503"/>
      <c r="R774" s="503"/>
      <c r="S774" s="503"/>
      <c r="T774" s="503"/>
      <c r="U774" s="503"/>
      <c r="V774" s="503"/>
      <c r="W774" s="503"/>
      <c r="X774" s="503"/>
      <c r="Y774" s="503"/>
      <c r="Z774" s="503"/>
    </row>
    <row r="775" ht="12.75" customHeight="1">
      <c r="A775" s="503"/>
      <c r="B775" s="503"/>
      <c r="C775" s="503"/>
      <c r="D775" s="503"/>
      <c r="E775" s="503"/>
      <c r="F775" s="503"/>
      <c r="G775" s="503"/>
      <c r="H775" s="503"/>
      <c r="I775" s="503"/>
      <c r="J775" s="503"/>
      <c r="K775" s="503"/>
      <c r="L775" s="503"/>
      <c r="M775" s="503"/>
      <c r="N775" s="503"/>
      <c r="O775" s="503"/>
      <c r="P775" s="503"/>
      <c r="Q775" s="503"/>
      <c r="R775" s="503"/>
      <c r="S775" s="503"/>
      <c r="T775" s="503"/>
      <c r="U775" s="503"/>
      <c r="V775" s="503"/>
      <c r="W775" s="503"/>
      <c r="X775" s="503"/>
      <c r="Y775" s="503"/>
      <c r="Z775" s="503"/>
    </row>
    <row r="776" ht="12.75" customHeight="1">
      <c r="A776" s="503"/>
      <c r="B776" s="503"/>
      <c r="C776" s="503"/>
      <c r="D776" s="503"/>
      <c r="E776" s="503"/>
      <c r="F776" s="503"/>
      <c r="G776" s="503"/>
      <c r="H776" s="503"/>
      <c r="I776" s="503"/>
      <c r="J776" s="503"/>
      <c r="K776" s="503"/>
      <c r="L776" s="503"/>
      <c r="M776" s="503"/>
      <c r="N776" s="503"/>
      <c r="O776" s="503"/>
      <c r="P776" s="503"/>
      <c r="Q776" s="503"/>
      <c r="R776" s="503"/>
      <c r="S776" s="503"/>
      <c r="T776" s="503"/>
      <c r="U776" s="503"/>
      <c r="V776" s="503"/>
      <c r="W776" s="503"/>
      <c r="X776" s="503"/>
      <c r="Y776" s="503"/>
      <c r="Z776" s="503"/>
    </row>
    <row r="777" ht="12.75" customHeight="1">
      <c r="A777" s="503"/>
      <c r="B777" s="503"/>
      <c r="C777" s="503"/>
      <c r="D777" s="503"/>
      <c r="E777" s="503"/>
      <c r="F777" s="503"/>
      <c r="G777" s="503"/>
      <c r="H777" s="503"/>
      <c r="I777" s="503"/>
      <c r="J777" s="503"/>
      <c r="K777" s="503"/>
      <c r="L777" s="503"/>
      <c r="M777" s="503"/>
      <c r="N777" s="503"/>
      <c r="O777" s="503"/>
      <c r="P777" s="503"/>
      <c r="Q777" s="503"/>
      <c r="R777" s="503"/>
      <c r="S777" s="503"/>
      <c r="T777" s="503"/>
      <c r="U777" s="503"/>
      <c r="V777" s="503"/>
      <c r="W777" s="503"/>
      <c r="X777" s="503"/>
      <c r="Y777" s="503"/>
      <c r="Z777" s="503"/>
    </row>
    <row r="778" ht="12.75" customHeight="1">
      <c r="A778" s="503"/>
      <c r="B778" s="503"/>
      <c r="C778" s="503"/>
      <c r="D778" s="503"/>
      <c r="E778" s="503"/>
      <c r="F778" s="503"/>
      <c r="G778" s="503"/>
      <c r="H778" s="503"/>
      <c r="I778" s="503"/>
      <c r="J778" s="503"/>
      <c r="K778" s="503"/>
      <c r="L778" s="503"/>
      <c r="M778" s="503"/>
      <c r="N778" s="503"/>
      <c r="O778" s="503"/>
      <c r="P778" s="503"/>
      <c r="Q778" s="503"/>
      <c r="R778" s="503"/>
      <c r="S778" s="503"/>
      <c r="T778" s="503"/>
      <c r="U778" s="503"/>
      <c r="V778" s="503"/>
      <c r="W778" s="503"/>
      <c r="X778" s="503"/>
      <c r="Y778" s="503"/>
      <c r="Z778" s="503"/>
    </row>
    <row r="779" ht="12.75" customHeight="1">
      <c r="A779" s="503"/>
      <c r="B779" s="503"/>
      <c r="C779" s="503"/>
      <c r="D779" s="503"/>
      <c r="E779" s="503"/>
      <c r="F779" s="503"/>
      <c r="G779" s="503"/>
      <c r="H779" s="503"/>
      <c r="I779" s="503"/>
      <c r="J779" s="503"/>
      <c r="K779" s="503"/>
      <c r="L779" s="503"/>
      <c r="M779" s="503"/>
      <c r="N779" s="503"/>
      <c r="O779" s="503"/>
      <c r="P779" s="503"/>
      <c r="Q779" s="503"/>
      <c r="R779" s="503"/>
      <c r="S779" s="503"/>
      <c r="T779" s="503"/>
      <c r="U779" s="503"/>
      <c r="V779" s="503"/>
      <c r="W779" s="503"/>
      <c r="X779" s="503"/>
      <c r="Y779" s="503"/>
      <c r="Z779" s="503"/>
    </row>
    <row r="780" ht="12.75" customHeight="1">
      <c r="A780" s="503"/>
      <c r="B780" s="503"/>
      <c r="C780" s="503"/>
      <c r="D780" s="503"/>
      <c r="E780" s="503"/>
      <c r="F780" s="503"/>
      <c r="G780" s="503"/>
      <c r="H780" s="503"/>
      <c r="I780" s="503"/>
      <c r="J780" s="503"/>
      <c r="K780" s="503"/>
      <c r="L780" s="503"/>
      <c r="M780" s="503"/>
      <c r="N780" s="503"/>
      <c r="O780" s="503"/>
      <c r="P780" s="503"/>
      <c r="Q780" s="503"/>
      <c r="R780" s="503"/>
      <c r="S780" s="503"/>
      <c r="T780" s="503"/>
      <c r="U780" s="503"/>
      <c r="V780" s="503"/>
      <c r="W780" s="503"/>
      <c r="X780" s="503"/>
      <c r="Y780" s="503"/>
      <c r="Z780" s="503"/>
    </row>
    <row r="781" ht="12.75" customHeight="1">
      <c r="A781" s="503"/>
      <c r="B781" s="503"/>
      <c r="C781" s="503"/>
      <c r="D781" s="503"/>
      <c r="E781" s="503"/>
      <c r="F781" s="503"/>
      <c r="G781" s="503"/>
      <c r="H781" s="503"/>
      <c r="I781" s="503"/>
      <c r="J781" s="503"/>
      <c r="K781" s="503"/>
      <c r="L781" s="503"/>
      <c r="M781" s="503"/>
      <c r="N781" s="503"/>
      <c r="O781" s="503"/>
      <c r="P781" s="503"/>
      <c r="Q781" s="503"/>
      <c r="R781" s="503"/>
      <c r="S781" s="503"/>
      <c r="T781" s="503"/>
      <c r="U781" s="503"/>
      <c r="V781" s="503"/>
      <c r="W781" s="503"/>
      <c r="X781" s="503"/>
      <c r="Y781" s="503"/>
      <c r="Z781" s="503"/>
    </row>
    <row r="782" ht="12.75" customHeight="1">
      <c r="A782" s="503"/>
      <c r="B782" s="503"/>
      <c r="C782" s="503"/>
      <c r="D782" s="503"/>
      <c r="E782" s="503"/>
      <c r="F782" s="503"/>
      <c r="G782" s="503"/>
      <c r="H782" s="503"/>
      <c r="I782" s="503"/>
      <c r="J782" s="503"/>
      <c r="K782" s="503"/>
      <c r="L782" s="503"/>
      <c r="M782" s="503"/>
      <c r="N782" s="503"/>
      <c r="O782" s="503"/>
      <c r="P782" s="503"/>
      <c r="Q782" s="503"/>
      <c r="R782" s="503"/>
      <c r="S782" s="503"/>
      <c r="T782" s="503"/>
      <c r="U782" s="503"/>
      <c r="V782" s="503"/>
      <c r="W782" s="503"/>
      <c r="X782" s="503"/>
      <c r="Y782" s="503"/>
      <c r="Z782" s="503"/>
    </row>
    <row r="783" ht="12.75" customHeight="1">
      <c r="A783" s="503"/>
      <c r="B783" s="503"/>
      <c r="C783" s="503"/>
      <c r="D783" s="503"/>
      <c r="E783" s="503"/>
      <c r="F783" s="503"/>
      <c r="G783" s="503"/>
      <c r="H783" s="503"/>
      <c r="I783" s="503"/>
      <c r="J783" s="503"/>
      <c r="K783" s="503"/>
      <c r="L783" s="503"/>
      <c r="M783" s="503"/>
      <c r="N783" s="503"/>
      <c r="O783" s="503"/>
      <c r="P783" s="503"/>
      <c r="Q783" s="503"/>
      <c r="R783" s="503"/>
      <c r="S783" s="503"/>
      <c r="T783" s="503"/>
      <c r="U783" s="503"/>
      <c r="V783" s="503"/>
      <c r="W783" s="503"/>
      <c r="X783" s="503"/>
      <c r="Y783" s="503"/>
      <c r="Z783" s="503"/>
    </row>
    <row r="784" ht="12.75" customHeight="1">
      <c r="A784" s="503"/>
      <c r="B784" s="503"/>
      <c r="C784" s="503"/>
      <c r="D784" s="503"/>
      <c r="E784" s="503"/>
      <c r="F784" s="503"/>
      <c r="G784" s="503"/>
      <c r="H784" s="503"/>
      <c r="I784" s="503"/>
      <c r="J784" s="503"/>
      <c r="K784" s="503"/>
      <c r="L784" s="503"/>
      <c r="M784" s="503"/>
      <c r="N784" s="503"/>
      <c r="O784" s="503"/>
      <c r="P784" s="503"/>
      <c r="Q784" s="503"/>
      <c r="R784" s="503"/>
      <c r="S784" s="503"/>
      <c r="T784" s="503"/>
      <c r="U784" s="503"/>
      <c r="V784" s="503"/>
      <c r="W784" s="503"/>
      <c r="X784" s="503"/>
      <c r="Y784" s="503"/>
      <c r="Z784" s="503"/>
    </row>
    <row r="785" ht="12.75" customHeight="1">
      <c r="A785" s="503"/>
      <c r="B785" s="503"/>
      <c r="C785" s="503"/>
      <c r="D785" s="503"/>
      <c r="E785" s="503"/>
      <c r="F785" s="503"/>
      <c r="G785" s="503"/>
      <c r="H785" s="503"/>
      <c r="I785" s="503"/>
      <c r="J785" s="503"/>
      <c r="K785" s="503"/>
      <c r="L785" s="503"/>
      <c r="M785" s="503"/>
      <c r="N785" s="503"/>
      <c r="O785" s="503"/>
      <c r="P785" s="503"/>
      <c r="Q785" s="503"/>
      <c r="R785" s="503"/>
      <c r="S785" s="503"/>
      <c r="T785" s="503"/>
      <c r="U785" s="503"/>
      <c r="V785" s="503"/>
      <c r="W785" s="503"/>
      <c r="X785" s="503"/>
      <c r="Y785" s="503"/>
      <c r="Z785" s="503"/>
    </row>
    <row r="786" ht="12.75" customHeight="1">
      <c r="A786" s="503"/>
      <c r="B786" s="503"/>
      <c r="C786" s="503"/>
      <c r="D786" s="503"/>
      <c r="E786" s="503"/>
      <c r="F786" s="503"/>
      <c r="G786" s="503"/>
      <c r="H786" s="503"/>
      <c r="I786" s="503"/>
      <c r="J786" s="503"/>
      <c r="K786" s="503"/>
      <c r="L786" s="503"/>
      <c r="M786" s="503"/>
      <c r="N786" s="503"/>
      <c r="O786" s="503"/>
      <c r="P786" s="503"/>
      <c r="Q786" s="503"/>
      <c r="R786" s="503"/>
      <c r="S786" s="503"/>
      <c r="T786" s="503"/>
      <c r="U786" s="503"/>
      <c r="V786" s="503"/>
      <c r="W786" s="503"/>
      <c r="X786" s="503"/>
      <c r="Y786" s="503"/>
      <c r="Z786" s="503"/>
    </row>
    <row r="787" ht="12.75" customHeight="1">
      <c r="A787" s="503"/>
      <c r="B787" s="503"/>
      <c r="C787" s="503"/>
      <c r="D787" s="503"/>
      <c r="E787" s="503"/>
      <c r="F787" s="503"/>
      <c r="G787" s="503"/>
      <c r="H787" s="503"/>
      <c r="I787" s="503"/>
      <c r="J787" s="503"/>
      <c r="K787" s="503"/>
      <c r="L787" s="503"/>
      <c r="M787" s="503"/>
      <c r="N787" s="503"/>
      <c r="O787" s="503"/>
      <c r="P787" s="503"/>
      <c r="Q787" s="503"/>
      <c r="R787" s="503"/>
      <c r="S787" s="503"/>
      <c r="T787" s="503"/>
      <c r="U787" s="503"/>
      <c r="V787" s="503"/>
      <c r="W787" s="503"/>
      <c r="X787" s="503"/>
      <c r="Y787" s="503"/>
      <c r="Z787" s="503"/>
    </row>
    <row r="788" ht="12.75" customHeight="1">
      <c r="A788" s="503"/>
      <c r="B788" s="503"/>
      <c r="C788" s="503"/>
      <c r="D788" s="503"/>
      <c r="E788" s="503"/>
      <c r="F788" s="503"/>
      <c r="G788" s="503"/>
      <c r="H788" s="503"/>
      <c r="I788" s="503"/>
      <c r="J788" s="503"/>
      <c r="K788" s="503"/>
      <c r="L788" s="503"/>
      <c r="M788" s="503"/>
      <c r="N788" s="503"/>
      <c r="O788" s="503"/>
      <c r="P788" s="503"/>
      <c r="Q788" s="503"/>
      <c r="R788" s="503"/>
      <c r="S788" s="503"/>
      <c r="T788" s="503"/>
      <c r="U788" s="503"/>
      <c r="V788" s="503"/>
      <c r="W788" s="503"/>
      <c r="X788" s="503"/>
      <c r="Y788" s="503"/>
      <c r="Z788" s="503"/>
    </row>
    <row r="789" ht="12.75" customHeight="1">
      <c r="A789" s="503"/>
      <c r="B789" s="503"/>
      <c r="C789" s="503"/>
      <c r="D789" s="503"/>
      <c r="E789" s="503"/>
      <c r="F789" s="503"/>
      <c r="G789" s="503"/>
      <c r="H789" s="503"/>
      <c r="I789" s="503"/>
      <c r="J789" s="503"/>
      <c r="K789" s="503"/>
      <c r="L789" s="503"/>
      <c r="M789" s="503"/>
      <c r="N789" s="503"/>
      <c r="O789" s="503"/>
      <c r="P789" s="503"/>
      <c r="Q789" s="503"/>
      <c r="R789" s="503"/>
      <c r="S789" s="503"/>
      <c r="T789" s="503"/>
      <c r="U789" s="503"/>
      <c r="V789" s="503"/>
      <c r="W789" s="503"/>
      <c r="X789" s="503"/>
      <c r="Y789" s="503"/>
      <c r="Z789" s="503"/>
    </row>
    <row r="790" ht="12.75" customHeight="1">
      <c r="A790" s="503"/>
      <c r="B790" s="503"/>
      <c r="C790" s="503"/>
      <c r="D790" s="503"/>
      <c r="E790" s="503"/>
      <c r="F790" s="503"/>
      <c r="G790" s="503"/>
      <c r="H790" s="503"/>
      <c r="I790" s="503"/>
      <c r="J790" s="503"/>
      <c r="K790" s="503"/>
      <c r="L790" s="503"/>
      <c r="M790" s="503"/>
      <c r="N790" s="503"/>
      <c r="O790" s="503"/>
      <c r="P790" s="503"/>
      <c r="Q790" s="503"/>
      <c r="R790" s="503"/>
      <c r="S790" s="503"/>
      <c r="T790" s="503"/>
      <c r="U790" s="503"/>
      <c r="V790" s="503"/>
      <c r="W790" s="503"/>
      <c r="X790" s="503"/>
      <c r="Y790" s="503"/>
      <c r="Z790" s="503"/>
    </row>
    <row r="791" ht="12.75" customHeight="1">
      <c r="A791" s="503"/>
      <c r="B791" s="503"/>
      <c r="C791" s="503"/>
      <c r="D791" s="503"/>
      <c r="E791" s="503"/>
      <c r="F791" s="503"/>
      <c r="G791" s="503"/>
      <c r="H791" s="503"/>
      <c r="I791" s="503"/>
      <c r="J791" s="503"/>
      <c r="K791" s="503"/>
      <c r="L791" s="503"/>
      <c r="M791" s="503"/>
      <c r="N791" s="503"/>
      <c r="O791" s="503"/>
      <c r="P791" s="503"/>
      <c r="Q791" s="503"/>
      <c r="R791" s="503"/>
      <c r="S791" s="503"/>
      <c r="T791" s="503"/>
      <c r="U791" s="503"/>
      <c r="V791" s="503"/>
      <c r="W791" s="503"/>
      <c r="X791" s="503"/>
      <c r="Y791" s="503"/>
      <c r="Z791" s="503"/>
    </row>
    <row r="792" ht="12.75" customHeight="1">
      <c r="A792" s="503"/>
      <c r="B792" s="503"/>
      <c r="C792" s="503"/>
      <c r="D792" s="503"/>
      <c r="E792" s="503"/>
      <c r="F792" s="503"/>
      <c r="G792" s="503"/>
      <c r="H792" s="503"/>
      <c r="I792" s="503"/>
      <c r="J792" s="503"/>
      <c r="K792" s="503"/>
      <c r="L792" s="503"/>
      <c r="M792" s="503"/>
      <c r="N792" s="503"/>
      <c r="O792" s="503"/>
      <c r="P792" s="503"/>
      <c r="Q792" s="503"/>
      <c r="R792" s="503"/>
      <c r="S792" s="503"/>
      <c r="T792" s="503"/>
      <c r="U792" s="503"/>
      <c r="V792" s="503"/>
      <c r="W792" s="503"/>
      <c r="X792" s="503"/>
      <c r="Y792" s="503"/>
      <c r="Z792" s="503"/>
    </row>
    <row r="793" ht="12.75" customHeight="1">
      <c r="A793" s="503"/>
      <c r="B793" s="503"/>
      <c r="C793" s="503"/>
      <c r="D793" s="503"/>
      <c r="E793" s="503"/>
      <c r="F793" s="503"/>
      <c r="G793" s="503"/>
      <c r="H793" s="503"/>
      <c r="I793" s="503"/>
      <c r="J793" s="503"/>
      <c r="K793" s="503"/>
      <c r="L793" s="503"/>
      <c r="M793" s="503"/>
      <c r="N793" s="503"/>
      <c r="O793" s="503"/>
      <c r="P793" s="503"/>
      <c r="Q793" s="503"/>
      <c r="R793" s="503"/>
      <c r="S793" s="503"/>
      <c r="T793" s="503"/>
      <c r="U793" s="503"/>
      <c r="V793" s="503"/>
      <c r="W793" s="503"/>
      <c r="X793" s="503"/>
      <c r="Y793" s="503"/>
      <c r="Z793" s="503"/>
    </row>
    <row r="794" ht="12.75" customHeight="1">
      <c r="A794" s="503"/>
      <c r="B794" s="503"/>
      <c r="C794" s="503"/>
      <c r="D794" s="503"/>
      <c r="E794" s="503"/>
      <c r="F794" s="503"/>
      <c r="G794" s="503"/>
      <c r="H794" s="503"/>
      <c r="I794" s="503"/>
      <c r="J794" s="503"/>
      <c r="K794" s="503"/>
      <c r="L794" s="503"/>
      <c r="M794" s="503"/>
      <c r="N794" s="503"/>
      <c r="O794" s="503"/>
      <c r="P794" s="503"/>
      <c r="Q794" s="503"/>
      <c r="R794" s="503"/>
      <c r="S794" s="503"/>
      <c r="T794" s="503"/>
      <c r="U794" s="503"/>
      <c r="V794" s="503"/>
      <c r="W794" s="503"/>
      <c r="X794" s="503"/>
      <c r="Y794" s="503"/>
      <c r="Z794" s="503"/>
    </row>
    <row r="795" ht="12.75" customHeight="1">
      <c r="A795" s="503"/>
      <c r="B795" s="503"/>
      <c r="C795" s="503"/>
      <c r="D795" s="503"/>
      <c r="E795" s="503"/>
      <c r="F795" s="503"/>
      <c r="G795" s="503"/>
      <c r="H795" s="503"/>
      <c r="I795" s="503"/>
      <c r="J795" s="503"/>
      <c r="K795" s="503"/>
      <c r="L795" s="503"/>
      <c r="M795" s="503"/>
      <c r="N795" s="503"/>
      <c r="O795" s="503"/>
      <c r="P795" s="503"/>
      <c r="Q795" s="503"/>
      <c r="R795" s="503"/>
      <c r="S795" s="503"/>
      <c r="T795" s="503"/>
      <c r="U795" s="503"/>
      <c r="V795" s="503"/>
      <c r="W795" s="503"/>
      <c r="X795" s="503"/>
      <c r="Y795" s="503"/>
      <c r="Z795" s="503"/>
    </row>
    <row r="796" ht="12.75" customHeight="1">
      <c r="A796" s="503"/>
      <c r="B796" s="503"/>
      <c r="C796" s="503"/>
      <c r="D796" s="503"/>
      <c r="E796" s="503"/>
      <c r="F796" s="503"/>
      <c r="G796" s="503"/>
      <c r="H796" s="503"/>
      <c r="I796" s="503"/>
      <c r="J796" s="503"/>
      <c r="K796" s="503"/>
      <c r="L796" s="503"/>
      <c r="M796" s="503"/>
      <c r="N796" s="503"/>
      <c r="O796" s="503"/>
      <c r="P796" s="503"/>
      <c r="Q796" s="503"/>
      <c r="R796" s="503"/>
      <c r="S796" s="503"/>
      <c r="T796" s="503"/>
      <c r="U796" s="503"/>
      <c r="V796" s="503"/>
      <c r="W796" s="503"/>
      <c r="X796" s="503"/>
      <c r="Y796" s="503"/>
      <c r="Z796" s="503"/>
    </row>
    <row r="797" ht="12.75" customHeight="1">
      <c r="A797" s="503"/>
      <c r="B797" s="503"/>
      <c r="C797" s="503"/>
      <c r="D797" s="503"/>
      <c r="E797" s="503"/>
      <c r="F797" s="503"/>
      <c r="G797" s="503"/>
      <c r="H797" s="503"/>
      <c r="I797" s="503"/>
      <c r="J797" s="503"/>
      <c r="K797" s="503"/>
      <c r="L797" s="503"/>
      <c r="M797" s="503"/>
      <c r="N797" s="503"/>
      <c r="O797" s="503"/>
      <c r="P797" s="503"/>
      <c r="Q797" s="503"/>
      <c r="R797" s="503"/>
      <c r="S797" s="503"/>
      <c r="T797" s="503"/>
      <c r="U797" s="503"/>
      <c r="V797" s="503"/>
      <c r="W797" s="503"/>
      <c r="X797" s="503"/>
      <c r="Y797" s="503"/>
      <c r="Z797" s="503"/>
    </row>
    <row r="798" ht="12.75" customHeight="1">
      <c r="A798" s="503"/>
      <c r="B798" s="503"/>
      <c r="C798" s="503"/>
      <c r="D798" s="503"/>
      <c r="E798" s="503"/>
      <c r="F798" s="503"/>
      <c r="G798" s="503"/>
      <c r="H798" s="503"/>
      <c r="I798" s="503"/>
      <c r="J798" s="503"/>
      <c r="K798" s="503"/>
      <c r="L798" s="503"/>
      <c r="M798" s="503"/>
      <c r="N798" s="503"/>
      <c r="O798" s="503"/>
      <c r="P798" s="503"/>
      <c r="Q798" s="503"/>
      <c r="R798" s="503"/>
      <c r="S798" s="503"/>
      <c r="T798" s="503"/>
      <c r="U798" s="503"/>
      <c r="V798" s="503"/>
      <c r="W798" s="503"/>
      <c r="X798" s="503"/>
      <c r="Y798" s="503"/>
      <c r="Z798" s="503"/>
    </row>
    <row r="799" ht="12.75" customHeight="1">
      <c r="A799" s="503"/>
      <c r="B799" s="503"/>
      <c r="C799" s="503"/>
      <c r="D799" s="503"/>
      <c r="E799" s="503"/>
      <c r="F799" s="503"/>
      <c r="G799" s="503"/>
      <c r="H799" s="503"/>
      <c r="I799" s="503"/>
      <c r="J799" s="503"/>
      <c r="K799" s="503"/>
      <c r="L799" s="503"/>
      <c r="M799" s="503"/>
      <c r="N799" s="503"/>
      <c r="O799" s="503"/>
      <c r="P799" s="503"/>
      <c r="Q799" s="503"/>
      <c r="R799" s="503"/>
      <c r="S799" s="503"/>
      <c r="T799" s="503"/>
      <c r="U799" s="503"/>
      <c r="V799" s="503"/>
      <c r="W799" s="503"/>
      <c r="X799" s="503"/>
      <c r="Y799" s="503"/>
      <c r="Z799" s="503"/>
    </row>
    <row r="800" ht="12.75" customHeight="1">
      <c r="A800" s="503"/>
      <c r="B800" s="503"/>
      <c r="C800" s="503"/>
      <c r="D800" s="503"/>
      <c r="E800" s="503"/>
      <c r="F800" s="503"/>
      <c r="G800" s="503"/>
      <c r="H800" s="503"/>
      <c r="I800" s="503"/>
      <c r="J800" s="503"/>
      <c r="K800" s="503"/>
      <c r="L800" s="503"/>
      <c r="M800" s="503"/>
      <c r="N800" s="503"/>
      <c r="O800" s="503"/>
      <c r="P800" s="503"/>
      <c r="Q800" s="503"/>
      <c r="R800" s="503"/>
      <c r="S800" s="503"/>
      <c r="T800" s="503"/>
      <c r="U800" s="503"/>
      <c r="V800" s="503"/>
      <c r="W800" s="503"/>
      <c r="X800" s="503"/>
      <c r="Y800" s="503"/>
      <c r="Z800" s="503"/>
    </row>
    <row r="801" ht="12.75" customHeight="1">
      <c r="A801" s="503"/>
      <c r="B801" s="503"/>
      <c r="C801" s="503"/>
      <c r="D801" s="503"/>
      <c r="E801" s="503"/>
      <c r="F801" s="503"/>
      <c r="G801" s="503"/>
      <c r="H801" s="503"/>
      <c r="I801" s="503"/>
      <c r="J801" s="503"/>
      <c r="K801" s="503"/>
      <c r="L801" s="503"/>
      <c r="M801" s="503"/>
      <c r="N801" s="503"/>
      <c r="O801" s="503"/>
      <c r="P801" s="503"/>
      <c r="Q801" s="503"/>
      <c r="R801" s="503"/>
      <c r="S801" s="503"/>
      <c r="T801" s="503"/>
      <c r="U801" s="503"/>
      <c r="V801" s="503"/>
      <c r="W801" s="503"/>
      <c r="X801" s="503"/>
      <c r="Y801" s="503"/>
      <c r="Z801" s="503"/>
    </row>
    <row r="802" ht="12.75" customHeight="1">
      <c r="A802" s="503"/>
      <c r="B802" s="503"/>
      <c r="C802" s="503"/>
      <c r="D802" s="503"/>
      <c r="E802" s="503"/>
      <c r="F802" s="503"/>
      <c r="G802" s="503"/>
      <c r="H802" s="503"/>
      <c r="I802" s="503"/>
      <c r="J802" s="503"/>
      <c r="K802" s="503"/>
      <c r="L802" s="503"/>
      <c r="M802" s="503"/>
      <c r="N802" s="503"/>
      <c r="O802" s="503"/>
      <c r="P802" s="503"/>
      <c r="Q802" s="503"/>
      <c r="R802" s="503"/>
      <c r="S802" s="503"/>
      <c r="T802" s="503"/>
      <c r="U802" s="503"/>
      <c r="V802" s="503"/>
      <c r="W802" s="503"/>
      <c r="X802" s="503"/>
      <c r="Y802" s="503"/>
      <c r="Z802" s="503"/>
    </row>
    <row r="803" ht="12.75" customHeight="1">
      <c r="A803" s="503"/>
      <c r="B803" s="503"/>
      <c r="C803" s="503"/>
      <c r="D803" s="503"/>
      <c r="E803" s="503"/>
      <c r="F803" s="503"/>
      <c r="G803" s="503"/>
      <c r="H803" s="503"/>
      <c r="I803" s="503"/>
      <c r="J803" s="503"/>
      <c r="K803" s="503"/>
      <c r="L803" s="503"/>
      <c r="M803" s="503"/>
      <c r="N803" s="503"/>
      <c r="O803" s="503"/>
      <c r="P803" s="503"/>
      <c r="Q803" s="503"/>
      <c r="R803" s="503"/>
      <c r="S803" s="503"/>
      <c r="T803" s="503"/>
      <c r="U803" s="503"/>
      <c r="V803" s="503"/>
      <c r="W803" s="503"/>
      <c r="X803" s="503"/>
      <c r="Y803" s="503"/>
      <c r="Z803" s="503"/>
    </row>
    <row r="804" ht="12.75" customHeight="1">
      <c r="A804" s="503"/>
      <c r="B804" s="503"/>
      <c r="C804" s="503"/>
      <c r="D804" s="503"/>
      <c r="E804" s="503"/>
      <c r="F804" s="503"/>
      <c r="G804" s="503"/>
      <c r="H804" s="503"/>
      <c r="I804" s="503"/>
      <c r="J804" s="503"/>
      <c r="K804" s="503"/>
      <c r="L804" s="503"/>
      <c r="M804" s="503"/>
      <c r="N804" s="503"/>
      <c r="O804" s="503"/>
      <c r="P804" s="503"/>
      <c r="Q804" s="503"/>
      <c r="R804" s="503"/>
      <c r="S804" s="503"/>
      <c r="T804" s="503"/>
      <c r="U804" s="503"/>
      <c r="V804" s="503"/>
      <c r="W804" s="503"/>
      <c r="X804" s="503"/>
      <c r="Y804" s="503"/>
      <c r="Z804" s="503"/>
    </row>
    <row r="805" ht="12.75" customHeight="1">
      <c r="A805" s="503"/>
      <c r="B805" s="503"/>
      <c r="C805" s="503"/>
      <c r="D805" s="503"/>
      <c r="E805" s="503"/>
      <c r="F805" s="503"/>
      <c r="G805" s="503"/>
      <c r="H805" s="503"/>
      <c r="I805" s="503"/>
      <c r="J805" s="503"/>
      <c r="K805" s="503"/>
      <c r="L805" s="503"/>
      <c r="M805" s="503"/>
      <c r="N805" s="503"/>
      <c r="O805" s="503"/>
      <c r="P805" s="503"/>
      <c r="Q805" s="503"/>
      <c r="R805" s="503"/>
      <c r="S805" s="503"/>
      <c r="T805" s="503"/>
      <c r="U805" s="503"/>
      <c r="V805" s="503"/>
      <c r="W805" s="503"/>
      <c r="X805" s="503"/>
      <c r="Y805" s="503"/>
      <c r="Z805" s="503"/>
    </row>
    <row r="806" ht="12.75" customHeight="1">
      <c r="A806" s="503"/>
      <c r="B806" s="503"/>
      <c r="C806" s="503"/>
      <c r="D806" s="503"/>
      <c r="E806" s="503"/>
      <c r="F806" s="503"/>
      <c r="G806" s="503"/>
      <c r="H806" s="503"/>
      <c r="I806" s="503"/>
      <c r="J806" s="503"/>
      <c r="K806" s="503"/>
      <c r="L806" s="503"/>
      <c r="M806" s="503"/>
      <c r="N806" s="503"/>
      <c r="O806" s="503"/>
      <c r="P806" s="503"/>
      <c r="Q806" s="503"/>
      <c r="R806" s="503"/>
      <c r="S806" s="503"/>
      <c r="T806" s="503"/>
      <c r="U806" s="503"/>
      <c r="V806" s="503"/>
      <c r="W806" s="503"/>
      <c r="X806" s="503"/>
      <c r="Y806" s="503"/>
      <c r="Z806" s="503"/>
    </row>
    <row r="807" ht="12.75" customHeight="1">
      <c r="A807" s="503"/>
      <c r="B807" s="503"/>
      <c r="C807" s="503"/>
      <c r="D807" s="503"/>
      <c r="E807" s="503"/>
      <c r="F807" s="503"/>
      <c r="G807" s="503"/>
      <c r="H807" s="503"/>
      <c r="I807" s="503"/>
      <c r="J807" s="503"/>
      <c r="K807" s="503"/>
      <c r="L807" s="503"/>
      <c r="M807" s="503"/>
      <c r="N807" s="503"/>
      <c r="O807" s="503"/>
      <c r="P807" s="503"/>
      <c r="Q807" s="503"/>
      <c r="R807" s="503"/>
      <c r="S807" s="503"/>
      <c r="T807" s="503"/>
      <c r="U807" s="503"/>
      <c r="V807" s="503"/>
      <c r="W807" s="503"/>
      <c r="X807" s="503"/>
      <c r="Y807" s="503"/>
      <c r="Z807" s="503"/>
    </row>
    <row r="808" ht="12.75" customHeight="1">
      <c r="A808" s="503"/>
      <c r="B808" s="503"/>
      <c r="C808" s="503"/>
      <c r="D808" s="503"/>
      <c r="E808" s="503"/>
      <c r="F808" s="503"/>
      <c r="G808" s="503"/>
      <c r="H808" s="503"/>
      <c r="I808" s="503"/>
      <c r="J808" s="503"/>
      <c r="K808" s="503"/>
      <c r="L808" s="503"/>
      <c r="M808" s="503"/>
      <c r="N808" s="503"/>
      <c r="O808" s="503"/>
      <c r="P808" s="503"/>
      <c r="Q808" s="503"/>
      <c r="R808" s="503"/>
      <c r="S808" s="503"/>
      <c r="T808" s="503"/>
      <c r="U808" s="503"/>
      <c r="V808" s="503"/>
      <c r="W808" s="503"/>
      <c r="X808" s="503"/>
      <c r="Y808" s="503"/>
      <c r="Z808" s="503"/>
    </row>
    <row r="809" ht="12.75" customHeight="1">
      <c r="A809" s="503"/>
      <c r="B809" s="503"/>
      <c r="C809" s="503"/>
      <c r="D809" s="503"/>
      <c r="E809" s="503"/>
      <c r="F809" s="503"/>
      <c r="G809" s="503"/>
      <c r="H809" s="503"/>
      <c r="I809" s="503"/>
      <c r="J809" s="503"/>
      <c r="K809" s="503"/>
      <c r="L809" s="503"/>
      <c r="M809" s="503"/>
      <c r="N809" s="503"/>
      <c r="O809" s="503"/>
      <c r="P809" s="503"/>
      <c r="Q809" s="503"/>
      <c r="R809" s="503"/>
      <c r="S809" s="503"/>
      <c r="T809" s="503"/>
      <c r="U809" s="503"/>
      <c r="V809" s="503"/>
      <c r="W809" s="503"/>
      <c r="X809" s="503"/>
      <c r="Y809" s="503"/>
      <c r="Z809" s="503"/>
    </row>
    <row r="810" ht="12.75" customHeight="1">
      <c r="A810" s="503"/>
      <c r="B810" s="503"/>
      <c r="C810" s="503"/>
      <c r="D810" s="503"/>
      <c r="E810" s="503"/>
      <c r="F810" s="503"/>
      <c r="G810" s="503"/>
      <c r="H810" s="503"/>
      <c r="I810" s="503"/>
      <c r="J810" s="503"/>
      <c r="K810" s="503"/>
      <c r="L810" s="503"/>
      <c r="M810" s="503"/>
      <c r="N810" s="503"/>
      <c r="O810" s="503"/>
      <c r="P810" s="503"/>
      <c r="Q810" s="503"/>
      <c r="R810" s="503"/>
      <c r="S810" s="503"/>
      <c r="T810" s="503"/>
      <c r="U810" s="503"/>
      <c r="V810" s="503"/>
      <c r="W810" s="503"/>
      <c r="X810" s="503"/>
      <c r="Y810" s="503"/>
      <c r="Z810" s="503"/>
    </row>
    <row r="811" ht="12.75" customHeight="1">
      <c r="A811" s="503"/>
      <c r="B811" s="503"/>
      <c r="C811" s="503"/>
      <c r="D811" s="503"/>
      <c r="E811" s="503"/>
      <c r="F811" s="503"/>
      <c r="G811" s="503"/>
      <c r="H811" s="503"/>
      <c r="I811" s="503"/>
      <c r="J811" s="503"/>
      <c r="K811" s="503"/>
      <c r="L811" s="503"/>
      <c r="M811" s="503"/>
      <c r="N811" s="503"/>
      <c r="O811" s="503"/>
      <c r="P811" s="503"/>
      <c r="Q811" s="503"/>
      <c r="R811" s="503"/>
      <c r="S811" s="503"/>
      <c r="T811" s="503"/>
      <c r="U811" s="503"/>
      <c r="V811" s="503"/>
      <c r="W811" s="503"/>
      <c r="X811" s="503"/>
      <c r="Y811" s="503"/>
      <c r="Z811" s="503"/>
    </row>
    <row r="812" ht="12.75" customHeight="1">
      <c r="A812" s="503"/>
      <c r="B812" s="503"/>
      <c r="C812" s="503"/>
      <c r="D812" s="503"/>
      <c r="E812" s="503"/>
      <c r="F812" s="503"/>
      <c r="G812" s="503"/>
      <c r="H812" s="503"/>
      <c r="I812" s="503"/>
      <c r="J812" s="503"/>
      <c r="K812" s="503"/>
      <c r="L812" s="503"/>
      <c r="M812" s="503"/>
      <c r="N812" s="503"/>
      <c r="O812" s="503"/>
      <c r="P812" s="503"/>
      <c r="Q812" s="503"/>
      <c r="R812" s="503"/>
      <c r="S812" s="503"/>
      <c r="T812" s="503"/>
      <c r="U812" s="503"/>
      <c r="V812" s="503"/>
      <c r="W812" s="503"/>
      <c r="X812" s="503"/>
      <c r="Y812" s="503"/>
      <c r="Z812" s="503"/>
    </row>
    <row r="813" ht="12.75" customHeight="1">
      <c r="A813" s="503"/>
      <c r="B813" s="503"/>
      <c r="C813" s="503"/>
      <c r="D813" s="503"/>
      <c r="E813" s="503"/>
      <c r="F813" s="503"/>
      <c r="G813" s="503"/>
      <c r="H813" s="503"/>
      <c r="I813" s="503"/>
      <c r="J813" s="503"/>
      <c r="K813" s="503"/>
      <c r="L813" s="503"/>
      <c r="M813" s="503"/>
      <c r="N813" s="503"/>
      <c r="O813" s="503"/>
      <c r="P813" s="503"/>
      <c r="Q813" s="503"/>
      <c r="R813" s="503"/>
      <c r="S813" s="503"/>
      <c r="T813" s="503"/>
      <c r="U813" s="503"/>
      <c r="V813" s="503"/>
      <c r="W813" s="503"/>
      <c r="X813" s="503"/>
      <c r="Y813" s="503"/>
      <c r="Z813" s="503"/>
    </row>
    <row r="814" ht="12.75" customHeight="1">
      <c r="A814" s="503"/>
      <c r="B814" s="503"/>
      <c r="C814" s="503"/>
      <c r="D814" s="503"/>
      <c r="E814" s="503"/>
      <c r="F814" s="503"/>
      <c r="G814" s="503"/>
      <c r="H814" s="503"/>
      <c r="I814" s="503"/>
      <c r="J814" s="503"/>
      <c r="K814" s="503"/>
      <c r="L814" s="503"/>
      <c r="M814" s="503"/>
      <c r="N814" s="503"/>
      <c r="O814" s="503"/>
      <c r="P814" s="503"/>
      <c r="Q814" s="503"/>
      <c r="R814" s="503"/>
      <c r="S814" s="503"/>
      <c r="T814" s="503"/>
      <c r="U814" s="503"/>
      <c r="V814" s="503"/>
      <c r="W814" s="503"/>
      <c r="X814" s="503"/>
      <c r="Y814" s="503"/>
      <c r="Z814" s="503"/>
    </row>
    <row r="815" ht="12.75" customHeight="1">
      <c r="A815" s="503"/>
      <c r="B815" s="503"/>
      <c r="C815" s="503"/>
      <c r="D815" s="503"/>
      <c r="E815" s="503"/>
      <c r="F815" s="503"/>
      <c r="G815" s="503"/>
      <c r="H815" s="503"/>
      <c r="I815" s="503"/>
      <c r="J815" s="503"/>
      <c r="K815" s="503"/>
      <c r="L815" s="503"/>
      <c r="M815" s="503"/>
      <c r="N815" s="503"/>
      <c r="O815" s="503"/>
      <c r="P815" s="503"/>
      <c r="Q815" s="503"/>
      <c r="R815" s="503"/>
      <c r="S815" s="503"/>
      <c r="T815" s="503"/>
      <c r="U815" s="503"/>
      <c r="V815" s="503"/>
      <c r="W815" s="503"/>
      <c r="X815" s="503"/>
      <c r="Y815" s="503"/>
      <c r="Z815" s="503"/>
    </row>
    <row r="816" ht="12.75" customHeight="1">
      <c r="A816" s="503"/>
      <c r="B816" s="503"/>
      <c r="C816" s="503"/>
      <c r="D816" s="503"/>
      <c r="E816" s="503"/>
      <c r="F816" s="503"/>
      <c r="G816" s="503"/>
      <c r="H816" s="503"/>
      <c r="I816" s="503"/>
      <c r="J816" s="503"/>
      <c r="K816" s="503"/>
      <c r="L816" s="503"/>
      <c r="M816" s="503"/>
      <c r="N816" s="503"/>
      <c r="O816" s="503"/>
      <c r="P816" s="503"/>
      <c r="Q816" s="503"/>
      <c r="R816" s="503"/>
      <c r="S816" s="503"/>
      <c r="T816" s="503"/>
      <c r="U816" s="503"/>
      <c r="V816" s="503"/>
      <c r="W816" s="503"/>
      <c r="X816" s="503"/>
      <c r="Y816" s="503"/>
      <c r="Z816" s="503"/>
    </row>
    <row r="817" ht="12.75" customHeight="1">
      <c r="A817" s="503"/>
      <c r="B817" s="503"/>
      <c r="C817" s="503"/>
      <c r="D817" s="503"/>
      <c r="E817" s="503"/>
      <c r="F817" s="503"/>
      <c r="G817" s="503"/>
      <c r="H817" s="503"/>
      <c r="I817" s="503"/>
      <c r="J817" s="503"/>
      <c r="K817" s="503"/>
      <c r="L817" s="503"/>
      <c r="M817" s="503"/>
      <c r="N817" s="503"/>
      <c r="O817" s="503"/>
      <c r="P817" s="503"/>
      <c r="Q817" s="503"/>
      <c r="R817" s="503"/>
      <c r="S817" s="503"/>
      <c r="T817" s="503"/>
      <c r="U817" s="503"/>
      <c r="V817" s="503"/>
      <c r="W817" s="503"/>
      <c r="X817" s="503"/>
      <c r="Y817" s="503"/>
      <c r="Z817" s="503"/>
    </row>
    <row r="818" ht="12.75" customHeight="1">
      <c r="A818" s="503"/>
      <c r="B818" s="503"/>
      <c r="C818" s="503"/>
      <c r="D818" s="503"/>
      <c r="E818" s="503"/>
      <c r="F818" s="503"/>
      <c r="G818" s="503"/>
      <c r="H818" s="503"/>
      <c r="I818" s="503"/>
      <c r="J818" s="503"/>
      <c r="K818" s="503"/>
      <c r="L818" s="503"/>
      <c r="M818" s="503"/>
      <c r="N818" s="503"/>
      <c r="O818" s="503"/>
      <c r="P818" s="503"/>
      <c r="Q818" s="503"/>
      <c r="R818" s="503"/>
      <c r="S818" s="503"/>
      <c r="T818" s="503"/>
      <c r="U818" s="503"/>
      <c r="V818" s="503"/>
      <c r="W818" s="503"/>
      <c r="X818" s="503"/>
      <c r="Y818" s="503"/>
      <c r="Z818" s="503"/>
    </row>
    <row r="819" ht="12.75" customHeight="1">
      <c r="A819" s="503"/>
      <c r="B819" s="503"/>
      <c r="C819" s="503"/>
      <c r="D819" s="503"/>
      <c r="E819" s="503"/>
      <c r="F819" s="503"/>
      <c r="G819" s="503"/>
      <c r="H819" s="503"/>
      <c r="I819" s="503"/>
      <c r="J819" s="503"/>
      <c r="K819" s="503"/>
      <c r="L819" s="503"/>
      <c r="M819" s="503"/>
      <c r="N819" s="503"/>
      <c r="O819" s="503"/>
      <c r="P819" s="503"/>
      <c r="Q819" s="503"/>
      <c r="R819" s="503"/>
      <c r="S819" s="503"/>
      <c r="T819" s="503"/>
      <c r="U819" s="503"/>
      <c r="V819" s="503"/>
      <c r="W819" s="503"/>
      <c r="X819" s="503"/>
      <c r="Y819" s="503"/>
      <c r="Z819" s="503"/>
    </row>
    <row r="820" ht="12.75" customHeight="1">
      <c r="A820" s="503"/>
      <c r="B820" s="503"/>
      <c r="C820" s="503"/>
      <c r="D820" s="503"/>
      <c r="E820" s="503"/>
      <c r="F820" s="503"/>
      <c r="G820" s="503"/>
      <c r="H820" s="503"/>
      <c r="I820" s="503"/>
      <c r="J820" s="503"/>
      <c r="K820" s="503"/>
      <c r="L820" s="503"/>
      <c r="M820" s="503"/>
      <c r="N820" s="503"/>
      <c r="O820" s="503"/>
      <c r="P820" s="503"/>
      <c r="Q820" s="503"/>
      <c r="R820" s="503"/>
      <c r="S820" s="503"/>
      <c r="T820" s="503"/>
      <c r="U820" s="503"/>
      <c r="V820" s="503"/>
      <c r="W820" s="503"/>
      <c r="X820" s="503"/>
      <c r="Y820" s="503"/>
      <c r="Z820" s="503"/>
    </row>
    <row r="821" ht="12.75" customHeight="1">
      <c r="A821" s="503"/>
      <c r="B821" s="503"/>
      <c r="C821" s="503"/>
      <c r="D821" s="503"/>
      <c r="E821" s="503"/>
      <c r="F821" s="503"/>
      <c r="G821" s="503"/>
      <c r="H821" s="503"/>
      <c r="I821" s="503"/>
      <c r="J821" s="503"/>
      <c r="K821" s="503"/>
      <c r="L821" s="503"/>
      <c r="M821" s="503"/>
      <c r="N821" s="503"/>
      <c r="O821" s="503"/>
      <c r="P821" s="503"/>
      <c r="Q821" s="503"/>
      <c r="R821" s="503"/>
      <c r="S821" s="503"/>
      <c r="T821" s="503"/>
      <c r="U821" s="503"/>
      <c r="V821" s="503"/>
      <c r="W821" s="503"/>
      <c r="X821" s="503"/>
      <c r="Y821" s="503"/>
      <c r="Z821" s="503"/>
    </row>
    <row r="822" ht="12.75" customHeight="1">
      <c r="A822" s="503"/>
      <c r="B822" s="503"/>
      <c r="C822" s="503"/>
      <c r="D822" s="503"/>
      <c r="E822" s="503"/>
      <c r="F822" s="503"/>
      <c r="G822" s="503"/>
      <c r="H822" s="503"/>
      <c r="I822" s="503"/>
      <c r="J822" s="503"/>
      <c r="K822" s="503"/>
      <c r="L822" s="503"/>
      <c r="M822" s="503"/>
      <c r="N822" s="503"/>
      <c r="O822" s="503"/>
      <c r="P822" s="503"/>
      <c r="Q822" s="503"/>
      <c r="R822" s="503"/>
      <c r="S822" s="503"/>
      <c r="T822" s="503"/>
      <c r="U822" s="503"/>
      <c r="V822" s="503"/>
      <c r="W822" s="503"/>
      <c r="X822" s="503"/>
      <c r="Y822" s="503"/>
      <c r="Z822" s="503"/>
    </row>
    <row r="823" ht="12.75" customHeight="1">
      <c r="A823" s="503"/>
      <c r="B823" s="503"/>
      <c r="C823" s="503"/>
      <c r="D823" s="503"/>
      <c r="E823" s="503"/>
      <c r="F823" s="503"/>
      <c r="G823" s="503"/>
      <c r="H823" s="503"/>
      <c r="I823" s="503"/>
      <c r="J823" s="503"/>
      <c r="K823" s="503"/>
      <c r="L823" s="503"/>
      <c r="M823" s="503"/>
      <c r="N823" s="503"/>
      <c r="O823" s="503"/>
      <c r="P823" s="503"/>
      <c r="Q823" s="503"/>
      <c r="R823" s="503"/>
      <c r="S823" s="503"/>
      <c r="T823" s="503"/>
      <c r="U823" s="503"/>
      <c r="V823" s="503"/>
      <c r="W823" s="503"/>
      <c r="X823" s="503"/>
      <c r="Y823" s="503"/>
      <c r="Z823" s="503"/>
    </row>
    <row r="824" ht="12.75" customHeight="1">
      <c r="A824" s="503"/>
      <c r="B824" s="503"/>
      <c r="C824" s="503"/>
      <c r="D824" s="503"/>
      <c r="E824" s="503"/>
      <c r="F824" s="503"/>
      <c r="G824" s="503"/>
      <c r="H824" s="503"/>
      <c r="I824" s="503"/>
      <c r="J824" s="503"/>
      <c r="K824" s="503"/>
      <c r="L824" s="503"/>
      <c r="M824" s="503"/>
      <c r="N824" s="503"/>
      <c r="O824" s="503"/>
      <c r="P824" s="503"/>
      <c r="Q824" s="503"/>
      <c r="R824" s="503"/>
      <c r="S824" s="503"/>
      <c r="T824" s="503"/>
      <c r="U824" s="503"/>
      <c r="V824" s="503"/>
      <c r="W824" s="503"/>
      <c r="X824" s="503"/>
      <c r="Y824" s="503"/>
      <c r="Z824" s="503"/>
    </row>
    <row r="825" ht="12.75" customHeight="1">
      <c r="A825" s="503"/>
      <c r="B825" s="503"/>
      <c r="C825" s="503"/>
      <c r="D825" s="503"/>
      <c r="E825" s="503"/>
      <c r="F825" s="503"/>
      <c r="G825" s="503"/>
      <c r="H825" s="503"/>
      <c r="I825" s="503"/>
      <c r="J825" s="503"/>
      <c r="K825" s="503"/>
      <c r="L825" s="503"/>
      <c r="M825" s="503"/>
      <c r="N825" s="503"/>
      <c r="O825" s="503"/>
      <c r="P825" s="503"/>
      <c r="Q825" s="503"/>
      <c r="R825" s="503"/>
      <c r="S825" s="503"/>
      <c r="T825" s="503"/>
      <c r="U825" s="503"/>
      <c r="V825" s="503"/>
      <c r="W825" s="503"/>
      <c r="X825" s="503"/>
      <c r="Y825" s="503"/>
      <c r="Z825" s="503"/>
    </row>
    <row r="826" ht="12.75" customHeight="1">
      <c r="A826" s="503"/>
      <c r="B826" s="503"/>
      <c r="C826" s="503"/>
      <c r="D826" s="503"/>
      <c r="E826" s="503"/>
      <c r="F826" s="503"/>
      <c r="G826" s="503"/>
      <c r="H826" s="503"/>
      <c r="I826" s="503"/>
      <c r="J826" s="503"/>
      <c r="K826" s="503"/>
      <c r="L826" s="503"/>
      <c r="M826" s="503"/>
      <c r="N826" s="503"/>
      <c r="O826" s="503"/>
      <c r="P826" s="503"/>
      <c r="Q826" s="503"/>
      <c r="R826" s="503"/>
      <c r="S826" s="503"/>
      <c r="T826" s="503"/>
      <c r="U826" s="503"/>
      <c r="V826" s="503"/>
      <c r="W826" s="503"/>
      <c r="X826" s="503"/>
      <c r="Y826" s="503"/>
      <c r="Z826" s="503"/>
    </row>
    <row r="827" ht="12.75" customHeight="1">
      <c r="A827" s="503"/>
      <c r="B827" s="503"/>
      <c r="C827" s="503"/>
      <c r="D827" s="503"/>
      <c r="E827" s="503"/>
      <c r="F827" s="503"/>
      <c r="G827" s="503"/>
      <c r="H827" s="503"/>
      <c r="I827" s="503"/>
      <c r="J827" s="503"/>
      <c r="K827" s="503"/>
      <c r="L827" s="503"/>
      <c r="M827" s="503"/>
      <c r="N827" s="503"/>
      <c r="O827" s="503"/>
      <c r="P827" s="503"/>
      <c r="Q827" s="503"/>
      <c r="R827" s="503"/>
      <c r="S827" s="503"/>
      <c r="T827" s="503"/>
      <c r="U827" s="503"/>
      <c r="V827" s="503"/>
      <c r="W827" s="503"/>
      <c r="X827" s="503"/>
      <c r="Y827" s="503"/>
      <c r="Z827" s="503"/>
    </row>
    <row r="828" ht="12.75" customHeight="1">
      <c r="A828" s="503"/>
      <c r="B828" s="503"/>
      <c r="C828" s="503"/>
      <c r="D828" s="503"/>
      <c r="E828" s="503"/>
      <c r="F828" s="503"/>
      <c r="G828" s="503"/>
      <c r="H828" s="503"/>
      <c r="I828" s="503"/>
      <c r="J828" s="503"/>
      <c r="K828" s="503"/>
      <c r="L828" s="503"/>
      <c r="M828" s="503"/>
      <c r="N828" s="503"/>
      <c r="O828" s="503"/>
      <c r="P828" s="503"/>
      <c r="Q828" s="503"/>
      <c r="R828" s="503"/>
      <c r="S828" s="503"/>
      <c r="T828" s="503"/>
      <c r="U828" s="503"/>
      <c r="V828" s="503"/>
      <c r="W828" s="503"/>
      <c r="X828" s="503"/>
      <c r="Y828" s="503"/>
      <c r="Z828" s="503"/>
    </row>
    <row r="829" ht="12.75" customHeight="1">
      <c r="A829" s="503"/>
      <c r="B829" s="503"/>
      <c r="C829" s="503"/>
      <c r="D829" s="503"/>
      <c r="E829" s="503"/>
      <c r="F829" s="503"/>
      <c r="G829" s="503"/>
      <c r="H829" s="503"/>
      <c r="I829" s="503"/>
      <c r="J829" s="503"/>
      <c r="K829" s="503"/>
      <c r="L829" s="503"/>
      <c r="M829" s="503"/>
      <c r="N829" s="503"/>
      <c r="O829" s="503"/>
      <c r="P829" s="503"/>
      <c r="Q829" s="503"/>
      <c r="R829" s="503"/>
      <c r="S829" s="503"/>
      <c r="T829" s="503"/>
      <c r="U829" s="503"/>
      <c r="V829" s="503"/>
      <c r="W829" s="503"/>
      <c r="X829" s="503"/>
      <c r="Y829" s="503"/>
      <c r="Z829" s="503"/>
    </row>
    <row r="830" ht="12.75" customHeight="1">
      <c r="A830" s="503"/>
      <c r="B830" s="503"/>
      <c r="C830" s="503"/>
      <c r="D830" s="503"/>
      <c r="E830" s="503"/>
      <c r="F830" s="503"/>
      <c r="G830" s="503"/>
      <c r="H830" s="503"/>
      <c r="I830" s="503"/>
      <c r="J830" s="503"/>
      <c r="K830" s="503"/>
      <c r="L830" s="503"/>
      <c r="M830" s="503"/>
      <c r="N830" s="503"/>
      <c r="O830" s="503"/>
      <c r="P830" s="503"/>
      <c r="Q830" s="503"/>
      <c r="R830" s="503"/>
      <c r="S830" s="503"/>
      <c r="T830" s="503"/>
      <c r="U830" s="503"/>
      <c r="V830" s="503"/>
      <c r="W830" s="503"/>
      <c r="X830" s="503"/>
      <c r="Y830" s="503"/>
      <c r="Z830" s="503"/>
    </row>
    <row r="831" ht="12.75" customHeight="1">
      <c r="A831" s="503"/>
      <c r="B831" s="503"/>
      <c r="C831" s="503"/>
      <c r="D831" s="503"/>
      <c r="E831" s="503"/>
      <c r="F831" s="503"/>
      <c r="G831" s="503"/>
      <c r="H831" s="503"/>
      <c r="I831" s="503"/>
      <c r="J831" s="503"/>
      <c r="K831" s="503"/>
      <c r="L831" s="503"/>
      <c r="M831" s="503"/>
      <c r="N831" s="503"/>
      <c r="O831" s="503"/>
      <c r="P831" s="503"/>
      <c r="Q831" s="503"/>
      <c r="R831" s="503"/>
      <c r="S831" s="503"/>
      <c r="T831" s="503"/>
      <c r="U831" s="503"/>
      <c r="V831" s="503"/>
      <c r="W831" s="503"/>
      <c r="X831" s="503"/>
      <c r="Y831" s="503"/>
      <c r="Z831" s="503"/>
    </row>
    <row r="832" ht="12.75" customHeight="1">
      <c r="A832" s="503"/>
      <c r="B832" s="503"/>
      <c r="C832" s="503"/>
      <c r="D832" s="503"/>
      <c r="E832" s="503"/>
      <c r="F832" s="503"/>
      <c r="G832" s="503"/>
      <c r="H832" s="503"/>
      <c r="I832" s="503"/>
      <c r="J832" s="503"/>
      <c r="K832" s="503"/>
      <c r="L832" s="503"/>
      <c r="M832" s="503"/>
      <c r="N832" s="503"/>
      <c r="O832" s="503"/>
      <c r="P832" s="503"/>
      <c r="Q832" s="503"/>
      <c r="R832" s="503"/>
      <c r="S832" s="503"/>
      <c r="T832" s="503"/>
      <c r="U832" s="503"/>
      <c r="V832" s="503"/>
      <c r="W832" s="503"/>
      <c r="X832" s="503"/>
      <c r="Y832" s="503"/>
      <c r="Z832" s="503"/>
    </row>
    <row r="833" ht="12.75" customHeight="1">
      <c r="A833" s="503"/>
      <c r="B833" s="503"/>
      <c r="C833" s="503"/>
      <c r="D833" s="503"/>
      <c r="E833" s="503"/>
      <c r="F833" s="503"/>
      <c r="G833" s="503"/>
      <c r="H833" s="503"/>
      <c r="I833" s="503"/>
      <c r="J833" s="503"/>
      <c r="K833" s="503"/>
      <c r="L833" s="503"/>
      <c r="M833" s="503"/>
      <c r="N833" s="503"/>
      <c r="O833" s="503"/>
      <c r="P833" s="503"/>
      <c r="Q833" s="503"/>
      <c r="R833" s="503"/>
      <c r="S833" s="503"/>
      <c r="T833" s="503"/>
      <c r="U833" s="503"/>
      <c r="V833" s="503"/>
      <c r="W833" s="503"/>
      <c r="X833" s="503"/>
      <c r="Y833" s="503"/>
      <c r="Z833" s="503"/>
    </row>
    <row r="834" ht="12.75" customHeight="1">
      <c r="A834" s="503"/>
      <c r="B834" s="503"/>
      <c r="C834" s="503"/>
      <c r="D834" s="503"/>
      <c r="E834" s="503"/>
      <c r="F834" s="503"/>
      <c r="G834" s="503"/>
      <c r="H834" s="503"/>
      <c r="I834" s="503"/>
      <c r="J834" s="503"/>
      <c r="K834" s="503"/>
      <c r="L834" s="503"/>
      <c r="M834" s="503"/>
      <c r="N834" s="503"/>
      <c r="O834" s="503"/>
      <c r="P834" s="503"/>
      <c r="Q834" s="503"/>
      <c r="R834" s="503"/>
      <c r="S834" s="503"/>
      <c r="T834" s="503"/>
      <c r="U834" s="503"/>
      <c r="V834" s="503"/>
      <c r="W834" s="503"/>
      <c r="X834" s="503"/>
      <c r="Y834" s="503"/>
      <c r="Z834" s="503"/>
    </row>
    <row r="835" ht="12.75" customHeight="1">
      <c r="A835" s="503"/>
      <c r="B835" s="503"/>
      <c r="C835" s="503"/>
      <c r="D835" s="503"/>
      <c r="E835" s="503"/>
      <c r="F835" s="503"/>
      <c r="G835" s="503"/>
      <c r="H835" s="503"/>
      <c r="I835" s="503"/>
      <c r="J835" s="503"/>
      <c r="K835" s="503"/>
      <c r="L835" s="503"/>
      <c r="M835" s="503"/>
      <c r="N835" s="503"/>
      <c r="O835" s="503"/>
      <c r="P835" s="503"/>
      <c r="Q835" s="503"/>
      <c r="R835" s="503"/>
      <c r="S835" s="503"/>
      <c r="T835" s="503"/>
      <c r="U835" s="503"/>
      <c r="V835" s="503"/>
      <c r="W835" s="503"/>
      <c r="X835" s="503"/>
      <c r="Y835" s="503"/>
      <c r="Z835" s="503"/>
    </row>
    <row r="836" ht="12.75" customHeight="1">
      <c r="A836" s="503"/>
      <c r="B836" s="503"/>
      <c r="C836" s="503"/>
      <c r="D836" s="503"/>
      <c r="E836" s="503"/>
      <c r="F836" s="503"/>
      <c r="G836" s="503"/>
      <c r="H836" s="503"/>
      <c r="I836" s="503"/>
      <c r="J836" s="503"/>
      <c r="K836" s="503"/>
      <c r="L836" s="503"/>
      <c r="M836" s="503"/>
      <c r="N836" s="503"/>
      <c r="O836" s="503"/>
      <c r="P836" s="503"/>
      <c r="Q836" s="503"/>
      <c r="R836" s="503"/>
      <c r="S836" s="503"/>
      <c r="T836" s="503"/>
      <c r="U836" s="503"/>
      <c r="V836" s="503"/>
      <c r="W836" s="503"/>
      <c r="X836" s="503"/>
      <c r="Y836" s="503"/>
      <c r="Z836" s="503"/>
    </row>
    <row r="837" ht="12.75" customHeight="1">
      <c r="A837" s="503"/>
      <c r="B837" s="503"/>
      <c r="C837" s="503"/>
      <c r="D837" s="503"/>
      <c r="E837" s="503"/>
      <c r="F837" s="503"/>
      <c r="G837" s="503"/>
      <c r="H837" s="503"/>
      <c r="I837" s="503"/>
      <c r="J837" s="503"/>
      <c r="K837" s="503"/>
      <c r="L837" s="503"/>
      <c r="M837" s="503"/>
      <c r="N837" s="503"/>
      <c r="O837" s="503"/>
      <c r="P837" s="503"/>
      <c r="Q837" s="503"/>
      <c r="R837" s="503"/>
      <c r="S837" s="503"/>
      <c r="T837" s="503"/>
      <c r="U837" s="503"/>
      <c r="V837" s="503"/>
      <c r="W837" s="503"/>
      <c r="X837" s="503"/>
      <c r="Y837" s="503"/>
      <c r="Z837" s="503"/>
    </row>
    <row r="838" ht="12.75" customHeight="1">
      <c r="A838" s="503"/>
      <c r="B838" s="503"/>
      <c r="C838" s="503"/>
      <c r="D838" s="503"/>
      <c r="E838" s="503"/>
      <c r="F838" s="503"/>
      <c r="G838" s="503"/>
      <c r="H838" s="503"/>
      <c r="I838" s="503"/>
      <c r="J838" s="503"/>
      <c r="K838" s="503"/>
      <c r="L838" s="503"/>
      <c r="M838" s="503"/>
      <c r="N838" s="503"/>
      <c r="O838" s="503"/>
      <c r="P838" s="503"/>
      <c r="Q838" s="503"/>
      <c r="R838" s="503"/>
      <c r="S838" s="503"/>
      <c r="T838" s="503"/>
      <c r="U838" s="503"/>
      <c r="V838" s="503"/>
      <c r="W838" s="503"/>
      <c r="X838" s="503"/>
      <c r="Y838" s="503"/>
      <c r="Z838" s="503"/>
    </row>
    <row r="839" ht="12.75" customHeight="1">
      <c r="A839" s="503"/>
      <c r="B839" s="503"/>
      <c r="C839" s="503"/>
      <c r="D839" s="503"/>
      <c r="E839" s="503"/>
      <c r="F839" s="503"/>
      <c r="G839" s="503"/>
      <c r="H839" s="503"/>
      <c r="I839" s="503"/>
      <c r="J839" s="503"/>
      <c r="K839" s="503"/>
      <c r="L839" s="503"/>
      <c r="M839" s="503"/>
      <c r="N839" s="503"/>
      <c r="O839" s="503"/>
      <c r="P839" s="503"/>
      <c r="Q839" s="503"/>
      <c r="R839" s="503"/>
      <c r="S839" s="503"/>
      <c r="T839" s="503"/>
      <c r="U839" s="503"/>
      <c r="V839" s="503"/>
      <c r="W839" s="503"/>
      <c r="X839" s="503"/>
      <c r="Y839" s="503"/>
      <c r="Z839" s="503"/>
    </row>
    <row r="840" ht="12.75" customHeight="1">
      <c r="A840" s="503"/>
      <c r="B840" s="503"/>
      <c r="C840" s="503"/>
      <c r="D840" s="503"/>
      <c r="E840" s="503"/>
      <c r="F840" s="503"/>
      <c r="G840" s="503"/>
      <c r="H840" s="503"/>
      <c r="I840" s="503"/>
      <c r="J840" s="503"/>
      <c r="K840" s="503"/>
      <c r="L840" s="503"/>
      <c r="M840" s="503"/>
      <c r="N840" s="503"/>
      <c r="O840" s="503"/>
      <c r="P840" s="503"/>
      <c r="Q840" s="503"/>
      <c r="R840" s="503"/>
      <c r="S840" s="503"/>
      <c r="T840" s="503"/>
      <c r="U840" s="503"/>
      <c r="V840" s="503"/>
      <c r="W840" s="503"/>
      <c r="X840" s="503"/>
      <c r="Y840" s="503"/>
      <c r="Z840" s="503"/>
    </row>
    <row r="841" ht="12.75" customHeight="1">
      <c r="A841" s="503"/>
      <c r="B841" s="503"/>
      <c r="C841" s="503"/>
      <c r="D841" s="503"/>
      <c r="E841" s="503"/>
      <c r="F841" s="503"/>
      <c r="G841" s="503"/>
      <c r="H841" s="503"/>
      <c r="I841" s="503"/>
      <c r="J841" s="503"/>
      <c r="K841" s="503"/>
      <c r="L841" s="503"/>
      <c r="M841" s="503"/>
      <c r="N841" s="503"/>
      <c r="O841" s="503"/>
      <c r="P841" s="503"/>
      <c r="Q841" s="503"/>
      <c r="R841" s="503"/>
      <c r="S841" s="503"/>
      <c r="T841" s="503"/>
      <c r="U841" s="503"/>
      <c r="V841" s="503"/>
      <c r="W841" s="503"/>
      <c r="X841" s="503"/>
      <c r="Y841" s="503"/>
      <c r="Z841" s="503"/>
    </row>
    <row r="842" ht="12.75" customHeight="1">
      <c r="A842" s="503"/>
      <c r="B842" s="503"/>
      <c r="C842" s="503"/>
      <c r="D842" s="503"/>
      <c r="E842" s="503"/>
      <c r="F842" s="503"/>
      <c r="G842" s="503"/>
      <c r="H842" s="503"/>
      <c r="I842" s="503"/>
      <c r="J842" s="503"/>
      <c r="K842" s="503"/>
      <c r="L842" s="503"/>
      <c r="M842" s="503"/>
      <c r="N842" s="503"/>
      <c r="O842" s="503"/>
      <c r="P842" s="503"/>
      <c r="Q842" s="503"/>
      <c r="R842" s="503"/>
      <c r="S842" s="503"/>
      <c r="T842" s="503"/>
      <c r="U842" s="503"/>
      <c r="V842" s="503"/>
      <c r="W842" s="503"/>
      <c r="X842" s="503"/>
      <c r="Y842" s="503"/>
      <c r="Z842" s="503"/>
    </row>
    <row r="843" ht="12.75" customHeight="1">
      <c r="A843" s="503"/>
      <c r="B843" s="503"/>
      <c r="C843" s="503"/>
      <c r="D843" s="503"/>
      <c r="E843" s="503"/>
      <c r="F843" s="503"/>
      <c r="G843" s="503"/>
      <c r="H843" s="503"/>
      <c r="I843" s="503"/>
      <c r="J843" s="503"/>
      <c r="K843" s="503"/>
      <c r="L843" s="503"/>
      <c r="M843" s="503"/>
      <c r="N843" s="503"/>
      <c r="O843" s="503"/>
      <c r="P843" s="503"/>
      <c r="Q843" s="503"/>
      <c r="R843" s="503"/>
      <c r="S843" s="503"/>
      <c r="T843" s="503"/>
      <c r="U843" s="503"/>
      <c r="V843" s="503"/>
      <c r="W843" s="503"/>
      <c r="X843" s="503"/>
      <c r="Y843" s="503"/>
      <c r="Z843" s="503"/>
    </row>
    <row r="844" ht="12.75" customHeight="1">
      <c r="A844" s="503"/>
      <c r="B844" s="503"/>
      <c r="C844" s="503"/>
      <c r="D844" s="503"/>
      <c r="E844" s="503"/>
      <c r="F844" s="503"/>
      <c r="G844" s="503"/>
      <c r="H844" s="503"/>
      <c r="I844" s="503"/>
      <c r="J844" s="503"/>
      <c r="K844" s="503"/>
      <c r="L844" s="503"/>
      <c r="M844" s="503"/>
      <c r="N844" s="503"/>
      <c r="O844" s="503"/>
      <c r="P844" s="503"/>
      <c r="Q844" s="503"/>
      <c r="R844" s="503"/>
      <c r="S844" s="503"/>
      <c r="T844" s="503"/>
      <c r="U844" s="503"/>
      <c r="V844" s="503"/>
      <c r="W844" s="503"/>
      <c r="X844" s="503"/>
      <c r="Y844" s="503"/>
      <c r="Z844" s="503"/>
    </row>
    <row r="845" ht="12.75" customHeight="1">
      <c r="A845" s="503"/>
      <c r="B845" s="503"/>
      <c r="C845" s="503"/>
      <c r="D845" s="503"/>
      <c r="E845" s="503"/>
      <c r="F845" s="503"/>
      <c r="G845" s="503"/>
      <c r="H845" s="503"/>
      <c r="I845" s="503"/>
      <c r="J845" s="503"/>
      <c r="K845" s="503"/>
      <c r="L845" s="503"/>
      <c r="M845" s="503"/>
      <c r="N845" s="503"/>
      <c r="O845" s="503"/>
      <c r="P845" s="503"/>
      <c r="Q845" s="503"/>
      <c r="R845" s="503"/>
      <c r="S845" s="503"/>
      <c r="T845" s="503"/>
      <c r="U845" s="503"/>
      <c r="V845" s="503"/>
      <c r="W845" s="503"/>
      <c r="X845" s="503"/>
      <c r="Y845" s="503"/>
      <c r="Z845" s="503"/>
    </row>
    <row r="846" ht="12.75" customHeight="1">
      <c r="A846" s="503"/>
      <c r="B846" s="503"/>
      <c r="C846" s="503"/>
      <c r="D846" s="503"/>
      <c r="E846" s="503"/>
      <c r="F846" s="503"/>
      <c r="G846" s="503"/>
      <c r="H846" s="503"/>
      <c r="I846" s="503"/>
      <c r="J846" s="503"/>
      <c r="K846" s="503"/>
      <c r="L846" s="503"/>
      <c r="M846" s="503"/>
      <c r="N846" s="503"/>
      <c r="O846" s="503"/>
      <c r="P846" s="503"/>
      <c r="Q846" s="503"/>
      <c r="R846" s="503"/>
      <c r="S846" s="503"/>
      <c r="T846" s="503"/>
      <c r="U846" s="503"/>
      <c r="V846" s="503"/>
      <c r="W846" s="503"/>
      <c r="X846" s="503"/>
      <c r="Y846" s="503"/>
      <c r="Z846" s="503"/>
    </row>
    <row r="847" ht="12.75" customHeight="1">
      <c r="A847" s="503"/>
      <c r="B847" s="503"/>
      <c r="C847" s="503"/>
      <c r="D847" s="503"/>
      <c r="E847" s="503"/>
      <c r="F847" s="503"/>
      <c r="G847" s="503"/>
      <c r="H847" s="503"/>
      <c r="I847" s="503"/>
      <c r="J847" s="503"/>
      <c r="K847" s="503"/>
      <c r="L847" s="503"/>
      <c r="M847" s="503"/>
      <c r="N847" s="503"/>
      <c r="O847" s="503"/>
      <c r="P847" s="503"/>
      <c r="Q847" s="503"/>
      <c r="R847" s="503"/>
      <c r="S847" s="503"/>
      <c r="T847" s="503"/>
      <c r="U847" s="503"/>
      <c r="V847" s="503"/>
      <c r="W847" s="503"/>
      <c r="X847" s="503"/>
      <c r="Y847" s="503"/>
      <c r="Z847" s="503"/>
    </row>
    <row r="848" ht="12.75" customHeight="1">
      <c r="A848" s="503"/>
      <c r="B848" s="503"/>
      <c r="C848" s="503"/>
      <c r="D848" s="503"/>
      <c r="E848" s="503"/>
      <c r="F848" s="503"/>
      <c r="G848" s="503"/>
      <c r="H848" s="503"/>
      <c r="I848" s="503"/>
      <c r="J848" s="503"/>
      <c r="K848" s="503"/>
      <c r="L848" s="503"/>
      <c r="M848" s="503"/>
      <c r="N848" s="503"/>
      <c r="O848" s="503"/>
      <c r="P848" s="503"/>
      <c r="Q848" s="503"/>
      <c r="R848" s="503"/>
      <c r="S848" s="503"/>
      <c r="T848" s="503"/>
      <c r="U848" s="503"/>
      <c r="V848" s="503"/>
      <c r="W848" s="503"/>
      <c r="X848" s="503"/>
      <c r="Y848" s="503"/>
      <c r="Z848" s="503"/>
    </row>
    <row r="849" ht="12.75" customHeight="1">
      <c r="A849" s="503"/>
      <c r="B849" s="503"/>
      <c r="C849" s="503"/>
      <c r="D849" s="503"/>
      <c r="E849" s="503"/>
      <c r="F849" s="503"/>
      <c r="G849" s="503"/>
      <c r="H849" s="503"/>
      <c r="I849" s="503"/>
      <c r="J849" s="503"/>
      <c r="K849" s="503"/>
      <c r="L849" s="503"/>
      <c r="M849" s="503"/>
      <c r="N849" s="503"/>
      <c r="O849" s="503"/>
      <c r="P849" s="503"/>
      <c r="Q849" s="503"/>
      <c r="R849" s="503"/>
      <c r="S849" s="503"/>
      <c r="T849" s="503"/>
      <c r="U849" s="503"/>
      <c r="V849" s="503"/>
      <c r="W849" s="503"/>
      <c r="X849" s="503"/>
      <c r="Y849" s="503"/>
      <c r="Z849" s="503"/>
    </row>
    <row r="850" ht="12.75" customHeight="1">
      <c r="A850" s="503"/>
      <c r="B850" s="503"/>
      <c r="C850" s="503"/>
      <c r="D850" s="503"/>
      <c r="E850" s="503"/>
      <c r="F850" s="503"/>
      <c r="G850" s="503"/>
      <c r="H850" s="503"/>
      <c r="I850" s="503"/>
      <c r="J850" s="503"/>
      <c r="K850" s="503"/>
      <c r="L850" s="503"/>
      <c r="M850" s="503"/>
      <c r="N850" s="503"/>
      <c r="O850" s="503"/>
      <c r="P850" s="503"/>
      <c r="Q850" s="503"/>
      <c r="R850" s="503"/>
      <c r="S850" s="503"/>
      <c r="T850" s="503"/>
      <c r="U850" s="503"/>
      <c r="V850" s="503"/>
      <c r="W850" s="503"/>
      <c r="X850" s="503"/>
      <c r="Y850" s="503"/>
      <c r="Z850" s="503"/>
    </row>
    <row r="851" ht="12.75" customHeight="1">
      <c r="A851" s="503"/>
      <c r="B851" s="503"/>
      <c r="C851" s="503"/>
      <c r="D851" s="503"/>
      <c r="E851" s="503"/>
      <c r="F851" s="503"/>
      <c r="G851" s="503"/>
      <c r="H851" s="503"/>
      <c r="I851" s="503"/>
      <c r="J851" s="503"/>
      <c r="K851" s="503"/>
      <c r="L851" s="503"/>
      <c r="M851" s="503"/>
      <c r="N851" s="503"/>
      <c r="O851" s="503"/>
      <c r="P851" s="503"/>
      <c r="Q851" s="503"/>
      <c r="R851" s="503"/>
      <c r="S851" s="503"/>
      <c r="T851" s="503"/>
      <c r="U851" s="503"/>
      <c r="V851" s="503"/>
      <c r="W851" s="503"/>
      <c r="X851" s="503"/>
      <c r="Y851" s="503"/>
      <c r="Z851" s="503"/>
    </row>
    <row r="852" ht="12.75" customHeight="1">
      <c r="A852" s="503"/>
      <c r="B852" s="503"/>
      <c r="C852" s="503"/>
      <c r="D852" s="503"/>
      <c r="E852" s="503"/>
      <c r="F852" s="503"/>
      <c r="G852" s="503"/>
      <c r="H852" s="503"/>
      <c r="I852" s="503"/>
      <c r="J852" s="503"/>
      <c r="K852" s="503"/>
      <c r="L852" s="503"/>
      <c r="M852" s="503"/>
      <c r="N852" s="503"/>
      <c r="O852" s="503"/>
      <c r="P852" s="503"/>
      <c r="Q852" s="503"/>
      <c r="R852" s="503"/>
      <c r="S852" s="503"/>
      <c r="T852" s="503"/>
      <c r="U852" s="503"/>
      <c r="V852" s="503"/>
      <c r="W852" s="503"/>
      <c r="X852" s="503"/>
      <c r="Y852" s="503"/>
      <c r="Z852" s="503"/>
    </row>
    <row r="853" ht="12.75" customHeight="1">
      <c r="A853" s="503"/>
      <c r="B853" s="503"/>
      <c r="C853" s="503"/>
      <c r="D853" s="503"/>
      <c r="E853" s="503"/>
      <c r="F853" s="503"/>
      <c r="G853" s="503"/>
      <c r="H853" s="503"/>
      <c r="I853" s="503"/>
      <c r="J853" s="503"/>
      <c r="K853" s="503"/>
      <c r="L853" s="503"/>
      <c r="M853" s="503"/>
      <c r="N853" s="503"/>
      <c r="O853" s="503"/>
      <c r="P853" s="503"/>
      <c r="Q853" s="503"/>
      <c r="R853" s="503"/>
      <c r="S853" s="503"/>
      <c r="T853" s="503"/>
      <c r="U853" s="503"/>
      <c r="V853" s="503"/>
      <c r="W853" s="503"/>
      <c r="X853" s="503"/>
      <c r="Y853" s="503"/>
      <c r="Z853" s="503"/>
    </row>
    <row r="854" ht="12.75" customHeight="1">
      <c r="A854" s="503"/>
      <c r="B854" s="503"/>
      <c r="C854" s="503"/>
      <c r="D854" s="503"/>
      <c r="E854" s="503"/>
      <c r="F854" s="503"/>
      <c r="G854" s="503"/>
      <c r="H854" s="503"/>
      <c r="I854" s="503"/>
      <c r="J854" s="503"/>
      <c r="K854" s="503"/>
      <c r="L854" s="503"/>
      <c r="M854" s="503"/>
      <c r="N854" s="503"/>
      <c r="O854" s="503"/>
      <c r="P854" s="503"/>
      <c r="Q854" s="503"/>
      <c r="R854" s="503"/>
      <c r="S854" s="503"/>
      <c r="T854" s="503"/>
      <c r="U854" s="503"/>
      <c r="V854" s="503"/>
      <c r="W854" s="503"/>
      <c r="X854" s="503"/>
      <c r="Y854" s="503"/>
      <c r="Z854" s="503"/>
    </row>
    <row r="855" ht="12.75" customHeight="1">
      <c r="A855" s="503"/>
      <c r="B855" s="503"/>
      <c r="C855" s="503"/>
      <c r="D855" s="503"/>
      <c r="E855" s="503"/>
      <c r="F855" s="503"/>
      <c r="G855" s="503"/>
      <c r="H855" s="503"/>
      <c r="I855" s="503"/>
      <c r="J855" s="503"/>
      <c r="K855" s="503"/>
      <c r="L855" s="503"/>
      <c r="M855" s="503"/>
      <c r="N855" s="503"/>
      <c r="O855" s="503"/>
      <c r="P855" s="503"/>
      <c r="Q855" s="503"/>
      <c r="R855" s="503"/>
      <c r="S855" s="503"/>
      <c r="T855" s="503"/>
      <c r="U855" s="503"/>
      <c r="V855" s="503"/>
      <c r="W855" s="503"/>
      <c r="X855" s="503"/>
      <c r="Y855" s="503"/>
      <c r="Z855" s="503"/>
    </row>
    <row r="856" ht="12.75" customHeight="1">
      <c r="A856" s="503"/>
      <c r="B856" s="503"/>
      <c r="C856" s="503"/>
      <c r="D856" s="503"/>
      <c r="E856" s="503"/>
      <c r="F856" s="503"/>
      <c r="G856" s="503"/>
      <c r="H856" s="503"/>
      <c r="I856" s="503"/>
      <c r="J856" s="503"/>
      <c r="K856" s="503"/>
      <c r="L856" s="503"/>
      <c r="M856" s="503"/>
      <c r="N856" s="503"/>
      <c r="O856" s="503"/>
      <c r="P856" s="503"/>
      <c r="Q856" s="503"/>
      <c r="R856" s="503"/>
      <c r="S856" s="503"/>
      <c r="T856" s="503"/>
      <c r="U856" s="503"/>
      <c r="V856" s="503"/>
      <c r="W856" s="503"/>
      <c r="X856" s="503"/>
      <c r="Y856" s="503"/>
      <c r="Z856" s="503"/>
    </row>
    <row r="857" ht="12.75" customHeight="1">
      <c r="A857" s="503"/>
      <c r="B857" s="503"/>
      <c r="C857" s="503"/>
      <c r="D857" s="503"/>
      <c r="E857" s="503"/>
      <c r="F857" s="503"/>
      <c r="G857" s="503"/>
      <c r="H857" s="503"/>
      <c r="I857" s="503"/>
      <c r="J857" s="503"/>
      <c r="K857" s="503"/>
      <c r="L857" s="503"/>
      <c r="M857" s="503"/>
      <c r="N857" s="503"/>
      <c r="O857" s="503"/>
      <c r="P857" s="503"/>
      <c r="Q857" s="503"/>
      <c r="R857" s="503"/>
      <c r="S857" s="503"/>
      <c r="T857" s="503"/>
      <c r="U857" s="503"/>
      <c r="V857" s="503"/>
      <c r="W857" s="503"/>
      <c r="X857" s="503"/>
      <c r="Y857" s="503"/>
      <c r="Z857" s="503"/>
    </row>
    <row r="858" ht="12.75" customHeight="1">
      <c r="A858" s="503"/>
      <c r="B858" s="503"/>
      <c r="C858" s="503"/>
      <c r="D858" s="503"/>
      <c r="E858" s="503"/>
      <c r="F858" s="503"/>
      <c r="G858" s="503"/>
      <c r="H858" s="503"/>
      <c r="I858" s="503"/>
      <c r="J858" s="503"/>
      <c r="K858" s="503"/>
      <c r="L858" s="503"/>
      <c r="M858" s="503"/>
      <c r="N858" s="503"/>
      <c r="O858" s="503"/>
      <c r="P858" s="503"/>
      <c r="Q858" s="503"/>
      <c r="R858" s="503"/>
      <c r="S858" s="503"/>
      <c r="T858" s="503"/>
      <c r="U858" s="503"/>
      <c r="V858" s="503"/>
      <c r="W858" s="503"/>
      <c r="X858" s="503"/>
      <c r="Y858" s="503"/>
      <c r="Z858" s="503"/>
    </row>
    <row r="859" ht="12.75" customHeight="1">
      <c r="A859" s="503"/>
      <c r="B859" s="503"/>
      <c r="C859" s="503"/>
      <c r="D859" s="503"/>
      <c r="E859" s="503"/>
      <c r="F859" s="503"/>
      <c r="G859" s="503"/>
      <c r="H859" s="503"/>
      <c r="I859" s="503"/>
      <c r="J859" s="503"/>
      <c r="K859" s="503"/>
      <c r="L859" s="503"/>
      <c r="M859" s="503"/>
      <c r="N859" s="503"/>
      <c r="O859" s="503"/>
      <c r="P859" s="503"/>
      <c r="Q859" s="503"/>
      <c r="R859" s="503"/>
      <c r="S859" s="503"/>
      <c r="T859" s="503"/>
      <c r="U859" s="503"/>
      <c r="V859" s="503"/>
      <c r="W859" s="503"/>
      <c r="X859" s="503"/>
      <c r="Y859" s="503"/>
      <c r="Z859" s="503"/>
    </row>
    <row r="860" ht="12.75" customHeight="1">
      <c r="A860" s="503"/>
      <c r="B860" s="503"/>
      <c r="C860" s="503"/>
      <c r="D860" s="503"/>
      <c r="E860" s="503"/>
      <c r="F860" s="503"/>
      <c r="G860" s="503"/>
      <c r="H860" s="503"/>
      <c r="I860" s="503"/>
      <c r="J860" s="503"/>
      <c r="K860" s="503"/>
      <c r="L860" s="503"/>
      <c r="M860" s="503"/>
      <c r="N860" s="503"/>
      <c r="O860" s="503"/>
      <c r="P860" s="503"/>
      <c r="Q860" s="503"/>
      <c r="R860" s="503"/>
      <c r="S860" s="503"/>
      <c r="T860" s="503"/>
      <c r="U860" s="503"/>
      <c r="V860" s="503"/>
      <c r="W860" s="503"/>
      <c r="X860" s="503"/>
      <c r="Y860" s="503"/>
      <c r="Z860" s="503"/>
    </row>
    <row r="861" ht="12.75" customHeight="1">
      <c r="A861" s="503"/>
      <c r="B861" s="503"/>
      <c r="C861" s="503"/>
      <c r="D861" s="503"/>
      <c r="E861" s="503"/>
      <c r="F861" s="503"/>
      <c r="G861" s="503"/>
      <c r="H861" s="503"/>
      <c r="I861" s="503"/>
      <c r="J861" s="503"/>
      <c r="K861" s="503"/>
      <c r="L861" s="503"/>
      <c r="M861" s="503"/>
      <c r="N861" s="503"/>
      <c r="O861" s="503"/>
      <c r="P861" s="503"/>
      <c r="Q861" s="503"/>
      <c r="R861" s="503"/>
      <c r="S861" s="503"/>
      <c r="T861" s="503"/>
      <c r="U861" s="503"/>
      <c r="V861" s="503"/>
      <c r="W861" s="503"/>
      <c r="X861" s="503"/>
      <c r="Y861" s="503"/>
      <c r="Z861" s="503"/>
    </row>
    <row r="862" ht="12.75" customHeight="1">
      <c r="A862" s="503"/>
      <c r="B862" s="503"/>
      <c r="C862" s="503"/>
      <c r="D862" s="503"/>
      <c r="E862" s="503"/>
      <c r="F862" s="503"/>
      <c r="G862" s="503"/>
      <c r="H862" s="503"/>
      <c r="I862" s="503"/>
      <c r="J862" s="503"/>
      <c r="K862" s="503"/>
      <c r="L862" s="503"/>
      <c r="M862" s="503"/>
      <c r="N862" s="503"/>
      <c r="O862" s="503"/>
      <c r="P862" s="503"/>
      <c r="Q862" s="503"/>
      <c r="R862" s="503"/>
      <c r="S862" s="503"/>
      <c r="T862" s="503"/>
      <c r="U862" s="503"/>
      <c r="V862" s="503"/>
      <c r="W862" s="503"/>
      <c r="X862" s="503"/>
      <c r="Y862" s="503"/>
      <c r="Z862" s="503"/>
    </row>
    <row r="863" ht="12.75" customHeight="1">
      <c r="A863" s="503"/>
      <c r="B863" s="503"/>
      <c r="C863" s="503"/>
      <c r="D863" s="503"/>
      <c r="E863" s="503"/>
      <c r="F863" s="503"/>
      <c r="G863" s="503"/>
      <c r="H863" s="503"/>
      <c r="I863" s="503"/>
      <c r="J863" s="503"/>
      <c r="K863" s="503"/>
      <c r="L863" s="503"/>
      <c r="M863" s="503"/>
      <c r="N863" s="503"/>
      <c r="O863" s="503"/>
      <c r="P863" s="503"/>
      <c r="Q863" s="503"/>
      <c r="R863" s="503"/>
      <c r="S863" s="503"/>
      <c r="T863" s="503"/>
      <c r="U863" s="503"/>
      <c r="V863" s="503"/>
      <c r="W863" s="503"/>
      <c r="X863" s="503"/>
      <c r="Y863" s="503"/>
      <c r="Z863" s="503"/>
    </row>
    <row r="864" ht="12.75" customHeight="1">
      <c r="A864" s="503"/>
      <c r="B864" s="503"/>
      <c r="C864" s="503"/>
      <c r="D864" s="503"/>
      <c r="E864" s="503"/>
      <c r="F864" s="503"/>
      <c r="G864" s="503"/>
      <c r="H864" s="503"/>
      <c r="I864" s="503"/>
      <c r="J864" s="503"/>
      <c r="K864" s="503"/>
      <c r="L864" s="503"/>
      <c r="M864" s="503"/>
      <c r="N864" s="503"/>
      <c r="O864" s="503"/>
      <c r="P864" s="503"/>
      <c r="Q864" s="503"/>
      <c r="R864" s="503"/>
      <c r="S864" s="503"/>
      <c r="T864" s="503"/>
      <c r="U864" s="503"/>
      <c r="V864" s="503"/>
      <c r="W864" s="503"/>
      <c r="X864" s="503"/>
      <c r="Y864" s="503"/>
      <c r="Z864" s="503"/>
    </row>
    <row r="865" ht="12.75" customHeight="1">
      <c r="A865" s="503"/>
      <c r="B865" s="503"/>
      <c r="C865" s="503"/>
      <c r="D865" s="503"/>
      <c r="E865" s="503"/>
      <c r="F865" s="503"/>
      <c r="G865" s="503"/>
      <c r="H865" s="503"/>
      <c r="I865" s="503"/>
      <c r="J865" s="503"/>
      <c r="K865" s="503"/>
      <c r="L865" s="503"/>
      <c r="M865" s="503"/>
      <c r="N865" s="503"/>
      <c r="O865" s="503"/>
      <c r="P865" s="503"/>
      <c r="Q865" s="503"/>
      <c r="R865" s="503"/>
      <c r="S865" s="503"/>
      <c r="T865" s="503"/>
      <c r="U865" s="503"/>
      <c r="V865" s="503"/>
      <c r="W865" s="503"/>
      <c r="X865" s="503"/>
      <c r="Y865" s="503"/>
      <c r="Z865" s="503"/>
    </row>
    <row r="866" ht="12.75" customHeight="1">
      <c r="A866" s="503"/>
      <c r="B866" s="503"/>
      <c r="C866" s="503"/>
      <c r="D866" s="503"/>
      <c r="E866" s="503"/>
      <c r="F866" s="503"/>
      <c r="G866" s="503"/>
      <c r="H866" s="503"/>
      <c r="I866" s="503"/>
      <c r="J866" s="503"/>
      <c r="K866" s="503"/>
      <c r="L866" s="503"/>
      <c r="M866" s="503"/>
      <c r="N866" s="503"/>
      <c r="O866" s="503"/>
      <c r="P866" s="503"/>
      <c r="Q866" s="503"/>
      <c r="R866" s="503"/>
      <c r="S866" s="503"/>
      <c r="T866" s="503"/>
      <c r="U866" s="503"/>
      <c r="V866" s="503"/>
      <c r="W866" s="503"/>
      <c r="X866" s="503"/>
      <c r="Y866" s="503"/>
      <c r="Z866" s="503"/>
    </row>
    <row r="867" ht="12.75" customHeight="1">
      <c r="A867" s="503"/>
      <c r="B867" s="503"/>
      <c r="C867" s="503"/>
      <c r="D867" s="503"/>
      <c r="E867" s="503"/>
      <c r="F867" s="503"/>
      <c r="G867" s="503"/>
      <c r="H867" s="503"/>
      <c r="I867" s="503"/>
      <c r="J867" s="503"/>
      <c r="K867" s="503"/>
      <c r="L867" s="503"/>
      <c r="M867" s="503"/>
      <c r="N867" s="503"/>
      <c r="O867" s="503"/>
      <c r="P867" s="503"/>
      <c r="Q867" s="503"/>
      <c r="R867" s="503"/>
      <c r="S867" s="503"/>
      <c r="T867" s="503"/>
      <c r="U867" s="503"/>
      <c r="V867" s="503"/>
      <c r="W867" s="503"/>
      <c r="X867" s="503"/>
      <c r="Y867" s="503"/>
      <c r="Z867" s="503"/>
    </row>
    <row r="868" ht="12.75" customHeight="1">
      <c r="A868" s="503"/>
      <c r="B868" s="503"/>
      <c r="C868" s="503"/>
      <c r="D868" s="503"/>
      <c r="E868" s="503"/>
      <c r="F868" s="503"/>
      <c r="G868" s="503"/>
      <c r="H868" s="503"/>
      <c r="I868" s="503"/>
      <c r="J868" s="503"/>
      <c r="K868" s="503"/>
      <c r="L868" s="503"/>
      <c r="M868" s="503"/>
      <c r="N868" s="503"/>
      <c r="O868" s="503"/>
      <c r="P868" s="503"/>
      <c r="Q868" s="503"/>
      <c r="R868" s="503"/>
      <c r="S868" s="503"/>
      <c r="T868" s="503"/>
      <c r="U868" s="503"/>
      <c r="V868" s="503"/>
      <c r="W868" s="503"/>
      <c r="X868" s="503"/>
      <c r="Y868" s="503"/>
      <c r="Z868" s="503"/>
    </row>
    <row r="869" ht="12.75" customHeight="1">
      <c r="A869" s="503"/>
      <c r="B869" s="503"/>
      <c r="C869" s="503"/>
      <c r="D869" s="503"/>
      <c r="E869" s="503"/>
      <c r="F869" s="503"/>
      <c r="G869" s="503"/>
      <c r="H869" s="503"/>
      <c r="I869" s="503"/>
      <c r="J869" s="503"/>
      <c r="K869" s="503"/>
      <c r="L869" s="503"/>
      <c r="M869" s="503"/>
      <c r="N869" s="503"/>
      <c r="O869" s="503"/>
      <c r="P869" s="503"/>
      <c r="Q869" s="503"/>
      <c r="R869" s="503"/>
      <c r="S869" s="503"/>
      <c r="T869" s="503"/>
      <c r="U869" s="503"/>
      <c r="V869" s="503"/>
      <c r="W869" s="503"/>
      <c r="X869" s="503"/>
      <c r="Y869" s="503"/>
      <c r="Z869" s="503"/>
    </row>
    <row r="870" ht="12.75" customHeight="1">
      <c r="A870" s="503"/>
      <c r="B870" s="503"/>
      <c r="C870" s="503"/>
      <c r="D870" s="503"/>
      <c r="E870" s="503"/>
      <c r="F870" s="503"/>
      <c r="G870" s="503"/>
      <c r="H870" s="503"/>
      <c r="I870" s="503"/>
      <c r="J870" s="503"/>
      <c r="K870" s="503"/>
      <c r="L870" s="503"/>
      <c r="M870" s="503"/>
      <c r="N870" s="503"/>
      <c r="O870" s="503"/>
      <c r="P870" s="503"/>
      <c r="Q870" s="503"/>
      <c r="R870" s="503"/>
      <c r="S870" s="503"/>
      <c r="T870" s="503"/>
      <c r="U870" s="503"/>
      <c r="V870" s="503"/>
      <c r="W870" s="503"/>
      <c r="X870" s="503"/>
      <c r="Y870" s="503"/>
      <c r="Z870" s="503"/>
    </row>
    <row r="871" ht="12.75" customHeight="1">
      <c r="A871" s="503"/>
      <c r="B871" s="503"/>
      <c r="C871" s="503"/>
      <c r="D871" s="503"/>
      <c r="E871" s="503"/>
      <c r="F871" s="503"/>
      <c r="G871" s="503"/>
      <c r="H871" s="503"/>
      <c r="I871" s="503"/>
      <c r="J871" s="503"/>
      <c r="K871" s="503"/>
      <c r="L871" s="503"/>
      <c r="M871" s="503"/>
      <c r="N871" s="503"/>
      <c r="O871" s="503"/>
      <c r="P871" s="503"/>
      <c r="Q871" s="503"/>
      <c r="R871" s="503"/>
      <c r="S871" s="503"/>
      <c r="T871" s="503"/>
      <c r="U871" s="503"/>
      <c r="V871" s="503"/>
      <c r="W871" s="503"/>
      <c r="X871" s="503"/>
      <c r="Y871" s="503"/>
      <c r="Z871" s="503"/>
    </row>
    <row r="872" ht="12.75" customHeight="1">
      <c r="A872" s="503"/>
      <c r="B872" s="503"/>
      <c r="C872" s="503"/>
      <c r="D872" s="503"/>
      <c r="E872" s="503"/>
      <c r="F872" s="503"/>
      <c r="G872" s="503"/>
      <c r="H872" s="503"/>
      <c r="I872" s="503"/>
      <c r="J872" s="503"/>
      <c r="K872" s="503"/>
      <c r="L872" s="503"/>
      <c r="M872" s="503"/>
      <c r="N872" s="503"/>
      <c r="O872" s="503"/>
      <c r="P872" s="503"/>
      <c r="Q872" s="503"/>
      <c r="R872" s="503"/>
      <c r="S872" s="503"/>
      <c r="T872" s="503"/>
      <c r="U872" s="503"/>
      <c r="V872" s="503"/>
      <c r="W872" s="503"/>
      <c r="X872" s="503"/>
      <c r="Y872" s="503"/>
      <c r="Z872" s="503"/>
    </row>
    <row r="873" ht="12.75" customHeight="1">
      <c r="A873" s="503"/>
      <c r="B873" s="503"/>
      <c r="C873" s="503"/>
      <c r="D873" s="503"/>
      <c r="E873" s="503"/>
      <c r="F873" s="503"/>
      <c r="G873" s="503"/>
      <c r="H873" s="503"/>
      <c r="I873" s="503"/>
      <c r="J873" s="503"/>
      <c r="K873" s="503"/>
      <c r="L873" s="503"/>
      <c r="M873" s="503"/>
      <c r="N873" s="503"/>
      <c r="O873" s="503"/>
      <c r="P873" s="503"/>
      <c r="Q873" s="503"/>
      <c r="R873" s="503"/>
      <c r="S873" s="503"/>
      <c r="T873" s="503"/>
      <c r="U873" s="503"/>
      <c r="V873" s="503"/>
      <c r="W873" s="503"/>
      <c r="X873" s="503"/>
      <c r="Y873" s="503"/>
      <c r="Z873" s="503"/>
    </row>
    <row r="874" ht="12.75" customHeight="1">
      <c r="A874" s="503"/>
      <c r="B874" s="503"/>
      <c r="C874" s="503"/>
      <c r="D874" s="503"/>
      <c r="E874" s="503"/>
      <c r="F874" s="503"/>
      <c r="G874" s="503"/>
      <c r="H874" s="503"/>
      <c r="I874" s="503"/>
      <c r="J874" s="503"/>
      <c r="K874" s="503"/>
      <c r="L874" s="503"/>
      <c r="M874" s="503"/>
      <c r="N874" s="503"/>
      <c r="O874" s="503"/>
      <c r="P874" s="503"/>
      <c r="Q874" s="503"/>
      <c r="R874" s="503"/>
      <c r="S874" s="503"/>
      <c r="T874" s="503"/>
      <c r="U874" s="503"/>
      <c r="V874" s="503"/>
      <c r="W874" s="503"/>
      <c r="X874" s="503"/>
      <c r="Y874" s="503"/>
      <c r="Z874" s="503"/>
    </row>
    <row r="875" ht="12.75" customHeight="1">
      <c r="A875" s="503"/>
      <c r="B875" s="503"/>
      <c r="C875" s="503"/>
      <c r="D875" s="503"/>
      <c r="E875" s="503"/>
      <c r="F875" s="503"/>
      <c r="G875" s="503"/>
      <c r="H875" s="503"/>
      <c r="I875" s="503"/>
      <c r="J875" s="503"/>
      <c r="K875" s="503"/>
      <c r="L875" s="503"/>
      <c r="M875" s="503"/>
      <c r="N875" s="503"/>
      <c r="O875" s="503"/>
      <c r="P875" s="503"/>
      <c r="Q875" s="503"/>
      <c r="R875" s="503"/>
      <c r="S875" s="503"/>
      <c r="T875" s="503"/>
      <c r="U875" s="503"/>
      <c r="V875" s="503"/>
      <c r="W875" s="503"/>
      <c r="X875" s="503"/>
      <c r="Y875" s="503"/>
      <c r="Z875" s="503"/>
    </row>
    <row r="876" ht="12.75" customHeight="1">
      <c r="A876" s="503"/>
      <c r="B876" s="503"/>
      <c r="C876" s="503"/>
      <c r="D876" s="503"/>
      <c r="E876" s="503"/>
      <c r="F876" s="503"/>
      <c r="G876" s="503"/>
      <c r="H876" s="503"/>
      <c r="I876" s="503"/>
      <c r="J876" s="503"/>
      <c r="K876" s="503"/>
      <c r="L876" s="503"/>
      <c r="M876" s="503"/>
      <c r="N876" s="503"/>
      <c r="O876" s="503"/>
      <c r="P876" s="503"/>
      <c r="Q876" s="503"/>
      <c r="R876" s="503"/>
      <c r="S876" s="503"/>
      <c r="T876" s="503"/>
      <c r="U876" s="503"/>
      <c r="V876" s="503"/>
      <c r="W876" s="503"/>
      <c r="X876" s="503"/>
      <c r="Y876" s="503"/>
      <c r="Z876" s="503"/>
    </row>
    <row r="877" ht="12.75" customHeight="1">
      <c r="A877" s="503"/>
      <c r="B877" s="503"/>
      <c r="C877" s="503"/>
      <c r="D877" s="503"/>
      <c r="E877" s="503"/>
      <c r="F877" s="503"/>
      <c r="G877" s="503"/>
      <c r="H877" s="503"/>
      <c r="I877" s="503"/>
      <c r="J877" s="503"/>
      <c r="K877" s="503"/>
      <c r="L877" s="503"/>
      <c r="M877" s="503"/>
      <c r="N877" s="503"/>
      <c r="O877" s="503"/>
      <c r="P877" s="503"/>
      <c r="Q877" s="503"/>
      <c r="R877" s="503"/>
      <c r="S877" s="503"/>
      <c r="T877" s="503"/>
      <c r="U877" s="503"/>
      <c r="V877" s="503"/>
      <c r="W877" s="503"/>
      <c r="X877" s="503"/>
      <c r="Y877" s="503"/>
      <c r="Z877" s="503"/>
    </row>
    <row r="878" ht="12.75" customHeight="1">
      <c r="A878" s="503"/>
      <c r="B878" s="503"/>
      <c r="C878" s="503"/>
      <c r="D878" s="503"/>
      <c r="E878" s="503"/>
      <c r="F878" s="503"/>
      <c r="G878" s="503"/>
      <c r="H878" s="503"/>
      <c r="I878" s="503"/>
      <c r="J878" s="503"/>
      <c r="K878" s="503"/>
      <c r="L878" s="503"/>
      <c r="M878" s="503"/>
      <c r="N878" s="503"/>
      <c r="O878" s="503"/>
      <c r="P878" s="503"/>
      <c r="Q878" s="503"/>
      <c r="R878" s="503"/>
      <c r="S878" s="503"/>
      <c r="T878" s="503"/>
      <c r="U878" s="503"/>
      <c r="V878" s="503"/>
      <c r="W878" s="503"/>
      <c r="X878" s="503"/>
      <c r="Y878" s="503"/>
      <c r="Z878" s="503"/>
    </row>
    <row r="879" ht="12.75" customHeight="1">
      <c r="A879" s="503"/>
      <c r="B879" s="503"/>
      <c r="C879" s="503"/>
      <c r="D879" s="503"/>
      <c r="E879" s="503"/>
      <c r="F879" s="503"/>
      <c r="G879" s="503"/>
      <c r="H879" s="503"/>
      <c r="I879" s="503"/>
      <c r="J879" s="503"/>
      <c r="K879" s="503"/>
      <c r="L879" s="503"/>
      <c r="M879" s="503"/>
      <c r="N879" s="503"/>
      <c r="O879" s="503"/>
      <c r="P879" s="503"/>
      <c r="Q879" s="503"/>
      <c r="R879" s="503"/>
      <c r="S879" s="503"/>
      <c r="T879" s="503"/>
      <c r="U879" s="503"/>
      <c r="V879" s="503"/>
      <c r="W879" s="503"/>
      <c r="X879" s="503"/>
      <c r="Y879" s="503"/>
      <c r="Z879" s="503"/>
    </row>
    <row r="880" ht="12.75" customHeight="1">
      <c r="A880" s="503"/>
      <c r="B880" s="503"/>
      <c r="C880" s="503"/>
      <c r="D880" s="503"/>
      <c r="E880" s="503"/>
      <c r="F880" s="503"/>
      <c r="G880" s="503"/>
      <c r="H880" s="503"/>
      <c r="I880" s="503"/>
      <c r="J880" s="503"/>
      <c r="K880" s="503"/>
      <c r="L880" s="503"/>
      <c r="M880" s="503"/>
      <c r="N880" s="503"/>
      <c r="O880" s="503"/>
      <c r="P880" s="503"/>
      <c r="Q880" s="503"/>
      <c r="R880" s="503"/>
      <c r="S880" s="503"/>
      <c r="T880" s="503"/>
      <c r="U880" s="503"/>
      <c r="V880" s="503"/>
      <c r="W880" s="503"/>
      <c r="X880" s="503"/>
      <c r="Y880" s="503"/>
      <c r="Z880" s="503"/>
    </row>
    <row r="881" ht="12.75" customHeight="1">
      <c r="A881" s="503"/>
      <c r="B881" s="503"/>
      <c r="C881" s="503"/>
      <c r="D881" s="503"/>
      <c r="E881" s="503"/>
      <c r="F881" s="503"/>
      <c r="G881" s="503"/>
      <c r="H881" s="503"/>
      <c r="I881" s="503"/>
      <c r="J881" s="503"/>
      <c r="K881" s="503"/>
      <c r="L881" s="503"/>
      <c r="M881" s="503"/>
      <c r="N881" s="503"/>
      <c r="O881" s="503"/>
      <c r="P881" s="503"/>
      <c r="Q881" s="503"/>
      <c r="R881" s="503"/>
      <c r="S881" s="503"/>
      <c r="T881" s="503"/>
      <c r="U881" s="503"/>
      <c r="V881" s="503"/>
      <c r="W881" s="503"/>
      <c r="X881" s="503"/>
      <c r="Y881" s="503"/>
      <c r="Z881" s="503"/>
    </row>
    <row r="882" ht="12.75" customHeight="1">
      <c r="A882" s="503"/>
      <c r="B882" s="503"/>
      <c r="C882" s="503"/>
      <c r="D882" s="503"/>
      <c r="E882" s="503"/>
      <c r="F882" s="503"/>
      <c r="G882" s="503"/>
      <c r="H882" s="503"/>
      <c r="I882" s="503"/>
      <c r="J882" s="503"/>
      <c r="K882" s="503"/>
      <c r="L882" s="503"/>
      <c r="M882" s="503"/>
      <c r="N882" s="503"/>
      <c r="O882" s="503"/>
      <c r="P882" s="503"/>
      <c r="Q882" s="503"/>
      <c r="R882" s="503"/>
      <c r="S882" s="503"/>
      <c r="T882" s="503"/>
      <c r="U882" s="503"/>
      <c r="V882" s="503"/>
      <c r="W882" s="503"/>
      <c r="X882" s="503"/>
      <c r="Y882" s="503"/>
      <c r="Z882" s="503"/>
    </row>
    <row r="883" ht="12.75" customHeight="1">
      <c r="A883" s="503"/>
      <c r="B883" s="503"/>
      <c r="C883" s="503"/>
      <c r="D883" s="503"/>
      <c r="E883" s="503"/>
      <c r="F883" s="503"/>
      <c r="G883" s="503"/>
      <c r="H883" s="503"/>
      <c r="I883" s="503"/>
      <c r="J883" s="503"/>
      <c r="K883" s="503"/>
      <c r="L883" s="503"/>
      <c r="M883" s="503"/>
      <c r="N883" s="503"/>
      <c r="O883" s="503"/>
      <c r="P883" s="503"/>
      <c r="Q883" s="503"/>
      <c r="R883" s="503"/>
      <c r="S883" s="503"/>
      <c r="T883" s="503"/>
      <c r="U883" s="503"/>
      <c r="V883" s="503"/>
      <c r="W883" s="503"/>
      <c r="X883" s="503"/>
      <c r="Y883" s="503"/>
      <c r="Z883" s="503"/>
    </row>
    <row r="884" ht="12.75" customHeight="1">
      <c r="A884" s="503"/>
      <c r="B884" s="503"/>
      <c r="C884" s="503"/>
      <c r="D884" s="503"/>
      <c r="E884" s="503"/>
      <c r="F884" s="503"/>
      <c r="G884" s="503"/>
      <c r="H884" s="503"/>
      <c r="I884" s="503"/>
      <c r="J884" s="503"/>
      <c r="K884" s="503"/>
      <c r="L884" s="503"/>
      <c r="M884" s="503"/>
      <c r="N884" s="503"/>
      <c r="O884" s="503"/>
      <c r="P884" s="503"/>
      <c r="Q884" s="503"/>
      <c r="R884" s="503"/>
      <c r="S884" s="503"/>
      <c r="T884" s="503"/>
      <c r="U884" s="503"/>
      <c r="V884" s="503"/>
      <c r="W884" s="503"/>
      <c r="X884" s="503"/>
      <c r="Y884" s="503"/>
      <c r="Z884" s="503"/>
    </row>
    <row r="885" ht="12.75" customHeight="1">
      <c r="A885" s="503"/>
      <c r="B885" s="503"/>
      <c r="C885" s="503"/>
      <c r="D885" s="503"/>
      <c r="E885" s="503"/>
      <c r="F885" s="503"/>
      <c r="G885" s="503"/>
      <c r="H885" s="503"/>
      <c r="I885" s="503"/>
      <c r="J885" s="503"/>
      <c r="K885" s="503"/>
      <c r="L885" s="503"/>
      <c r="M885" s="503"/>
      <c r="N885" s="503"/>
      <c r="O885" s="503"/>
      <c r="P885" s="503"/>
      <c r="Q885" s="503"/>
      <c r="R885" s="503"/>
      <c r="S885" s="503"/>
      <c r="T885" s="503"/>
      <c r="U885" s="503"/>
      <c r="V885" s="503"/>
      <c r="W885" s="503"/>
      <c r="X885" s="503"/>
      <c r="Y885" s="503"/>
      <c r="Z885" s="503"/>
    </row>
    <row r="886" ht="12.75" customHeight="1">
      <c r="A886" s="503"/>
      <c r="B886" s="503"/>
      <c r="C886" s="503"/>
      <c r="D886" s="503"/>
      <c r="E886" s="503"/>
      <c r="F886" s="503"/>
      <c r="G886" s="503"/>
      <c r="H886" s="503"/>
      <c r="I886" s="503"/>
      <c r="J886" s="503"/>
      <c r="K886" s="503"/>
      <c r="L886" s="503"/>
      <c r="M886" s="503"/>
      <c r="N886" s="503"/>
      <c r="O886" s="503"/>
      <c r="P886" s="503"/>
      <c r="Q886" s="503"/>
      <c r="R886" s="503"/>
      <c r="S886" s="503"/>
      <c r="T886" s="503"/>
      <c r="U886" s="503"/>
      <c r="V886" s="503"/>
      <c r="W886" s="503"/>
      <c r="X886" s="503"/>
      <c r="Y886" s="503"/>
      <c r="Z886" s="503"/>
    </row>
    <row r="887" ht="12.75" customHeight="1">
      <c r="A887" s="503"/>
      <c r="B887" s="503"/>
      <c r="C887" s="503"/>
      <c r="D887" s="503"/>
      <c r="E887" s="503"/>
      <c r="F887" s="503"/>
      <c r="G887" s="503"/>
      <c r="H887" s="503"/>
      <c r="I887" s="503"/>
      <c r="J887" s="503"/>
      <c r="K887" s="503"/>
      <c r="L887" s="503"/>
      <c r="M887" s="503"/>
      <c r="N887" s="503"/>
      <c r="O887" s="503"/>
      <c r="P887" s="503"/>
      <c r="Q887" s="503"/>
      <c r="R887" s="503"/>
      <c r="S887" s="503"/>
      <c r="T887" s="503"/>
      <c r="U887" s="503"/>
      <c r="V887" s="503"/>
      <c r="W887" s="503"/>
      <c r="X887" s="503"/>
      <c r="Y887" s="503"/>
      <c r="Z887" s="503"/>
    </row>
    <row r="888" ht="12.75" customHeight="1">
      <c r="A888" s="503"/>
      <c r="B888" s="503"/>
      <c r="C888" s="503"/>
      <c r="D888" s="503"/>
      <c r="E888" s="503"/>
      <c r="F888" s="503"/>
      <c r="G888" s="503"/>
      <c r="H888" s="503"/>
      <c r="I888" s="503"/>
      <c r="J888" s="503"/>
      <c r="K888" s="503"/>
      <c r="L888" s="503"/>
      <c r="M888" s="503"/>
      <c r="N888" s="503"/>
      <c r="O888" s="503"/>
      <c r="P888" s="503"/>
      <c r="Q888" s="503"/>
      <c r="R888" s="503"/>
      <c r="S888" s="503"/>
      <c r="T888" s="503"/>
      <c r="U888" s="503"/>
      <c r="V888" s="503"/>
      <c r="W888" s="503"/>
      <c r="X888" s="503"/>
      <c r="Y888" s="503"/>
      <c r="Z888" s="503"/>
    </row>
    <row r="889" ht="12.75" customHeight="1">
      <c r="A889" s="503"/>
      <c r="B889" s="503"/>
      <c r="C889" s="503"/>
      <c r="D889" s="503"/>
      <c r="E889" s="503"/>
      <c r="F889" s="503"/>
      <c r="G889" s="503"/>
      <c r="H889" s="503"/>
      <c r="I889" s="503"/>
      <c r="J889" s="503"/>
      <c r="K889" s="503"/>
      <c r="L889" s="503"/>
      <c r="M889" s="503"/>
      <c r="N889" s="503"/>
      <c r="O889" s="503"/>
      <c r="P889" s="503"/>
      <c r="Q889" s="503"/>
      <c r="R889" s="503"/>
      <c r="S889" s="503"/>
      <c r="T889" s="503"/>
      <c r="U889" s="503"/>
      <c r="V889" s="503"/>
      <c r="W889" s="503"/>
      <c r="X889" s="503"/>
      <c r="Y889" s="503"/>
      <c r="Z889" s="503"/>
    </row>
    <row r="890" ht="12.75" customHeight="1">
      <c r="A890" s="503"/>
      <c r="B890" s="503"/>
      <c r="C890" s="503"/>
      <c r="D890" s="503"/>
      <c r="E890" s="503"/>
      <c r="F890" s="503"/>
      <c r="G890" s="503"/>
      <c r="H890" s="503"/>
      <c r="I890" s="503"/>
      <c r="J890" s="503"/>
      <c r="K890" s="503"/>
      <c r="L890" s="503"/>
      <c r="M890" s="503"/>
      <c r="N890" s="503"/>
      <c r="O890" s="503"/>
      <c r="P890" s="503"/>
      <c r="Q890" s="503"/>
      <c r="R890" s="503"/>
      <c r="S890" s="503"/>
      <c r="T890" s="503"/>
      <c r="U890" s="503"/>
      <c r="V890" s="503"/>
      <c r="W890" s="503"/>
      <c r="X890" s="503"/>
      <c r="Y890" s="503"/>
      <c r="Z890" s="503"/>
    </row>
    <row r="891" ht="12.75" customHeight="1">
      <c r="A891" s="503"/>
      <c r="B891" s="503"/>
      <c r="C891" s="503"/>
      <c r="D891" s="503"/>
      <c r="E891" s="503"/>
      <c r="F891" s="503"/>
      <c r="G891" s="503"/>
      <c r="H891" s="503"/>
      <c r="I891" s="503"/>
      <c r="J891" s="503"/>
      <c r="K891" s="503"/>
      <c r="L891" s="503"/>
      <c r="M891" s="503"/>
      <c r="N891" s="503"/>
      <c r="O891" s="503"/>
      <c r="P891" s="503"/>
      <c r="Q891" s="503"/>
      <c r="R891" s="503"/>
      <c r="S891" s="503"/>
      <c r="T891" s="503"/>
      <c r="U891" s="503"/>
      <c r="V891" s="503"/>
      <c r="W891" s="503"/>
      <c r="X891" s="503"/>
      <c r="Y891" s="503"/>
      <c r="Z891" s="503"/>
    </row>
    <row r="892" ht="12.75" customHeight="1">
      <c r="A892" s="503"/>
      <c r="B892" s="503"/>
      <c r="C892" s="503"/>
      <c r="D892" s="503"/>
      <c r="E892" s="503"/>
      <c r="F892" s="503"/>
      <c r="G892" s="503"/>
      <c r="H892" s="503"/>
      <c r="I892" s="503"/>
      <c r="J892" s="503"/>
      <c r="K892" s="503"/>
      <c r="L892" s="503"/>
      <c r="M892" s="503"/>
      <c r="N892" s="503"/>
      <c r="O892" s="503"/>
      <c r="P892" s="503"/>
      <c r="Q892" s="503"/>
      <c r="R892" s="503"/>
      <c r="S892" s="503"/>
      <c r="T892" s="503"/>
      <c r="U892" s="503"/>
      <c r="V892" s="503"/>
      <c r="W892" s="503"/>
      <c r="X892" s="503"/>
      <c r="Y892" s="503"/>
      <c r="Z892" s="503"/>
    </row>
    <row r="893" ht="12.75" customHeight="1">
      <c r="A893" s="503"/>
      <c r="B893" s="503"/>
      <c r="C893" s="503"/>
      <c r="D893" s="503"/>
      <c r="E893" s="503"/>
      <c r="F893" s="503"/>
      <c r="G893" s="503"/>
      <c r="H893" s="503"/>
      <c r="I893" s="503"/>
      <c r="J893" s="503"/>
      <c r="K893" s="503"/>
      <c r="L893" s="503"/>
      <c r="M893" s="503"/>
      <c r="N893" s="503"/>
      <c r="O893" s="503"/>
      <c r="P893" s="503"/>
      <c r="Q893" s="503"/>
      <c r="R893" s="503"/>
      <c r="S893" s="503"/>
      <c r="T893" s="503"/>
      <c r="U893" s="503"/>
      <c r="V893" s="503"/>
      <c r="W893" s="503"/>
      <c r="X893" s="503"/>
      <c r="Y893" s="503"/>
      <c r="Z893" s="503"/>
    </row>
    <row r="894" ht="12.75" customHeight="1">
      <c r="A894" s="503"/>
      <c r="B894" s="503"/>
      <c r="C894" s="503"/>
      <c r="D894" s="503"/>
      <c r="E894" s="503"/>
      <c r="F894" s="503"/>
      <c r="G894" s="503"/>
      <c r="H894" s="503"/>
      <c r="I894" s="503"/>
      <c r="J894" s="503"/>
      <c r="K894" s="503"/>
      <c r="L894" s="503"/>
      <c r="M894" s="503"/>
      <c r="N894" s="503"/>
      <c r="O894" s="503"/>
      <c r="P894" s="503"/>
      <c r="Q894" s="503"/>
      <c r="R894" s="503"/>
      <c r="S894" s="503"/>
      <c r="T894" s="503"/>
      <c r="U894" s="503"/>
      <c r="V894" s="503"/>
      <c r="W894" s="503"/>
      <c r="X894" s="503"/>
      <c r="Y894" s="503"/>
      <c r="Z894" s="503"/>
    </row>
    <row r="895" ht="12.75" customHeight="1">
      <c r="A895" s="503"/>
      <c r="B895" s="503"/>
      <c r="C895" s="503"/>
      <c r="D895" s="503"/>
      <c r="E895" s="503"/>
      <c r="F895" s="503"/>
      <c r="G895" s="503"/>
      <c r="H895" s="503"/>
      <c r="I895" s="503"/>
      <c r="J895" s="503"/>
      <c r="K895" s="503"/>
      <c r="L895" s="503"/>
      <c r="M895" s="503"/>
      <c r="N895" s="503"/>
      <c r="O895" s="503"/>
      <c r="P895" s="503"/>
      <c r="Q895" s="503"/>
      <c r="R895" s="503"/>
      <c r="S895" s="503"/>
      <c r="T895" s="503"/>
      <c r="U895" s="503"/>
      <c r="V895" s="503"/>
      <c r="W895" s="503"/>
      <c r="X895" s="503"/>
      <c r="Y895" s="503"/>
      <c r="Z895" s="503"/>
    </row>
    <row r="896" ht="12.75" customHeight="1">
      <c r="A896" s="503"/>
      <c r="B896" s="503"/>
      <c r="C896" s="503"/>
      <c r="D896" s="503"/>
      <c r="E896" s="503"/>
      <c r="F896" s="503"/>
      <c r="G896" s="503"/>
      <c r="H896" s="503"/>
      <c r="I896" s="503"/>
      <c r="J896" s="503"/>
      <c r="K896" s="503"/>
      <c r="L896" s="503"/>
      <c r="M896" s="503"/>
      <c r="N896" s="503"/>
      <c r="O896" s="503"/>
      <c r="P896" s="503"/>
      <c r="Q896" s="503"/>
      <c r="R896" s="503"/>
      <c r="S896" s="503"/>
      <c r="T896" s="503"/>
      <c r="U896" s="503"/>
      <c r="V896" s="503"/>
      <c r="W896" s="503"/>
      <c r="X896" s="503"/>
      <c r="Y896" s="503"/>
      <c r="Z896" s="503"/>
    </row>
    <row r="897" ht="12.75" customHeight="1">
      <c r="A897" s="503"/>
      <c r="B897" s="503"/>
      <c r="C897" s="503"/>
      <c r="D897" s="503"/>
      <c r="E897" s="503"/>
      <c r="F897" s="503"/>
      <c r="G897" s="503"/>
      <c r="H897" s="503"/>
      <c r="I897" s="503"/>
      <c r="J897" s="503"/>
      <c r="K897" s="503"/>
      <c r="L897" s="503"/>
      <c r="M897" s="503"/>
      <c r="N897" s="503"/>
      <c r="O897" s="503"/>
      <c r="P897" s="503"/>
      <c r="Q897" s="503"/>
      <c r="R897" s="503"/>
      <c r="S897" s="503"/>
      <c r="T897" s="503"/>
      <c r="U897" s="503"/>
      <c r="V897" s="503"/>
      <c r="W897" s="503"/>
      <c r="X897" s="503"/>
      <c r="Y897" s="503"/>
      <c r="Z897" s="503"/>
    </row>
    <row r="898" ht="12.75" customHeight="1">
      <c r="A898" s="503"/>
      <c r="B898" s="503"/>
      <c r="C898" s="503"/>
      <c r="D898" s="503"/>
      <c r="E898" s="503"/>
      <c r="F898" s="503"/>
      <c r="G898" s="503"/>
      <c r="H898" s="503"/>
      <c r="I898" s="503"/>
      <c r="J898" s="503"/>
      <c r="K898" s="503"/>
      <c r="L898" s="503"/>
      <c r="M898" s="503"/>
      <c r="N898" s="503"/>
      <c r="O898" s="503"/>
      <c r="P898" s="503"/>
      <c r="Q898" s="503"/>
      <c r="R898" s="503"/>
      <c r="S898" s="503"/>
      <c r="T898" s="503"/>
      <c r="U898" s="503"/>
      <c r="V898" s="503"/>
      <c r="W898" s="503"/>
      <c r="X898" s="503"/>
      <c r="Y898" s="503"/>
      <c r="Z898" s="503"/>
    </row>
    <row r="899" ht="12.75" customHeight="1">
      <c r="A899" s="503"/>
      <c r="B899" s="503"/>
      <c r="C899" s="503"/>
      <c r="D899" s="503"/>
      <c r="E899" s="503"/>
      <c r="F899" s="503"/>
      <c r="G899" s="503"/>
      <c r="H899" s="503"/>
      <c r="I899" s="503"/>
      <c r="J899" s="503"/>
      <c r="K899" s="503"/>
      <c r="L899" s="503"/>
      <c r="M899" s="503"/>
      <c r="N899" s="503"/>
      <c r="O899" s="503"/>
      <c r="P899" s="503"/>
      <c r="Q899" s="503"/>
      <c r="R899" s="503"/>
      <c r="S899" s="503"/>
      <c r="T899" s="503"/>
      <c r="U899" s="503"/>
      <c r="V899" s="503"/>
      <c r="W899" s="503"/>
      <c r="X899" s="503"/>
      <c r="Y899" s="503"/>
      <c r="Z899" s="503"/>
    </row>
    <row r="900" ht="12.75" customHeight="1">
      <c r="A900" s="503"/>
      <c r="B900" s="503"/>
      <c r="C900" s="503"/>
      <c r="D900" s="503"/>
      <c r="E900" s="503"/>
      <c r="F900" s="503"/>
      <c r="G900" s="503"/>
      <c r="H900" s="503"/>
      <c r="I900" s="503"/>
      <c r="J900" s="503"/>
      <c r="K900" s="503"/>
      <c r="L900" s="503"/>
      <c r="M900" s="503"/>
      <c r="N900" s="503"/>
      <c r="O900" s="503"/>
      <c r="P900" s="503"/>
      <c r="Q900" s="503"/>
      <c r="R900" s="503"/>
      <c r="S900" s="503"/>
      <c r="T900" s="503"/>
      <c r="U900" s="503"/>
      <c r="V900" s="503"/>
      <c r="W900" s="503"/>
      <c r="X900" s="503"/>
      <c r="Y900" s="503"/>
      <c r="Z900" s="503"/>
    </row>
    <row r="901" ht="12.75" customHeight="1">
      <c r="A901" s="503"/>
      <c r="B901" s="503"/>
      <c r="C901" s="503"/>
      <c r="D901" s="503"/>
      <c r="E901" s="503"/>
      <c r="F901" s="503"/>
      <c r="G901" s="503"/>
      <c r="H901" s="503"/>
      <c r="I901" s="503"/>
      <c r="J901" s="503"/>
      <c r="K901" s="503"/>
      <c r="L901" s="503"/>
      <c r="M901" s="503"/>
      <c r="N901" s="503"/>
      <c r="O901" s="503"/>
      <c r="P901" s="503"/>
      <c r="Q901" s="503"/>
      <c r="R901" s="503"/>
      <c r="S901" s="503"/>
      <c r="T901" s="503"/>
      <c r="U901" s="503"/>
      <c r="V901" s="503"/>
      <c r="W901" s="503"/>
      <c r="X901" s="503"/>
      <c r="Y901" s="503"/>
      <c r="Z901" s="503"/>
    </row>
    <row r="902" ht="12.75" customHeight="1">
      <c r="A902" s="503"/>
      <c r="B902" s="503"/>
      <c r="C902" s="503"/>
      <c r="D902" s="503"/>
      <c r="E902" s="503"/>
      <c r="F902" s="503"/>
      <c r="G902" s="503"/>
      <c r="H902" s="503"/>
      <c r="I902" s="503"/>
      <c r="J902" s="503"/>
      <c r="K902" s="503"/>
      <c r="L902" s="503"/>
      <c r="M902" s="503"/>
      <c r="N902" s="503"/>
      <c r="O902" s="503"/>
      <c r="P902" s="503"/>
      <c r="Q902" s="503"/>
      <c r="R902" s="503"/>
      <c r="S902" s="503"/>
      <c r="T902" s="503"/>
      <c r="U902" s="503"/>
      <c r="V902" s="503"/>
      <c r="W902" s="503"/>
      <c r="X902" s="503"/>
      <c r="Y902" s="503"/>
      <c r="Z902" s="503"/>
    </row>
    <row r="903" ht="12.75" customHeight="1">
      <c r="A903" s="503"/>
      <c r="B903" s="503"/>
      <c r="C903" s="503"/>
      <c r="D903" s="503"/>
      <c r="E903" s="503"/>
      <c r="F903" s="503"/>
      <c r="G903" s="503"/>
      <c r="H903" s="503"/>
      <c r="I903" s="503"/>
      <c r="J903" s="503"/>
      <c r="K903" s="503"/>
      <c r="L903" s="503"/>
      <c r="M903" s="503"/>
      <c r="N903" s="503"/>
      <c r="O903" s="503"/>
      <c r="P903" s="503"/>
      <c r="Q903" s="503"/>
      <c r="R903" s="503"/>
      <c r="S903" s="503"/>
      <c r="T903" s="503"/>
      <c r="U903" s="503"/>
      <c r="V903" s="503"/>
      <c r="W903" s="503"/>
      <c r="X903" s="503"/>
      <c r="Y903" s="503"/>
      <c r="Z903" s="503"/>
    </row>
    <row r="904" ht="12.75" customHeight="1">
      <c r="A904" s="503"/>
      <c r="B904" s="503"/>
      <c r="C904" s="503"/>
      <c r="D904" s="503"/>
      <c r="E904" s="503"/>
      <c r="F904" s="503"/>
      <c r="G904" s="503"/>
      <c r="H904" s="503"/>
      <c r="I904" s="503"/>
      <c r="J904" s="503"/>
      <c r="K904" s="503"/>
      <c r="L904" s="503"/>
      <c r="M904" s="503"/>
      <c r="N904" s="503"/>
      <c r="O904" s="503"/>
      <c r="P904" s="503"/>
      <c r="Q904" s="503"/>
      <c r="R904" s="503"/>
      <c r="S904" s="503"/>
      <c r="T904" s="503"/>
      <c r="U904" s="503"/>
      <c r="V904" s="503"/>
      <c r="W904" s="503"/>
      <c r="X904" s="503"/>
      <c r="Y904" s="503"/>
      <c r="Z904" s="503"/>
    </row>
    <row r="905" ht="12.75" customHeight="1">
      <c r="A905" s="503"/>
      <c r="B905" s="503"/>
      <c r="C905" s="503"/>
      <c r="D905" s="503"/>
      <c r="E905" s="503"/>
      <c r="F905" s="503"/>
      <c r="G905" s="503"/>
      <c r="H905" s="503"/>
      <c r="I905" s="503"/>
      <c r="J905" s="503"/>
      <c r="K905" s="503"/>
      <c r="L905" s="503"/>
      <c r="M905" s="503"/>
      <c r="N905" s="503"/>
      <c r="O905" s="503"/>
      <c r="P905" s="503"/>
      <c r="Q905" s="503"/>
      <c r="R905" s="503"/>
      <c r="S905" s="503"/>
      <c r="T905" s="503"/>
      <c r="U905" s="503"/>
      <c r="V905" s="503"/>
      <c r="W905" s="503"/>
      <c r="X905" s="503"/>
      <c r="Y905" s="503"/>
      <c r="Z905" s="503"/>
    </row>
    <row r="906" ht="12.75" customHeight="1">
      <c r="A906" s="503"/>
      <c r="B906" s="503"/>
      <c r="C906" s="503"/>
      <c r="D906" s="503"/>
      <c r="E906" s="503"/>
      <c r="F906" s="503"/>
      <c r="G906" s="503"/>
      <c r="H906" s="503"/>
      <c r="I906" s="503"/>
      <c r="J906" s="503"/>
      <c r="K906" s="503"/>
      <c r="L906" s="503"/>
      <c r="M906" s="503"/>
      <c r="N906" s="503"/>
      <c r="O906" s="503"/>
      <c r="P906" s="503"/>
      <c r="Q906" s="503"/>
      <c r="R906" s="503"/>
      <c r="S906" s="503"/>
      <c r="T906" s="503"/>
      <c r="U906" s="503"/>
      <c r="V906" s="503"/>
      <c r="W906" s="503"/>
      <c r="X906" s="503"/>
      <c r="Y906" s="503"/>
      <c r="Z906" s="503"/>
    </row>
    <row r="907" ht="12.75" customHeight="1">
      <c r="A907" s="503"/>
      <c r="B907" s="503"/>
      <c r="C907" s="503"/>
      <c r="D907" s="503"/>
      <c r="E907" s="503"/>
      <c r="F907" s="503"/>
      <c r="G907" s="503"/>
      <c r="H907" s="503"/>
      <c r="I907" s="503"/>
      <c r="J907" s="503"/>
      <c r="K907" s="503"/>
      <c r="L907" s="503"/>
      <c r="M907" s="503"/>
      <c r="N907" s="503"/>
      <c r="O907" s="503"/>
      <c r="P907" s="503"/>
      <c r="Q907" s="503"/>
      <c r="R907" s="503"/>
      <c r="S907" s="503"/>
      <c r="T907" s="503"/>
      <c r="U907" s="503"/>
      <c r="V907" s="503"/>
      <c r="W907" s="503"/>
      <c r="X907" s="503"/>
      <c r="Y907" s="503"/>
      <c r="Z907" s="503"/>
    </row>
    <row r="908" ht="12.75" customHeight="1">
      <c r="A908" s="503"/>
      <c r="B908" s="503"/>
      <c r="C908" s="503"/>
      <c r="D908" s="503"/>
      <c r="E908" s="503"/>
      <c r="F908" s="503"/>
      <c r="G908" s="503"/>
      <c r="H908" s="503"/>
      <c r="I908" s="503"/>
      <c r="J908" s="503"/>
      <c r="K908" s="503"/>
      <c r="L908" s="503"/>
      <c r="M908" s="503"/>
      <c r="N908" s="503"/>
      <c r="O908" s="503"/>
      <c r="P908" s="503"/>
      <c r="Q908" s="503"/>
      <c r="R908" s="503"/>
      <c r="S908" s="503"/>
      <c r="T908" s="503"/>
      <c r="U908" s="503"/>
      <c r="V908" s="503"/>
      <c r="W908" s="503"/>
      <c r="X908" s="503"/>
      <c r="Y908" s="503"/>
      <c r="Z908" s="503"/>
    </row>
    <row r="909" ht="12.75" customHeight="1">
      <c r="A909" s="503"/>
      <c r="B909" s="503"/>
      <c r="C909" s="503"/>
      <c r="D909" s="503"/>
      <c r="E909" s="503"/>
      <c r="F909" s="503"/>
      <c r="G909" s="503"/>
      <c r="H909" s="503"/>
      <c r="I909" s="503"/>
      <c r="J909" s="503"/>
      <c r="K909" s="503"/>
      <c r="L909" s="503"/>
      <c r="M909" s="503"/>
      <c r="N909" s="503"/>
      <c r="O909" s="503"/>
      <c r="P909" s="503"/>
      <c r="Q909" s="503"/>
      <c r="R909" s="503"/>
      <c r="S909" s="503"/>
      <c r="T909" s="503"/>
      <c r="U909" s="503"/>
      <c r="V909" s="503"/>
      <c r="W909" s="503"/>
      <c r="X909" s="503"/>
      <c r="Y909" s="503"/>
      <c r="Z909" s="503"/>
    </row>
    <row r="910" ht="12.75" customHeight="1">
      <c r="A910" s="503"/>
      <c r="B910" s="503"/>
      <c r="C910" s="503"/>
      <c r="D910" s="503"/>
      <c r="E910" s="503"/>
      <c r="F910" s="503"/>
      <c r="G910" s="503"/>
      <c r="H910" s="503"/>
      <c r="I910" s="503"/>
      <c r="J910" s="503"/>
      <c r="K910" s="503"/>
      <c r="L910" s="503"/>
      <c r="M910" s="503"/>
      <c r="N910" s="503"/>
      <c r="O910" s="503"/>
      <c r="P910" s="503"/>
      <c r="Q910" s="503"/>
      <c r="R910" s="503"/>
      <c r="S910" s="503"/>
      <c r="T910" s="503"/>
      <c r="U910" s="503"/>
      <c r="V910" s="503"/>
      <c r="W910" s="503"/>
      <c r="X910" s="503"/>
      <c r="Y910" s="503"/>
      <c r="Z910" s="503"/>
    </row>
    <row r="911" ht="12.75" customHeight="1">
      <c r="A911" s="503"/>
      <c r="B911" s="503"/>
      <c r="C911" s="503"/>
      <c r="D911" s="503"/>
      <c r="E911" s="503"/>
      <c r="F911" s="503"/>
      <c r="G911" s="503"/>
      <c r="H911" s="503"/>
      <c r="I911" s="503"/>
      <c r="J911" s="503"/>
      <c r="K911" s="503"/>
      <c r="L911" s="503"/>
      <c r="M911" s="503"/>
      <c r="N911" s="503"/>
      <c r="O911" s="503"/>
      <c r="P911" s="503"/>
      <c r="Q911" s="503"/>
      <c r="R911" s="503"/>
      <c r="S911" s="503"/>
      <c r="T911" s="503"/>
      <c r="U911" s="503"/>
      <c r="V911" s="503"/>
      <c r="W911" s="503"/>
      <c r="X911" s="503"/>
      <c r="Y911" s="503"/>
      <c r="Z911" s="503"/>
    </row>
    <row r="912" ht="12.75" customHeight="1">
      <c r="A912" s="503"/>
      <c r="B912" s="503"/>
      <c r="C912" s="503"/>
      <c r="D912" s="503"/>
      <c r="E912" s="503"/>
      <c r="F912" s="503"/>
      <c r="G912" s="503"/>
      <c r="H912" s="503"/>
      <c r="I912" s="503"/>
      <c r="J912" s="503"/>
      <c r="K912" s="503"/>
      <c r="L912" s="503"/>
      <c r="M912" s="503"/>
      <c r="N912" s="503"/>
      <c r="O912" s="503"/>
      <c r="P912" s="503"/>
      <c r="Q912" s="503"/>
      <c r="R912" s="503"/>
      <c r="S912" s="503"/>
      <c r="T912" s="503"/>
      <c r="U912" s="503"/>
      <c r="V912" s="503"/>
      <c r="W912" s="503"/>
      <c r="X912" s="503"/>
      <c r="Y912" s="503"/>
      <c r="Z912" s="503"/>
    </row>
    <row r="913" ht="12.75" customHeight="1">
      <c r="A913" s="503"/>
      <c r="B913" s="503"/>
      <c r="C913" s="503"/>
      <c r="D913" s="503"/>
      <c r="E913" s="503"/>
      <c r="F913" s="503"/>
      <c r="G913" s="503"/>
      <c r="H913" s="503"/>
      <c r="I913" s="503"/>
      <c r="J913" s="503"/>
      <c r="K913" s="503"/>
      <c r="L913" s="503"/>
      <c r="M913" s="503"/>
      <c r="N913" s="503"/>
      <c r="O913" s="503"/>
      <c r="P913" s="503"/>
      <c r="Q913" s="503"/>
      <c r="R913" s="503"/>
      <c r="S913" s="503"/>
      <c r="T913" s="503"/>
      <c r="U913" s="503"/>
      <c r="V913" s="503"/>
      <c r="W913" s="503"/>
      <c r="X913" s="503"/>
      <c r="Y913" s="503"/>
      <c r="Z913" s="503"/>
    </row>
    <row r="914" ht="12.75" customHeight="1">
      <c r="A914" s="503"/>
      <c r="B914" s="503"/>
      <c r="C914" s="503"/>
      <c r="D914" s="503"/>
      <c r="E914" s="503"/>
      <c r="F914" s="503"/>
      <c r="G914" s="503"/>
      <c r="H914" s="503"/>
      <c r="I914" s="503"/>
      <c r="J914" s="503"/>
      <c r="K914" s="503"/>
      <c r="L914" s="503"/>
      <c r="M914" s="503"/>
      <c r="N914" s="503"/>
      <c r="O914" s="503"/>
      <c r="P914" s="503"/>
      <c r="Q914" s="503"/>
      <c r="R914" s="503"/>
      <c r="S914" s="503"/>
      <c r="T914" s="503"/>
      <c r="U914" s="503"/>
      <c r="V914" s="503"/>
      <c r="W914" s="503"/>
      <c r="X914" s="503"/>
      <c r="Y914" s="503"/>
      <c r="Z914" s="503"/>
    </row>
    <row r="915" ht="12.75" customHeight="1">
      <c r="A915" s="503"/>
      <c r="B915" s="503"/>
      <c r="C915" s="503"/>
      <c r="D915" s="503"/>
      <c r="E915" s="503"/>
      <c r="F915" s="503"/>
      <c r="G915" s="503"/>
      <c r="H915" s="503"/>
      <c r="I915" s="503"/>
      <c r="J915" s="503"/>
      <c r="K915" s="503"/>
      <c r="L915" s="503"/>
      <c r="M915" s="503"/>
      <c r="N915" s="503"/>
      <c r="O915" s="503"/>
      <c r="P915" s="503"/>
      <c r="Q915" s="503"/>
      <c r="R915" s="503"/>
      <c r="S915" s="503"/>
      <c r="T915" s="503"/>
      <c r="U915" s="503"/>
      <c r="V915" s="503"/>
      <c r="W915" s="503"/>
      <c r="X915" s="503"/>
      <c r="Y915" s="503"/>
      <c r="Z915" s="503"/>
    </row>
    <row r="916" ht="12.75" customHeight="1">
      <c r="A916" s="503"/>
      <c r="B916" s="503"/>
      <c r="C916" s="503"/>
      <c r="D916" s="503"/>
      <c r="E916" s="503"/>
      <c r="F916" s="503"/>
      <c r="G916" s="503"/>
      <c r="H916" s="503"/>
      <c r="I916" s="503"/>
      <c r="J916" s="503"/>
      <c r="K916" s="503"/>
      <c r="L916" s="503"/>
      <c r="M916" s="503"/>
      <c r="N916" s="503"/>
      <c r="O916" s="503"/>
      <c r="P916" s="503"/>
      <c r="Q916" s="503"/>
      <c r="R916" s="503"/>
      <c r="S916" s="503"/>
      <c r="T916" s="503"/>
      <c r="U916" s="503"/>
      <c r="V916" s="503"/>
      <c r="W916" s="503"/>
      <c r="X916" s="503"/>
      <c r="Y916" s="503"/>
      <c r="Z916" s="503"/>
    </row>
    <row r="917" ht="12.75" customHeight="1">
      <c r="A917" s="503"/>
      <c r="B917" s="503"/>
      <c r="C917" s="503"/>
      <c r="D917" s="503"/>
      <c r="E917" s="503"/>
      <c r="F917" s="503"/>
      <c r="G917" s="503"/>
      <c r="H917" s="503"/>
      <c r="I917" s="503"/>
      <c r="J917" s="503"/>
      <c r="K917" s="503"/>
      <c r="L917" s="503"/>
      <c r="M917" s="503"/>
      <c r="N917" s="503"/>
      <c r="O917" s="503"/>
      <c r="P917" s="503"/>
      <c r="Q917" s="503"/>
      <c r="R917" s="503"/>
      <c r="S917" s="503"/>
      <c r="T917" s="503"/>
      <c r="U917" s="503"/>
      <c r="V917" s="503"/>
      <c r="W917" s="503"/>
      <c r="X917" s="503"/>
      <c r="Y917" s="503"/>
      <c r="Z917" s="503"/>
    </row>
    <row r="918" ht="12.75" customHeight="1">
      <c r="A918" s="503"/>
      <c r="B918" s="503"/>
      <c r="C918" s="503"/>
      <c r="D918" s="503"/>
      <c r="E918" s="503"/>
      <c r="F918" s="503"/>
      <c r="G918" s="503"/>
      <c r="H918" s="503"/>
      <c r="I918" s="503"/>
      <c r="J918" s="503"/>
      <c r="K918" s="503"/>
      <c r="L918" s="503"/>
      <c r="M918" s="503"/>
      <c r="N918" s="503"/>
      <c r="O918" s="503"/>
      <c r="P918" s="503"/>
      <c r="Q918" s="503"/>
      <c r="R918" s="503"/>
      <c r="S918" s="503"/>
      <c r="T918" s="503"/>
      <c r="U918" s="503"/>
      <c r="V918" s="503"/>
      <c r="W918" s="503"/>
      <c r="X918" s="503"/>
      <c r="Y918" s="503"/>
      <c r="Z918" s="503"/>
    </row>
    <row r="919" ht="12.75" customHeight="1">
      <c r="A919" s="503"/>
      <c r="B919" s="503"/>
      <c r="C919" s="503"/>
      <c r="D919" s="503"/>
      <c r="E919" s="503"/>
      <c r="F919" s="503"/>
      <c r="G919" s="503"/>
      <c r="H919" s="503"/>
      <c r="I919" s="503"/>
      <c r="J919" s="503"/>
      <c r="K919" s="503"/>
      <c r="L919" s="503"/>
      <c r="M919" s="503"/>
      <c r="N919" s="503"/>
      <c r="O919" s="503"/>
      <c r="P919" s="503"/>
      <c r="Q919" s="503"/>
      <c r="R919" s="503"/>
      <c r="S919" s="503"/>
      <c r="T919" s="503"/>
      <c r="U919" s="503"/>
      <c r="V919" s="503"/>
      <c r="W919" s="503"/>
      <c r="X919" s="503"/>
      <c r="Y919" s="503"/>
      <c r="Z919" s="503"/>
    </row>
    <row r="920" ht="12.75" customHeight="1">
      <c r="A920" s="503"/>
      <c r="B920" s="503"/>
      <c r="C920" s="503"/>
      <c r="D920" s="503"/>
      <c r="E920" s="503"/>
      <c r="F920" s="503"/>
      <c r="G920" s="503"/>
      <c r="H920" s="503"/>
      <c r="I920" s="503"/>
      <c r="J920" s="503"/>
      <c r="K920" s="503"/>
      <c r="L920" s="503"/>
      <c r="M920" s="503"/>
      <c r="N920" s="503"/>
      <c r="O920" s="503"/>
      <c r="P920" s="503"/>
      <c r="Q920" s="503"/>
      <c r="R920" s="503"/>
      <c r="S920" s="503"/>
      <c r="T920" s="503"/>
      <c r="U920" s="503"/>
      <c r="V920" s="503"/>
      <c r="W920" s="503"/>
      <c r="X920" s="503"/>
      <c r="Y920" s="503"/>
      <c r="Z920" s="503"/>
    </row>
    <row r="921" ht="12.75" customHeight="1">
      <c r="A921" s="503"/>
      <c r="B921" s="503"/>
      <c r="C921" s="503"/>
      <c r="D921" s="503"/>
      <c r="E921" s="503"/>
      <c r="F921" s="503"/>
      <c r="G921" s="503"/>
      <c r="H921" s="503"/>
      <c r="I921" s="503"/>
      <c r="J921" s="503"/>
      <c r="K921" s="503"/>
      <c r="L921" s="503"/>
      <c r="M921" s="503"/>
      <c r="N921" s="503"/>
      <c r="O921" s="503"/>
      <c r="P921" s="503"/>
      <c r="Q921" s="503"/>
      <c r="R921" s="503"/>
      <c r="S921" s="503"/>
      <c r="T921" s="503"/>
      <c r="U921" s="503"/>
      <c r="V921" s="503"/>
      <c r="W921" s="503"/>
      <c r="X921" s="503"/>
      <c r="Y921" s="503"/>
      <c r="Z921" s="503"/>
    </row>
    <row r="922" ht="12.75" customHeight="1">
      <c r="A922" s="503"/>
      <c r="B922" s="503"/>
      <c r="C922" s="503"/>
      <c r="D922" s="503"/>
      <c r="E922" s="503"/>
      <c r="F922" s="503"/>
      <c r="G922" s="503"/>
      <c r="H922" s="503"/>
      <c r="I922" s="503"/>
      <c r="J922" s="503"/>
      <c r="K922" s="503"/>
      <c r="L922" s="503"/>
      <c r="M922" s="503"/>
      <c r="N922" s="503"/>
      <c r="O922" s="503"/>
      <c r="P922" s="503"/>
      <c r="Q922" s="503"/>
      <c r="R922" s="503"/>
      <c r="S922" s="503"/>
      <c r="T922" s="503"/>
      <c r="U922" s="503"/>
      <c r="V922" s="503"/>
      <c r="W922" s="503"/>
      <c r="X922" s="503"/>
      <c r="Y922" s="503"/>
      <c r="Z922" s="503"/>
    </row>
    <row r="923" ht="12.75" customHeight="1">
      <c r="A923" s="503"/>
      <c r="B923" s="503"/>
      <c r="C923" s="503"/>
      <c r="D923" s="503"/>
      <c r="E923" s="503"/>
      <c r="F923" s="503"/>
      <c r="G923" s="503"/>
      <c r="H923" s="503"/>
      <c r="I923" s="503"/>
      <c r="J923" s="503"/>
      <c r="K923" s="503"/>
      <c r="L923" s="503"/>
      <c r="M923" s="503"/>
      <c r="N923" s="503"/>
      <c r="O923" s="503"/>
      <c r="P923" s="503"/>
      <c r="Q923" s="503"/>
      <c r="R923" s="503"/>
      <c r="S923" s="503"/>
      <c r="T923" s="503"/>
      <c r="U923" s="503"/>
      <c r="V923" s="503"/>
      <c r="W923" s="503"/>
      <c r="X923" s="503"/>
      <c r="Y923" s="503"/>
      <c r="Z923" s="503"/>
    </row>
    <row r="924" ht="12.75" customHeight="1">
      <c r="A924" s="503"/>
      <c r="B924" s="503"/>
      <c r="C924" s="503"/>
      <c r="D924" s="503"/>
      <c r="E924" s="503"/>
      <c r="F924" s="503"/>
      <c r="G924" s="503"/>
      <c r="H924" s="503"/>
      <c r="I924" s="503"/>
      <c r="J924" s="503"/>
      <c r="K924" s="503"/>
      <c r="L924" s="503"/>
      <c r="M924" s="503"/>
      <c r="N924" s="503"/>
      <c r="O924" s="503"/>
      <c r="P924" s="503"/>
      <c r="Q924" s="503"/>
      <c r="R924" s="503"/>
      <c r="S924" s="503"/>
      <c r="T924" s="503"/>
      <c r="U924" s="503"/>
      <c r="V924" s="503"/>
      <c r="W924" s="503"/>
      <c r="X924" s="503"/>
      <c r="Y924" s="503"/>
      <c r="Z924" s="503"/>
    </row>
    <row r="925" ht="12.75" customHeight="1">
      <c r="A925" s="503"/>
      <c r="B925" s="503"/>
      <c r="C925" s="503"/>
      <c r="D925" s="503"/>
      <c r="E925" s="503"/>
      <c r="F925" s="503"/>
      <c r="G925" s="503"/>
      <c r="H925" s="503"/>
      <c r="I925" s="503"/>
      <c r="J925" s="503"/>
      <c r="K925" s="503"/>
      <c r="L925" s="503"/>
      <c r="M925" s="503"/>
      <c r="N925" s="503"/>
      <c r="O925" s="503"/>
      <c r="P925" s="503"/>
      <c r="Q925" s="503"/>
      <c r="R925" s="503"/>
      <c r="S925" s="503"/>
      <c r="T925" s="503"/>
      <c r="U925" s="503"/>
      <c r="V925" s="503"/>
      <c r="W925" s="503"/>
      <c r="X925" s="503"/>
      <c r="Y925" s="503"/>
      <c r="Z925" s="503"/>
    </row>
    <row r="926" ht="12.75" customHeight="1">
      <c r="A926" s="503"/>
      <c r="B926" s="503"/>
      <c r="C926" s="503"/>
      <c r="D926" s="503"/>
      <c r="E926" s="503"/>
      <c r="F926" s="503"/>
      <c r="G926" s="503"/>
      <c r="H926" s="503"/>
      <c r="I926" s="503"/>
      <c r="J926" s="503"/>
      <c r="K926" s="503"/>
      <c r="L926" s="503"/>
      <c r="M926" s="503"/>
      <c r="N926" s="503"/>
      <c r="O926" s="503"/>
      <c r="P926" s="503"/>
      <c r="Q926" s="503"/>
      <c r="R926" s="503"/>
      <c r="S926" s="503"/>
      <c r="T926" s="503"/>
      <c r="U926" s="503"/>
      <c r="V926" s="503"/>
      <c r="W926" s="503"/>
      <c r="X926" s="503"/>
      <c r="Y926" s="503"/>
      <c r="Z926" s="503"/>
    </row>
    <row r="927" ht="12.75" customHeight="1">
      <c r="A927" s="503"/>
      <c r="B927" s="503"/>
      <c r="C927" s="503"/>
      <c r="D927" s="503"/>
      <c r="E927" s="503"/>
      <c r="F927" s="503"/>
      <c r="G927" s="503"/>
      <c r="H927" s="503"/>
      <c r="I927" s="503"/>
      <c r="J927" s="503"/>
      <c r="K927" s="503"/>
      <c r="L927" s="503"/>
      <c r="M927" s="503"/>
      <c r="N927" s="503"/>
      <c r="O927" s="503"/>
      <c r="P927" s="503"/>
      <c r="Q927" s="503"/>
      <c r="R927" s="503"/>
      <c r="S927" s="503"/>
      <c r="T927" s="503"/>
      <c r="U927" s="503"/>
      <c r="V927" s="503"/>
      <c r="W927" s="503"/>
      <c r="X927" s="503"/>
      <c r="Y927" s="503"/>
      <c r="Z927" s="503"/>
    </row>
    <row r="928" ht="12.75" customHeight="1">
      <c r="A928" s="503"/>
      <c r="B928" s="503"/>
      <c r="C928" s="503"/>
      <c r="D928" s="503"/>
      <c r="E928" s="503"/>
      <c r="F928" s="503"/>
      <c r="G928" s="503"/>
      <c r="H928" s="503"/>
      <c r="I928" s="503"/>
      <c r="J928" s="503"/>
      <c r="K928" s="503"/>
      <c r="L928" s="503"/>
      <c r="M928" s="503"/>
      <c r="N928" s="503"/>
      <c r="O928" s="503"/>
      <c r="P928" s="503"/>
      <c r="Q928" s="503"/>
      <c r="R928" s="503"/>
      <c r="S928" s="503"/>
      <c r="T928" s="503"/>
      <c r="U928" s="503"/>
      <c r="V928" s="503"/>
      <c r="W928" s="503"/>
      <c r="X928" s="503"/>
      <c r="Y928" s="503"/>
      <c r="Z928" s="503"/>
    </row>
    <row r="929" ht="12.75" customHeight="1">
      <c r="A929" s="503"/>
      <c r="B929" s="503"/>
      <c r="C929" s="503"/>
      <c r="D929" s="503"/>
      <c r="E929" s="503"/>
      <c r="F929" s="503"/>
      <c r="G929" s="503"/>
      <c r="H929" s="503"/>
      <c r="I929" s="503"/>
      <c r="J929" s="503"/>
      <c r="K929" s="503"/>
      <c r="L929" s="503"/>
      <c r="M929" s="503"/>
      <c r="N929" s="503"/>
      <c r="O929" s="503"/>
      <c r="P929" s="503"/>
      <c r="Q929" s="503"/>
      <c r="R929" s="503"/>
      <c r="S929" s="503"/>
      <c r="T929" s="503"/>
      <c r="U929" s="503"/>
      <c r="V929" s="503"/>
      <c r="W929" s="503"/>
      <c r="X929" s="503"/>
      <c r="Y929" s="503"/>
      <c r="Z929" s="503"/>
    </row>
    <row r="930" ht="12.75" customHeight="1">
      <c r="A930" s="503"/>
      <c r="B930" s="503"/>
      <c r="C930" s="503"/>
      <c r="D930" s="503"/>
      <c r="E930" s="503"/>
      <c r="F930" s="503"/>
      <c r="G930" s="503"/>
      <c r="H930" s="503"/>
      <c r="I930" s="503"/>
      <c r="J930" s="503"/>
      <c r="K930" s="503"/>
      <c r="L930" s="503"/>
      <c r="M930" s="503"/>
      <c r="N930" s="503"/>
      <c r="O930" s="503"/>
      <c r="P930" s="503"/>
      <c r="Q930" s="503"/>
      <c r="R930" s="503"/>
      <c r="S930" s="503"/>
      <c r="T930" s="503"/>
      <c r="U930" s="503"/>
      <c r="V930" s="503"/>
      <c r="W930" s="503"/>
      <c r="X930" s="503"/>
      <c r="Y930" s="503"/>
      <c r="Z930" s="503"/>
    </row>
    <row r="931" ht="12.75" customHeight="1">
      <c r="A931" s="503"/>
      <c r="B931" s="503"/>
      <c r="C931" s="503"/>
      <c r="D931" s="503"/>
      <c r="E931" s="503"/>
      <c r="F931" s="503"/>
      <c r="G931" s="503"/>
      <c r="H931" s="503"/>
      <c r="I931" s="503"/>
      <c r="J931" s="503"/>
      <c r="K931" s="503"/>
      <c r="L931" s="503"/>
      <c r="M931" s="503"/>
      <c r="N931" s="503"/>
      <c r="O931" s="503"/>
      <c r="P931" s="503"/>
      <c r="Q931" s="503"/>
      <c r="R931" s="503"/>
      <c r="S931" s="503"/>
      <c r="T931" s="503"/>
      <c r="U931" s="503"/>
      <c r="V931" s="503"/>
      <c r="W931" s="503"/>
      <c r="X931" s="503"/>
      <c r="Y931" s="503"/>
      <c r="Z931" s="503"/>
    </row>
    <row r="932" ht="12.75" customHeight="1">
      <c r="A932" s="503"/>
      <c r="B932" s="503"/>
      <c r="C932" s="503"/>
      <c r="D932" s="503"/>
      <c r="E932" s="503"/>
      <c r="F932" s="503"/>
      <c r="G932" s="503"/>
      <c r="H932" s="503"/>
      <c r="I932" s="503"/>
      <c r="J932" s="503"/>
      <c r="K932" s="503"/>
      <c r="L932" s="503"/>
      <c r="M932" s="503"/>
      <c r="N932" s="503"/>
      <c r="O932" s="503"/>
      <c r="P932" s="503"/>
      <c r="Q932" s="503"/>
      <c r="R932" s="503"/>
      <c r="S932" s="503"/>
      <c r="T932" s="503"/>
      <c r="U932" s="503"/>
      <c r="V932" s="503"/>
      <c r="W932" s="503"/>
      <c r="X932" s="503"/>
      <c r="Y932" s="503"/>
      <c r="Z932" s="503"/>
    </row>
    <row r="933" ht="12.75" customHeight="1">
      <c r="A933" s="503"/>
      <c r="B933" s="503"/>
      <c r="C933" s="503"/>
      <c r="D933" s="503"/>
      <c r="E933" s="503"/>
      <c r="F933" s="503"/>
      <c r="G933" s="503"/>
      <c r="H933" s="503"/>
      <c r="I933" s="503"/>
      <c r="J933" s="503"/>
      <c r="K933" s="503"/>
      <c r="L933" s="503"/>
      <c r="M933" s="503"/>
      <c r="N933" s="503"/>
      <c r="O933" s="503"/>
      <c r="P933" s="503"/>
      <c r="Q933" s="503"/>
      <c r="R933" s="503"/>
      <c r="S933" s="503"/>
      <c r="T933" s="503"/>
      <c r="U933" s="503"/>
      <c r="V933" s="503"/>
      <c r="W933" s="503"/>
      <c r="X933" s="503"/>
      <c r="Y933" s="503"/>
      <c r="Z933" s="503"/>
    </row>
    <row r="934" ht="12.75" customHeight="1">
      <c r="A934" s="503"/>
      <c r="B934" s="503"/>
      <c r="C934" s="503"/>
      <c r="D934" s="503"/>
      <c r="E934" s="503"/>
      <c r="F934" s="503"/>
      <c r="G934" s="503"/>
      <c r="H934" s="503"/>
      <c r="I934" s="503"/>
      <c r="J934" s="503"/>
      <c r="K934" s="503"/>
      <c r="L934" s="503"/>
      <c r="M934" s="503"/>
      <c r="N934" s="503"/>
      <c r="O934" s="503"/>
      <c r="P934" s="503"/>
      <c r="Q934" s="503"/>
      <c r="R934" s="503"/>
      <c r="S934" s="503"/>
      <c r="T934" s="503"/>
      <c r="U934" s="503"/>
      <c r="V934" s="503"/>
      <c r="W934" s="503"/>
      <c r="X934" s="503"/>
      <c r="Y934" s="503"/>
      <c r="Z934" s="503"/>
    </row>
    <row r="935" ht="12.75" customHeight="1">
      <c r="A935" s="503"/>
      <c r="B935" s="503"/>
      <c r="C935" s="503"/>
      <c r="D935" s="503"/>
      <c r="E935" s="503"/>
      <c r="F935" s="503"/>
      <c r="G935" s="503"/>
      <c r="H935" s="503"/>
      <c r="I935" s="503"/>
      <c r="J935" s="503"/>
      <c r="K935" s="503"/>
      <c r="L935" s="503"/>
      <c r="M935" s="503"/>
      <c r="N935" s="503"/>
      <c r="O935" s="503"/>
      <c r="P935" s="503"/>
      <c r="Q935" s="503"/>
      <c r="R935" s="503"/>
      <c r="S935" s="503"/>
      <c r="T935" s="503"/>
      <c r="U935" s="503"/>
      <c r="V935" s="503"/>
      <c r="W935" s="503"/>
      <c r="X935" s="503"/>
      <c r="Y935" s="503"/>
      <c r="Z935" s="503"/>
    </row>
    <row r="936" ht="12.75" customHeight="1">
      <c r="A936" s="503"/>
      <c r="B936" s="503"/>
      <c r="C936" s="503"/>
      <c r="D936" s="503"/>
      <c r="E936" s="503"/>
      <c r="F936" s="503"/>
      <c r="G936" s="503"/>
      <c r="H936" s="503"/>
      <c r="I936" s="503"/>
      <c r="J936" s="503"/>
      <c r="K936" s="503"/>
      <c r="L936" s="503"/>
      <c r="M936" s="503"/>
      <c r="N936" s="503"/>
      <c r="O936" s="503"/>
      <c r="P936" s="503"/>
      <c r="Q936" s="503"/>
      <c r="R936" s="503"/>
      <c r="S936" s="503"/>
      <c r="T936" s="503"/>
      <c r="U936" s="503"/>
      <c r="V936" s="503"/>
      <c r="W936" s="503"/>
      <c r="X936" s="503"/>
      <c r="Y936" s="503"/>
      <c r="Z936" s="503"/>
    </row>
    <row r="937" ht="12.75" customHeight="1">
      <c r="A937" s="503"/>
      <c r="B937" s="503"/>
      <c r="C937" s="503"/>
      <c r="D937" s="503"/>
      <c r="E937" s="503"/>
      <c r="F937" s="503"/>
      <c r="G937" s="503"/>
      <c r="H937" s="503"/>
      <c r="I937" s="503"/>
      <c r="J937" s="503"/>
      <c r="K937" s="503"/>
      <c r="L937" s="503"/>
      <c r="M937" s="503"/>
      <c r="N937" s="503"/>
      <c r="O937" s="503"/>
      <c r="P937" s="503"/>
      <c r="Q937" s="503"/>
      <c r="R937" s="503"/>
      <c r="S937" s="503"/>
      <c r="T937" s="503"/>
      <c r="U937" s="503"/>
      <c r="V937" s="503"/>
      <c r="W937" s="503"/>
      <c r="X937" s="503"/>
      <c r="Y937" s="503"/>
      <c r="Z937" s="503"/>
    </row>
    <row r="938" ht="12.75" customHeight="1">
      <c r="A938" s="503"/>
      <c r="B938" s="503"/>
      <c r="C938" s="503"/>
      <c r="D938" s="503"/>
      <c r="E938" s="503"/>
      <c r="F938" s="503"/>
      <c r="G938" s="503"/>
      <c r="H938" s="503"/>
      <c r="I938" s="503"/>
      <c r="J938" s="503"/>
      <c r="K938" s="503"/>
      <c r="L938" s="503"/>
      <c r="M938" s="503"/>
      <c r="N938" s="503"/>
      <c r="O938" s="503"/>
      <c r="P938" s="503"/>
      <c r="Q938" s="503"/>
      <c r="R938" s="503"/>
      <c r="S938" s="503"/>
      <c r="T938" s="503"/>
      <c r="U938" s="503"/>
      <c r="V938" s="503"/>
      <c r="W938" s="503"/>
      <c r="X938" s="503"/>
      <c r="Y938" s="503"/>
      <c r="Z938" s="503"/>
    </row>
    <row r="939" ht="12.75" customHeight="1">
      <c r="A939" s="503"/>
      <c r="B939" s="503"/>
      <c r="C939" s="503"/>
      <c r="D939" s="503"/>
      <c r="E939" s="503"/>
      <c r="F939" s="503"/>
      <c r="G939" s="503"/>
      <c r="H939" s="503"/>
      <c r="I939" s="503"/>
      <c r="J939" s="503"/>
      <c r="K939" s="503"/>
      <c r="L939" s="503"/>
      <c r="M939" s="503"/>
      <c r="N939" s="503"/>
      <c r="O939" s="503"/>
      <c r="P939" s="503"/>
      <c r="Q939" s="503"/>
      <c r="R939" s="503"/>
      <c r="S939" s="503"/>
      <c r="T939" s="503"/>
      <c r="U939" s="503"/>
      <c r="V939" s="503"/>
      <c r="W939" s="503"/>
      <c r="X939" s="503"/>
      <c r="Y939" s="503"/>
      <c r="Z939" s="503"/>
    </row>
    <row r="940" ht="12.75" customHeight="1">
      <c r="A940" s="503"/>
      <c r="B940" s="503"/>
      <c r="C940" s="503"/>
      <c r="D940" s="503"/>
      <c r="E940" s="503"/>
      <c r="F940" s="503"/>
      <c r="G940" s="503"/>
      <c r="H940" s="503"/>
      <c r="I940" s="503"/>
      <c r="J940" s="503"/>
      <c r="K940" s="503"/>
      <c r="L940" s="503"/>
      <c r="M940" s="503"/>
      <c r="N940" s="503"/>
      <c r="O940" s="503"/>
      <c r="P940" s="503"/>
      <c r="Q940" s="503"/>
      <c r="R940" s="503"/>
      <c r="S940" s="503"/>
      <c r="T940" s="503"/>
      <c r="U940" s="503"/>
      <c r="V940" s="503"/>
      <c r="W940" s="503"/>
      <c r="X940" s="503"/>
      <c r="Y940" s="503"/>
      <c r="Z940" s="503"/>
    </row>
    <row r="941" ht="12.75" customHeight="1">
      <c r="A941" s="503"/>
      <c r="B941" s="503"/>
      <c r="C941" s="503"/>
      <c r="D941" s="503"/>
      <c r="E941" s="503"/>
      <c r="F941" s="503"/>
      <c r="G941" s="503"/>
      <c r="H941" s="503"/>
      <c r="I941" s="503"/>
      <c r="J941" s="503"/>
      <c r="K941" s="503"/>
      <c r="L941" s="503"/>
      <c r="M941" s="503"/>
      <c r="N941" s="503"/>
      <c r="O941" s="503"/>
      <c r="P941" s="503"/>
      <c r="Q941" s="503"/>
      <c r="R941" s="503"/>
      <c r="S941" s="503"/>
      <c r="T941" s="503"/>
      <c r="U941" s="503"/>
      <c r="V941" s="503"/>
      <c r="W941" s="503"/>
      <c r="X941" s="503"/>
      <c r="Y941" s="503"/>
      <c r="Z941" s="503"/>
    </row>
    <row r="942" ht="12.75" customHeight="1">
      <c r="A942" s="503"/>
      <c r="B942" s="503"/>
      <c r="C942" s="503"/>
      <c r="D942" s="503"/>
      <c r="E942" s="503"/>
      <c r="F942" s="503"/>
      <c r="G942" s="503"/>
      <c r="H942" s="503"/>
      <c r="I942" s="503"/>
      <c r="J942" s="503"/>
      <c r="K942" s="503"/>
      <c r="L942" s="503"/>
      <c r="M942" s="503"/>
      <c r="N942" s="503"/>
      <c r="O942" s="503"/>
      <c r="P942" s="503"/>
      <c r="Q942" s="503"/>
      <c r="R942" s="503"/>
      <c r="S942" s="503"/>
      <c r="T942" s="503"/>
      <c r="U942" s="503"/>
      <c r="V942" s="503"/>
      <c r="W942" s="503"/>
      <c r="X942" s="503"/>
      <c r="Y942" s="503"/>
      <c r="Z942" s="503"/>
    </row>
    <row r="943" ht="12.75" customHeight="1">
      <c r="A943" s="503"/>
      <c r="B943" s="503"/>
      <c r="C943" s="503"/>
      <c r="D943" s="503"/>
      <c r="E943" s="503"/>
      <c r="F943" s="503"/>
      <c r="G943" s="503"/>
      <c r="H943" s="503"/>
      <c r="I943" s="503"/>
      <c r="J943" s="503"/>
      <c r="K943" s="503"/>
      <c r="L943" s="503"/>
      <c r="M943" s="503"/>
      <c r="N943" s="503"/>
      <c r="O943" s="503"/>
      <c r="P943" s="503"/>
      <c r="Q943" s="503"/>
      <c r="R943" s="503"/>
      <c r="S943" s="503"/>
      <c r="T943" s="503"/>
      <c r="U943" s="503"/>
      <c r="V943" s="503"/>
      <c r="W943" s="503"/>
      <c r="X943" s="503"/>
      <c r="Y943" s="503"/>
      <c r="Z943" s="503"/>
    </row>
    <row r="944" ht="12.75" customHeight="1">
      <c r="A944" s="503"/>
      <c r="B944" s="503"/>
      <c r="C944" s="503"/>
      <c r="D944" s="503"/>
      <c r="E944" s="503"/>
      <c r="F944" s="503"/>
      <c r="G944" s="503"/>
      <c r="H944" s="503"/>
      <c r="I944" s="503"/>
      <c r="J944" s="503"/>
      <c r="K944" s="503"/>
      <c r="L944" s="503"/>
      <c r="M944" s="503"/>
      <c r="N944" s="503"/>
      <c r="O944" s="503"/>
      <c r="P944" s="503"/>
      <c r="Q944" s="503"/>
      <c r="R944" s="503"/>
      <c r="S944" s="503"/>
      <c r="T944" s="503"/>
      <c r="U944" s="503"/>
      <c r="V944" s="503"/>
      <c r="W944" s="503"/>
      <c r="X944" s="503"/>
      <c r="Y944" s="503"/>
      <c r="Z944" s="503"/>
    </row>
    <row r="945" ht="12.75" customHeight="1">
      <c r="A945" s="503"/>
      <c r="B945" s="503"/>
      <c r="C945" s="503"/>
      <c r="D945" s="503"/>
      <c r="E945" s="503"/>
      <c r="F945" s="503"/>
      <c r="G945" s="503"/>
      <c r="H945" s="503"/>
      <c r="I945" s="503"/>
      <c r="J945" s="503"/>
      <c r="K945" s="503"/>
      <c r="L945" s="503"/>
      <c r="M945" s="503"/>
      <c r="N945" s="503"/>
      <c r="O945" s="503"/>
      <c r="P945" s="503"/>
      <c r="Q945" s="503"/>
      <c r="R945" s="503"/>
      <c r="S945" s="503"/>
      <c r="T945" s="503"/>
      <c r="U945" s="503"/>
      <c r="V945" s="503"/>
      <c r="W945" s="503"/>
      <c r="X945" s="503"/>
      <c r="Y945" s="503"/>
      <c r="Z945" s="503"/>
    </row>
    <row r="946" ht="12.75" customHeight="1">
      <c r="A946" s="503"/>
      <c r="B946" s="503"/>
      <c r="C946" s="503"/>
      <c r="D946" s="503"/>
      <c r="E946" s="503"/>
      <c r="F946" s="503"/>
      <c r="G946" s="503"/>
      <c r="H946" s="503"/>
      <c r="I946" s="503"/>
      <c r="J946" s="503"/>
      <c r="K946" s="503"/>
      <c r="L946" s="503"/>
      <c r="M946" s="503"/>
      <c r="N946" s="503"/>
      <c r="O946" s="503"/>
      <c r="P946" s="503"/>
      <c r="Q946" s="503"/>
      <c r="R946" s="503"/>
      <c r="S946" s="503"/>
      <c r="T946" s="503"/>
      <c r="U946" s="503"/>
      <c r="V946" s="503"/>
      <c r="W946" s="503"/>
      <c r="X946" s="503"/>
      <c r="Y946" s="503"/>
      <c r="Z946" s="503"/>
    </row>
    <row r="947" ht="12.75" customHeight="1">
      <c r="A947" s="503"/>
      <c r="B947" s="503"/>
      <c r="C947" s="503"/>
      <c r="D947" s="503"/>
      <c r="E947" s="503"/>
      <c r="F947" s="503"/>
      <c r="G947" s="503"/>
      <c r="H947" s="503"/>
      <c r="I947" s="503"/>
      <c r="J947" s="503"/>
      <c r="K947" s="503"/>
      <c r="L947" s="503"/>
      <c r="M947" s="503"/>
      <c r="N947" s="503"/>
      <c r="O947" s="503"/>
      <c r="P947" s="503"/>
      <c r="Q947" s="503"/>
      <c r="R947" s="503"/>
      <c r="S947" s="503"/>
      <c r="T947" s="503"/>
      <c r="U947" s="503"/>
      <c r="V947" s="503"/>
      <c r="W947" s="503"/>
      <c r="X947" s="503"/>
      <c r="Y947" s="503"/>
      <c r="Z947" s="503"/>
    </row>
    <row r="948" ht="12.75" customHeight="1">
      <c r="A948" s="503"/>
      <c r="B948" s="503"/>
      <c r="C948" s="503"/>
      <c r="D948" s="503"/>
      <c r="E948" s="503"/>
      <c r="F948" s="503"/>
      <c r="G948" s="503"/>
      <c r="H948" s="503"/>
      <c r="I948" s="503"/>
      <c r="J948" s="503"/>
      <c r="K948" s="503"/>
      <c r="L948" s="503"/>
      <c r="M948" s="503"/>
      <c r="N948" s="503"/>
      <c r="O948" s="503"/>
      <c r="P948" s="503"/>
      <c r="Q948" s="503"/>
      <c r="R948" s="503"/>
      <c r="S948" s="503"/>
      <c r="T948" s="503"/>
      <c r="U948" s="503"/>
      <c r="V948" s="503"/>
      <c r="W948" s="503"/>
      <c r="X948" s="503"/>
      <c r="Y948" s="503"/>
      <c r="Z948" s="503"/>
    </row>
    <row r="949" ht="12.75" customHeight="1">
      <c r="A949" s="503"/>
      <c r="B949" s="503"/>
      <c r="C949" s="503"/>
      <c r="D949" s="503"/>
      <c r="E949" s="503"/>
      <c r="F949" s="503"/>
      <c r="G949" s="503"/>
      <c r="H949" s="503"/>
      <c r="I949" s="503"/>
      <c r="J949" s="503"/>
      <c r="K949" s="503"/>
      <c r="L949" s="503"/>
      <c r="M949" s="503"/>
      <c r="N949" s="503"/>
      <c r="O949" s="503"/>
      <c r="P949" s="503"/>
      <c r="Q949" s="503"/>
      <c r="R949" s="503"/>
      <c r="S949" s="503"/>
      <c r="T949" s="503"/>
      <c r="U949" s="503"/>
      <c r="V949" s="503"/>
      <c r="W949" s="503"/>
      <c r="X949" s="503"/>
      <c r="Y949" s="503"/>
      <c r="Z949" s="503"/>
    </row>
    <row r="950" ht="12.75" customHeight="1">
      <c r="A950" s="503"/>
      <c r="B950" s="503"/>
      <c r="C950" s="503"/>
      <c r="D950" s="503"/>
      <c r="E950" s="503"/>
      <c r="F950" s="503"/>
      <c r="G950" s="503"/>
      <c r="H950" s="503"/>
      <c r="I950" s="503"/>
      <c r="J950" s="503"/>
      <c r="K950" s="503"/>
      <c r="L950" s="503"/>
      <c r="M950" s="503"/>
      <c r="N950" s="503"/>
      <c r="O950" s="503"/>
      <c r="P950" s="503"/>
      <c r="Q950" s="503"/>
      <c r="R950" s="503"/>
      <c r="S950" s="503"/>
      <c r="T950" s="503"/>
      <c r="U950" s="503"/>
      <c r="V950" s="503"/>
      <c r="W950" s="503"/>
      <c r="X950" s="503"/>
      <c r="Y950" s="503"/>
      <c r="Z950" s="503"/>
    </row>
    <row r="951" ht="12.75" customHeight="1">
      <c r="A951" s="503"/>
      <c r="B951" s="503"/>
      <c r="C951" s="503"/>
      <c r="D951" s="503"/>
      <c r="E951" s="503"/>
      <c r="F951" s="503"/>
      <c r="G951" s="503"/>
      <c r="H951" s="503"/>
      <c r="I951" s="503"/>
      <c r="J951" s="503"/>
      <c r="K951" s="503"/>
      <c r="L951" s="503"/>
      <c r="M951" s="503"/>
      <c r="N951" s="503"/>
      <c r="O951" s="503"/>
      <c r="P951" s="503"/>
      <c r="Q951" s="503"/>
      <c r="R951" s="503"/>
      <c r="S951" s="503"/>
      <c r="T951" s="503"/>
      <c r="U951" s="503"/>
      <c r="V951" s="503"/>
      <c r="W951" s="503"/>
      <c r="X951" s="503"/>
      <c r="Y951" s="503"/>
      <c r="Z951" s="503"/>
    </row>
    <row r="952" ht="12.75" customHeight="1">
      <c r="A952" s="503"/>
      <c r="B952" s="503"/>
      <c r="C952" s="503"/>
      <c r="D952" s="503"/>
      <c r="E952" s="503"/>
      <c r="F952" s="503"/>
      <c r="G952" s="503"/>
      <c r="H952" s="503"/>
      <c r="I952" s="503"/>
      <c r="J952" s="503"/>
      <c r="K952" s="503"/>
      <c r="L952" s="503"/>
      <c r="M952" s="503"/>
      <c r="N952" s="503"/>
      <c r="O952" s="503"/>
      <c r="P952" s="503"/>
      <c r="Q952" s="503"/>
      <c r="R952" s="503"/>
      <c r="S952" s="503"/>
      <c r="T952" s="503"/>
      <c r="U952" s="503"/>
      <c r="V952" s="503"/>
      <c r="W952" s="503"/>
      <c r="X952" s="503"/>
      <c r="Y952" s="503"/>
      <c r="Z952" s="503"/>
    </row>
    <row r="953" ht="12.75" customHeight="1">
      <c r="A953" s="503"/>
      <c r="B953" s="503"/>
      <c r="C953" s="503"/>
      <c r="D953" s="503"/>
      <c r="E953" s="503"/>
      <c r="F953" s="503"/>
      <c r="G953" s="503"/>
      <c r="H953" s="503"/>
      <c r="I953" s="503"/>
      <c r="J953" s="503"/>
      <c r="K953" s="503"/>
      <c r="L953" s="503"/>
      <c r="M953" s="503"/>
      <c r="N953" s="503"/>
      <c r="O953" s="503"/>
      <c r="P953" s="503"/>
      <c r="Q953" s="503"/>
      <c r="R953" s="503"/>
      <c r="S953" s="503"/>
      <c r="T953" s="503"/>
      <c r="U953" s="503"/>
      <c r="V953" s="503"/>
      <c r="W953" s="503"/>
      <c r="X953" s="503"/>
      <c r="Y953" s="503"/>
      <c r="Z953" s="503"/>
    </row>
    <row r="954" ht="12.75" customHeight="1">
      <c r="A954" s="503"/>
      <c r="B954" s="503"/>
      <c r="C954" s="503"/>
      <c r="D954" s="503"/>
      <c r="E954" s="503"/>
      <c r="F954" s="503"/>
      <c r="G954" s="503"/>
      <c r="H954" s="503"/>
      <c r="I954" s="503"/>
      <c r="J954" s="503"/>
      <c r="K954" s="503"/>
      <c r="L954" s="503"/>
      <c r="M954" s="503"/>
      <c r="N954" s="503"/>
      <c r="O954" s="503"/>
      <c r="P954" s="503"/>
      <c r="Q954" s="503"/>
      <c r="R954" s="503"/>
      <c r="S954" s="503"/>
      <c r="T954" s="503"/>
      <c r="U954" s="503"/>
      <c r="V954" s="503"/>
      <c r="W954" s="503"/>
      <c r="X954" s="503"/>
      <c r="Y954" s="503"/>
      <c r="Z954" s="503"/>
    </row>
    <row r="955" ht="12.75" customHeight="1">
      <c r="A955" s="503"/>
      <c r="B955" s="503"/>
      <c r="C955" s="503"/>
      <c r="D955" s="503"/>
      <c r="E955" s="503"/>
      <c r="F955" s="503"/>
      <c r="G955" s="503"/>
      <c r="H955" s="503"/>
      <c r="I955" s="503"/>
      <c r="J955" s="503"/>
      <c r="K955" s="503"/>
      <c r="L955" s="503"/>
      <c r="M955" s="503"/>
      <c r="N955" s="503"/>
      <c r="O955" s="503"/>
      <c r="P955" s="503"/>
      <c r="Q955" s="503"/>
      <c r="R955" s="503"/>
      <c r="S955" s="503"/>
      <c r="T955" s="503"/>
      <c r="U955" s="503"/>
      <c r="V955" s="503"/>
      <c r="W955" s="503"/>
      <c r="X955" s="503"/>
      <c r="Y955" s="503"/>
      <c r="Z955" s="503"/>
    </row>
    <row r="956" ht="12.75" customHeight="1">
      <c r="A956" s="503"/>
      <c r="B956" s="503"/>
      <c r="C956" s="503"/>
      <c r="D956" s="503"/>
      <c r="E956" s="503"/>
      <c r="F956" s="503"/>
      <c r="G956" s="503"/>
      <c r="H956" s="503"/>
      <c r="I956" s="503"/>
      <c r="J956" s="503"/>
      <c r="K956" s="503"/>
      <c r="L956" s="503"/>
      <c r="M956" s="503"/>
      <c r="N956" s="503"/>
      <c r="O956" s="503"/>
      <c r="P956" s="503"/>
      <c r="Q956" s="503"/>
      <c r="R956" s="503"/>
      <c r="S956" s="503"/>
      <c r="T956" s="503"/>
      <c r="U956" s="503"/>
      <c r="V956" s="503"/>
      <c r="W956" s="503"/>
      <c r="X956" s="503"/>
      <c r="Y956" s="503"/>
      <c r="Z956" s="503"/>
    </row>
    <row r="957" ht="12.75" customHeight="1">
      <c r="A957" s="503"/>
      <c r="B957" s="503"/>
      <c r="C957" s="503"/>
      <c r="D957" s="503"/>
      <c r="E957" s="503"/>
      <c r="F957" s="503"/>
      <c r="G957" s="503"/>
      <c r="H957" s="503"/>
      <c r="I957" s="503"/>
      <c r="J957" s="503"/>
      <c r="K957" s="503"/>
      <c r="L957" s="503"/>
      <c r="M957" s="503"/>
      <c r="N957" s="503"/>
      <c r="O957" s="503"/>
      <c r="P957" s="503"/>
      <c r="Q957" s="503"/>
      <c r="R957" s="503"/>
      <c r="S957" s="503"/>
      <c r="T957" s="503"/>
      <c r="U957" s="503"/>
      <c r="V957" s="503"/>
      <c r="W957" s="503"/>
      <c r="X957" s="503"/>
      <c r="Y957" s="503"/>
      <c r="Z957" s="503"/>
    </row>
    <row r="958" ht="12.75" customHeight="1">
      <c r="A958" s="503"/>
      <c r="B958" s="503"/>
      <c r="C958" s="503"/>
      <c r="D958" s="503"/>
      <c r="E958" s="503"/>
      <c r="F958" s="503"/>
      <c r="G958" s="503"/>
      <c r="H958" s="503"/>
      <c r="I958" s="503"/>
      <c r="J958" s="503"/>
      <c r="K958" s="503"/>
      <c r="L958" s="503"/>
      <c r="M958" s="503"/>
      <c r="N958" s="503"/>
      <c r="O958" s="503"/>
      <c r="P958" s="503"/>
      <c r="Q958" s="503"/>
      <c r="R958" s="503"/>
      <c r="S958" s="503"/>
      <c r="T958" s="503"/>
      <c r="U958" s="503"/>
      <c r="V958" s="503"/>
      <c r="W958" s="503"/>
      <c r="X958" s="503"/>
      <c r="Y958" s="503"/>
      <c r="Z958" s="503"/>
    </row>
    <row r="959" ht="12.75" customHeight="1">
      <c r="A959" s="503"/>
      <c r="B959" s="503"/>
      <c r="C959" s="503"/>
      <c r="D959" s="503"/>
      <c r="E959" s="503"/>
      <c r="F959" s="503"/>
      <c r="G959" s="503"/>
      <c r="H959" s="503"/>
      <c r="I959" s="503"/>
      <c r="J959" s="503"/>
      <c r="K959" s="503"/>
      <c r="L959" s="503"/>
      <c r="M959" s="503"/>
      <c r="N959" s="503"/>
      <c r="O959" s="503"/>
      <c r="P959" s="503"/>
      <c r="Q959" s="503"/>
      <c r="R959" s="503"/>
      <c r="S959" s="503"/>
      <c r="T959" s="503"/>
      <c r="U959" s="503"/>
      <c r="V959" s="503"/>
      <c r="W959" s="503"/>
      <c r="X959" s="503"/>
      <c r="Y959" s="503"/>
      <c r="Z959" s="503"/>
    </row>
    <row r="960" ht="12.75" customHeight="1">
      <c r="A960" s="503"/>
      <c r="B960" s="503"/>
      <c r="C960" s="503"/>
      <c r="D960" s="503"/>
      <c r="E960" s="503"/>
      <c r="F960" s="503"/>
      <c r="G960" s="503"/>
      <c r="H960" s="503"/>
      <c r="I960" s="503"/>
      <c r="J960" s="503"/>
      <c r="K960" s="503"/>
      <c r="L960" s="503"/>
      <c r="M960" s="503"/>
      <c r="N960" s="503"/>
      <c r="O960" s="503"/>
      <c r="P960" s="503"/>
      <c r="Q960" s="503"/>
      <c r="R960" s="503"/>
      <c r="S960" s="503"/>
      <c r="T960" s="503"/>
      <c r="U960" s="503"/>
      <c r="V960" s="503"/>
      <c r="W960" s="503"/>
      <c r="X960" s="503"/>
      <c r="Y960" s="503"/>
      <c r="Z960" s="503"/>
    </row>
    <row r="961" ht="12.75" customHeight="1">
      <c r="A961" s="503"/>
      <c r="B961" s="503"/>
      <c r="C961" s="503"/>
      <c r="D961" s="503"/>
      <c r="E961" s="503"/>
      <c r="F961" s="503"/>
      <c r="G961" s="503"/>
      <c r="H961" s="503"/>
      <c r="I961" s="503"/>
      <c r="J961" s="503"/>
      <c r="K961" s="503"/>
      <c r="L961" s="503"/>
      <c r="M961" s="503"/>
      <c r="N961" s="503"/>
      <c r="O961" s="503"/>
      <c r="P961" s="503"/>
      <c r="Q961" s="503"/>
      <c r="R961" s="503"/>
      <c r="S961" s="503"/>
      <c r="T961" s="503"/>
      <c r="U961" s="503"/>
      <c r="V961" s="503"/>
      <c r="W961" s="503"/>
      <c r="X961" s="503"/>
      <c r="Y961" s="503"/>
      <c r="Z961" s="503"/>
    </row>
    <row r="962" ht="12.75" customHeight="1">
      <c r="A962" s="503"/>
      <c r="B962" s="503"/>
      <c r="C962" s="503"/>
      <c r="D962" s="503"/>
      <c r="E962" s="503"/>
      <c r="F962" s="503"/>
      <c r="G962" s="503"/>
      <c r="H962" s="503"/>
      <c r="I962" s="503"/>
      <c r="J962" s="503"/>
      <c r="K962" s="503"/>
      <c r="L962" s="503"/>
      <c r="M962" s="503"/>
      <c r="N962" s="503"/>
      <c r="O962" s="503"/>
      <c r="P962" s="503"/>
      <c r="Q962" s="503"/>
      <c r="R962" s="503"/>
      <c r="S962" s="503"/>
      <c r="T962" s="503"/>
      <c r="U962" s="503"/>
      <c r="V962" s="503"/>
      <c r="W962" s="503"/>
      <c r="X962" s="503"/>
      <c r="Y962" s="503"/>
      <c r="Z962" s="503"/>
    </row>
    <row r="963" ht="12.75" customHeight="1">
      <c r="A963" s="503"/>
      <c r="B963" s="503"/>
      <c r="C963" s="503"/>
      <c r="D963" s="503"/>
      <c r="E963" s="503"/>
      <c r="F963" s="503"/>
      <c r="G963" s="503"/>
      <c r="H963" s="503"/>
      <c r="I963" s="503"/>
      <c r="J963" s="503"/>
      <c r="K963" s="503"/>
      <c r="L963" s="503"/>
      <c r="M963" s="503"/>
      <c r="N963" s="503"/>
      <c r="O963" s="503"/>
      <c r="P963" s="503"/>
      <c r="Q963" s="503"/>
      <c r="R963" s="503"/>
      <c r="S963" s="503"/>
      <c r="T963" s="503"/>
      <c r="U963" s="503"/>
      <c r="V963" s="503"/>
      <c r="W963" s="503"/>
      <c r="X963" s="503"/>
      <c r="Y963" s="503"/>
      <c r="Z963" s="503"/>
    </row>
    <row r="964" ht="12.75" customHeight="1">
      <c r="A964" s="503"/>
      <c r="B964" s="503"/>
      <c r="C964" s="503"/>
      <c r="D964" s="503"/>
      <c r="E964" s="503"/>
      <c r="F964" s="503"/>
      <c r="G964" s="503"/>
      <c r="H964" s="503"/>
      <c r="I964" s="503"/>
      <c r="J964" s="503"/>
      <c r="K964" s="503"/>
      <c r="L964" s="503"/>
      <c r="M964" s="503"/>
      <c r="N964" s="503"/>
      <c r="O964" s="503"/>
      <c r="P964" s="503"/>
      <c r="Q964" s="503"/>
      <c r="R964" s="503"/>
      <c r="S964" s="503"/>
      <c r="T964" s="503"/>
      <c r="U964" s="503"/>
      <c r="V964" s="503"/>
      <c r="W964" s="503"/>
      <c r="X964" s="503"/>
      <c r="Y964" s="503"/>
      <c r="Z964" s="503"/>
    </row>
    <row r="965" ht="12.75" customHeight="1">
      <c r="A965" s="503"/>
      <c r="B965" s="503"/>
      <c r="C965" s="503"/>
      <c r="D965" s="503"/>
      <c r="E965" s="503"/>
      <c r="F965" s="503"/>
      <c r="G965" s="503"/>
      <c r="H965" s="503"/>
      <c r="I965" s="503"/>
      <c r="J965" s="503"/>
      <c r="K965" s="503"/>
      <c r="L965" s="503"/>
      <c r="M965" s="503"/>
      <c r="N965" s="503"/>
      <c r="O965" s="503"/>
      <c r="P965" s="503"/>
      <c r="Q965" s="503"/>
      <c r="R965" s="503"/>
      <c r="S965" s="503"/>
      <c r="T965" s="503"/>
      <c r="U965" s="503"/>
      <c r="V965" s="503"/>
      <c r="W965" s="503"/>
      <c r="X965" s="503"/>
      <c r="Y965" s="503"/>
      <c r="Z965" s="503"/>
    </row>
    <row r="966" ht="12.75" customHeight="1">
      <c r="A966" s="503"/>
      <c r="B966" s="503"/>
      <c r="C966" s="503"/>
      <c r="D966" s="503"/>
      <c r="E966" s="503"/>
      <c r="F966" s="503"/>
      <c r="G966" s="503"/>
      <c r="H966" s="503"/>
      <c r="I966" s="503"/>
      <c r="J966" s="503"/>
      <c r="K966" s="503"/>
      <c r="L966" s="503"/>
      <c r="M966" s="503"/>
      <c r="N966" s="503"/>
      <c r="O966" s="503"/>
      <c r="P966" s="503"/>
      <c r="Q966" s="503"/>
      <c r="R966" s="503"/>
      <c r="S966" s="503"/>
      <c r="T966" s="503"/>
      <c r="U966" s="503"/>
      <c r="V966" s="503"/>
      <c r="W966" s="503"/>
      <c r="X966" s="503"/>
      <c r="Y966" s="503"/>
      <c r="Z966" s="503"/>
    </row>
    <row r="967" ht="12.75" customHeight="1">
      <c r="A967" s="503"/>
      <c r="B967" s="503"/>
      <c r="C967" s="503"/>
      <c r="D967" s="503"/>
      <c r="E967" s="503"/>
      <c r="F967" s="503"/>
      <c r="G967" s="503"/>
      <c r="H967" s="503"/>
      <c r="I967" s="503"/>
      <c r="J967" s="503"/>
      <c r="K967" s="503"/>
      <c r="L967" s="503"/>
      <c r="M967" s="503"/>
      <c r="N967" s="503"/>
      <c r="O967" s="503"/>
      <c r="P967" s="503"/>
      <c r="Q967" s="503"/>
      <c r="R967" s="503"/>
      <c r="S967" s="503"/>
      <c r="T967" s="503"/>
      <c r="U967" s="503"/>
      <c r="V967" s="503"/>
      <c r="W967" s="503"/>
      <c r="X967" s="503"/>
      <c r="Y967" s="503"/>
      <c r="Z967" s="503"/>
    </row>
    <row r="968" ht="12.75" customHeight="1">
      <c r="A968" s="503"/>
      <c r="B968" s="503"/>
      <c r="C968" s="503"/>
      <c r="D968" s="503"/>
      <c r="E968" s="503"/>
      <c r="F968" s="503"/>
      <c r="G968" s="503"/>
      <c r="H968" s="503"/>
      <c r="I968" s="503"/>
      <c r="J968" s="503"/>
      <c r="K968" s="503"/>
      <c r="L968" s="503"/>
      <c r="M968" s="503"/>
      <c r="N968" s="503"/>
      <c r="O968" s="503"/>
      <c r="P968" s="503"/>
      <c r="Q968" s="503"/>
      <c r="R968" s="503"/>
      <c r="S968" s="503"/>
      <c r="T968" s="503"/>
      <c r="U968" s="503"/>
      <c r="V968" s="503"/>
      <c r="W968" s="503"/>
      <c r="X968" s="503"/>
      <c r="Y968" s="503"/>
      <c r="Z968" s="503"/>
    </row>
    <row r="969" ht="12.75" customHeight="1">
      <c r="A969" s="503"/>
      <c r="B969" s="503"/>
      <c r="C969" s="503"/>
      <c r="D969" s="503"/>
      <c r="E969" s="503"/>
      <c r="F969" s="503"/>
      <c r="G969" s="503"/>
      <c r="H969" s="503"/>
      <c r="I969" s="503"/>
      <c r="J969" s="503"/>
      <c r="K969" s="503"/>
      <c r="L969" s="503"/>
      <c r="M969" s="503"/>
      <c r="N969" s="503"/>
      <c r="O969" s="503"/>
      <c r="P969" s="503"/>
      <c r="Q969" s="503"/>
      <c r="R969" s="503"/>
      <c r="S969" s="503"/>
      <c r="T969" s="503"/>
      <c r="U969" s="503"/>
      <c r="V969" s="503"/>
      <c r="W969" s="503"/>
      <c r="X969" s="503"/>
      <c r="Y969" s="503"/>
      <c r="Z969" s="503"/>
    </row>
    <row r="970" ht="12.75" customHeight="1">
      <c r="A970" s="503"/>
      <c r="B970" s="503"/>
      <c r="C970" s="503"/>
      <c r="D970" s="503"/>
      <c r="E970" s="503"/>
      <c r="F970" s="503"/>
      <c r="G970" s="503"/>
      <c r="H970" s="503"/>
      <c r="I970" s="503"/>
      <c r="J970" s="503"/>
      <c r="K970" s="503"/>
      <c r="L970" s="503"/>
      <c r="M970" s="503"/>
      <c r="N970" s="503"/>
      <c r="O970" s="503"/>
      <c r="P970" s="503"/>
      <c r="Q970" s="503"/>
      <c r="R970" s="503"/>
      <c r="S970" s="503"/>
      <c r="T970" s="503"/>
      <c r="U970" s="503"/>
      <c r="V970" s="503"/>
      <c r="W970" s="503"/>
      <c r="X970" s="503"/>
      <c r="Y970" s="503"/>
      <c r="Z970" s="503"/>
    </row>
    <row r="971" ht="12.75" customHeight="1">
      <c r="A971" s="503"/>
      <c r="B971" s="503"/>
      <c r="C971" s="503"/>
      <c r="D971" s="503"/>
      <c r="E971" s="503"/>
      <c r="F971" s="503"/>
      <c r="G971" s="503"/>
      <c r="H971" s="503"/>
      <c r="I971" s="503"/>
      <c r="J971" s="503"/>
      <c r="K971" s="503"/>
      <c r="L971" s="503"/>
      <c r="M971" s="503"/>
      <c r="N971" s="503"/>
      <c r="O971" s="503"/>
      <c r="P971" s="503"/>
      <c r="Q971" s="503"/>
      <c r="R971" s="503"/>
      <c r="S971" s="503"/>
      <c r="T971" s="503"/>
      <c r="U971" s="503"/>
      <c r="V971" s="503"/>
      <c r="W971" s="503"/>
      <c r="X971" s="503"/>
      <c r="Y971" s="503"/>
      <c r="Z971" s="503"/>
    </row>
    <row r="972" ht="12.75" customHeight="1">
      <c r="A972" s="503"/>
      <c r="B972" s="503"/>
      <c r="C972" s="503"/>
      <c r="D972" s="503"/>
      <c r="E972" s="503"/>
      <c r="F972" s="503"/>
      <c r="G972" s="503"/>
      <c r="H972" s="503"/>
      <c r="I972" s="503"/>
      <c r="J972" s="503"/>
      <c r="K972" s="503"/>
      <c r="L972" s="503"/>
      <c r="M972" s="503"/>
      <c r="N972" s="503"/>
      <c r="O972" s="503"/>
      <c r="P972" s="503"/>
      <c r="Q972" s="503"/>
      <c r="R972" s="503"/>
      <c r="S972" s="503"/>
      <c r="T972" s="503"/>
      <c r="U972" s="503"/>
      <c r="V972" s="503"/>
      <c r="W972" s="503"/>
      <c r="X972" s="503"/>
      <c r="Y972" s="503"/>
      <c r="Z972" s="503"/>
    </row>
    <row r="973" ht="12.75" customHeight="1">
      <c r="A973" s="503"/>
      <c r="B973" s="503"/>
      <c r="C973" s="503"/>
      <c r="D973" s="503"/>
      <c r="E973" s="503"/>
      <c r="F973" s="503"/>
      <c r="G973" s="503"/>
      <c r="H973" s="503"/>
      <c r="I973" s="503"/>
      <c r="J973" s="503"/>
      <c r="K973" s="503"/>
      <c r="L973" s="503"/>
      <c r="M973" s="503"/>
      <c r="N973" s="503"/>
      <c r="O973" s="503"/>
      <c r="P973" s="503"/>
      <c r="Q973" s="503"/>
      <c r="R973" s="503"/>
      <c r="S973" s="503"/>
      <c r="T973" s="503"/>
      <c r="U973" s="503"/>
      <c r="V973" s="503"/>
      <c r="W973" s="503"/>
      <c r="X973" s="503"/>
      <c r="Y973" s="503"/>
      <c r="Z973" s="503"/>
    </row>
    <row r="974" ht="12.75" customHeight="1">
      <c r="A974" s="503"/>
      <c r="B974" s="503"/>
      <c r="C974" s="503"/>
      <c r="D974" s="503"/>
      <c r="E974" s="503"/>
      <c r="F974" s="503"/>
      <c r="G974" s="503"/>
      <c r="H974" s="503"/>
      <c r="I974" s="503"/>
      <c r="J974" s="503"/>
      <c r="K974" s="503"/>
      <c r="L974" s="503"/>
      <c r="M974" s="503"/>
      <c r="N974" s="503"/>
      <c r="O974" s="503"/>
      <c r="P974" s="503"/>
      <c r="Q974" s="503"/>
      <c r="R974" s="503"/>
      <c r="S974" s="503"/>
      <c r="T974" s="503"/>
      <c r="U974" s="503"/>
      <c r="V974" s="503"/>
      <c r="W974" s="503"/>
      <c r="X974" s="503"/>
      <c r="Y974" s="503"/>
      <c r="Z974" s="503"/>
    </row>
    <row r="975" ht="12.75" customHeight="1">
      <c r="A975" s="503"/>
      <c r="B975" s="503"/>
      <c r="C975" s="503"/>
      <c r="D975" s="503"/>
      <c r="E975" s="503"/>
      <c r="F975" s="503"/>
      <c r="G975" s="503"/>
      <c r="H975" s="503"/>
      <c r="I975" s="503"/>
      <c r="J975" s="503"/>
      <c r="K975" s="503"/>
      <c r="L975" s="503"/>
      <c r="M975" s="503"/>
      <c r="N975" s="503"/>
      <c r="O975" s="503"/>
      <c r="P975" s="503"/>
      <c r="Q975" s="503"/>
      <c r="R975" s="503"/>
      <c r="S975" s="503"/>
      <c r="T975" s="503"/>
      <c r="U975" s="503"/>
      <c r="V975" s="503"/>
      <c r="W975" s="503"/>
      <c r="X975" s="503"/>
      <c r="Y975" s="503"/>
      <c r="Z975" s="503"/>
    </row>
    <row r="976" ht="12.75" customHeight="1">
      <c r="A976" s="503"/>
      <c r="B976" s="503"/>
      <c r="C976" s="503"/>
      <c r="D976" s="503"/>
      <c r="E976" s="503"/>
      <c r="F976" s="503"/>
      <c r="G976" s="503"/>
      <c r="H976" s="503"/>
      <c r="I976" s="503"/>
      <c r="J976" s="503"/>
      <c r="K976" s="503"/>
      <c r="L976" s="503"/>
      <c r="M976" s="503"/>
      <c r="N976" s="503"/>
      <c r="O976" s="503"/>
      <c r="P976" s="503"/>
      <c r="Q976" s="503"/>
      <c r="R976" s="503"/>
      <c r="S976" s="503"/>
      <c r="T976" s="503"/>
      <c r="U976" s="503"/>
      <c r="V976" s="503"/>
      <c r="W976" s="503"/>
      <c r="X976" s="503"/>
      <c r="Y976" s="503"/>
      <c r="Z976" s="503"/>
    </row>
    <row r="977" ht="12.75" customHeight="1">
      <c r="A977" s="503"/>
      <c r="B977" s="503"/>
      <c r="C977" s="503"/>
      <c r="D977" s="503"/>
      <c r="E977" s="503"/>
      <c r="F977" s="503"/>
      <c r="G977" s="503"/>
      <c r="H977" s="503"/>
      <c r="I977" s="503"/>
      <c r="J977" s="503"/>
      <c r="K977" s="503"/>
      <c r="L977" s="503"/>
      <c r="M977" s="503"/>
      <c r="N977" s="503"/>
      <c r="O977" s="503"/>
      <c r="P977" s="503"/>
      <c r="Q977" s="503"/>
      <c r="R977" s="503"/>
      <c r="S977" s="503"/>
      <c r="T977" s="503"/>
      <c r="U977" s="503"/>
      <c r="V977" s="503"/>
      <c r="W977" s="503"/>
      <c r="X977" s="503"/>
      <c r="Y977" s="503"/>
      <c r="Z977" s="503"/>
    </row>
    <row r="978" ht="12.75" customHeight="1">
      <c r="A978" s="503"/>
      <c r="B978" s="503"/>
      <c r="C978" s="503"/>
      <c r="D978" s="503"/>
      <c r="E978" s="503"/>
      <c r="F978" s="503"/>
      <c r="G978" s="503"/>
      <c r="H978" s="503"/>
      <c r="I978" s="503"/>
      <c r="J978" s="503"/>
      <c r="K978" s="503"/>
      <c r="L978" s="503"/>
      <c r="M978" s="503"/>
      <c r="N978" s="503"/>
      <c r="O978" s="503"/>
      <c r="P978" s="503"/>
      <c r="Q978" s="503"/>
      <c r="R978" s="503"/>
      <c r="S978" s="503"/>
      <c r="T978" s="503"/>
      <c r="U978" s="503"/>
      <c r="V978" s="503"/>
      <c r="W978" s="503"/>
      <c r="X978" s="503"/>
      <c r="Y978" s="503"/>
      <c r="Z978" s="503"/>
    </row>
    <row r="979" ht="12.75" customHeight="1">
      <c r="A979" s="503"/>
      <c r="B979" s="503"/>
      <c r="C979" s="503"/>
      <c r="D979" s="503"/>
      <c r="E979" s="503"/>
      <c r="F979" s="503"/>
      <c r="G979" s="503"/>
      <c r="H979" s="503"/>
      <c r="I979" s="503"/>
      <c r="J979" s="503"/>
      <c r="K979" s="503"/>
      <c r="L979" s="503"/>
      <c r="M979" s="503"/>
      <c r="N979" s="503"/>
      <c r="O979" s="503"/>
      <c r="P979" s="503"/>
      <c r="Q979" s="503"/>
      <c r="R979" s="503"/>
      <c r="S979" s="503"/>
      <c r="T979" s="503"/>
      <c r="U979" s="503"/>
      <c r="V979" s="503"/>
      <c r="W979" s="503"/>
      <c r="X979" s="503"/>
      <c r="Y979" s="503"/>
      <c r="Z979" s="503"/>
    </row>
    <row r="980" ht="12.75" customHeight="1">
      <c r="A980" s="503"/>
      <c r="B980" s="503"/>
      <c r="C980" s="503"/>
      <c r="D980" s="503"/>
      <c r="E980" s="503"/>
      <c r="F980" s="503"/>
      <c r="G980" s="503"/>
      <c r="H980" s="503"/>
      <c r="I980" s="503"/>
      <c r="J980" s="503"/>
      <c r="K980" s="503"/>
      <c r="L980" s="503"/>
      <c r="M980" s="503"/>
      <c r="N980" s="503"/>
      <c r="O980" s="503"/>
      <c r="P980" s="503"/>
      <c r="Q980" s="503"/>
      <c r="R980" s="503"/>
      <c r="S980" s="503"/>
      <c r="T980" s="503"/>
      <c r="U980" s="503"/>
      <c r="V980" s="503"/>
      <c r="W980" s="503"/>
      <c r="X980" s="503"/>
      <c r="Y980" s="503"/>
      <c r="Z980" s="503"/>
    </row>
    <row r="981" ht="12.75" customHeight="1">
      <c r="A981" s="503"/>
      <c r="B981" s="503"/>
      <c r="C981" s="503"/>
      <c r="D981" s="503"/>
      <c r="E981" s="503"/>
      <c r="F981" s="503"/>
      <c r="G981" s="503"/>
      <c r="H981" s="503"/>
      <c r="I981" s="503"/>
      <c r="J981" s="503"/>
      <c r="K981" s="503"/>
      <c r="L981" s="503"/>
      <c r="M981" s="503"/>
      <c r="N981" s="503"/>
      <c r="O981" s="503"/>
      <c r="P981" s="503"/>
      <c r="Q981" s="503"/>
      <c r="R981" s="503"/>
      <c r="S981" s="503"/>
      <c r="T981" s="503"/>
      <c r="U981" s="503"/>
      <c r="V981" s="503"/>
      <c r="W981" s="503"/>
      <c r="X981" s="503"/>
      <c r="Y981" s="503"/>
      <c r="Z981" s="503"/>
    </row>
    <row r="982" ht="12.75" customHeight="1">
      <c r="A982" s="503"/>
      <c r="B982" s="503"/>
      <c r="C982" s="503"/>
      <c r="D982" s="503"/>
      <c r="E982" s="503"/>
      <c r="F982" s="503"/>
      <c r="G982" s="503"/>
      <c r="H982" s="503"/>
      <c r="I982" s="503"/>
      <c r="J982" s="503"/>
      <c r="K982" s="503"/>
      <c r="L982" s="503"/>
      <c r="M982" s="503"/>
      <c r="N982" s="503"/>
      <c r="O982" s="503"/>
      <c r="P982" s="503"/>
      <c r="Q982" s="503"/>
      <c r="R982" s="503"/>
      <c r="S982" s="503"/>
      <c r="T982" s="503"/>
      <c r="U982" s="503"/>
      <c r="V982" s="503"/>
      <c r="W982" s="503"/>
      <c r="X982" s="503"/>
      <c r="Y982" s="503"/>
      <c r="Z982" s="503"/>
    </row>
    <row r="983" ht="12.75" customHeight="1">
      <c r="A983" s="503"/>
      <c r="B983" s="503"/>
      <c r="C983" s="503"/>
      <c r="D983" s="503"/>
      <c r="E983" s="503"/>
      <c r="F983" s="503"/>
      <c r="G983" s="503"/>
      <c r="H983" s="503"/>
      <c r="I983" s="503"/>
      <c r="J983" s="503"/>
      <c r="K983" s="503"/>
      <c r="L983" s="503"/>
      <c r="M983" s="503"/>
      <c r="N983" s="503"/>
      <c r="O983" s="503"/>
      <c r="P983" s="503"/>
      <c r="Q983" s="503"/>
      <c r="R983" s="503"/>
      <c r="S983" s="503"/>
      <c r="T983" s="503"/>
      <c r="U983" s="503"/>
      <c r="V983" s="503"/>
      <c r="W983" s="503"/>
      <c r="X983" s="503"/>
      <c r="Y983" s="503"/>
      <c r="Z983" s="503"/>
    </row>
    <row r="984" ht="12.75" customHeight="1">
      <c r="A984" s="503"/>
      <c r="B984" s="503"/>
      <c r="C984" s="503"/>
      <c r="D984" s="503"/>
      <c r="E984" s="503"/>
      <c r="F984" s="503"/>
      <c r="G984" s="503"/>
      <c r="H984" s="503"/>
      <c r="I984" s="503"/>
      <c r="J984" s="503"/>
      <c r="K984" s="503"/>
      <c r="L984" s="503"/>
      <c r="M984" s="503"/>
      <c r="N984" s="503"/>
      <c r="O984" s="503"/>
      <c r="P984" s="503"/>
      <c r="Q984" s="503"/>
      <c r="R984" s="503"/>
      <c r="S984" s="503"/>
      <c r="T984" s="503"/>
      <c r="U984" s="503"/>
      <c r="V984" s="503"/>
      <c r="W984" s="503"/>
      <c r="X984" s="503"/>
      <c r="Y984" s="503"/>
      <c r="Z984" s="503"/>
    </row>
    <row r="985" ht="12.75" customHeight="1">
      <c r="A985" s="503"/>
      <c r="B985" s="503"/>
      <c r="C985" s="503"/>
      <c r="D985" s="503"/>
      <c r="E985" s="503"/>
      <c r="F985" s="503"/>
      <c r="G985" s="503"/>
      <c r="H985" s="503"/>
      <c r="I985" s="503"/>
      <c r="J985" s="503"/>
      <c r="K985" s="503"/>
      <c r="L985" s="503"/>
      <c r="M985" s="503"/>
      <c r="N985" s="503"/>
      <c r="O985" s="503"/>
      <c r="P985" s="503"/>
      <c r="Q985" s="503"/>
      <c r="R985" s="503"/>
      <c r="S985" s="503"/>
      <c r="T985" s="503"/>
      <c r="U985" s="503"/>
      <c r="V985" s="503"/>
      <c r="W985" s="503"/>
      <c r="X985" s="503"/>
      <c r="Y985" s="503"/>
      <c r="Z985" s="503"/>
    </row>
    <row r="986" ht="12.75" customHeight="1">
      <c r="A986" s="503"/>
      <c r="B986" s="503"/>
      <c r="C986" s="503"/>
      <c r="D986" s="503"/>
      <c r="E986" s="503"/>
      <c r="F986" s="503"/>
      <c r="G986" s="503"/>
      <c r="H986" s="503"/>
      <c r="I986" s="503"/>
      <c r="J986" s="503"/>
      <c r="K986" s="503"/>
      <c r="L986" s="503"/>
      <c r="M986" s="503"/>
      <c r="N986" s="503"/>
      <c r="O986" s="503"/>
      <c r="P986" s="503"/>
      <c r="Q986" s="503"/>
      <c r="R986" s="503"/>
      <c r="S986" s="503"/>
      <c r="T986" s="503"/>
      <c r="U986" s="503"/>
      <c r="V986" s="503"/>
      <c r="W986" s="503"/>
      <c r="X986" s="503"/>
      <c r="Y986" s="503"/>
      <c r="Z986" s="503"/>
    </row>
    <row r="987" ht="12.75" customHeight="1">
      <c r="A987" s="503"/>
      <c r="B987" s="503"/>
      <c r="C987" s="503"/>
      <c r="D987" s="503"/>
      <c r="E987" s="503"/>
      <c r="F987" s="503"/>
      <c r="G987" s="503"/>
      <c r="H987" s="503"/>
      <c r="I987" s="503"/>
      <c r="J987" s="503"/>
      <c r="K987" s="503"/>
      <c r="L987" s="503"/>
      <c r="M987" s="503"/>
      <c r="N987" s="503"/>
      <c r="O987" s="503"/>
      <c r="P987" s="503"/>
      <c r="Q987" s="503"/>
      <c r="R987" s="503"/>
      <c r="S987" s="503"/>
      <c r="T987" s="503"/>
      <c r="U987" s="503"/>
      <c r="V987" s="503"/>
      <c r="W987" s="503"/>
      <c r="X987" s="503"/>
      <c r="Y987" s="503"/>
      <c r="Z987" s="503"/>
    </row>
    <row r="988" ht="12.75" customHeight="1">
      <c r="A988" s="503"/>
      <c r="B988" s="503"/>
      <c r="C988" s="503"/>
      <c r="D988" s="503"/>
      <c r="E988" s="503"/>
      <c r="F988" s="503"/>
      <c r="G988" s="503"/>
      <c r="H988" s="503"/>
      <c r="I988" s="503"/>
      <c r="J988" s="503"/>
      <c r="K988" s="503"/>
      <c r="L988" s="503"/>
      <c r="M988" s="503"/>
      <c r="N988" s="503"/>
      <c r="O988" s="503"/>
      <c r="P988" s="503"/>
      <c r="Q988" s="503"/>
      <c r="R988" s="503"/>
      <c r="S988" s="503"/>
      <c r="T988" s="503"/>
      <c r="U988" s="503"/>
      <c r="V988" s="503"/>
      <c r="W988" s="503"/>
      <c r="X988" s="503"/>
      <c r="Y988" s="503"/>
      <c r="Z988" s="503"/>
    </row>
    <row r="989" ht="12.75" customHeight="1">
      <c r="A989" s="503"/>
      <c r="B989" s="503"/>
      <c r="C989" s="503"/>
      <c r="D989" s="503"/>
      <c r="E989" s="503"/>
      <c r="F989" s="503"/>
      <c r="G989" s="503"/>
      <c r="H989" s="503"/>
      <c r="I989" s="503"/>
      <c r="J989" s="503"/>
      <c r="K989" s="503"/>
      <c r="L989" s="503"/>
      <c r="M989" s="503"/>
      <c r="N989" s="503"/>
      <c r="O989" s="503"/>
      <c r="P989" s="503"/>
      <c r="Q989" s="503"/>
      <c r="R989" s="503"/>
      <c r="S989" s="503"/>
      <c r="T989" s="503"/>
      <c r="U989" s="503"/>
      <c r="V989" s="503"/>
      <c r="W989" s="503"/>
      <c r="X989" s="503"/>
      <c r="Y989" s="503"/>
      <c r="Z989" s="503"/>
    </row>
    <row r="990" ht="12.75" customHeight="1">
      <c r="A990" s="503"/>
      <c r="B990" s="503"/>
      <c r="C990" s="503"/>
      <c r="D990" s="503"/>
      <c r="E990" s="503"/>
      <c r="F990" s="503"/>
      <c r="G990" s="503"/>
      <c r="H990" s="503"/>
      <c r="I990" s="503"/>
      <c r="J990" s="503"/>
      <c r="K990" s="503"/>
      <c r="L990" s="503"/>
      <c r="M990" s="503"/>
      <c r="N990" s="503"/>
      <c r="O990" s="503"/>
      <c r="P990" s="503"/>
      <c r="Q990" s="503"/>
      <c r="R990" s="503"/>
      <c r="S990" s="503"/>
      <c r="T990" s="503"/>
      <c r="U990" s="503"/>
      <c r="V990" s="503"/>
      <c r="W990" s="503"/>
      <c r="X990" s="503"/>
      <c r="Y990" s="503"/>
      <c r="Z990" s="503"/>
    </row>
    <row r="991" ht="12.75" customHeight="1">
      <c r="A991" s="503"/>
      <c r="B991" s="503"/>
      <c r="C991" s="503"/>
      <c r="D991" s="503"/>
      <c r="E991" s="503"/>
      <c r="F991" s="503"/>
      <c r="G991" s="503"/>
      <c r="H991" s="503"/>
      <c r="I991" s="503"/>
      <c r="J991" s="503"/>
      <c r="K991" s="503"/>
      <c r="L991" s="503"/>
      <c r="M991" s="503"/>
      <c r="N991" s="503"/>
      <c r="O991" s="503"/>
      <c r="P991" s="503"/>
      <c r="Q991" s="503"/>
      <c r="R991" s="503"/>
      <c r="S991" s="503"/>
      <c r="T991" s="503"/>
      <c r="U991" s="503"/>
      <c r="V991" s="503"/>
      <c r="W991" s="503"/>
      <c r="X991" s="503"/>
      <c r="Y991" s="503"/>
      <c r="Z991" s="503"/>
    </row>
    <row r="992" ht="12.75" customHeight="1">
      <c r="A992" s="503"/>
      <c r="B992" s="503"/>
      <c r="C992" s="503"/>
      <c r="D992" s="503"/>
      <c r="E992" s="503"/>
      <c r="F992" s="503"/>
      <c r="G992" s="503"/>
      <c r="H992" s="503"/>
      <c r="I992" s="503"/>
      <c r="J992" s="503"/>
      <c r="K992" s="503"/>
      <c r="L992" s="503"/>
      <c r="M992" s="503"/>
      <c r="N992" s="503"/>
      <c r="O992" s="503"/>
      <c r="P992" s="503"/>
      <c r="Q992" s="503"/>
      <c r="R992" s="503"/>
      <c r="S992" s="503"/>
      <c r="T992" s="503"/>
      <c r="U992" s="503"/>
      <c r="V992" s="503"/>
      <c r="W992" s="503"/>
      <c r="X992" s="503"/>
      <c r="Y992" s="503"/>
      <c r="Z992" s="503"/>
    </row>
    <row r="993" ht="12.75" customHeight="1">
      <c r="A993" s="503"/>
      <c r="B993" s="503"/>
      <c r="C993" s="503"/>
      <c r="D993" s="503"/>
      <c r="E993" s="503"/>
      <c r="F993" s="503"/>
      <c r="G993" s="503"/>
      <c r="H993" s="503"/>
      <c r="I993" s="503"/>
      <c r="J993" s="503"/>
      <c r="K993" s="503"/>
      <c r="L993" s="503"/>
      <c r="M993" s="503"/>
      <c r="N993" s="503"/>
      <c r="O993" s="503"/>
      <c r="P993" s="503"/>
      <c r="Q993" s="503"/>
      <c r="R993" s="503"/>
      <c r="S993" s="503"/>
      <c r="T993" s="503"/>
      <c r="U993" s="503"/>
      <c r="V993" s="503"/>
      <c r="W993" s="503"/>
      <c r="X993" s="503"/>
      <c r="Y993" s="503"/>
      <c r="Z993" s="503"/>
    </row>
    <row r="994" ht="12.75" customHeight="1">
      <c r="A994" s="503"/>
      <c r="B994" s="503"/>
      <c r="C994" s="503"/>
      <c r="D994" s="503"/>
      <c r="E994" s="503"/>
      <c r="F994" s="503"/>
      <c r="G994" s="503"/>
      <c r="H994" s="503"/>
      <c r="I994" s="503"/>
      <c r="J994" s="503"/>
      <c r="K994" s="503"/>
      <c r="L994" s="503"/>
      <c r="M994" s="503"/>
      <c r="N994" s="503"/>
      <c r="O994" s="503"/>
      <c r="P994" s="503"/>
      <c r="Q994" s="503"/>
      <c r="R994" s="503"/>
      <c r="S994" s="503"/>
      <c r="T994" s="503"/>
      <c r="U994" s="503"/>
      <c r="V994" s="503"/>
      <c r="W994" s="503"/>
      <c r="X994" s="503"/>
      <c r="Y994" s="503"/>
      <c r="Z994" s="503"/>
    </row>
    <row r="995" ht="12.75" customHeight="1">
      <c r="A995" s="503"/>
      <c r="B995" s="503"/>
      <c r="C995" s="503"/>
      <c r="D995" s="503"/>
      <c r="E995" s="503"/>
      <c r="F995" s="503"/>
      <c r="G995" s="503"/>
      <c r="H995" s="503"/>
      <c r="I995" s="503"/>
      <c r="J995" s="503"/>
      <c r="K995" s="503"/>
      <c r="L995" s="503"/>
      <c r="M995" s="503"/>
      <c r="N995" s="503"/>
      <c r="O995" s="503"/>
      <c r="P995" s="503"/>
      <c r="Q995" s="503"/>
      <c r="R995" s="503"/>
      <c r="S995" s="503"/>
      <c r="T995" s="503"/>
      <c r="U995" s="503"/>
      <c r="V995" s="503"/>
      <c r="W995" s="503"/>
      <c r="X995" s="503"/>
      <c r="Y995" s="503"/>
      <c r="Z995" s="503"/>
    </row>
    <row r="996" ht="12.75" customHeight="1">
      <c r="A996" s="503"/>
      <c r="B996" s="503"/>
      <c r="C996" s="503"/>
      <c r="D996" s="503"/>
      <c r="E996" s="503"/>
      <c r="F996" s="503"/>
      <c r="G996" s="503"/>
      <c r="H996" s="503"/>
      <c r="I996" s="503"/>
      <c r="J996" s="503"/>
      <c r="K996" s="503"/>
      <c r="L996" s="503"/>
      <c r="M996" s="503"/>
      <c r="N996" s="503"/>
      <c r="O996" s="503"/>
      <c r="P996" s="503"/>
      <c r="Q996" s="503"/>
      <c r="R996" s="503"/>
      <c r="S996" s="503"/>
      <c r="T996" s="503"/>
      <c r="U996" s="503"/>
      <c r="V996" s="503"/>
      <c r="W996" s="503"/>
      <c r="X996" s="503"/>
      <c r="Y996" s="503"/>
      <c r="Z996" s="503"/>
    </row>
    <row r="997" ht="12.75" customHeight="1">
      <c r="A997" s="503"/>
      <c r="B997" s="503"/>
      <c r="C997" s="503"/>
      <c r="D997" s="503"/>
      <c r="E997" s="503"/>
      <c r="F997" s="503"/>
      <c r="G997" s="503"/>
      <c r="H997" s="503"/>
      <c r="I997" s="503"/>
      <c r="J997" s="503"/>
      <c r="K997" s="503"/>
      <c r="L997" s="503"/>
      <c r="M997" s="503"/>
      <c r="N997" s="503"/>
      <c r="O997" s="503"/>
      <c r="P997" s="503"/>
      <c r="Q997" s="503"/>
      <c r="R997" s="503"/>
      <c r="S997" s="503"/>
      <c r="T997" s="503"/>
      <c r="U997" s="503"/>
      <c r="V997" s="503"/>
      <c r="W997" s="503"/>
      <c r="X997" s="503"/>
      <c r="Y997" s="503"/>
      <c r="Z997" s="503"/>
    </row>
    <row r="998" ht="12.75" customHeight="1">
      <c r="A998" s="503"/>
      <c r="B998" s="503"/>
      <c r="C998" s="503"/>
      <c r="D998" s="503"/>
      <c r="E998" s="503"/>
      <c r="F998" s="503"/>
      <c r="G998" s="503"/>
      <c r="H998" s="503"/>
      <c r="I998" s="503"/>
      <c r="J998" s="503"/>
      <c r="K998" s="503"/>
      <c r="L998" s="503"/>
      <c r="M998" s="503"/>
      <c r="N998" s="503"/>
      <c r="O998" s="503"/>
      <c r="P998" s="503"/>
      <c r="Q998" s="503"/>
      <c r="R998" s="503"/>
      <c r="S998" s="503"/>
      <c r="T998" s="503"/>
      <c r="U998" s="503"/>
      <c r="V998" s="503"/>
      <c r="W998" s="503"/>
      <c r="X998" s="503"/>
      <c r="Y998" s="503"/>
      <c r="Z998" s="503"/>
    </row>
    <row r="999" ht="12.75" customHeight="1">
      <c r="A999" s="503"/>
      <c r="B999" s="503"/>
      <c r="C999" s="503"/>
      <c r="D999" s="503"/>
      <c r="E999" s="503"/>
      <c r="F999" s="503"/>
      <c r="G999" s="503"/>
      <c r="H999" s="503"/>
      <c r="I999" s="503"/>
      <c r="J999" s="503"/>
      <c r="K999" s="503"/>
      <c r="L999" s="503"/>
      <c r="M999" s="503"/>
      <c r="N999" s="503"/>
      <c r="O999" s="503"/>
      <c r="P999" s="503"/>
      <c r="Q999" s="503"/>
      <c r="R999" s="503"/>
      <c r="S999" s="503"/>
      <c r="T999" s="503"/>
      <c r="U999" s="503"/>
      <c r="V999" s="503"/>
      <c r="W999" s="503"/>
      <c r="X999" s="503"/>
      <c r="Y999" s="503"/>
      <c r="Z999" s="503"/>
    </row>
    <row r="1000" ht="12.75" customHeight="1">
      <c r="A1000" s="503"/>
      <c r="B1000" s="503"/>
      <c r="C1000" s="503"/>
      <c r="D1000" s="503"/>
      <c r="E1000" s="503"/>
      <c r="F1000" s="503"/>
      <c r="G1000" s="503"/>
      <c r="H1000" s="503"/>
      <c r="I1000" s="503"/>
      <c r="J1000" s="503"/>
      <c r="K1000" s="503"/>
      <c r="L1000" s="503"/>
      <c r="M1000" s="503"/>
      <c r="N1000" s="503"/>
      <c r="O1000" s="503"/>
      <c r="P1000" s="503"/>
      <c r="Q1000" s="503"/>
      <c r="R1000" s="503"/>
      <c r="S1000" s="503"/>
      <c r="T1000" s="503"/>
      <c r="U1000" s="503"/>
      <c r="V1000" s="503"/>
      <c r="W1000" s="503"/>
      <c r="X1000" s="503"/>
      <c r="Y1000" s="503"/>
      <c r="Z1000" s="503"/>
    </row>
  </sheetData>
  <mergeCells count="1">
    <mergeCell ref="A2:J2"/>
  </mergeCells>
  <printOptions/>
  <pageMargins bottom="0.7480314960629921" footer="0.0" header="0.0" left="0.7086614173228347" right="0.7086614173228347" top="0.7480314960629921"/>
  <pageSetup orientation="landscape"/>
  <rowBreaks count="1" manualBreakCount="1">
    <brk id="46" man="1"/>
  </rowBreak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2.63"/>
    <col customWidth="1" min="2" max="2" width="9.25"/>
    <col customWidth="1" min="3" max="6" width="9.13"/>
    <col customWidth="1" min="7" max="7" width="10.25"/>
    <col customWidth="1" min="8" max="8" width="11.75"/>
    <col customWidth="1" min="9" max="10" width="9.13"/>
    <col customWidth="1" min="11" max="26" width="8.63"/>
  </cols>
  <sheetData>
    <row r="1" ht="12.75" customHeight="1">
      <c r="A1" s="503"/>
      <c r="B1" s="503"/>
      <c r="C1" s="503"/>
      <c r="D1" s="503"/>
      <c r="E1" s="503"/>
      <c r="F1" s="503"/>
      <c r="G1" s="503"/>
      <c r="H1" s="503"/>
      <c r="I1" s="503"/>
      <c r="J1" s="503"/>
      <c r="K1" s="503"/>
      <c r="L1" s="503"/>
      <c r="M1" s="503"/>
      <c r="N1" s="503"/>
      <c r="O1" s="503"/>
      <c r="P1" s="503"/>
      <c r="Q1" s="503"/>
      <c r="R1" s="503"/>
      <c r="S1" s="503"/>
      <c r="T1" s="503"/>
      <c r="U1" s="503"/>
      <c r="V1" s="503"/>
      <c r="W1" s="503"/>
      <c r="X1" s="503"/>
      <c r="Y1" s="503"/>
      <c r="Z1" s="503"/>
    </row>
    <row r="2" ht="12.75" customHeight="1">
      <c r="A2" s="570" t="s">
        <v>4324</v>
      </c>
      <c r="K2" s="503"/>
      <c r="L2" s="503"/>
      <c r="M2" s="503"/>
      <c r="N2" s="503"/>
      <c r="O2" s="503"/>
      <c r="P2" s="503"/>
      <c r="Q2" s="503"/>
      <c r="R2" s="503"/>
      <c r="S2" s="503"/>
      <c r="T2" s="503"/>
      <c r="U2" s="503"/>
      <c r="V2" s="503"/>
      <c r="W2" s="503"/>
      <c r="X2" s="503"/>
      <c r="Y2" s="503"/>
      <c r="Z2" s="503"/>
    </row>
    <row r="3" ht="12.75" customHeight="1">
      <c r="A3" s="570"/>
      <c r="B3" s="570"/>
      <c r="C3" s="570"/>
      <c r="D3" s="570"/>
      <c r="E3" s="570"/>
      <c r="F3" s="570"/>
      <c r="G3" s="570"/>
      <c r="H3" s="570"/>
      <c r="I3" s="570"/>
      <c r="J3" s="570"/>
      <c r="K3" s="503"/>
      <c r="L3" s="503"/>
      <c r="M3" s="503"/>
      <c r="N3" s="503"/>
      <c r="O3" s="503"/>
      <c r="P3" s="503"/>
      <c r="Q3" s="503"/>
      <c r="R3" s="503"/>
      <c r="S3" s="503"/>
      <c r="T3" s="503"/>
      <c r="U3" s="503"/>
      <c r="V3" s="503"/>
      <c r="W3" s="503"/>
      <c r="X3" s="503"/>
      <c r="Y3" s="503"/>
      <c r="Z3" s="503"/>
    </row>
    <row r="4" ht="12.75" customHeight="1">
      <c r="A4" s="462" t="s">
        <v>4317</v>
      </c>
      <c r="B4" s="503"/>
      <c r="C4" s="503"/>
      <c r="D4" s="503"/>
      <c r="E4" s="503"/>
      <c r="F4" s="503"/>
      <c r="G4" s="503"/>
      <c r="H4" s="503"/>
      <c r="I4" s="503"/>
      <c r="J4" s="503"/>
      <c r="K4" s="503"/>
      <c r="L4" s="503"/>
      <c r="M4" s="503"/>
      <c r="N4" s="503"/>
      <c r="O4" s="503"/>
      <c r="P4" s="503"/>
      <c r="Q4" s="503"/>
      <c r="R4" s="503"/>
      <c r="S4" s="503"/>
      <c r="T4" s="503"/>
      <c r="U4" s="503"/>
      <c r="V4" s="503"/>
      <c r="W4" s="503"/>
      <c r="X4" s="503"/>
      <c r="Y4" s="503"/>
      <c r="Z4" s="503"/>
    </row>
    <row r="5" ht="12.75" customHeight="1">
      <c r="A5" s="503" t="s">
        <v>4318</v>
      </c>
      <c r="B5" s="503"/>
      <c r="C5" s="503"/>
      <c r="D5" s="503"/>
      <c r="E5" s="503"/>
      <c r="F5" s="503"/>
      <c r="G5" s="503"/>
      <c r="H5" s="503"/>
      <c r="I5" s="503"/>
      <c r="J5" s="503"/>
      <c r="K5" s="503"/>
      <c r="L5" s="503"/>
      <c r="M5" s="503"/>
      <c r="N5" s="503"/>
      <c r="O5" s="503"/>
      <c r="P5" s="503"/>
      <c r="Q5" s="503"/>
      <c r="R5" s="503"/>
      <c r="S5" s="503"/>
      <c r="T5" s="503"/>
      <c r="U5" s="503"/>
      <c r="V5" s="503"/>
      <c r="W5" s="503"/>
      <c r="X5" s="503"/>
      <c r="Y5" s="503"/>
      <c r="Z5" s="503"/>
    </row>
    <row r="6" ht="12.75" customHeight="1">
      <c r="A6" s="503" t="s">
        <v>4325</v>
      </c>
      <c r="B6" s="503"/>
      <c r="C6" s="503"/>
      <c r="D6" s="503"/>
      <c r="E6" s="503"/>
      <c r="F6" s="503"/>
      <c r="G6" s="503"/>
      <c r="H6" s="503"/>
      <c r="I6" s="503"/>
      <c r="J6" s="503"/>
      <c r="K6" s="503"/>
      <c r="L6" s="503"/>
      <c r="M6" s="503"/>
      <c r="N6" s="503"/>
      <c r="O6" s="503"/>
      <c r="P6" s="503"/>
      <c r="Q6" s="503"/>
      <c r="R6" s="503"/>
      <c r="S6" s="503"/>
      <c r="T6" s="503"/>
      <c r="U6" s="503"/>
      <c r="V6" s="503"/>
      <c r="W6" s="503"/>
      <c r="X6" s="503"/>
      <c r="Y6" s="503"/>
      <c r="Z6" s="503"/>
    </row>
    <row r="7" ht="12.75" customHeight="1">
      <c r="A7" s="503" t="s">
        <v>4320</v>
      </c>
      <c r="B7" s="503" t="str">
        <f>#REF!</f>
        <v>#REF!</v>
      </c>
      <c r="C7" s="503"/>
      <c r="D7" s="503"/>
      <c r="E7" s="503"/>
      <c r="F7" s="503"/>
      <c r="G7" s="503"/>
      <c r="H7" s="503"/>
      <c r="I7" s="503"/>
      <c r="J7" s="503"/>
      <c r="K7" s="503"/>
      <c r="L7" s="503"/>
      <c r="M7" s="503"/>
      <c r="N7" s="503"/>
      <c r="O7" s="503"/>
      <c r="P7" s="503"/>
      <c r="Q7" s="503"/>
      <c r="R7" s="503"/>
      <c r="S7" s="503"/>
      <c r="T7" s="503"/>
      <c r="U7" s="503"/>
      <c r="V7" s="503"/>
      <c r="W7" s="503"/>
      <c r="X7" s="503"/>
      <c r="Y7" s="503"/>
      <c r="Z7" s="503"/>
    </row>
    <row r="8" ht="12.75" customHeight="1">
      <c r="A8" s="503"/>
      <c r="B8" s="503"/>
      <c r="C8" s="503"/>
      <c r="D8" s="503"/>
      <c r="E8" s="503"/>
      <c r="F8" s="503"/>
      <c r="G8" s="503"/>
      <c r="H8" s="503"/>
      <c r="I8" s="503"/>
      <c r="J8" s="503"/>
      <c r="K8" s="503"/>
      <c r="L8" s="503"/>
      <c r="M8" s="503"/>
      <c r="N8" s="503"/>
      <c r="O8" s="503"/>
      <c r="P8" s="503"/>
      <c r="Q8" s="503"/>
      <c r="R8" s="503"/>
      <c r="S8" s="503"/>
      <c r="T8" s="503"/>
      <c r="U8" s="503"/>
      <c r="V8" s="503"/>
      <c r="W8" s="503"/>
      <c r="X8" s="503"/>
      <c r="Y8" s="503"/>
      <c r="Z8" s="503"/>
    </row>
    <row r="9" ht="12.75" customHeight="1">
      <c r="A9" s="503"/>
      <c r="B9" s="503"/>
      <c r="C9" s="503"/>
      <c r="D9" s="503"/>
      <c r="E9" s="503"/>
      <c r="F9" s="503"/>
      <c r="G9" s="503"/>
      <c r="H9" s="503"/>
      <c r="I9" s="503"/>
      <c r="J9" s="503"/>
      <c r="K9" s="503"/>
      <c r="L9" s="503"/>
      <c r="M9" s="503"/>
      <c r="N9" s="503"/>
      <c r="O9" s="503"/>
      <c r="P9" s="503"/>
      <c r="Q9" s="503"/>
      <c r="R9" s="503"/>
      <c r="S9" s="503"/>
      <c r="T9" s="503"/>
      <c r="U9" s="503"/>
      <c r="V9" s="503"/>
      <c r="W9" s="503"/>
      <c r="X9" s="503"/>
      <c r="Y9" s="503"/>
      <c r="Z9" s="503"/>
    </row>
    <row r="10" ht="12.75" customHeight="1">
      <c r="A10" s="503"/>
      <c r="B10" s="503"/>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503"/>
    </row>
    <row r="11" ht="12.75" customHeight="1">
      <c r="A11" s="503"/>
      <c r="B11" s="5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row>
    <row r="12" ht="12.75" customHeight="1">
      <c r="A12" s="503"/>
      <c r="B12" s="503"/>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03"/>
    </row>
    <row r="13" ht="12.75" customHeight="1">
      <c r="A13" s="503"/>
      <c r="B13" s="503"/>
      <c r="C13" s="503"/>
      <c r="D13" s="503"/>
      <c r="E13" s="503"/>
      <c r="F13" s="503"/>
      <c r="G13" s="503"/>
      <c r="H13" s="503"/>
      <c r="I13" s="503"/>
      <c r="J13" s="503"/>
      <c r="K13" s="503"/>
      <c r="L13" s="503"/>
      <c r="M13" s="503"/>
      <c r="N13" s="503"/>
      <c r="O13" s="503"/>
      <c r="P13" s="503"/>
      <c r="Q13" s="503"/>
      <c r="R13" s="503"/>
      <c r="S13" s="503"/>
      <c r="T13" s="503"/>
      <c r="U13" s="503"/>
      <c r="V13" s="503"/>
      <c r="W13" s="503"/>
      <c r="X13" s="503"/>
      <c r="Y13" s="503"/>
      <c r="Z13" s="503"/>
    </row>
    <row r="14" ht="12.75" customHeight="1">
      <c r="A14" s="503"/>
      <c r="B14" s="503"/>
      <c r="C14" s="503"/>
      <c r="D14" s="503"/>
      <c r="E14" s="503"/>
      <c r="F14" s="503"/>
      <c r="G14" s="503"/>
      <c r="H14" s="503"/>
      <c r="I14" s="503"/>
      <c r="J14" s="503"/>
      <c r="K14" s="503"/>
      <c r="L14" s="503"/>
      <c r="M14" s="503"/>
      <c r="N14" s="503"/>
      <c r="O14" s="503"/>
      <c r="P14" s="503"/>
      <c r="Q14" s="503"/>
      <c r="R14" s="503"/>
      <c r="S14" s="503"/>
      <c r="T14" s="503"/>
      <c r="U14" s="503"/>
      <c r="V14" s="503"/>
      <c r="W14" s="503"/>
      <c r="X14" s="503"/>
      <c r="Y14" s="503"/>
      <c r="Z14" s="503"/>
    </row>
    <row r="15" ht="12.75" customHeight="1">
      <c r="A15" s="503"/>
      <c r="B15" s="503"/>
      <c r="C15" s="503"/>
      <c r="D15" s="503"/>
      <c r="E15" s="503"/>
      <c r="F15" s="503"/>
      <c r="G15" s="503"/>
      <c r="H15" s="503"/>
      <c r="I15" s="503"/>
      <c r="J15" s="503"/>
      <c r="K15" s="503"/>
      <c r="L15" s="503"/>
      <c r="M15" s="503"/>
      <c r="N15" s="503"/>
      <c r="O15" s="503"/>
      <c r="P15" s="503"/>
      <c r="Q15" s="503"/>
      <c r="R15" s="503"/>
      <c r="S15" s="503"/>
      <c r="T15" s="503"/>
      <c r="U15" s="503"/>
      <c r="V15" s="503"/>
      <c r="W15" s="503"/>
      <c r="X15" s="503"/>
      <c r="Y15" s="503"/>
      <c r="Z15" s="503"/>
    </row>
    <row r="16" ht="12.75" customHeight="1">
      <c r="A16" s="503"/>
      <c r="B16" s="503"/>
      <c r="C16" s="503"/>
      <c r="D16" s="503"/>
      <c r="E16" s="503"/>
      <c r="F16" s="503"/>
      <c r="G16" s="503"/>
      <c r="H16" s="503"/>
      <c r="I16" s="503"/>
      <c r="J16" s="503"/>
      <c r="K16" s="503"/>
      <c r="L16" s="503"/>
      <c r="M16" s="503"/>
      <c r="N16" s="503"/>
      <c r="O16" s="503"/>
      <c r="P16" s="503"/>
      <c r="Q16" s="503"/>
      <c r="R16" s="503"/>
      <c r="S16" s="503"/>
      <c r="T16" s="503"/>
      <c r="U16" s="503"/>
      <c r="V16" s="503"/>
      <c r="W16" s="503"/>
      <c r="X16" s="503"/>
      <c r="Y16" s="503"/>
      <c r="Z16" s="503"/>
    </row>
    <row r="17" ht="12.75" customHeight="1">
      <c r="A17" s="503"/>
      <c r="B17" s="503"/>
      <c r="C17" s="503"/>
      <c r="D17" s="503"/>
      <c r="E17" s="503"/>
      <c r="F17" s="503"/>
      <c r="G17" s="503"/>
      <c r="H17" s="503"/>
      <c r="I17" s="503"/>
      <c r="J17" s="503"/>
      <c r="K17" s="503"/>
      <c r="L17" s="503"/>
      <c r="M17" s="503"/>
      <c r="N17" s="503"/>
      <c r="O17" s="503"/>
      <c r="P17" s="503"/>
      <c r="Q17" s="503"/>
      <c r="R17" s="503"/>
      <c r="S17" s="503"/>
      <c r="T17" s="503"/>
      <c r="U17" s="503"/>
      <c r="V17" s="503"/>
      <c r="W17" s="503"/>
      <c r="X17" s="503"/>
      <c r="Y17" s="503"/>
      <c r="Z17" s="503"/>
    </row>
    <row r="18" ht="12.75" customHeight="1">
      <c r="A18" s="503"/>
      <c r="B18" s="503"/>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503"/>
    </row>
    <row r="19" ht="12.75" customHeight="1">
      <c r="A19" s="503"/>
      <c r="B19" s="503"/>
      <c r="C19" s="503"/>
      <c r="D19" s="503"/>
      <c r="E19" s="503"/>
      <c r="F19" s="503"/>
      <c r="G19" s="503"/>
      <c r="H19" s="503"/>
      <c r="I19" s="503"/>
      <c r="J19" s="503"/>
      <c r="K19" s="503"/>
      <c r="L19" s="503"/>
      <c r="M19" s="503"/>
      <c r="N19" s="503"/>
      <c r="O19" s="503"/>
      <c r="P19" s="503"/>
      <c r="Q19" s="503"/>
      <c r="R19" s="503"/>
      <c r="S19" s="503"/>
      <c r="T19" s="503"/>
      <c r="U19" s="503"/>
      <c r="V19" s="503"/>
      <c r="W19" s="503"/>
      <c r="X19" s="503"/>
      <c r="Y19" s="503"/>
      <c r="Z19" s="503"/>
    </row>
    <row r="20" ht="12.75" customHeight="1">
      <c r="A20" s="503"/>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row>
    <row r="21" ht="12.75" customHeight="1">
      <c r="A21" s="503"/>
      <c r="B21" s="503"/>
      <c r="C21" s="503"/>
      <c r="D21" s="503"/>
      <c r="E21" s="503"/>
      <c r="F21" s="503"/>
      <c r="G21" s="503"/>
      <c r="H21" s="503"/>
      <c r="I21" s="503"/>
      <c r="J21" s="503"/>
      <c r="K21" s="503"/>
      <c r="L21" s="503"/>
      <c r="M21" s="503"/>
      <c r="N21" s="503"/>
      <c r="O21" s="503"/>
      <c r="P21" s="503"/>
      <c r="Q21" s="503"/>
      <c r="R21" s="503"/>
      <c r="S21" s="503"/>
      <c r="T21" s="503"/>
      <c r="U21" s="503"/>
      <c r="V21" s="503"/>
      <c r="W21" s="503"/>
      <c r="X21" s="503"/>
      <c r="Y21" s="503"/>
      <c r="Z21" s="503"/>
    </row>
    <row r="22" ht="12.75" customHeight="1">
      <c r="A22" s="503"/>
      <c r="B22" s="503"/>
      <c r="C22" s="503"/>
      <c r="D22" s="503"/>
      <c r="E22" s="503"/>
      <c r="F22" s="503"/>
      <c r="G22" s="503"/>
      <c r="H22" s="503"/>
      <c r="I22" s="503"/>
      <c r="J22" s="503"/>
      <c r="K22" s="503"/>
      <c r="L22" s="503"/>
      <c r="M22" s="503"/>
      <c r="N22" s="503"/>
      <c r="O22" s="503"/>
      <c r="P22" s="503"/>
      <c r="Q22" s="503"/>
      <c r="R22" s="503"/>
      <c r="S22" s="503"/>
      <c r="T22" s="503"/>
      <c r="U22" s="503"/>
      <c r="V22" s="503"/>
      <c r="W22" s="503"/>
      <c r="X22" s="503"/>
      <c r="Y22" s="503"/>
      <c r="Z22" s="503"/>
    </row>
    <row r="23" ht="12.75" customHeight="1">
      <c r="A23" s="503"/>
      <c r="B23" s="503"/>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row>
    <row r="24" ht="12.75" customHeight="1">
      <c r="A24" s="503"/>
      <c r="B24" s="503"/>
      <c r="C24" s="503"/>
      <c r="D24" s="503"/>
      <c r="E24" s="503"/>
      <c r="F24" s="503"/>
      <c r="G24" s="503"/>
      <c r="H24" s="503"/>
      <c r="I24" s="503"/>
      <c r="J24" s="503"/>
      <c r="K24" s="503"/>
      <c r="L24" s="503"/>
      <c r="M24" s="503"/>
      <c r="N24" s="503"/>
      <c r="O24" s="503"/>
      <c r="P24" s="503"/>
      <c r="Q24" s="503"/>
      <c r="R24" s="503"/>
      <c r="S24" s="503"/>
      <c r="T24" s="503"/>
      <c r="U24" s="503"/>
      <c r="V24" s="503"/>
      <c r="W24" s="503"/>
      <c r="X24" s="503"/>
      <c r="Y24" s="503"/>
      <c r="Z24" s="503"/>
    </row>
    <row r="25" ht="12.75" customHeight="1">
      <c r="A25" s="503"/>
      <c r="B25" s="503"/>
      <c r="C25" s="503"/>
      <c r="D25" s="503"/>
      <c r="E25" s="503"/>
      <c r="F25" s="503"/>
      <c r="G25" s="503"/>
      <c r="H25" s="503"/>
      <c r="I25" s="503"/>
      <c r="J25" s="503"/>
      <c r="K25" s="503"/>
      <c r="L25" s="503"/>
      <c r="M25" s="503"/>
      <c r="N25" s="503"/>
      <c r="O25" s="503"/>
      <c r="P25" s="503"/>
      <c r="Q25" s="503"/>
      <c r="R25" s="503"/>
      <c r="S25" s="503"/>
      <c r="T25" s="503"/>
      <c r="U25" s="503"/>
      <c r="V25" s="503"/>
      <c r="W25" s="503"/>
      <c r="X25" s="503"/>
      <c r="Y25" s="503"/>
      <c r="Z25" s="503"/>
    </row>
    <row r="26" ht="12.75" customHeight="1">
      <c r="A26" s="503"/>
      <c r="B26" s="503"/>
      <c r="C26" s="503"/>
      <c r="D26" s="503"/>
      <c r="E26" s="503"/>
      <c r="F26" s="503"/>
      <c r="G26" s="503"/>
      <c r="H26" s="503"/>
      <c r="I26" s="503"/>
      <c r="J26" s="503"/>
      <c r="K26" s="503"/>
      <c r="L26" s="503"/>
      <c r="M26" s="503"/>
      <c r="N26" s="503"/>
      <c r="O26" s="503"/>
      <c r="P26" s="503"/>
      <c r="Q26" s="503"/>
      <c r="R26" s="503"/>
      <c r="S26" s="503"/>
      <c r="T26" s="503"/>
      <c r="U26" s="503"/>
      <c r="V26" s="503"/>
      <c r="W26" s="503"/>
      <c r="X26" s="503"/>
      <c r="Y26" s="503"/>
      <c r="Z26" s="503"/>
    </row>
    <row r="27" ht="12.75" customHeight="1">
      <c r="A27" s="503"/>
      <c r="B27" s="503"/>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row>
    <row r="28" ht="12.75"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row>
    <row r="29" ht="12.75"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row>
    <row r="30" ht="12.75"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c r="Y30" s="503"/>
      <c r="Z30" s="503"/>
    </row>
    <row r="31" ht="12.75"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row>
    <row r="32" ht="12.75"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row>
    <row r="33" ht="12.75" customHeight="1">
      <c r="A33" s="503"/>
      <c r="B33" s="503"/>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row>
    <row r="34" ht="12.75" customHeight="1">
      <c r="A34" s="503"/>
      <c r="B34" s="503"/>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3"/>
    </row>
    <row r="35" ht="12.75" customHeight="1">
      <c r="A35" s="503"/>
      <c r="B35" s="503"/>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row>
    <row r="36" ht="12.75" customHeight="1">
      <c r="A36" s="503"/>
      <c r="B36" s="503"/>
      <c r="C36" s="503"/>
      <c r="D36" s="503"/>
      <c r="E36" s="503"/>
      <c r="F36" s="503"/>
      <c r="G36" s="503"/>
      <c r="H36" s="503"/>
      <c r="I36" s="503"/>
      <c r="J36" s="503"/>
      <c r="K36" s="503"/>
      <c r="L36" s="503"/>
      <c r="M36" s="503"/>
      <c r="N36" s="503"/>
      <c r="O36" s="503"/>
      <c r="P36" s="503"/>
      <c r="Q36" s="503"/>
      <c r="R36" s="503"/>
      <c r="S36" s="503"/>
      <c r="T36" s="503"/>
      <c r="U36" s="503"/>
      <c r="V36" s="503"/>
      <c r="W36" s="503"/>
      <c r="X36" s="503"/>
      <c r="Y36" s="503"/>
      <c r="Z36" s="503"/>
    </row>
    <row r="37" ht="12.75" customHeight="1">
      <c r="A37" s="503"/>
      <c r="B37" s="503"/>
      <c r="C37" s="503"/>
      <c r="D37" s="503"/>
      <c r="E37" s="503"/>
      <c r="F37" s="503"/>
      <c r="G37" s="503"/>
      <c r="H37" s="503"/>
      <c r="I37" s="503"/>
      <c r="J37" s="503"/>
      <c r="K37" s="503"/>
      <c r="L37" s="503"/>
      <c r="M37" s="503"/>
      <c r="N37" s="503"/>
      <c r="O37" s="503"/>
      <c r="P37" s="503"/>
      <c r="Q37" s="503"/>
      <c r="R37" s="503"/>
      <c r="S37" s="503"/>
      <c r="T37" s="503"/>
      <c r="U37" s="503"/>
      <c r="V37" s="503"/>
      <c r="W37" s="503"/>
      <c r="X37" s="503"/>
      <c r="Y37" s="503"/>
      <c r="Z37" s="503"/>
    </row>
    <row r="38" ht="12.75" customHeight="1">
      <c r="A38" s="503"/>
      <c r="B38" s="503"/>
      <c r="C38" s="503"/>
      <c r="D38" s="503"/>
      <c r="E38" s="503"/>
      <c r="F38" s="503"/>
      <c r="G38" s="503"/>
      <c r="H38" s="503"/>
      <c r="I38" s="503"/>
      <c r="J38" s="503"/>
      <c r="K38" s="503"/>
      <c r="L38" s="503"/>
      <c r="M38" s="503"/>
      <c r="N38" s="503"/>
      <c r="O38" s="503"/>
      <c r="P38" s="503"/>
      <c r="Q38" s="503"/>
      <c r="R38" s="503"/>
      <c r="S38" s="503"/>
      <c r="T38" s="503"/>
      <c r="U38" s="503"/>
      <c r="V38" s="503"/>
      <c r="W38" s="503"/>
      <c r="X38" s="503"/>
      <c r="Y38" s="503"/>
      <c r="Z38" s="503"/>
    </row>
    <row r="39" ht="12.75" customHeight="1">
      <c r="A39" s="503"/>
      <c r="B39" s="503"/>
      <c r="C39" s="503"/>
      <c r="D39" s="503"/>
      <c r="E39" s="503"/>
      <c r="F39" s="503"/>
      <c r="G39" s="503"/>
      <c r="H39" s="503"/>
      <c r="I39" s="503"/>
      <c r="J39" s="503"/>
      <c r="K39" s="503"/>
      <c r="L39" s="503"/>
      <c r="M39" s="503"/>
      <c r="N39" s="503"/>
      <c r="O39" s="503"/>
      <c r="P39" s="503"/>
      <c r="Q39" s="503"/>
      <c r="R39" s="503"/>
      <c r="S39" s="503"/>
      <c r="T39" s="503"/>
      <c r="U39" s="503"/>
      <c r="V39" s="503"/>
      <c r="W39" s="503"/>
      <c r="X39" s="503"/>
      <c r="Y39" s="503"/>
      <c r="Z39" s="503"/>
    </row>
    <row r="40" ht="12.75" customHeight="1">
      <c r="A40" s="503"/>
      <c r="B40" s="503"/>
      <c r="C40" s="503"/>
      <c r="D40" s="503"/>
      <c r="E40" s="503"/>
      <c r="F40" s="503"/>
      <c r="G40" s="503"/>
      <c r="H40" s="503"/>
      <c r="I40" s="503"/>
      <c r="J40" s="503"/>
      <c r="K40" s="503"/>
      <c r="L40" s="503"/>
      <c r="M40" s="503"/>
      <c r="N40" s="503"/>
      <c r="O40" s="503"/>
      <c r="P40" s="503"/>
      <c r="Q40" s="503"/>
      <c r="R40" s="503"/>
      <c r="S40" s="503"/>
      <c r="T40" s="503"/>
      <c r="U40" s="503"/>
      <c r="V40" s="503"/>
      <c r="W40" s="503"/>
      <c r="X40" s="503"/>
      <c r="Y40" s="503"/>
      <c r="Z40" s="503"/>
    </row>
    <row r="41" ht="12.75" customHeight="1">
      <c r="A41" s="503"/>
      <c r="B41" s="503"/>
      <c r="C41" s="503"/>
      <c r="D41" s="503"/>
      <c r="E41" s="503"/>
      <c r="F41" s="503"/>
      <c r="G41" s="503"/>
      <c r="H41" s="503"/>
      <c r="I41" s="503"/>
      <c r="J41" s="503"/>
      <c r="K41" s="503"/>
      <c r="L41" s="503"/>
      <c r="M41" s="503"/>
      <c r="N41" s="503"/>
      <c r="O41" s="503"/>
      <c r="P41" s="503"/>
      <c r="Q41" s="503"/>
      <c r="R41" s="503"/>
      <c r="S41" s="503"/>
      <c r="T41" s="503"/>
      <c r="U41" s="503"/>
      <c r="V41" s="503"/>
      <c r="W41" s="503"/>
      <c r="X41" s="503"/>
      <c r="Y41" s="503"/>
      <c r="Z41" s="503"/>
    </row>
    <row r="42" ht="12.75" customHeight="1">
      <c r="A42" s="503"/>
      <c r="B42" s="503"/>
      <c r="C42" s="503"/>
      <c r="D42" s="503"/>
      <c r="E42" s="503"/>
      <c r="F42" s="503"/>
      <c r="G42" s="503"/>
      <c r="H42" s="503"/>
      <c r="I42" s="503"/>
      <c r="J42" s="503"/>
      <c r="K42" s="503"/>
      <c r="L42" s="503"/>
      <c r="M42" s="503"/>
      <c r="N42" s="503"/>
      <c r="O42" s="503"/>
      <c r="P42" s="503"/>
      <c r="Q42" s="503"/>
      <c r="R42" s="503"/>
      <c r="S42" s="503"/>
      <c r="T42" s="503"/>
      <c r="U42" s="503"/>
      <c r="V42" s="503"/>
      <c r="W42" s="503"/>
      <c r="X42" s="503"/>
      <c r="Y42" s="503"/>
      <c r="Z42" s="503"/>
    </row>
    <row r="43" ht="12.75" customHeight="1">
      <c r="A43" s="503"/>
      <c r="B43" s="503"/>
      <c r="C43" s="503"/>
      <c r="D43" s="503"/>
      <c r="E43" s="503"/>
      <c r="F43" s="503"/>
      <c r="G43" s="503"/>
      <c r="H43" s="503"/>
      <c r="I43" s="503"/>
      <c r="J43" s="503"/>
      <c r="K43" s="503"/>
      <c r="L43" s="503"/>
      <c r="M43" s="503"/>
      <c r="N43" s="503"/>
      <c r="O43" s="503"/>
      <c r="P43" s="503"/>
      <c r="Q43" s="503"/>
      <c r="R43" s="503"/>
      <c r="S43" s="503"/>
      <c r="T43" s="503"/>
      <c r="U43" s="503"/>
      <c r="V43" s="503"/>
      <c r="W43" s="503"/>
      <c r="X43" s="503"/>
      <c r="Y43" s="503"/>
      <c r="Z43" s="503"/>
    </row>
    <row r="44" ht="12.75" customHeight="1">
      <c r="A44" s="503"/>
      <c r="B44" s="503"/>
      <c r="C44" s="503"/>
      <c r="D44" s="503"/>
      <c r="E44" s="503"/>
      <c r="F44" s="503"/>
      <c r="G44" s="503"/>
      <c r="H44" s="503"/>
      <c r="I44" s="503"/>
      <c r="J44" s="503"/>
      <c r="K44" s="503"/>
      <c r="L44" s="503"/>
      <c r="M44" s="503"/>
      <c r="N44" s="503"/>
      <c r="O44" s="503"/>
      <c r="P44" s="503"/>
      <c r="Q44" s="503"/>
      <c r="R44" s="503"/>
      <c r="S44" s="503"/>
      <c r="T44" s="503"/>
      <c r="U44" s="503"/>
      <c r="V44" s="503"/>
      <c r="W44" s="503"/>
      <c r="X44" s="503"/>
      <c r="Y44" s="503"/>
      <c r="Z44" s="503"/>
    </row>
    <row r="45" ht="12.75" customHeight="1">
      <c r="A45" s="503"/>
      <c r="B45" s="503"/>
      <c r="C45" s="503"/>
      <c r="D45" s="503"/>
      <c r="E45" s="503"/>
      <c r="F45" s="503"/>
      <c r="G45" s="503"/>
      <c r="H45" s="503"/>
      <c r="I45" s="503"/>
      <c r="J45" s="503"/>
      <c r="K45" s="503"/>
      <c r="L45" s="503"/>
      <c r="M45" s="503"/>
      <c r="N45" s="503"/>
      <c r="O45" s="503"/>
      <c r="P45" s="503"/>
      <c r="Q45" s="503"/>
      <c r="R45" s="503"/>
      <c r="S45" s="503"/>
      <c r="T45" s="503"/>
      <c r="U45" s="503"/>
      <c r="V45" s="503"/>
      <c r="W45" s="503"/>
      <c r="X45" s="503"/>
      <c r="Y45" s="503"/>
      <c r="Z45" s="503"/>
    </row>
    <row r="46" ht="12.75" customHeight="1">
      <c r="A46" s="503"/>
      <c r="B46" s="503"/>
      <c r="C46" s="503"/>
      <c r="D46" s="503"/>
      <c r="E46" s="503"/>
      <c r="F46" s="503"/>
      <c r="G46" s="503"/>
      <c r="H46" s="503"/>
      <c r="I46" s="503"/>
      <c r="J46" s="503"/>
      <c r="K46" s="503"/>
      <c r="L46" s="503"/>
      <c r="M46" s="503"/>
      <c r="N46" s="503"/>
      <c r="O46" s="503"/>
      <c r="P46" s="503"/>
      <c r="Q46" s="503"/>
      <c r="R46" s="503"/>
      <c r="S46" s="503"/>
      <c r="T46" s="503"/>
      <c r="U46" s="503"/>
      <c r="V46" s="503"/>
      <c r="W46" s="503"/>
      <c r="X46" s="503"/>
      <c r="Y46" s="503"/>
      <c r="Z46" s="503"/>
    </row>
    <row r="47" ht="12.75" customHeight="1">
      <c r="A47" s="503"/>
      <c r="B47" s="503"/>
      <c r="C47" s="503"/>
      <c r="D47" s="503"/>
      <c r="E47" s="503"/>
      <c r="F47" s="503"/>
      <c r="G47" s="503"/>
      <c r="H47" s="503"/>
      <c r="I47" s="503"/>
      <c r="J47" s="503"/>
      <c r="K47" s="503"/>
      <c r="L47" s="503"/>
      <c r="M47" s="503"/>
      <c r="N47" s="503"/>
      <c r="O47" s="503"/>
      <c r="P47" s="503"/>
      <c r="Q47" s="503"/>
      <c r="R47" s="503"/>
      <c r="S47" s="503"/>
      <c r="T47" s="503"/>
      <c r="U47" s="503"/>
      <c r="V47" s="503"/>
      <c r="W47" s="503"/>
      <c r="X47" s="503"/>
      <c r="Y47" s="503"/>
      <c r="Z47" s="503"/>
    </row>
    <row r="48" ht="12.75" customHeight="1">
      <c r="A48" s="503"/>
      <c r="B48" s="503"/>
      <c r="C48" s="503"/>
      <c r="D48" s="503"/>
      <c r="E48" s="503"/>
      <c r="F48" s="503"/>
      <c r="G48" s="503"/>
      <c r="H48" s="503"/>
      <c r="I48" s="503"/>
      <c r="J48" s="503"/>
      <c r="K48" s="503"/>
      <c r="L48" s="503"/>
      <c r="M48" s="503"/>
      <c r="N48" s="503"/>
      <c r="O48" s="503"/>
      <c r="P48" s="503"/>
      <c r="Q48" s="503"/>
      <c r="R48" s="503"/>
      <c r="S48" s="503"/>
      <c r="T48" s="503"/>
      <c r="U48" s="503"/>
      <c r="V48" s="503"/>
      <c r="W48" s="503"/>
      <c r="X48" s="503"/>
      <c r="Y48" s="503"/>
      <c r="Z48" s="503"/>
    </row>
    <row r="49" ht="12.75" customHeight="1">
      <c r="A49" s="503"/>
      <c r="B49" s="503"/>
      <c r="C49" s="503"/>
      <c r="D49" s="503"/>
      <c r="E49" s="503"/>
      <c r="F49" s="503"/>
      <c r="G49" s="503"/>
      <c r="H49" s="503"/>
      <c r="I49" s="503"/>
      <c r="J49" s="503"/>
      <c r="K49" s="503"/>
      <c r="L49" s="503"/>
      <c r="M49" s="503"/>
      <c r="N49" s="503"/>
      <c r="O49" s="503"/>
      <c r="P49" s="503"/>
      <c r="Q49" s="503"/>
      <c r="R49" s="503"/>
      <c r="S49" s="503"/>
      <c r="T49" s="503"/>
      <c r="U49" s="503"/>
      <c r="V49" s="503"/>
      <c r="W49" s="503"/>
      <c r="X49" s="503"/>
      <c r="Y49" s="503"/>
      <c r="Z49" s="503"/>
    </row>
    <row r="50" ht="12.75" customHeight="1">
      <c r="A50" s="622"/>
      <c r="B50" s="622"/>
      <c r="C50" s="622"/>
      <c r="D50" s="622"/>
      <c r="E50" s="622"/>
      <c r="F50" s="622"/>
      <c r="G50" s="623" t="s">
        <v>4321</v>
      </c>
      <c r="H50" s="623" t="s">
        <v>4302</v>
      </c>
      <c r="I50" s="503"/>
      <c r="J50" s="503"/>
      <c r="K50" s="503"/>
      <c r="L50" s="503"/>
      <c r="M50" s="503"/>
      <c r="N50" s="503"/>
      <c r="O50" s="503"/>
      <c r="P50" s="503"/>
      <c r="Q50" s="503"/>
      <c r="R50" s="503"/>
      <c r="S50" s="503"/>
      <c r="T50" s="503"/>
      <c r="U50" s="503"/>
      <c r="V50" s="503"/>
      <c r="W50" s="503"/>
      <c r="X50" s="503"/>
      <c r="Y50" s="503"/>
      <c r="Z50" s="503"/>
    </row>
    <row r="51" ht="12.75" customHeight="1">
      <c r="A51" s="624" t="s">
        <v>4303</v>
      </c>
      <c r="B51" s="625"/>
      <c r="C51" s="625"/>
      <c r="D51" s="624" t="s">
        <v>4304</v>
      </c>
      <c r="E51" s="625"/>
      <c r="F51" s="626"/>
      <c r="G51" s="627"/>
      <c r="H51" s="628" t="str">
        <f t="shared" ref="H51:H58" si="1">G51/$B$7</f>
        <v>#REF!</v>
      </c>
      <c r="I51" s="503"/>
      <c r="J51" s="503"/>
      <c r="K51" s="503"/>
      <c r="L51" s="503"/>
      <c r="M51" s="503"/>
      <c r="N51" s="503"/>
      <c r="O51" s="503"/>
      <c r="P51" s="503"/>
      <c r="Q51" s="503"/>
      <c r="R51" s="503"/>
      <c r="S51" s="503"/>
      <c r="T51" s="503"/>
      <c r="U51" s="503"/>
      <c r="V51" s="503"/>
      <c r="W51" s="503"/>
      <c r="X51" s="503"/>
      <c r="Y51" s="503"/>
      <c r="Z51" s="503"/>
    </row>
    <row r="52" ht="12.75" customHeight="1">
      <c r="A52" s="629" t="s">
        <v>4303</v>
      </c>
      <c r="B52" s="630"/>
      <c r="C52" s="630"/>
      <c r="D52" s="629" t="s">
        <v>4305</v>
      </c>
      <c r="E52" s="630"/>
      <c r="F52" s="631"/>
      <c r="G52" s="632"/>
      <c r="H52" s="633" t="str">
        <f t="shared" si="1"/>
        <v>#REF!</v>
      </c>
      <c r="I52" s="503"/>
      <c r="J52" s="503"/>
      <c r="K52" s="503"/>
      <c r="L52" s="503"/>
      <c r="M52" s="503"/>
      <c r="N52" s="503"/>
      <c r="O52" s="503"/>
      <c r="P52" s="503"/>
      <c r="Q52" s="503"/>
      <c r="R52" s="503"/>
      <c r="S52" s="503"/>
      <c r="T52" s="503"/>
      <c r="U52" s="503"/>
      <c r="V52" s="503"/>
      <c r="W52" s="503"/>
      <c r="X52" s="503"/>
      <c r="Y52" s="503"/>
      <c r="Z52" s="503"/>
    </row>
    <row r="53" ht="12.75" customHeight="1">
      <c r="A53" s="629" t="s">
        <v>4306</v>
      </c>
      <c r="B53" s="630"/>
      <c r="C53" s="630"/>
      <c r="D53" s="629" t="s">
        <v>4304</v>
      </c>
      <c r="E53" s="630"/>
      <c r="F53" s="631"/>
      <c r="G53" s="632"/>
      <c r="H53" s="633" t="str">
        <f t="shared" si="1"/>
        <v>#REF!</v>
      </c>
      <c r="I53" s="503"/>
      <c r="J53" s="503"/>
      <c r="K53" s="503"/>
      <c r="L53" s="503"/>
      <c r="M53" s="503"/>
      <c r="N53" s="503"/>
      <c r="O53" s="503"/>
      <c r="P53" s="503"/>
      <c r="Q53" s="503"/>
      <c r="R53" s="503"/>
      <c r="S53" s="503"/>
      <c r="T53" s="503"/>
      <c r="U53" s="503"/>
      <c r="V53" s="503"/>
      <c r="W53" s="503"/>
      <c r="X53" s="503"/>
      <c r="Y53" s="503"/>
      <c r="Z53" s="503"/>
    </row>
    <row r="54" ht="12.75" customHeight="1">
      <c r="A54" s="629" t="s">
        <v>4306</v>
      </c>
      <c r="B54" s="630"/>
      <c r="C54" s="630"/>
      <c r="D54" s="629" t="s">
        <v>4305</v>
      </c>
      <c r="E54" s="630"/>
      <c r="F54" s="631"/>
      <c r="G54" s="632"/>
      <c r="H54" s="633" t="str">
        <f t="shared" si="1"/>
        <v>#REF!</v>
      </c>
      <c r="I54" s="503"/>
      <c r="J54" s="503"/>
      <c r="K54" s="503"/>
      <c r="L54" s="503"/>
      <c r="M54" s="503"/>
      <c r="N54" s="503"/>
      <c r="O54" s="503"/>
      <c r="P54" s="503"/>
      <c r="Q54" s="503"/>
      <c r="R54" s="503"/>
      <c r="S54" s="503"/>
      <c r="T54" s="503"/>
      <c r="U54" s="503"/>
      <c r="V54" s="503"/>
      <c r="W54" s="503"/>
      <c r="X54" s="503"/>
      <c r="Y54" s="503"/>
      <c r="Z54" s="503"/>
    </row>
    <row r="55" ht="12.75" customHeight="1">
      <c r="A55" s="629" t="s">
        <v>1251</v>
      </c>
      <c r="B55" s="630"/>
      <c r="C55" s="630"/>
      <c r="D55" s="629" t="s">
        <v>4307</v>
      </c>
      <c r="E55" s="630"/>
      <c r="F55" s="631"/>
      <c r="G55" s="632"/>
      <c r="H55" s="633" t="str">
        <f t="shared" si="1"/>
        <v>#REF!</v>
      </c>
      <c r="I55" s="503"/>
      <c r="J55" s="503"/>
      <c r="K55" s="503"/>
      <c r="L55" s="503"/>
      <c r="M55" s="503"/>
      <c r="N55" s="503"/>
      <c r="O55" s="503"/>
      <c r="P55" s="503"/>
      <c r="Q55" s="503"/>
      <c r="R55" s="503"/>
      <c r="S55" s="503"/>
      <c r="T55" s="503"/>
      <c r="U55" s="503"/>
      <c r="V55" s="503"/>
      <c r="W55" s="503"/>
      <c r="X55" s="503"/>
      <c r="Y55" s="503"/>
      <c r="Z55" s="503"/>
    </row>
    <row r="56" ht="12.75" customHeight="1">
      <c r="A56" s="629" t="s">
        <v>4308</v>
      </c>
      <c r="B56" s="630"/>
      <c r="C56" s="630"/>
      <c r="D56" s="629" t="s">
        <v>4304</v>
      </c>
      <c r="E56" s="630"/>
      <c r="F56" s="631"/>
      <c r="G56" s="632">
        <v>11465.0</v>
      </c>
      <c r="H56" s="633" t="str">
        <f t="shared" si="1"/>
        <v>#REF!</v>
      </c>
      <c r="I56" s="503"/>
      <c r="J56" s="503"/>
      <c r="K56" s="503"/>
      <c r="L56" s="503"/>
      <c r="M56" s="503"/>
      <c r="N56" s="503"/>
      <c r="O56" s="503"/>
      <c r="P56" s="503"/>
      <c r="Q56" s="503"/>
      <c r="R56" s="503"/>
      <c r="S56" s="503"/>
      <c r="T56" s="503"/>
      <c r="U56" s="503"/>
      <c r="V56" s="503"/>
      <c r="W56" s="503"/>
      <c r="X56" s="503"/>
      <c r="Y56" s="503"/>
      <c r="Z56" s="503"/>
    </row>
    <row r="57" ht="12.75" customHeight="1">
      <c r="A57" s="629" t="s">
        <v>4308</v>
      </c>
      <c r="B57" s="630"/>
      <c r="C57" s="630"/>
      <c r="D57" s="629" t="s">
        <v>4305</v>
      </c>
      <c r="E57" s="630"/>
      <c r="F57" s="631"/>
      <c r="G57" s="632"/>
      <c r="H57" s="633" t="str">
        <f t="shared" si="1"/>
        <v>#REF!</v>
      </c>
      <c r="I57" s="503"/>
      <c r="J57" s="503"/>
      <c r="K57" s="503"/>
      <c r="L57" s="503"/>
      <c r="M57" s="503"/>
      <c r="N57" s="503"/>
      <c r="O57" s="503"/>
      <c r="P57" s="503"/>
      <c r="Q57" s="503"/>
      <c r="R57" s="503"/>
      <c r="S57" s="503"/>
      <c r="T57" s="503"/>
      <c r="U57" s="503"/>
      <c r="V57" s="503"/>
      <c r="W57" s="503"/>
      <c r="X57" s="503"/>
      <c r="Y57" s="503"/>
      <c r="Z57" s="503"/>
    </row>
    <row r="58" ht="12.75" customHeight="1">
      <c r="A58" s="634" t="s">
        <v>1257</v>
      </c>
      <c r="B58" s="635"/>
      <c r="C58" s="635"/>
      <c r="D58" s="634" t="s">
        <v>4309</v>
      </c>
      <c r="E58" s="635"/>
      <c r="F58" s="636"/>
      <c r="G58" s="637"/>
      <c r="H58" s="638" t="str">
        <f t="shared" si="1"/>
        <v>#REF!</v>
      </c>
      <c r="I58" s="503"/>
      <c r="J58" s="503"/>
      <c r="K58" s="503"/>
      <c r="L58" s="503"/>
      <c r="M58" s="503"/>
      <c r="N58" s="503"/>
      <c r="O58" s="503"/>
      <c r="P58" s="503"/>
      <c r="Q58" s="503"/>
      <c r="R58" s="503"/>
      <c r="S58" s="503"/>
      <c r="T58" s="503"/>
      <c r="U58" s="503"/>
      <c r="V58" s="503"/>
      <c r="W58" s="503"/>
      <c r="X58" s="503"/>
      <c r="Y58" s="503"/>
      <c r="Z58" s="503"/>
    </row>
    <row r="59" ht="12.75" customHeight="1">
      <c r="A59" s="630"/>
      <c r="B59" s="630"/>
      <c r="C59" s="630"/>
      <c r="D59" s="630"/>
      <c r="E59" s="630"/>
      <c r="F59" s="639" t="s">
        <v>1239</v>
      </c>
      <c r="G59" s="640">
        <f t="shared" ref="G59:H59" si="2">SUM(G51:G58)</f>
        <v>11465</v>
      </c>
      <c r="H59" s="641" t="str">
        <f t="shared" si="2"/>
        <v>#REF!</v>
      </c>
      <c r="I59" s="503"/>
      <c r="J59" s="503"/>
      <c r="K59" s="503"/>
      <c r="L59" s="503"/>
      <c r="M59" s="503"/>
      <c r="N59" s="503"/>
      <c r="O59" s="503"/>
      <c r="P59" s="503"/>
      <c r="Q59" s="503"/>
      <c r="R59" s="503"/>
      <c r="S59" s="503"/>
      <c r="T59" s="503"/>
      <c r="U59" s="503"/>
      <c r="V59" s="503"/>
      <c r="W59" s="503"/>
      <c r="X59" s="503"/>
      <c r="Y59" s="503"/>
      <c r="Z59" s="503"/>
    </row>
    <row r="60" ht="12.75" customHeight="1">
      <c r="A60" s="630"/>
      <c r="B60" s="630"/>
      <c r="C60" s="630"/>
      <c r="D60" s="630"/>
      <c r="E60" s="630"/>
      <c r="F60" s="630"/>
      <c r="G60" s="630"/>
      <c r="H60" s="630"/>
      <c r="I60" s="503"/>
      <c r="J60" s="503"/>
      <c r="K60" s="503"/>
      <c r="L60" s="503"/>
      <c r="M60" s="503"/>
      <c r="N60" s="503"/>
      <c r="O60" s="503"/>
      <c r="P60" s="503"/>
      <c r="Q60" s="503"/>
      <c r="R60" s="503"/>
      <c r="S60" s="503"/>
      <c r="T60" s="503"/>
      <c r="U60" s="503"/>
      <c r="V60" s="503"/>
      <c r="W60" s="503"/>
      <c r="X60" s="503"/>
      <c r="Y60" s="503"/>
      <c r="Z60" s="503"/>
    </row>
    <row r="61" ht="12.75" customHeight="1">
      <c r="A61" s="630"/>
      <c r="B61" s="630"/>
      <c r="C61" s="630"/>
      <c r="D61" s="630"/>
      <c r="E61" s="630"/>
      <c r="F61" s="630"/>
      <c r="G61" s="630"/>
      <c r="H61" s="630"/>
      <c r="I61" s="503"/>
      <c r="J61" s="503"/>
      <c r="K61" s="503"/>
      <c r="L61" s="503"/>
      <c r="M61" s="503"/>
      <c r="N61" s="503"/>
      <c r="O61" s="503"/>
      <c r="P61" s="503"/>
      <c r="Q61" s="503"/>
      <c r="R61" s="503"/>
      <c r="S61" s="503"/>
      <c r="T61" s="503"/>
      <c r="U61" s="503"/>
      <c r="V61" s="503"/>
      <c r="W61" s="503"/>
      <c r="X61" s="503"/>
      <c r="Y61" s="503"/>
      <c r="Z61" s="503"/>
    </row>
    <row r="62" ht="12.75" customHeight="1">
      <c r="A62" s="642" t="s">
        <v>4322</v>
      </c>
      <c r="B62" s="643"/>
      <c r="C62" s="643"/>
      <c r="D62" s="643" t="s">
        <v>4323</v>
      </c>
      <c r="E62" s="643"/>
      <c r="F62" s="643"/>
      <c r="G62" s="644">
        <v>9797.0</v>
      </c>
      <c r="H62" s="641" t="str">
        <f>G62/$B$7</f>
        <v>#REF!</v>
      </c>
      <c r="I62" s="503"/>
      <c r="J62" s="503"/>
      <c r="K62" s="503"/>
      <c r="L62" s="503"/>
      <c r="M62" s="503"/>
      <c r="N62" s="503"/>
      <c r="O62" s="503"/>
      <c r="P62" s="503"/>
      <c r="Q62" s="503"/>
      <c r="R62" s="503"/>
      <c r="S62" s="503"/>
      <c r="T62" s="503"/>
      <c r="U62" s="503"/>
      <c r="V62" s="503"/>
      <c r="W62" s="503"/>
      <c r="X62" s="503"/>
      <c r="Y62" s="503"/>
      <c r="Z62" s="503"/>
    </row>
    <row r="63" ht="12.75" customHeight="1">
      <c r="A63" s="503"/>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row>
    <row r="64" ht="12.75"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row>
    <row r="65" ht="12.75"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row>
    <row r="66" ht="12.75"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row>
    <row r="67" ht="12.75"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row>
    <row r="68" ht="12.75"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row>
    <row r="69" ht="12.75" customHeight="1">
      <c r="A69" s="503"/>
      <c r="B69" s="503"/>
      <c r="C69" s="503"/>
      <c r="D69" s="503"/>
      <c r="E69" s="503"/>
      <c r="F69" s="503"/>
      <c r="G69" s="503"/>
      <c r="H69" s="503"/>
      <c r="I69" s="503"/>
      <c r="J69" s="503"/>
      <c r="K69" s="503"/>
      <c r="L69" s="503"/>
      <c r="M69" s="503"/>
      <c r="N69" s="503"/>
      <c r="O69" s="503"/>
      <c r="P69" s="503"/>
      <c r="Q69" s="503"/>
      <c r="R69" s="503"/>
      <c r="S69" s="503"/>
      <c r="T69" s="503"/>
      <c r="U69" s="503"/>
      <c r="V69" s="503"/>
      <c r="W69" s="503"/>
      <c r="X69" s="503"/>
      <c r="Y69" s="503"/>
      <c r="Z69" s="503"/>
    </row>
    <row r="70" ht="12.75" customHeight="1">
      <c r="A70" s="503"/>
      <c r="B70" s="503"/>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row>
    <row r="71" ht="12.75" customHeight="1">
      <c r="A71" s="503"/>
      <c r="B71" s="503"/>
      <c r="C71" s="503"/>
      <c r="D71" s="503"/>
      <c r="E71" s="503"/>
      <c r="F71" s="503"/>
      <c r="G71" s="503"/>
      <c r="H71" s="503"/>
      <c r="I71" s="503"/>
      <c r="J71" s="503"/>
      <c r="K71" s="503"/>
      <c r="L71" s="503"/>
      <c r="M71" s="503"/>
      <c r="N71" s="503"/>
      <c r="O71" s="503"/>
      <c r="P71" s="503"/>
      <c r="Q71" s="503"/>
      <c r="R71" s="503"/>
      <c r="S71" s="503"/>
      <c r="T71" s="503"/>
      <c r="U71" s="503"/>
      <c r="V71" s="503"/>
      <c r="W71" s="503"/>
      <c r="X71" s="503"/>
      <c r="Y71" s="503"/>
      <c r="Z71" s="503"/>
    </row>
    <row r="72" ht="12.75" customHeight="1">
      <c r="A72" s="503"/>
      <c r="B72" s="503"/>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row>
    <row r="73" ht="12.75" customHeight="1">
      <c r="A73" s="503"/>
      <c r="B73" s="503"/>
      <c r="C73" s="503"/>
      <c r="D73" s="503"/>
      <c r="E73" s="503"/>
      <c r="F73" s="503"/>
      <c r="G73" s="503"/>
      <c r="H73" s="503"/>
      <c r="I73" s="503"/>
      <c r="J73" s="503"/>
      <c r="K73" s="503"/>
      <c r="L73" s="503"/>
      <c r="M73" s="503"/>
      <c r="N73" s="503"/>
      <c r="O73" s="503"/>
      <c r="P73" s="503"/>
      <c r="Q73" s="503"/>
      <c r="R73" s="503"/>
      <c r="S73" s="503"/>
      <c r="T73" s="503"/>
      <c r="U73" s="503"/>
      <c r="V73" s="503"/>
      <c r="W73" s="503"/>
      <c r="X73" s="503"/>
      <c r="Y73" s="503"/>
      <c r="Z73" s="503"/>
    </row>
    <row r="74" ht="12.75" customHeight="1">
      <c r="A74" s="503"/>
      <c r="B74" s="503"/>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row>
    <row r="75" ht="12.75" customHeight="1">
      <c r="A75" s="503"/>
      <c r="B75" s="503"/>
      <c r="C75" s="503"/>
      <c r="D75" s="503"/>
      <c r="E75" s="503"/>
      <c r="F75" s="503"/>
      <c r="G75" s="503"/>
      <c r="H75" s="503"/>
      <c r="I75" s="503"/>
      <c r="J75" s="503"/>
      <c r="K75" s="503"/>
      <c r="L75" s="503"/>
      <c r="M75" s="503"/>
      <c r="N75" s="503"/>
      <c r="O75" s="503"/>
      <c r="P75" s="503"/>
      <c r="Q75" s="503"/>
      <c r="R75" s="503"/>
      <c r="S75" s="503"/>
      <c r="T75" s="503"/>
      <c r="U75" s="503"/>
      <c r="V75" s="503"/>
      <c r="W75" s="503"/>
      <c r="X75" s="503"/>
      <c r="Y75" s="503"/>
      <c r="Z75" s="503"/>
    </row>
    <row r="76" ht="12.75" customHeight="1">
      <c r="A76" s="503"/>
      <c r="B76" s="503"/>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row>
    <row r="77" ht="12.75" customHeight="1">
      <c r="A77" s="503"/>
      <c r="B77" s="503"/>
      <c r="C77" s="503"/>
      <c r="D77" s="503"/>
      <c r="E77" s="503"/>
      <c r="F77" s="503"/>
      <c r="G77" s="503"/>
      <c r="H77" s="503"/>
      <c r="I77" s="503"/>
      <c r="J77" s="503"/>
      <c r="K77" s="503"/>
      <c r="L77" s="503"/>
      <c r="M77" s="503"/>
      <c r="N77" s="503"/>
      <c r="O77" s="503"/>
      <c r="P77" s="503"/>
      <c r="Q77" s="503"/>
      <c r="R77" s="503"/>
      <c r="S77" s="503"/>
      <c r="T77" s="503"/>
      <c r="U77" s="503"/>
      <c r="V77" s="503"/>
      <c r="W77" s="503"/>
      <c r="X77" s="503"/>
      <c r="Y77" s="503"/>
      <c r="Z77" s="503"/>
    </row>
    <row r="78" ht="12.75" customHeight="1">
      <c r="A78" s="503"/>
      <c r="B78" s="503"/>
      <c r="C78" s="503"/>
      <c r="D78" s="503"/>
      <c r="E78" s="503"/>
      <c r="F78" s="503"/>
      <c r="G78" s="503"/>
      <c r="H78" s="503"/>
      <c r="I78" s="503"/>
      <c r="J78" s="503"/>
      <c r="K78" s="503"/>
      <c r="L78" s="503"/>
      <c r="M78" s="503"/>
      <c r="N78" s="503"/>
      <c r="O78" s="503"/>
      <c r="P78" s="503"/>
      <c r="Q78" s="503"/>
      <c r="R78" s="503"/>
      <c r="S78" s="503"/>
      <c r="T78" s="503"/>
      <c r="U78" s="503"/>
      <c r="V78" s="503"/>
      <c r="W78" s="503"/>
      <c r="X78" s="503"/>
      <c r="Y78" s="503"/>
      <c r="Z78" s="503"/>
    </row>
    <row r="79" ht="12.75" customHeight="1">
      <c r="A79" s="503"/>
      <c r="B79" s="503"/>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row>
    <row r="80" ht="12.75" customHeight="1">
      <c r="A80" s="503"/>
      <c r="B80" s="503"/>
      <c r="C80" s="503"/>
      <c r="D80" s="503"/>
      <c r="E80" s="503"/>
      <c r="F80" s="503"/>
      <c r="G80" s="503"/>
      <c r="H80" s="503"/>
      <c r="I80" s="503"/>
      <c r="J80" s="503"/>
      <c r="K80" s="503"/>
      <c r="L80" s="503"/>
      <c r="M80" s="503"/>
      <c r="N80" s="503"/>
      <c r="O80" s="503"/>
      <c r="P80" s="503"/>
      <c r="Q80" s="503"/>
      <c r="R80" s="503"/>
      <c r="S80" s="503"/>
      <c r="T80" s="503"/>
      <c r="U80" s="503"/>
      <c r="V80" s="503"/>
      <c r="W80" s="503"/>
      <c r="X80" s="503"/>
      <c r="Y80" s="503"/>
      <c r="Z80" s="503"/>
    </row>
    <row r="81" ht="12.75" customHeight="1">
      <c r="A81" s="503"/>
      <c r="B81" s="503"/>
      <c r="C81" s="503"/>
      <c r="D81" s="503"/>
      <c r="E81" s="503"/>
      <c r="F81" s="503"/>
      <c r="G81" s="503"/>
      <c r="H81" s="503"/>
      <c r="I81" s="503"/>
      <c r="J81" s="503"/>
      <c r="K81" s="503"/>
      <c r="L81" s="503"/>
      <c r="M81" s="503"/>
      <c r="N81" s="503"/>
      <c r="O81" s="503"/>
      <c r="P81" s="503"/>
      <c r="Q81" s="503"/>
      <c r="R81" s="503"/>
      <c r="S81" s="503"/>
      <c r="T81" s="503"/>
      <c r="U81" s="503"/>
      <c r="V81" s="503"/>
      <c r="W81" s="503"/>
      <c r="X81" s="503"/>
      <c r="Y81" s="503"/>
      <c r="Z81" s="503"/>
    </row>
    <row r="82" ht="12.75" customHeight="1">
      <c r="A82" s="503"/>
      <c r="B82" s="503"/>
      <c r="C82" s="503"/>
      <c r="D82" s="503"/>
      <c r="E82" s="503"/>
      <c r="F82" s="503"/>
      <c r="G82" s="503"/>
      <c r="H82" s="503"/>
      <c r="I82" s="503"/>
      <c r="J82" s="503"/>
      <c r="K82" s="503"/>
      <c r="L82" s="503"/>
      <c r="M82" s="503"/>
      <c r="N82" s="503"/>
      <c r="O82" s="503"/>
      <c r="P82" s="503"/>
      <c r="Q82" s="503"/>
      <c r="R82" s="503"/>
      <c r="S82" s="503"/>
      <c r="T82" s="503"/>
      <c r="U82" s="503"/>
      <c r="V82" s="503"/>
      <c r="W82" s="503"/>
      <c r="X82" s="503"/>
      <c r="Y82" s="503"/>
      <c r="Z82" s="503"/>
    </row>
    <row r="83" ht="12.75" customHeight="1">
      <c r="A83" s="503"/>
      <c r="B83" s="503"/>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row>
    <row r="84" ht="12.75" customHeight="1">
      <c r="A84" s="503"/>
      <c r="B84" s="503"/>
      <c r="C84" s="503"/>
      <c r="D84" s="503"/>
      <c r="E84" s="503"/>
      <c r="F84" s="503"/>
      <c r="G84" s="503"/>
      <c r="H84" s="503"/>
      <c r="I84" s="503"/>
      <c r="J84" s="503"/>
      <c r="K84" s="503"/>
      <c r="L84" s="503"/>
      <c r="M84" s="503"/>
      <c r="N84" s="503"/>
      <c r="O84" s="503"/>
      <c r="P84" s="503"/>
      <c r="Q84" s="503"/>
      <c r="R84" s="503"/>
      <c r="S84" s="503"/>
      <c r="T84" s="503"/>
      <c r="U84" s="503"/>
      <c r="V84" s="503"/>
      <c r="W84" s="503"/>
      <c r="X84" s="503"/>
      <c r="Y84" s="503"/>
      <c r="Z84" s="503"/>
    </row>
    <row r="85" ht="12.75" customHeight="1">
      <c r="A85" s="503"/>
      <c r="B85" s="503"/>
      <c r="C85" s="503"/>
      <c r="D85" s="503"/>
      <c r="E85" s="503"/>
      <c r="F85" s="503"/>
      <c r="G85" s="503"/>
      <c r="H85" s="503"/>
      <c r="I85" s="503"/>
      <c r="J85" s="503"/>
      <c r="K85" s="503"/>
      <c r="L85" s="503"/>
      <c r="M85" s="503"/>
      <c r="N85" s="503"/>
      <c r="O85" s="503"/>
      <c r="P85" s="503"/>
      <c r="Q85" s="503"/>
      <c r="R85" s="503"/>
      <c r="S85" s="503"/>
      <c r="T85" s="503"/>
      <c r="U85" s="503"/>
      <c r="V85" s="503"/>
      <c r="W85" s="503"/>
      <c r="X85" s="503"/>
      <c r="Y85" s="503"/>
      <c r="Z85" s="503"/>
    </row>
    <row r="86" ht="12.75" customHeight="1">
      <c r="A86" s="503"/>
      <c r="B86" s="503"/>
      <c r="C86" s="503"/>
      <c r="D86" s="503"/>
      <c r="E86" s="503"/>
      <c r="F86" s="503"/>
      <c r="G86" s="503"/>
      <c r="H86" s="503"/>
      <c r="I86" s="503"/>
      <c r="J86" s="503"/>
      <c r="K86" s="503"/>
      <c r="L86" s="503"/>
      <c r="M86" s="503"/>
      <c r="N86" s="503"/>
      <c r="O86" s="503"/>
      <c r="P86" s="503"/>
      <c r="Q86" s="503"/>
      <c r="R86" s="503"/>
      <c r="S86" s="503"/>
      <c r="T86" s="503"/>
      <c r="U86" s="503"/>
      <c r="V86" s="503"/>
      <c r="W86" s="503"/>
      <c r="X86" s="503"/>
      <c r="Y86" s="503"/>
      <c r="Z86" s="503"/>
    </row>
    <row r="87" ht="12.75" customHeight="1">
      <c r="A87" s="503"/>
      <c r="B87" s="503"/>
      <c r="C87" s="503"/>
      <c r="D87" s="503"/>
      <c r="E87" s="503"/>
      <c r="F87" s="503"/>
      <c r="G87" s="503"/>
      <c r="H87" s="503"/>
      <c r="I87" s="503"/>
      <c r="J87" s="503"/>
      <c r="K87" s="503"/>
      <c r="L87" s="503"/>
      <c r="M87" s="503"/>
      <c r="N87" s="503"/>
      <c r="O87" s="503"/>
      <c r="P87" s="503"/>
      <c r="Q87" s="503"/>
      <c r="R87" s="503"/>
      <c r="S87" s="503"/>
      <c r="T87" s="503"/>
      <c r="U87" s="503"/>
      <c r="V87" s="503"/>
      <c r="W87" s="503"/>
      <c r="X87" s="503"/>
      <c r="Y87" s="503"/>
      <c r="Z87" s="503"/>
    </row>
    <row r="88" ht="12.75" customHeight="1">
      <c r="A88" s="503"/>
      <c r="B88" s="503"/>
      <c r="C88" s="503"/>
      <c r="D88" s="503"/>
      <c r="E88" s="503"/>
      <c r="F88" s="503"/>
      <c r="G88" s="503"/>
      <c r="H88" s="503"/>
      <c r="I88" s="503"/>
      <c r="J88" s="503"/>
      <c r="K88" s="503"/>
      <c r="L88" s="503"/>
      <c r="M88" s="503"/>
      <c r="N88" s="503"/>
      <c r="O88" s="503"/>
      <c r="P88" s="503"/>
      <c r="Q88" s="503"/>
      <c r="R88" s="503"/>
      <c r="S88" s="503"/>
      <c r="T88" s="503"/>
      <c r="U88" s="503"/>
      <c r="V88" s="503"/>
      <c r="W88" s="503"/>
      <c r="X88" s="503"/>
      <c r="Y88" s="503"/>
      <c r="Z88" s="503"/>
    </row>
    <row r="89" ht="12.75" customHeight="1">
      <c r="A89" s="503"/>
      <c r="B89" s="503"/>
      <c r="C89" s="503"/>
      <c r="D89" s="503"/>
      <c r="E89" s="503"/>
      <c r="F89" s="503"/>
      <c r="G89" s="503"/>
      <c r="H89" s="503"/>
      <c r="I89" s="503"/>
      <c r="J89" s="503"/>
      <c r="K89" s="503"/>
      <c r="L89" s="503"/>
      <c r="M89" s="503"/>
      <c r="N89" s="503"/>
      <c r="O89" s="503"/>
      <c r="P89" s="503"/>
      <c r="Q89" s="503"/>
      <c r="R89" s="503"/>
      <c r="S89" s="503"/>
      <c r="T89" s="503"/>
      <c r="U89" s="503"/>
      <c r="V89" s="503"/>
      <c r="W89" s="503"/>
      <c r="X89" s="503"/>
      <c r="Y89" s="503"/>
      <c r="Z89" s="503"/>
    </row>
    <row r="90" ht="12.75" customHeight="1">
      <c r="A90" s="503"/>
      <c r="B90" s="503"/>
      <c r="C90" s="503"/>
      <c r="D90" s="503"/>
      <c r="E90" s="503"/>
      <c r="F90" s="503"/>
      <c r="G90" s="503"/>
      <c r="H90" s="503"/>
      <c r="I90" s="503"/>
      <c r="J90" s="503"/>
      <c r="K90" s="503"/>
      <c r="L90" s="503"/>
      <c r="M90" s="503"/>
      <c r="N90" s="503"/>
      <c r="O90" s="503"/>
      <c r="P90" s="503"/>
      <c r="Q90" s="503"/>
      <c r="R90" s="503"/>
      <c r="S90" s="503"/>
      <c r="T90" s="503"/>
      <c r="U90" s="503"/>
      <c r="V90" s="503"/>
      <c r="W90" s="503"/>
      <c r="X90" s="503"/>
      <c r="Y90" s="503"/>
      <c r="Z90" s="503"/>
    </row>
    <row r="91" ht="12.75" customHeight="1">
      <c r="A91" s="503"/>
      <c r="B91" s="503"/>
      <c r="C91" s="503"/>
      <c r="D91" s="503"/>
      <c r="E91" s="503"/>
      <c r="F91" s="503"/>
      <c r="G91" s="503"/>
      <c r="H91" s="503"/>
      <c r="I91" s="503"/>
      <c r="J91" s="503"/>
      <c r="K91" s="503"/>
      <c r="L91" s="503"/>
      <c r="M91" s="503"/>
      <c r="N91" s="503"/>
      <c r="O91" s="503"/>
      <c r="P91" s="503"/>
      <c r="Q91" s="503"/>
      <c r="R91" s="503"/>
      <c r="S91" s="503"/>
      <c r="T91" s="503"/>
      <c r="U91" s="503"/>
      <c r="V91" s="503"/>
      <c r="W91" s="503"/>
      <c r="X91" s="503"/>
      <c r="Y91" s="503"/>
      <c r="Z91" s="503"/>
    </row>
    <row r="92" ht="12.75" customHeight="1">
      <c r="A92" s="503"/>
      <c r="B92" s="503"/>
      <c r="C92" s="503"/>
      <c r="D92" s="503"/>
      <c r="E92" s="503"/>
      <c r="F92" s="503"/>
      <c r="G92" s="503"/>
      <c r="H92" s="503"/>
      <c r="I92" s="503"/>
      <c r="J92" s="503"/>
      <c r="K92" s="503"/>
      <c r="L92" s="503"/>
      <c r="M92" s="503"/>
      <c r="N92" s="503"/>
      <c r="O92" s="503"/>
      <c r="P92" s="503"/>
      <c r="Q92" s="503"/>
      <c r="R92" s="503"/>
      <c r="S92" s="503"/>
      <c r="T92" s="503"/>
      <c r="U92" s="503"/>
      <c r="V92" s="503"/>
      <c r="W92" s="503"/>
      <c r="X92" s="503"/>
      <c r="Y92" s="503"/>
      <c r="Z92" s="503"/>
    </row>
    <row r="93" ht="12.75" customHeight="1">
      <c r="A93" s="503"/>
      <c r="B93" s="503"/>
      <c r="C93" s="503"/>
      <c r="D93" s="503"/>
      <c r="E93" s="503"/>
      <c r="F93" s="503"/>
      <c r="G93" s="503"/>
      <c r="H93" s="503"/>
      <c r="I93" s="503"/>
      <c r="J93" s="503"/>
      <c r="K93" s="503"/>
      <c r="L93" s="503"/>
      <c r="M93" s="503"/>
      <c r="N93" s="503"/>
      <c r="O93" s="503"/>
      <c r="P93" s="503"/>
      <c r="Q93" s="503"/>
      <c r="R93" s="503"/>
      <c r="S93" s="503"/>
      <c r="T93" s="503"/>
      <c r="U93" s="503"/>
      <c r="V93" s="503"/>
      <c r="W93" s="503"/>
      <c r="X93" s="503"/>
      <c r="Y93" s="503"/>
      <c r="Z93" s="503"/>
    </row>
    <row r="94" ht="12.75" customHeight="1">
      <c r="A94" s="503"/>
      <c r="B94" s="503"/>
      <c r="C94" s="503"/>
      <c r="D94" s="503"/>
      <c r="E94" s="503"/>
      <c r="F94" s="503"/>
      <c r="G94" s="503"/>
      <c r="H94" s="503"/>
      <c r="I94" s="503"/>
      <c r="J94" s="503"/>
      <c r="K94" s="503"/>
      <c r="L94" s="503"/>
      <c r="M94" s="503"/>
      <c r="N94" s="503"/>
      <c r="O94" s="503"/>
      <c r="P94" s="503"/>
      <c r="Q94" s="503"/>
      <c r="R94" s="503"/>
      <c r="S94" s="503"/>
      <c r="T94" s="503"/>
      <c r="U94" s="503"/>
      <c r="V94" s="503"/>
      <c r="W94" s="503"/>
      <c r="X94" s="503"/>
      <c r="Y94" s="503"/>
      <c r="Z94" s="503"/>
    </row>
    <row r="95" ht="12.75" customHeight="1">
      <c r="A95" s="503"/>
      <c r="B95" s="503"/>
      <c r="C95" s="503"/>
      <c r="D95" s="503"/>
      <c r="E95" s="503"/>
      <c r="F95" s="503"/>
      <c r="G95" s="503"/>
      <c r="H95" s="503"/>
      <c r="I95" s="503"/>
      <c r="J95" s="503"/>
      <c r="K95" s="503"/>
      <c r="L95" s="503"/>
      <c r="M95" s="503"/>
      <c r="N95" s="503"/>
      <c r="O95" s="503"/>
      <c r="P95" s="503"/>
      <c r="Q95" s="503"/>
      <c r="R95" s="503"/>
      <c r="S95" s="503"/>
      <c r="T95" s="503"/>
      <c r="U95" s="503"/>
      <c r="V95" s="503"/>
      <c r="W95" s="503"/>
      <c r="X95" s="503"/>
      <c r="Y95" s="503"/>
      <c r="Z95" s="503"/>
    </row>
    <row r="96" ht="12.75" customHeight="1">
      <c r="A96" s="503"/>
      <c r="B96" s="503"/>
      <c r="C96" s="503"/>
      <c r="D96" s="503"/>
      <c r="E96" s="503"/>
      <c r="F96" s="503"/>
      <c r="G96" s="503"/>
      <c r="H96" s="503"/>
      <c r="I96" s="503"/>
      <c r="J96" s="503"/>
      <c r="K96" s="503"/>
      <c r="L96" s="503"/>
      <c r="M96" s="503"/>
      <c r="N96" s="503"/>
      <c r="O96" s="503"/>
      <c r="P96" s="503"/>
      <c r="Q96" s="503"/>
      <c r="R96" s="503"/>
      <c r="S96" s="503"/>
      <c r="T96" s="503"/>
      <c r="U96" s="503"/>
      <c r="V96" s="503"/>
      <c r="W96" s="503"/>
      <c r="X96" s="503"/>
      <c r="Y96" s="503"/>
      <c r="Z96" s="503"/>
    </row>
    <row r="97" ht="12.75" customHeight="1">
      <c r="A97" s="503"/>
      <c r="B97" s="503"/>
      <c r="C97" s="503"/>
      <c r="D97" s="503"/>
      <c r="E97" s="503"/>
      <c r="F97" s="503"/>
      <c r="G97" s="503"/>
      <c r="H97" s="503"/>
      <c r="I97" s="503"/>
      <c r="J97" s="503"/>
      <c r="K97" s="503"/>
      <c r="L97" s="503"/>
      <c r="M97" s="503"/>
      <c r="N97" s="503"/>
      <c r="O97" s="503"/>
      <c r="P97" s="503"/>
      <c r="Q97" s="503"/>
      <c r="R97" s="503"/>
      <c r="S97" s="503"/>
      <c r="T97" s="503"/>
      <c r="U97" s="503"/>
      <c r="V97" s="503"/>
      <c r="W97" s="503"/>
      <c r="X97" s="503"/>
      <c r="Y97" s="503"/>
      <c r="Z97" s="503"/>
    </row>
    <row r="98" ht="12.75" customHeight="1">
      <c r="A98" s="503"/>
      <c r="B98" s="503"/>
      <c r="C98" s="503"/>
      <c r="D98" s="503"/>
      <c r="E98" s="503"/>
      <c r="F98" s="503"/>
      <c r="G98" s="503"/>
      <c r="H98" s="503"/>
      <c r="I98" s="503"/>
      <c r="J98" s="503"/>
      <c r="K98" s="503"/>
      <c r="L98" s="503"/>
      <c r="M98" s="503"/>
      <c r="N98" s="503"/>
      <c r="O98" s="503"/>
      <c r="P98" s="503"/>
      <c r="Q98" s="503"/>
      <c r="R98" s="503"/>
      <c r="S98" s="503"/>
      <c r="T98" s="503"/>
      <c r="U98" s="503"/>
      <c r="V98" s="503"/>
      <c r="W98" s="503"/>
      <c r="X98" s="503"/>
      <c r="Y98" s="503"/>
      <c r="Z98" s="503"/>
    </row>
    <row r="99" ht="12.75" customHeight="1">
      <c r="A99" s="503"/>
      <c r="B99" s="503"/>
      <c r="C99" s="503"/>
      <c r="D99" s="503"/>
      <c r="E99" s="503"/>
      <c r="F99" s="503"/>
      <c r="G99" s="503"/>
      <c r="H99" s="503"/>
      <c r="I99" s="503"/>
      <c r="J99" s="503"/>
      <c r="K99" s="503"/>
      <c r="L99" s="503"/>
      <c r="M99" s="503"/>
      <c r="N99" s="503"/>
      <c r="O99" s="503"/>
      <c r="P99" s="503"/>
      <c r="Q99" s="503"/>
      <c r="R99" s="503"/>
      <c r="S99" s="503"/>
      <c r="T99" s="503"/>
      <c r="U99" s="503"/>
      <c r="V99" s="503"/>
      <c r="W99" s="503"/>
      <c r="X99" s="503"/>
      <c r="Y99" s="503"/>
      <c r="Z99" s="503"/>
    </row>
    <row r="100" ht="12.75" customHeight="1">
      <c r="A100" s="503"/>
      <c r="B100" s="503"/>
      <c r="C100" s="503"/>
      <c r="D100" s="503"/>
      <c r="E100" s="503"/>
      <c r="F100" s="503"/>
      <c r="G100" s="503"/>
      <c r="H100" s="503"/>
      <c r="I100" s="503"/>
      <c r="J100" s="503"/>
      <c r="K100" s="503"/>
      <c r="L100" s="503"/>
      <c r="M100" s="503"/>
      <c r="N100" s="503"/>
      <c r="O100" s="503"/>
      <c r="P100" s="503"/>
      <c r="Q100" s="503"/>
      <c r="R100" s="503"/>
      <c r="S100" s="503"/>
      <c r="T100" s="503"/>
      <c r="U100" s="503"/>
      <c r="V100" s="503"/>
      <c r="W100" s="503"/>
      <c r="X100" s="503"/>
      <c r="Y100" s="503"/>
      <c r="Z100" s="503"/>
    </row>
    <row r="101" ht="12.75" customHeight="1">
      <c r="A101" s="503"/>
      <c r="B101" s="503"/>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row>
    <row r="102" ht="12.75" customHeight="1">
      <c r="A102" s="503"/>
      <c r="B102" s="503"/>
      <c r="C102" s="503"/>
      <c r="D102" s="503"/>
      <c r="E102" s="503"/>
      <c r="F102" s="503"/>
      <c r="G102" s="503"/>
      <c r="H102" s="503"/>
      <c r="I102" s="503"/>
      <c r="J102" s="503"/>
      <c r="K102" s="503"/>
      <c r="L102" s="503"/>
      <c r="M102" s="503"/>
      <c r="N102" s="503"/>
      <c r="O102" s="503"/>
      <c r="P102" s="503"/>
      <c r="Q102" s="503"/>
      <c r="R102" s="503"/>
      <c r="S102" s="503"/>
      <c r="T102" s="503"/>
      <c r="U102" s="503"/>
      <c r="V102" s="503"/>
      <c r="W102" s="503"/>
      <c r="X102" s="503"/>
      <c r="Y102" s="503"/>
      <c r="Z102" s="503"/>
    </row>
    <row r="103" ht="12.75" customHeight="1">
      <c r="A103" s="503"/>
      <c r="B103" s="503"/>
      <c r="C103" s="503"/>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row>
    <row r="104" ht="12.75" customHeight="1">
      <c r="A104" s="503"/>
      <c r="B104" s="503"/>
      <c r="C104" s="503"/>
      <c r="D104" s="503"/>
      <c r="E104" s="503"/>
      <c r="F104" s="503"/>
      <c r="G104" s="503"/>
      <c r="H104" s="503"/>
      <c r="I104" s="503"/>
      <c r="J104" s="503"/>
      <c r="K104" s="503"/>
      <c r="L104" s="503"/>
      <c r="M104" s="503"/>
      <c r="N104" s="503"/>
      <c r="O104" s="503"/>
      <c r="P104" s="503"/>
      <c r="Q104" s="503"/>
      <c r="R104" s="503"/>
      <c r="S104" s="503"/>
      <c r="T104" s="503"/>
      <c r="U104" s="503"/>
      <c r="V104" s="503"/>
      <c r="W104" s="503"/>
      <c r="X104" s="503"/>
      <c r="Y104" s="503"/>
      <c r="Z104" s="503"/>
    </row>
    <row r="105" ht="12.75" customHeight="1">
      <c r="A105" s="503"/>
      <c r="B105" s="503"/>
      <c r="C105" s="503"/>
      <c r="D105" s="503"/>
      <c r="E105" s="503"/>
      <c r="F105" s="503"/>
      <c r="G105" s="503"/>
      <c r="H105" s="503"/>
      <c r="I105" s="503"/>
      <c r="J105" s="503"/>
      <c r="K105" s="503"/>
      <c r="L105" s="503"/>
      <c r="M105" s="503"/>
      <c r="N105" s="503"/>
      <c r="O105" s="503"/>
      <c r="P105" s="503"/>
      <c r="Q105" s="503"/>
      <c r="R105" s="503"/>
      <c r="S105" s="503"/>
      <c r="T105" s="503"/>
      <c r="U105" s="503"/>
      <c r="V105" s="503"/>
      <c r="W105" s="503"/>
      <c r="X105" s="503"/>
      <c r="Y105" s="503"/>
      <c r="Z105" s="503"/>
    </row>
    <row r="106" ht="12.75" customHeight="1">
      <c r="A106" s="503"/>
      <c r="B106" s="503"/>
      <c r="C106" s="503"/>
      <c r="D106" s="503"/>
      <c r="E106" s="503"/>
      <c r="F106" s="503"/>
      <c r="G106" s="503"/>
      <c r="H106" s="503"/>
      <c r="I106" s="503"/>
      <c r="J106" s="503"/>
      <c r="K106" s="503"/>
      <c r="L106" s="503"/>
      <c r="M106" s="503"/>
      <c r="N106" s="503"/>
      <c r="O106" s="503"/>
      <c r="P106" s="503"/>
      <c r="Q106" s="503"/>
      <c r="R106" s="503"/>
      <c r="S106" s="503"/>
      <c r="T106" s="503"/>
      <c r="U106" s="503"/>
      <c r="V106" s="503"/>
      <c r="W106" s="503"/>
      <c r="X106" s="503"/>
      <c r="Y106" s="503"/>
      <c r="Z106" s="503"/>
    </row>
    <row r="107" ht="12.75" customHeight="1">
      <c r="A107" s="503"/>
      <c r="B107" s="503"/>
      <c r="C107" s="503"/>
      <c r="D107" s="503"/>
      <c r="E107" s="503"/>
      <c r="F107" s="503"/>
      <c r="G107" s="503"/>
      <c r="H107" s="503"/>
      <c r="I107" s="503"/>
      <c r="J107" s="503"/>
      <c r="K107" s="503"/>
      <c r="L107" s="503"/>
      <c r="M107" s="503"/>
      <c r="N107" s="503"/>
      <c r="O107" s="503"/>
      <c r="P107" s="503"/>
      <c r="Q107" s="503"/>
      <c r="R107" s="503"/>
      <c r="S107" s="503"/>
      <c r="T107" s="503"/>
      <c r="U107" s="503"/>
      <c r="V107" s="503"/>
      <c r="W107" s="503"/>
      <c r="X107" s="503"/>
      <c r="Y107" s="503"/>
      <c r="Z107" s="503"/>
    </row>
    <row r="108" ht="12.75" customHeight="1">
      <c r="A108" s="503"/>
      <c r="B108" s="503"/>
      <c r="C108" s="503"/>
      <c r="D108" s="503"/>
      <c r="E108" s="503"/>
      <c r="F108" s="503"/>
      <c r="G108" s="503"/>
      <c r="H108" s="503"/>
      <c r="I108" s="503"/>
      <c r="J108" s="503"/>
      <c r="K108" s="503"/>
      <c r="L108" s="503"/>
      <c r="M108" s="503"/>
      <c r="N108" s="503"/>
      <c r="O108" s="503"/>
      <c r="P108" s="503"/>
      <c r="Q108" s="503"/>
      <c r="R108" s="503"/>
      <c r="S108" s="503"/>
      <c r="T108" s="503"/>
      <c r="U108" s="503"/>
      <c r="V108" s="503"/>
      <c r="W108" s="503"/>
      <c r="X108" s="503"/>
      <c r="Y108" s="503"/>
      <c r="Z108" s="503"/>
    </row>
    <row r="109" ht="12.75" customHeight="1">
      <c r="A109" s="503"/>
      <c r="B109" s="503"/>
      <c r="C109" s="503"/>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row>
    <row r="110" ht="12.75" customHeight="1">
      <c r="A110" s="503"/>
      <c r="B110" s="503"/>
      <c r="C110" s="503"/>
      <c r="D110" s="503"/>
      <c r="E110" s="503"/>
      <c r="F110" s="503"/>
      <c r="G110" s="503"/>
      <c r="H110" s="503"/>
      <c r="I110" s="503"/>
      <c r="J110" s="503"/>
      <c r="K110" s="503"/>
      <c r="L110" s="503"/>
      <c r="M110" s="503"/>
      <c r="N110" s="503"/>
      <c r="O110" s="503"/>
      <c r="P110" s="503"/>
      <c r="Q110" s="503"/>
      <c r="R110" s="503"/>
      <c r="S110" s="503"/>
      <c r="T110" s="503"/>
      <c r="U110" s="503"/>
      <c r="V110" s="503"/>
      <c r="W110" s="503"/>
      <c r="X110" s="503"/>
      <c r="Y110" s="503"/>
      <c r="Z110" s="503"/>
    </row>
    <row r="111" ht="12.75" customHeight="1">
      <c r="A111" s="503"/>
      <c r="B111" s="503"/>
      <c r="C111" s="503"/>
      <c r="D111" s="503"/>
      <c r="E111" s="503"/>
      <c r="F111" s="503"/>
      <c r="G111" s="503"/>
      <c r="H111" s="503"/>
      <c r="I111" s="503"/>
      <c r="J111" s="503"/>
      <c r="K111" s="503"/>
      <c r="L111" s="503"/>
      <c r="M111" s="503"/>
      <c r="N111" s="503"/>
      <c r="O111" s="503"/>
      <c r="P111" s="503"/>
      <c r="Q111" s="503"/>
      <c r="R111" s="503"/>
      <c r="S111" s="503"/>
      <c r="T111" s="503"/>
      <c r="U111" s="503"/>
      <c r="V111" s="503"/>
      <c r="W111" s="503"/>
      <c r="X111" s="503"/>
      <c r="Y111" s="503"/>
      <c r="Z111" s="503"/>
    </row>
    <row r="112" ht="12.75" customHeight="1">
      <c r="A112" s="503"/>
      <c r="B112" s="503"/>
      <c r="C112" s="503"/>
      <c r="D112" s="503"/>
      <c r="E112" s="503"/>
      <c r="F112" s="503"/>
      <c r="G112" s="503"/>
      <c r="H112" s="503"/>
      <c r="I112" s="503"/>
      <c r="J112" s="503"/>
      <c r="K112" s="503"/>
      <c r="L112" s="503"/>
      <c r="M112" s="503"/>
      <c r="N112" s="503"/>
      <c r="O112" s="503"/>
      <c r="P112" s="503"/>
      <c r="Q112" s="503"/>
      <c r="R112" s="503"/>
      <c r="S112" s="503"/>
      <c r="T112" s="503"/>
      <c r="U112" s="503"/>
      <c r="V112" s="503"/>
      <c r="W112" s="503"/>
      <c r="X112" s="503"/>
      <c r="Y112" s="503"/>
      <c r="Z112" s="503"/>
    </row>
    <row r="113" ht="12.75" customHeight="1">
      <c r="A113" s="503"/>
      <c r="B113" s="503"/>
      <c r="C113" s="503"/>
      <c r="D113" s="503"/>
      <c r="E113" s="503"/>
      <c r="F113" s="503"/>
      <c r="G113" s="503"/>
      <c r="H113" s="503"/>
      <c r="I113" s="503"/>
      <c r="J113" s="503"/>
      <c r="K113" s="503"/>
      <c r="L113" s="503"/>
      <c r="M113" s="503"/>
      <c r="N113" s="503"/>
      <c r="O113" s="503"/>
      <c r="P113" s="503"/>
      <c r="Q113" s="503"/>
      <c r="R113" s="503"/>
      <c r="S113" s="503"/>
      <c r="T113" s="503"/>
      <c r="U113" s="503"/>
      <c r="V113" s="503"/>
      <c r="W113" s="503"/>
      <c r="X113" s="503"/>
      <c r="Y113" s="503"/>
      <c r="Z113" s="503"/>
    </row>
    <row r="114" ht="12.75" customHeight="1">
      <c r="A114" s="503"/>
      <c r="B114" s="503"/>
      <c r="C114" s="503"/>
      <c r="D114" s="503"/>
      <c r="E114" s="503"/>
      <c r="F114" s="503"/>
      <c r="G114" s="503"/>
      <c r="H114" s="503"/>
      <c r="I114" s="503"/>
      <c r="J114" s="503"/>
      <c r="K114" s="503"/>
      <c r="L114" s="503"/>
      <c r="M114" s="503"/>
      <c r="N114" s="503"/>
      <c r="O114" s="503"/>
      <c r="P114" s="503"/>
      <c r="Q114" s="503"/>
      <c r="R114" s="503"/>
      <c r="S114" s="503"/>
      <c r="T114" s="503"/>
      <c r="U114" s="503"/>
      <c r="V114" s="503"/>
      <c r="W114" s="503"/>
      <c r="X114" s="503"/>
      <c r="Y114" s="503"/>
      <c r="Z114" s="503"/>
    </row>
    <row r="115" ht="12.75" customHeight="1">
      <c r="A115" s="503"/>
      <c r="B115" s="503"/>
      <c r="C115" s="503"/>
      <c r="D115" s="503"/>
      <c r="E115" s="503"/>
      <c r="F115" s="503"/>
      <c r="G115" s="503"/>
      <c r="H115" s="503"/>
      <c r="I115" s="503"/>
      <c r="J115" s="503"/>
      <c r="K115" s="503"/>
      <c r="L115" s="503"/>
      <c r="M115" s="503"/>
      <c r="N115" s="503"/>
      <c r="O115" s="503"/>
      <c r="P115" s="503"/>
      <c r="Q115" s="503"/>
      <c r="R115" s="503"/>
      <c r="S115" s="503"/>
      <c r="T115" s="503"/>
      <c r="U115" s="503"/>
      <c r="V115" s="503"/>
      <c r="W115" s="503"/>
      <c r="X115" s="503"/>
      <c r="Y115" s="503"/>
      <c r="Z115" s="503"/>
    </row>
    <row r="116" ht="12.75" customHeight="1">
      <c r="A116" s="503"/>
      <c r="B116" s="503"/>
      <c r="C116" s="503"/>
      <c r="D116" s="503"/>
      <c r="E116" s="503"/>
      <c r="F116" s="503"/>
      <c r="G116" s="503"/>
      <c r="H116" s="503"/>
      <c r="I116" s="503"/>
      <c r="J116" s="503"/>
      <c r="K116" s="503"/>
      <c r="L116" s="503"/>
      <c r="M116" s="503"/>
      <c r="N116" s="503"/>
      <c r="O116" s="503"/>
      <c r="P116" s="503"/>
      <c r="Q116" s="503"/>
      <c r="R116" s="503"/>
      <c r="S116" s="503"/>
      <c r="T116" s="503"/>
      <c r="U116" s="503"/>
      <c r="V116" s="503"/>
      <c r="W116" s="503"/>
      <c r="X116" s="503"/>
      <c r="Y116" s="503"/>
      <c r="Z116" s="503"/>
    </row>
    <row r="117" ht="12.75" customHeight="1">
      <c r="A117" s="503"/>
      <c r="B117" s="503"/>
      <c r="C117" s="503"/>
      <c r="D117" s="503"/>
      <c r="E117" s="503"/>
      <c r="F117" s="503"/>
      <c r="G117" s="503"/>
      <c r="H117" s="503"/>
      <c r="I117" s="503"/>
      <c r="J117" s="503"/>
      <c r="K117" s="503"/>
      <c r="L117" s="503"/>
      <c r="M117" s="503"/>
      <c r="N117" s="503"/>
      <c r="O117" s="503"/>
      <c r="P117" s="503"/>
      <c r="Q117" s="503"/>
      <c r="R117" s="503"/>
      <c r="S117" s="503"/>
      <c r="T117" s="503"/>
      <c r="U117" s="503"/>
      <c r="V117" s="503"/>
      <c r="W117" s="503"/>
      <c r="X117" s="503"/>
      <c r="Y117" s="503"/>
      <c r="Z117" s="503"/>
    </row>
    <row r="118" ht="12.75" customHeight="1">
      <c r="A118" s="503"/>
      <c r="B118" s="503"/>
      <c r="C118" s="503"/>
      <c r="D118" s="503"/>
      <c r="E118" s="503"/>
      <c r="F118" s="503"/>
      <c r="G118" s="503"/>
      <c r="H118" s="503"/>
      <c r="I118" s="503"/>
      <c r="J118" s="503"/>
      <c r="K118" s="503"/>
      <c r="L118" s="503"/>
      <c r="M118" s="503"/>
      <c r="N118" s="503"/>
      <c r="O118" s="503"/>
      <c r="P118" s="503"/>
      <c r="Q118" s="503"/>
      <c r="R118" s="503"/>
      <c r="S118" s="503"/>
      <c r="T118" s="503"/>
      <c r="U118" s="503"/>
      <c r="V118" s="503"/>
      <c r="W118" s="503"/>
      <c r="X118" s="503"/>
      <c r="Y118" s="503"/>
      <c r="Z118" s="503"/>
    </row>
    <row r="119" ht="12.75" customHeight="1">
      <c r="A119" s="503"/>
      <c r="B119" s="503"/>
      <c r="C119" s="503"/>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row>
    <row r="120" ht="12.75" customHeight="1">
      <c r="A120" s="503"/>
      <c r="B120" s="503"/>
      <c r="C120" s="503"/>
      <c r="D120" s="503"/>
      <c r="E120" s="503"/>
      <c r="F120" s="503"/>
      <c r="G120" s="503"/>
      <c r="H120" s="503"/>
      <c r="I120" s="503"/>
      <c r="J120" s="503"/>
      <c r="K120" s="503"/>
      <c r="L120" s="503"/>
      <c r="M120" s="503"/>
      <c r="N120" s="503"/>
      <c r="O120" s="503"/>
      <c r="P120" s="503"/>
      <c r="Q120" s="503"/>
      <c r="R120" s="503"/>
      <c r="S120" s="503"/>
      <c r="T120" s="503"/>
      <c r="U120" s="503"/>
      <c r="V120" s="503"/>
      <c r="W120" s="503"/>
      <c r="X120" s="503"/>
      <c r="Y120" s="503"/>
      <c r="Z120" s="503"/>
    </row>
    <row r="121" ht="12.75" customHeight="1">
      <c r="A121" s="503"/>
      <c r="B121" s="503"/>
      <c r="C121" s="503"/>
      <c r="D121" s="503"/>
      <c r="E121" s="503"/>
      <c r="F121" s="503"/>
      <c r="G121" s="503"/>
      <c r="H121" s="503"/>
      <c r="I121" s="503"/>
      <c r="J121" s="503"/>
      <c r="K121" s="503"/>
      <c r="L121" s="503"/>
      <c r="M121" s="503"/>
      <c r="N121" s="503"/>
      <c r="O121" s="503"/>
      <c r="P121" s="503"/>
      <c r="Q121" s="503"/>
      <c r="R121" s="503"/>
      <c r="S121" s="503"/>
      <c r="T121" s="503"/>
      <c r="U121" s="503"/>
      <c r="V121" s="503"/>
      <c r="W121" s="503"/>
      <c r="X121" s="503"/>
      <c r="Y121" s="503"/>
      <c r="Z121" s="503"/>
    </row>
    <row r="122" ht="12.75" customHeight="1">
      <c r="A122" s="503"/>
      <c r="B122" s="503"/>
      <c r="C122" s="503"/>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row>
    <row r="123" ht="12.75" customHeight="1">
      <c r="A123" s="503"/>
      <c r="B123" s="503"/>
      <c r="C123" s="503"/>
      <c r="D123" s="503"/>
      <c r="E123" s="503"/>
      <c r="F123" s="503"/>
      <c r="G123" s="503"/>
      <c r="H123" s="503"/>
      <c r="I123" s="503"/>
      <c r="J123" s="503"/>
      <c r="K123" s="503"/>
      <c r="L123" s="503"/>
      <c r="M123" s="503"/>
      <c r="N123" s="503"/>
      <c r="O123" s="503"/>
      <c r="P123" s="503"/>
      <c r="Q123" s="503"/>
      <c r="R123" s="503"/>
      <c r="S123" s="503"/>
      <c r="T123" s="503"/>
      <c r="U123" s="503"/>
      <c r="V123" s="503"/>
      <c r="W123" s="503"/>
      <c r="X123" s="503"/>
      <c r="Y123" s="503"/>
      <c r="Z123" s="503"/>
    </row>
    <row r="124" ht="12.75" customHeight="1">
      <c r="A124" s="503"/>
      <c r="B124" s="503"/>
      <c r="C124" s="503"/>
      <c r="D124" s="503"/>
      <c r="E124" s="503"/>
      <c r="F124" s="503"/>
      <c r="G124" s="503"/>
      <c r="H124" s="503"/>
      <c r="I124" s="503"/>
      <c r="J124" s="503"/>
      <c r="K124" s="503"/>
      <c r="L124" s="503"/>
      <c r="M124" s="503"/>
      <c r="N124" s="503"/>
      <c r="O124" s="503"/>
      <c r="P124" s="503"/>
      <c r="Q124" s="503"/>
      <c r="R124" s="503"/>
      <c r="S124" s="503"/>
      <c r="T124" s="503"/>
      <c r="U124" s="503"/>
      <c r="V124" s="503"/>
      <c r="W124" s="503"/>
      <c r="X124" s="503"/>
      <c r="Y124" s="503"/>
      <c r="Z124" s="503"/>
    </row>
    <row r="125" ht="12.75" customHeight="1">
      <c r="A125" s="503"/>
      <c r="B125" s="503"/>
      <c r="C125" s="503"/>
      <c r="D125" s="503"/>
      <c r="E125" s="503"/>
      <c r="F125" s="503"/>
      <c r="G125" s="503"/>
      <c r="H125" s="503"/>
      <c r="I125" s="503"/>
      <c r="J125" s="503"/>
      <c r="K125" s="503"/>
      <c r="L125" s="503"/>
      <c r="M125" s="503"/>
      <c r="N125" s="503"/>
      <c r="O125" s="503"/>
      <c r="P125" s="503"/>
      <c r="Q125" s="503"/>
      <c r="R125" s="503"/>
      <c r="S125" s="503"/>
      <c r="T125" s="503"/>
      <c r="U125" s="503"/>
      <c r="V125" s="503"/>
      <c r="W125" s="503"/>
      <c r="X125" s="503"/>
      <c r="Y125" s="503"/>
      <c r="Z125" s="503"/>
    </row>
    <row r="126" ht="12.75" customHeight="1">
      <c r="A126" s="503"/>
      <c r="B126" s="503"/>
      <c r="C126" s="503"/>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row>
    <row r="127" ht="12.75" customHeight="1">
      <c r="A127" s="503"/>
      <c r="B127" s="503"/>
      <c r="C127" s="503"/>
      <c r="D127" s="503"/>
      <c r="E127" s="503"/>
      <c r="F127" s="503"/>
      <c r="G127" s="503"/>
      <c r="H127" s="503"/>
      <c r="I127" s="503"/>
      <c r="J127" s="503"/>
      <c r="K127" s="503"/>
      <c r="L127" s="503"/>
      <c r="M127" s="503"/>
      <c r="N127" s="503"/>
      <c r="O127" s="503"/>
      <c r="P127" s="503"/>
      <c r="Q127" s="503"/>
      <c r="R127" s="503"/>
      <c r="S127" s="503"/>
      <c r="T127" s="503"/>
      <c r="U127" s="503"/>
      <c r="V127" s="503"/>
      <c r="W127" s="503"/>
      <c r="X127" s="503"/>
      <c r="Y127" s="503"/>
      <c r="Z127" s="503"/>
    </row>
    <row r="128" ht="12.75" customHeight="1">
      <c r="A128" s="503"/>
      <c r="B128" s="503"/>
      <c r="C128" s="503"/>
      <c r="D128" s="503"/>
      <c r="E128" s="503"/>
      <c r="F128" s="503"/>
      <c r="G128" s="503"/>
      <c r="H128" s="503"/>
      <c r="I128" s="503"/>
      <c r="J128" s="503"/>
      <c r="K128" s="503"/>
      <c r="L128" s="503"/>
      <c r="M128" s="503"/>
      <c r="N128" s="503"/>
      <c r="O128" s="503"/>
      <c r="P128" s="503"/>
      <c r="Q128" s="503"/>
      <c r="R128" s="503"/>
      <c r="S128" s="503"/>
      <c r="T128" s="503"/>
      <c r="U128" s="503"/>
      <c r="V128" s="503"/>
      <c r="W128" s="503"/>
      <c r="X128" s="503"/>
      <c r="Y128" s="503"/>
      <c r="Z128" s="503"/>
    </row>
    <row r="129" ht="12.75" customHeight="1">
      <c r="A129" s="503"/>
      <c r="B129" s="503"/>
      <c r="C129" s="503"/>
      <c r="D129" s="503"/>
      <c r="E129" s="503"/>
      <c r="F129" s="503"/>
      <c r="G129" s="503"/>
      <c r="H129" s="503"/>
      <c r="I129" s="503"/>
      <c r="J129" s="503"/>
      <c r="K129" s="503"/>
      <c r="L129" s="503"/>
      <c r="M129" s="503"/>
      <c r="N129" s="503"/>
      <c r="O129" s="503"/>
      <c r="P129" s="503"/>
      <c r="Q129" s="503"/>
      <c r="R129" s="503"/>
      <c r="S129" s="503"/>
      <c r="T129" s="503"/>
      <c r="U129" s="503"/>
      <c r="V129" s="503"/>
      <c r="W129" s="503"/>
      <c r="X129" s="503"/>
      <c r="Y129" s="503"/>
      <c r="Z129" s="503"/>
    </row>
    <row r="130" ht="12.75" customHeight="1">
      <c r="A130" s="503"/>
      <c r="B130" s="503"/>
      <c r="C130" s="503"/>
      <c r="D130" s="503"/>
      <c r="E130" s="503"/>
      <c r="F130" s="503"/>
      <c r="G130" s="503"/>
      <c r="H130" s="503"/>
      <c r="I130" s="503"/>
      <c r="J130" s="503"/>
      <c r="K130" s="503"/>
      <c r="L130" s="503"/>
      <c r="M130" s="503"/>
      <c r="N130" s="503"/>
      <c r="O130" s="503"/>
      <c r="P130" s="503"/>
      <c r="Q130" s="503"/>
      <c r="R130" s="503"/>
      <c r="S130" s="503"/>
      <c r="T130" s="503"/>
      <c r="U130" s="503"/>
      <c r="V130" s="503"/>
      <c r="W130" s="503"/>
      <c r="X130" s="503"/>
      <c r="Y130" s="503"/>
      <c r="Z130" s="503"/>
    </row>
    <row r="131" ht="12.75" customHeight="1">
      <c r="A131" s="503"/>
      <c r="B131" s="503"/>
      <c r="C131" s="503"/>
      <c r="D131" s="503"/>
      <c r="E131" s="503"/>
      <c r="F131" s="503"/>
      <c r="G131" s="503"/>
      <c r="H131" s="503"/>
      <c r="I131" s="503"/>
      <c r="J131" s="503"/>
      <c r="K131" s="503"/>
      <c r="L131" s="503"/>
      <c r="M131" s="503"/>
      <c r="N131" s="503"/>
      <c r="O131" s="503"/>
      <c r="P131" s="503"/>
      <c r="Q131" s="503"/>
      <c r="R131" s="503"/>
      <c r="S131" s="503"/>
      <c r="T131" s="503"/>
      <c r="U131" s="503"/>
      <c r="V131" s="503"/>
      <c r="W131" s="503"/>
      <c r="X131" s="503"/>
      <c r="Y131" s="503"/>
      <c r="Z131" s="503"/>
    </row>
    <row r="132" ht="12.75" customHeight="1">
      <c r="A132" s="503"/>
      <c r="B132" s="503"/>
      <c r="C132" s="503"/>
      <c r="D132" s="503"/>
      <c r="E132" s="503"/>
      <c r="F132" s="503"/>
      <c r="G132" s="503"/>
      <c r="H132" s="503"/>
      <c r="I132" s="503"/>
      <c r="J132" s="503"/>
      <c r="K132" s="503"/>
      <c r="L132" s="503"/>
      <c r="M132" s="503"/>
      <c r="N132" s="503"/>
      <c r="O132" s="503"/>
      <c r="P132" s="503"/>
      <c r="Q132" s="503"/>
      <c r="R132" s="503"/>
      <c r="S132" s="503"/>
      <c r="T132" s="503"/>
      <c r="U132" s="503"/>
      <c r="V132" s="503"/>
      <c r="W132" s="503"/>
      <c r="X132" s="503"/>
      <c r="Y132" s="503"/>
      <c r="Z132" s="503"/>
    </row>
    <row r="133" ht="12.75" customHeight="1">
      <c r="A133" s="503"/>
      <c r="B133" s="503"/>
      <c r="C133" s="503"/>
      <c r="D133" s="503"/>
      <c r="E133" s="503"/>
      <c r="F133" s="503"/>
      <c r="G133" s="503"/>
      <c r="H133" s="503"/>
      <c r="I133" s="503"/>
      <c r="J133" s="503"/>
      <c r="K133" s="503"/>
      <c r="L133" s="503"/>
      <c r="M133" s="503"/>
      <c r="N133" s="503"/>
      <c r="O133" s="503"/>
      <c r="P133" s="503"/>
      <c r="Q133" s="503"/>
      <c r="R133" s="503"/>
      <c r="S133" s="503"/>
      <c r="T133" s="503"/>
      <c r="U133" s="503"/>
      <c r="V133" s="503"/>
      <c r="W133" s="503"/>
      <c r="X133" s="503"/>
      <c r="Y133" s="503"/>
      <c r="Z133" s="503"/>
    </row>
    <row r="134" ht="12.75" customHeight="1">
      <c r="A134" s="503"/>
      <c r="B134" s="503"/>
      <c r="C134" s="503"/>
      <c r="D134" s="503"/>
      <c r="E134" s="503"/>
      <c r="F134" s="503"/>
      <c r="G134" s="503"/>
      <c r="H134" s="503"/>
      <c r="I134" s="503"/>
      <c r="J134" s="503"/>
      <c r="K134" s="503"/>
      <c r="L134" s="503"/>
      <c r="M134" s="503"/>
      <c r="N134" s="503"/>
      <c r="O134" s="503"/>
      <c r="P134" s="503"/>
      <c r="Q134" s="503"/>
      <c r="R134" s="503"/>
      <c r="S134" s="503"/>
      <c r="T134" s="503"/>
      <c r="U134" s="503"/>
      <c r="V134" s="503"/>
      <c r="W134" s="503"/>
      <c r="X134" s="503"/>
      <c r="Y134" s="503"/>
      <c r="Z134" s="503"/>
    </row>
    <row r="135" ht="12.75" customHeight="1">
      <c r="A135" s="503"/>
      <c r="B135" s="503"/>
      <c r="C135" s="503"/>
      <c r="D135" s="503"/>
      <c r="E135" s="503"/>
      <c r="F135" s="503"/>
      <c r="G135" s="503"/>
      <c r="H135" s="503"/>
      <c r="I135" s="503"/>
      <c r="J135" s="503"/>
      <c r="K135" s="503"/>
      <c r="L135" s="503"/>
      <c r="M135" s="503"/>
      <c r="N135" s="503"/>
      <c r="O135" s="503"/>
      <c r="P135" s="503"/>
      <c r="Q135" s="503"/>
      <c r="R135" s="503"/>
      <c r="S135" s="503"/>
      <c r="T135" s="503"/>
      <c r="U135" s="503"/>
      <c r="V135" s="503"/>
      <c r="W135" s="503"/>
      <c r="X135" s="503"/>
      <c r="Y135" s="503"/>
      <c r="Z135" s="503"/>
    </row>
    <row r="136" ht="12.75" customHeight="1">
      <c r="A136" s="503"/>
      <c r="B136" s="503"/>
      <c r="C136" s="503"/>
      <c r="D136" s="503"/>
      <c r="E136" s="503"/>
      <c r="F136" s="503"/>
      <c r="G136" s="503"/>
      <c r="H136" s="503"/>
      <c r="I136" s="503"/>
      <c r="J136" s="503"/>
      <c r="K136" s="503"/>
      <c r="L136" s="503"/>
      <c r="M136" s="503"/>
      <c r="N136" s="503"/>
      <c r="O136" s="503"/>
      <c r="P136" s="503"/>
      <c r="Q136" s="503"/>
      <c r="R136" s="503"/>
      <c r="S136" s="503"/>
      <c r="T136" s="503"/>
      <c r="U136" s="503"/>
      <c r="V136" s="503"/>
      <c r="W136" s="503"/>
      <c r="X136" s="503"/>
      <c r="Y136" s="503"/>
      <c r="Z136" s="503"/>
    </row>
    <row r="137" ht="12.75" customHeight="1">
      <c r="A137" s="503"/>
      <c r="B137" s="503"/>
      <c r="C137" s="503"/>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3"/>
      <c r="Z137" s="503"/>
    </row>
    <row r="138" ht="12.75" customHeight="1">
      <c r="A138" s="503"/>
      <c r="B138" s="503"/>
      <c r="C138" s="503"/>
      <c r="D138" s="503"/>
      <c r="E138" s="503"/>
      <c r="F138" s="503"/>
      <c r="G138" s="503"/>
      <c r="H138" s="503"/>
      <c r="I138" s="503"/>
      <c r="J138" s="503"/>
      <c r="K138" s="503"/>
      <c r="L138" s="503"/>
      <c r="M138" s="503"/>
      <c r="N138" s="503"/>
      <c r="O138" s="503"/>
      <c r="P138" s="503"/>
      <c r="Q138" s="503"/>
      <c r="R138" s="503"/>
      <c r="S138" s="503"/>
      <c r="T138" s="503"/>
      <c r="U138" s="503"/>
      <c r="V138" s="503"/>
      <c r="W138" s="503"/>
      <c r="X138" s="503"/>
      <c r="Y138" s="503"/>
      <c r="Z138" s="503"/>
    </row>
    <row r="139" ht="12.75" customHeight="1">
      <c r="A139" s="503"/>
      <c r="B139" s="503"/>
      <c r="C139" s="503"/>
      <c r="D139" s="503"/>
      <c r="E139" s="503"/>
      <c r="F139" s="503"/>
      <c r="G139" s="503"/>
      <c r="H139" s="503"/>
      <c r="I139" s="503"/>
      <c r="J139" s="503"/>
      <c r="K139" s="503"/>
      <c r="L139" s="503"/>
      <c r="M139" s="503"/>
      <c r="N139" s="503"/>
      <c r="O139" s="503"/>
      <c r="P139" s="503"/>
      <c r="Q139" s="503"/>
      <c r="R139" s="503"/>
      <c r="S139" s="503"/>
      <c r="T139" s="503"/>
      <c r="U139" s="503"/>
      <c r="V139" s="503"/>
      <c r="W139" s="503"/>
      <c r="X139" s="503"/>
      <c r="Y139" s="503"/>
      <c r="Z139" s="503"/>
    </row>
    <row r="140" ht="12.75" customHeight="1">
      <c r="A140" s="503"/>
      <c r="B140" s="503"/>
      <c r="C140" s="503"/>
      <c r="D140" s="503"/>
      <c r="E140" s="503"/>
      <c r="F140" s="503"/>
      <c r="G140" s="503"/>
      <c r="H140" s="503"/>
      <c r="I140" s="503"/>
      <c r="J140" s="503"/>
      <c r="K140" s="503"/>
      <c r="L140" s="503"/>
      <c r="M140" s="503"/>
      <c r="N140" s="503"/>
      <c r="O140" s="503"/>
      <c r="P140" s="503"/>
      <c r="Q140" s="503"/>
      <c r="R140" s="503"/>
      <c r="S140" s="503"/>
      <c r="T140" s="503"/>
      <c r="U140" s="503"/>
      <c r="V140" s="503"/>
      <c r="W140" s="503"/>
      <c r="X140" s="503"/>
      <c r="Y140" s="503"/>
      <c r="Z140" s="503"/>
    </row>
    <row r="141" ht="12.75" customHeight="1">
      <c r="A141" s="503"/>
      <c r="B141" s="503"/>
      <c r="C141" s="503"/>
      <c r="D141" s="503"/>
      <c r="E141" s="503"/>
      <c r="F141" s="503"/>
      <c r="G141" s="503"/>
      <c r="H141" s="503"/>
      <c r="I141" s="503"/>
      <c r="J141" s="503"/>
      <c r="K141" s="503"/>
      <c r="L141" s="503"/>
      <c r="M141" s="503"/>
      <c r="N141" s="503"/>
      <c r="O141" s="503"/>
      <c r="P141" s="503"/>
      <c r="Q141" s="503"/>
      <c r="R141" s="503"/>
      <c r="S141" s="503"/>
      <c r="T141" s="503"/>
      <c r="U141" s="503"/>
      <c r="V141" s="503"/>
      <c r="W141" s="503"/>
      <c r="X141" s="503"/>
      <c r="Y141" s="503"/>
      <c r="Z141" s="503"/>
    </row>
    <row r="142" ht="12.75" customHeight="1">
      <c r="A142" s="503"/>
      <c r="B142" s="503"/>
      <c r="C142" s="503"/>
      <c r="D142" s="503"/>
      <c r="E142" s="503"/>
      <c r="F142" s="503"/>
      <c r="G142" s="503"/>
      <c r="H142" s="503"/>
      <c r="I142" s="503"/>
      <c r="J142" s="503"/>
      <c r="K142" s="503"/>
      <c r="L142" s="503"/>
      <c r="M142" s="503"/>
      <c r="N142" s="503"/>
      <c r="O142" s="503"/>
      <c r="P142" s="503"/>
      <c r="Q142" s="503"/>
      <c r="R142" s="503"/>
      <c r="S142" s="503"/>
      <c r="T142" s="503"/>
      <c r="U142" s="503"/>
      <c r="V142" s="503"/>
      <c r="W142" s="503"/>
      <c r="X142" s="503"/>
      <c r="Y142" s="503"/>
      <c r="Z142" s="503"/>
    </row>
    <row r="143" ht="12.75" customHeight="1">
      <c r="A143" s="503"/>
      <c r="B143" s="503"/>
      <c r="C143" s="503"/>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row>
    <row r="144" ht="12.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row>
    <row r="145" ht="12.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row>
    <row r="146" ht="12.75" customHeight="1">
      <c r="A146" s="503"/>
      <c r="B146" s="503"/>
      <c r="C146" s="503"/>
      <c r="D146" s="503"/>
      <c r="E146" s="503"/>
      <c r="F146" s="503"/>
      <c r="G146" s="503"/>
      <c r="H146" s="503"/>
      <c r="I146" s="503"/>
      <c r="J146" s="503"/>
      <c r="K146" s="503"/>
      <c r="L146" s="503"/>
      <c r="M146" s="503"/>
      <c r="N146" s="503"/>
      <c r="O146" s="503"/>
      <c r="P146" s="503"/>
      <c r="Q146" s="503"/>
      <c r="R146" s="503"/>
      <c r="S146" s="503"/>
      <c r="T146" s="503"/>
      <c r="U146" s="503"/>
      <c r="V146" s="503"/>
      <c r="W146" s="503"/>
      <c r="X146" s="503"/>
      <c r="Y146" s="503"/>
      <c r="Z146" s="503"/>
    </row>
    <row r="147" ht="12.75" customHeight="1">
      <c r="A147" s="503"/>
      <c r="B147" s="503"/>
      <c r="C147" s="503"/>
      <c r="D147" s="503"/>
      <c r="E147" s="503"/>
      <c r="F147" s="503"/>
      <c r="G147" s="503"/>
      <c r="H147" s="503"/>
      <c r="I147" s="503"/>
      <c r="J147" s="503"/>
      <c r="K147" s="503"/>
      <c r="L147" s="503"/>
      <c r="M147" s="503"/>
      <c r="N147" s="503"/>
      <c r="O147" s="503"/>
      <c r="P147" s="503"/>
      <c r="Q147" s="503"/>
      <c r="R147" s="503"/>
      <c r="S147" s="503"/>
      <c r="T147" s="503"/>
      <c r="U147" s="503"/>
      <c r="V147" s="503"/>
      <c r="W147" s="503"/>
      <c r="X147" s="503"/>
      <c r="Y147" s="503"/>
      <c r="Z147" s="503"/>
    </row>
    <row r="148" ht="12.75" customHeight="1">
      <c r="A148" s="503"/>
      <c r="B148" s="503"/>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row>
    <row r="149" ht="12.75" customHeight="1">
      <c r="A149" s="503"/>
      <c r="B149" s="503"/>
      <c r="C149" s="503"/>
      <c r="D149" s="503"/>
      <c r="E149" s="503"/>
      <c r="F149" s="503"/>
      <c r="G149" s="503"/>
      <c r="H149" s="503"/>
      <c r="I149" s="503"/>
      <c r="J149" s="503"/>
      <c r="K149" s="503"/>
      <c r="L149" s="503"/>
      <c r="M149" s="503"/>
      <c r="N149" s="503"/>
      <c r="O149" s="503"/>
      <c r="P149" s="503"/>
      <c r="Q149" s="503"/>
      <c r="R149" s="503"/>
      <c r="S149" s="503"/>
      <c r="T149" s="503"/>
      <c r="U149" s="503"/>
      <c r="V149" s="503"/>
      <c r="W149" s="503"/>
      <c r="X149" s="503"/>
      <c r="Y149" s="503"/>
      <c r="Z149" s="503"/>
    </row>
    <row r="150" ht="12.75" customHeight="1">
      <c r="A150" s="503"/>
      <c r="B150" s="503"/>
      <c r="C150" s="503"/>
      <c r="D150" s="503"/>
      <c r="E150" s="503"/>
      <c r="F150" s="503"/>
      <c r="G150" s="503"/>
      <c r="H150" s="503"/>
      <c r="I150" s="503"/>
      <c r="J150" s="503"/>
      <c r="K150" s="503"/>
      <c r="L150" s="503"/>
      <c r="M150" s="503"/>
      <c r="N150" s="503"/>
      <c r="O150" s="503"/>
      <c r="P150" s="503"/>
      <c r="Q150" s="503"/>
      <c r="R150" s="503"/>
      <c r="S150" s="503"/>
      <c r="T150" s="503"/>
      <c r="U150" s="503"/>
      <c r="V150" s="503"/>
      <c r="W150" s="503"/>
      <c r="X150" s="503"/>
      <c r="Y150" s="503"/>
      <c r="Z150" s="503"/>
    </row>
    <row r="151" ht="12.75" customHeight="1">
      <c r="A151" s="503"/>
      <c r="B151" s="503"/>
      <c r="C151" s="503"/>
      <c r="D151" s="503"/>
      <c r="E151" s="503"/>
      <c r="F151" s="503"/>
      <c r="G151" s="503"/>
      <c r="H151" s="503"/>
      <c r="I151" s="503"/>
      <c r="J151" s="503"/>
      <c r="K151" s="503"/>
      <c r="L151" s="503"/>
      <c r="M151" s="503"/>
      <c r="N151" s="503"/>
      <c r="O151" s="503"/>
      <c r="P151" s="503"/>
      <c r="Q151" s="503"/>
      <c r="R151" s="503"/>
      <c r="S151" s="503"/>
      <c r="T151" s="503"/>
      <c r="U151" s="503"/>
      <c r="V151" s="503"/>
      <c r="W151" s="503"/>
      <c r="X151" s="503"/>
      <c r="Y151" s="503"/>
      <c r="Z151" s="503"/>
    </row>
    <row r="152" ht="12.75" customHeight="1">
      <c r="A152" s="503"/>
      <c r="B152" s="503"/>
      <c r="C152" s="503"/>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row>
    <row r="153" ht="12.75" customHeight="1">
      <c r="A153" s="503"/>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row>
    <row r="154" ht="12.75" customHeight="1">
      <c r="A154" s="503"/>
      <c r="B154" s="503"/>
      <c r="C154" s="503"/>
      <c r="D154" s="503"/>
      <c r="E154" s="503"/>
      <c r="F154" s="503"/>
      <c r="G154" s="503"/>
      <c r="H154" s="503"/>
      <c r="I154" s="503"/>
      <c r="J154" s="503"/>
      <c r="K154" s="503"/>
      <c r="L154" s="503"/>
      <c r="M154" s="503"/>
      <c r="N154" s="503"/>
      <c r="O154" s="503"/>
      <c r="P154" s="503"/>
      <c r="Q154" s="503"/>
      <c r="R154" s="503"/>
      <c r="S154" s="503"/>
      <c r="T154" s="503"/>
      <c r="U154" s="503"/>
      <c r="V154" s="503"/>
      <c r="W154" s="503"/>
      <c r="X154" s="503"/>
      <c r="Y154" s="503"/>
      <c r="Z154" s="503"/>
    </row>
    <row r="155" ht="12.75" customHeight="1">
      <c r="A155" s="503"/>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row>
    <row r="156" ht="12.75" customHeight="1">
      <c r="A156" s="503"/>
      <c r="B156" s="503"/>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row>
    <row r="157" ht="12.75" customHeight="1">
      <c r="A157" s="503"/>
      <c r="B157" s="503"/>
      <c r="C157" s="503"/>
      <c r="D157" s="503"/>
      <c r="E157" s="503"/>
      <c r="F157" s="503"/>
      <c r="G157" s="503"/>
      <c r="H157" s="503"/>
      <c r="I157" s="503"/>
      <c r="J157" s="503"/>
      <c r="K157" s="503"/>
      <c r="L157" s="503"/>
      <c r="M157" s="503"/>
      <c r="N157" s="503"/>
      <c r="O157" s="503"/>
      <c r="P157" s="503"/>
      <c r="Q157" s="503"/>
      <c r="R157" s="503"/>
      <c r="S157" s="503"/>
      <c r="T157" s="503"/>
      <c r="U157" s="503"/>
      <c r="V157" s="503"/>
      <c r="W157" s="503"/>
      <c r="X157" s="503"/>
      <c r="Y157" s="503"/>
      <c r="Z157" s="503"/>
    </row>
    <row r="158" ht="12.75" customHeight="1">
      <c r="A158" s="503"/>
      <c r="B158" s="503"/>
      <c r="C158" s="503"/>
      <c r="D158" s="503"/>
      <c r="E158" s="503"/>
      <c r="F158" s="503"/>
      <c r="G158" s="503"/>
      <c r="H158" s="503"/>
      <c r="I158" s="503"/>
      <c r="J158" s="503"/>
      <c r="K158" s="503"/>
      <c r="L158" s="503"/>
      <c r="M158" s="503"/>
      <c r="N158" s="503"/>
      <c r="O158" s="503"/>
      <c r="P158" s="503"/>
      <c r="Q158" s="503"/>
      <c r="R158" s="503"/>
      <c r="S158" s="503"/>
      <c r="T158" s="503"/>
      <c r="U158" s="503"/>
      <c r="V158" s="503"/>
      <c r="W158" s="503"/>
      <c r="X158" s="503"/>
      <c r="Y158" s="503"/>
      <c r="Z158" s="503"/>
    </row>
    <row r="159" ht="12.75" customHeight="1">
      <c r="A159" s="503"/>
      <c r="B159" s="503"/>
      <c r="C159" s="503"/>
      <c r="D159" s="503"/>
      <c r="E159" s="503"/>
      <c r="F159" s="503"/>
      <c r="G159" s="503"/>
      <c r="H159" s="503"/>
      <c r="I159" s="503"/>
      <c r="J159" s="503"/>
      <c r="K159" s="503"/>
      <c r="L159" s="503"/>
      <c r="M159" s="503"/>
      <c r="N159" s="503"/>
      <c r="O159" s="503"/>
      <c r="P159" s="503"/>
      <c r="Q159" s="503"/>
      <c r="R159" s="503"/>
      <c r="S159" s="503"/>
      <c r="T159" s="503"/>
      <c r="U159" s="503"/>
      <c r="V159" s="503"/>
      <c r="W159" s="503"/>
      <c r="X159" s="503"/>
      <c r="Y159" s="503"/>
      <c r="Z159" s="503"/>
    </row>
    <row r="160" ht="12.75" customHeight="1">
      <c r="A160" s="503"/>
      <c r="B160" s="503"/>
      <c r="C160" s="503"/>
      <c r="D160" s="503"/>
      <c r="E160" s="503"/>
      <c r="F160" s="503"/>
      <c r="G160" s="503"/>
      <c r="H160" s="503"/>
      <c r="I160" s="503"/>
      <c r="J160" s="503"/>
      <c r="K160" s="503"/>
      <c r="L160" s="503"/>
      <c r="M160" s="503"/>
      <c r="N160" s="503"/>
      <c r="O160" s="503"/>
      <c r="P160" s="503"/>
      <c r="Q160" s="503"/>
      <c r="R160" s="503"/>
      <c r="S160" s="503"/>
      <c r="T160" s="503"/>
      <c r="U160" s="503"/>
      <c r="V160" s="503"/>
      <c r="W160" s="503"/>
      <c r="X160" s="503"/>
      <c r="Y160" s="503"/>
      <c r="Z160" s="503"/>
    </row>
    <row r="161" ht="12.75" customHeight="1">
      <c r="A161" s="503"/>
      <c r="B161" s="503"/>
      <c r="C161" s="503"/>
      <c r="D161" s="503"/>
      <c r="E161" s="503"/>
      <c r="F161" s="503"/>
      <c r="G161" s="503"/>
      <c r="H161" s="503"/>
      <c r="I161" s="503"/>
      <c r="J161" s="503"/>
      <c r="K161" s="503"/>
      <c r="L161" s="503"/>
      <c r="M161" s="503"/>
      <c r="N161" s="503"/>
      <c r="O161" s="503"/>
      <c r="P161" s="503"/>
      <c r="Q161" s="503"/>
      <c r="R161" s="503"/>
      <c r="S161" s="503"/>
      <c r="T161" s="503"/>
      <c r="U161" s="503"/>
      <c r="V161" s="503"/>
      <c r="W161" s="503"/>
      <c r="X161" s="503"/>
      <c r="Y161" s="503"/>
      <c r="Z161" s="503"/>
    </row>
    <row r="162" ht="12.75" customHeight="1">
      <c r="A162" s="503"/>
      <c r="B162" s="503"/>
      <c r="C162" s="503"/>
      <c r="D162" s="503"/>
      <c r="E162" s="503"/>
      <c r="F162" s="503"/>
      <c r="G162" s="503"/>
      <c r="H162" s="503"/>
      <c r="I162" s="503"/>
      <c r="J162" s="503"/>
      <c r="K162" s="503"/>
      <c r="L162" s="503"/>
      <c r="M162" s="503"/>
      <c r="N162" s="503"/>
      <c r="O162" s="503"/>
      <c r="P162" s="503"/>
      <c r="Q162" s="503"/>
      <c r="R162" s="503"/>
      <c r="S162" s="503"/>
      <c r="T162" s="503"/>
      <c r="U162" s="503"/>
      <c r="V162" s="503"/>
      <c r="W162" s="503"/>
      <c r="X162" s="503"/>
      <c r="Y162" s="503"/>
      <c r="Z162" s="503"/>
    </row>
    <row r="163" ht="12.75" customHeight="1">
      <c r="A163" s="503"/>
      <c r="B163" s="503"/>
      <c r="C163" s="503"/>
      <c r="D163" s="503"/>
      <c r="E163" s="503"/>
      <c r="F163" s="503"/>
      <c r="G163" s="503"/>
      <c r="H163" s="503"/>
      <c r="I163" s="503"/>
      <c r="J163" s="503"/>
      <c r="K163" s="503"/>
      <c r="L163" s="503"/>
      <c r="M163" s="503"/>
      <c r="N163" s="503"/>
      <c r="O163" s="503"/>
      <c r="P163" s="503"/>
      <c r="Q163" s="503"/>
      <c r="R163" s="503"/>
      <c r="S163" s="503"/>
      <c r="T163" s="503"/>
      <c r="U163" s="503"/>
      <c r="V163" s="503"/>
      <c r="W163" s="503"/>
      <c r="X163" s="503"/>
      <c r="Y163" s="503"/>
      <c r="Z163" s="503"/>
    </row>
    <row r="164" ht="12.75" customHeight="1">
      <c r="A164" s="503"/>
      <c r="B164" s="503"/>
      <c r="C164" s="503"/>
      <c r="D164" s="503"/>
      <c r="E164" s="503"/>
      <c r="F164" s="503"/>
      <c r="G164" s="503"/>
      <c r="H164" s="503"/>
      <c r="I164" s="503"/>
      <c r="J164" s="503"/>
      <c r="K164" s="503"/>
      <c r="L164" s="503"/>
      <c r="M164" s="503"/>
      <c r="N164" s="503"/>
      <c r="O164" s="503"/>
      <c r="P164" s="503"/>
      <c r="Q164" s="503"/>
      <c r="R164" s="503"/>
      <c r="S164" s="503"/>
      <c r="T164" s="503"/>
      <c r="U164" s="503"/>
      <c r="V164" s="503"/>
      <c r="W164" s="503"/>
      <c r="X164" s="503"/>
      <c r="Y164" s="503"/>
      <c r="Z164" s="503"/>
    </row>
    <row r="165" ht="12.75" customHeight="1">
      <c r="A165" s="503"/>
      <c r="B165" s="503"/>
      <c r="C165" s="503"/>
      <c r="D165" s="503"/>
      <c r="E165" s="503"/>
      <c r="F165" s="503"/>
      <c r="G165" s="503"/>
      <c r="H165" s="503"/>
      <c r="I165" s="503"/>
      <c r="J165" s="503"/>
      <c r="K165" s="503"/>
      <c r="L165" s="503"/>
      <c r="M165" s="503"/>
      <c r="N165" s="503"/>
      <c r="O165" s="503"/>
      <c r="P165" s="503"/>
      <c r="Q165" s="503"/>
      <c r="R165" s="503"/>
      <c r="S165" s="503"/>
      <c r="T165" s="503"/>
      <c r="U165" s="503"/>
      <c r="V165" s="503"/>
      <c r="W165" s="503"/>
      <c r="X165" s="503"/>
      <c r="Y165" s="503"/>
      <c r="Z165" s="503"/>
    </row>
    <row r="166" ht="12.75" customHeight="1">
      <c r="A166" s="503"/>
      <c r="B166" s="503"/>
      <c r="C166" s="503"/>
      <c r="D166" s="503"/>
      <c r="E166" s="503"/>
      <c r="F166" s="503"/>
      <c r="G166" s="503"/>
      <c r="H166" s="503"/>
      <c r="I166" s="503"/>
      <c r="J166" s="503"/>
      <c r="K166" s="503"/>
      <c r="L166" s="503"/>
      <c r="M166" s="503"/>
      <c r="N166" s="503"/>
      <c r="O166" s="503"/>
      <c r="P166" s="503"/>
      <c r="Q166" s="503"/>
      <c r="R166" s="503"/>
      <c r="S166" s="503"/>
      <c r="T166" s="503"/>
      <c r="U166" s="503"/>
      <c r="V166" s="503"/>
      <c r="W166" s="503"/>
      <c r="X166" s="503"/>
      <c r="Y166" s="503"/>
      <c r="Z166" s="503"/>
    </row>
    <row r="167" ht="12.75" customHeight="1">
      <c r="A167" s="503"/>
      <c r="B167" s="503"/>
      <c r="C167" s="503"/>
      <c r="D167" s="503"/>
      <c r="E167" s="503"/>
      <c r="F167" s="503"/>
      <c r="G167" s="503"/>
      <c r="H167" s="503"/>
      <c r="I167" s="503"/>
      <c r="J167" s="503"/>
      <c r="K167" s="503"/>
      <c r="L167" s="503"/>
      <c r="M167" s="503"/>
      <c r="N167" s="503"/>
      <c r="O167" s="503"/>
      <c r="P167" s="503"/>
      <c r="Q167" s="503"/>
      <c r="R167" s="503"/>
      <c r="S167" s="503"/>
      <c r="T167" s="503"/>
      <c r="U167" s="503"/>
      <c r="V167" s="503"/>
      <c r="W167" s="503"/>
      <c r="X167" s="503"/>
      <c r="Y167" s="503"/>
      <c r="Z167" s="503"/>
    </row>
    <row r="168" ht="12.75" customHeight="1">
      <c r="A168" s="503"/>
      <c r="B168" s="503"/>
      <c r="C168" s="503"/>
      <c r="D168" s="503"/>
      <c r="E168" s="503"/>
      <c r="F168" s="503"/>
      <c r="G168" s="503"/>
      <c r="H168" s="503"/>
      <c r="I168" s="503"/>
      <c r="J168" s="503"/>
      <c r="K168" s="503"/>
      <c r="L168" s="503"/>
      <c r="M168" s="503"/>
      <c r="N168" s="503"/>
      <c r="O168" s="503"/>
      <c r="P168" s="503"/>
      <c r="Q168" s="503"/>
      <c r="R168" s="503"/>
      <c r="S168" s="503"/>
      <c r="T168" s="503"/>
      <c r="U168" s="503"/>
      <c r="V168" s="503"/>
      <c r="W168" s="503"/>
      <c r="X168" s="503"/>
      <c r="Y168" s="503"/>
      <c r="Z168" s="503"/>
    </row>
    <row r="169" ht="12.75" customHeight="1">
      <c r="A169" s="503"/>
      <c r="B169" s="503"/>
      <c r="C169" s="503"/>
      <c r="D169" s="503"/>
      <c r="E169" s="503"/>
      <c r="F169" s="503"/>
      <c r="G169" s="503"/>
      <c r="H169" s="503"/>
      <c r="I169" s="503"/>
      <c r="J169" s="503"/>
      <c r="K169" s="503"/>
      <c r="L169" s="503"/>
      <c r="M169" s="503"/>
      <c r="N169" s="503"/>
      <c r="O169" s="503"/>
      <c r="P169" s="503"/>
      <c r="Q169" s="503"/>
      <c r="R169" s="503"/>
      <c r="S169" s="503"/>
      <c r="T169" s="503"/>
      <c r="U169" s="503"/>
      <c r="V169" s="503"/>
      <c r="W169" s="503"/>
      <c r="X169" s="503"/>
      <c r="Y169" s="503"/>
      <c r="Z169" s="503"/>
    </row>
    <row r="170" ht="12.75" customHeight="1">
      <c r="A170" s="503"/>
      <c r="B170" s="503"/>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row>
    <row r="171" ht="12.75" customHeight="1">
      <c r="A171" s="503"/>
      <c r="B171" s="503"/>
      <c r="C171" s="503"/>
      <c r="D171" s="503"/>
      <c r="E171" s="503"/>
      <c r="F171" s="503"/>
      <c r="G171" s="503"/>
      <c r="H171" s="503"/>
      <c r="I171" s="503"/>
      <c r="J171" s="503"/>
      <c r="K171" s="503"/>
      <c r="L171" s="503"/>
      <c r="M171" s="503"/>
      <c r="N171" s="503"/>
      <c r="O171" s="503"/>
      <c r="P171" s="503"/>
      <c r="Q171" s="503"/>
      <c r="R171" s="503"/>
      <c r="S171" s="503"/>
      <c r="T171" s="503"/>
      <c r="U171" s="503"/>
      <c r="V171" s="503"/>
      <c r="W171" s="503"/>
      <c r="X171" s="503"/>
      <c r="Y171" s="503"/>
      <c r="Z171" s="503"/>
    </row>
    <row r="172" ht="12.75" customHeight="1">
      <c r="A172" s="503"/>
      <c r="B172" s="503"/>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row>
    <row r="173" ht="12.75" customHeight="1">
      <c r="A173" s="503"/>
      <c r="B173" s="503"/>
      <c r="C173" s="503"/>
      <c r="D173" s="503"/>
      <c r="E173" s="503"/>
      <c r="F173" s="503"/>
      <c r="G173" s="503"/>
      <c r="H173" s="503"/>
      <c r="I173" s="503"/>
      <c r="J173" s="503"/>
      <c r="K173" s="503"/>
      <c r="L173" s="503"/>
      <c r="M173" s="503"/>
      <c r="N173" s="503"/>
      <c r="O173" s="503"/>
      <c r="P173" s="503"/>
      <c r="Q173" s="503"/>
      <c r="R173" s="503"/>
      <c r="S173" s="503"/>
      <c r="T173" s="503"/>
      <c r="U173" s="503"/>
      <c r="V173" s="503"/>
      <c r="W173" s="503"/>
      <c r="X173" s="503"/>
      <c r="Y173" s="503"/>
      <c r="Z173" s="503"/>
    </row>
    <row r="174" ht="12.75" customHeight="1">
      <c r="A174" s="503"/>
      <c r="B174" s="503"/>
      <c r="C174" s="503"/>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row>
    <row r="175" ht="12.75" customHeight="1">
      <c r="A175" s="503"/>
      <c r="B175" s="503"/>
      <c r="C175" s="503"/>
      <c r="D175" s="503"/>
      <c r="E175" s="503"/>
      <c r="F175" s="503"/>
      <c r="G175" s="503"/>
      <c r="H175" s="503"/>
      <c r="I175" s="503"/>
      <c r="J175" s="503"/>
      <c r="K175" s="503"/>
      <c r="L175" s="503"/>
      <c r="M175" s="503"/>
      <c r="N175" s="503"/>
      <c r="O175" s="503"/>
      <c r="P175" s="503"/>
      <c r="Q175" s="503"/>
      <c r="R175" s="503"/>
      <c r="S175" s="503"/>
      <c r="T175" s="503"/>
      <c r="U175" s="503"/>
      <c r="V175" s="503"/>
      <c r="W175" s="503"/>
      <c r="X175" s="503"/>
      <c r="Y175" s="503"/>
      <c r="Z175" s="503"/>
    </row>
    <row r="176" ht="12.75" customHeight="1">
      <c r="A176" s="503"/>
      <c r="B176" s="503"/>
      <c r="C176" s="503"/>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row>
    <row r="177" ht="12.75" customHeight="1">
      <c r="A177" s="503"/>
      <c r="B177" s="503"/>
      <c r="C177" s="503"/>
      <c r="D177" s="503"/>
      <c r="E177" s="503"/>
      <c r="F177" s="503"/>
      <c r="G177" s="503"/>
      <c r="H177" s="503"/>
      <c r="I177" s="503"/>
      <c r="J177" s="503"/>
      <c r="K177" s="503"/>
      <c r="L177" s="503"/>
      <c r="M177" s="503"/>
      <c r="N177" s="503"/>
      <c r="O177" s="503"/>
      <c r="P177" s="503"/>
      <c r="Q177" s="503"/>
      <c r="R177" s="503"/>
      <c r="S177" s="503"/>
      <c r="T177" s="503"/>
      <c r="U177" s="503"/>
      <c r="V177" s="503"/>
      <c r="W177" s="503"/>
      <c r="X177" s="503"/>
      <c r="Y177" s="503"/>
      <c r="Z177" s="503"/>
    </row>
    <row r="178" ht="12.75" customHeight="1">
      <c r="A178" s="503"/>
      <c r="B178" s="503"/>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row>
    <row r="179" ht="12.75" customHeight="1">
      <c r="A179" s="503"/>
      <c r="B179" s="503"/>
      <c r="C179" s="503"/>
      <c r="D179" s="503"/>
      <c r="E179" s="503"/>
      <c r="F179" s="503"/>
      <c r="G179" s="503"/>
      <c r="H179" s="503"/>
      <c r="I179" s="503"/>
      <c r="J179" s="503"/>
      <c r="K179" s="503"/>
      <c r="L179" s="503"/>
      <c r="M179" s="503"/>
      <c r="N179" s="503"/>
      <c r="O179" s="503"/>
      <c r="P179" s="503"/>
      <c r="Q179" s="503"/>
      <c r="R179" s="503"/>
      <c r="S179" s="503"/>
      <c r="T179" s="503"/>
      <c r="U179" s="503"/>
      <c r="V179" s="503"/>
      <c r="W179" s="503"/>
      <c r="X179" s="503"/>
      <c r="Y179" s="503"/>
      <c r="Z179" s="503"/>
    </row>
    <row r="180" ht="12.75" customHeight="1">
      <c r="A180" s="503"/>
      <c r="B180" s="503"/>
      <c r="C180" s="503"/>
      <c r="D180" s="503"/>
      <c r="E180" s="503"/>
      <c r="F180" s="503"/>
      <c r="G180" s="503"/>
      <c r="H180" s="503"/>
      <c r="I180" s="503"/>
      <c r="J180" s="503"/>
      <c r="K180" s="503"/>
      <c r="L180" s="503"/>
      <c r="M180" s="503"/>
      <c r="N180" s="503"/>
      <c r="O180" s="503"/>
      <c r="P180" s="503"/>
      <c r="Q180" s="503"/>
      <c r="R180" s="503"/>
      <c r="S180" s="503"/>
      <c r="T180" s="503"/>
      <c r="U180" s="503"/>
      <c r="V180" s="503"/>
      <c r="W180" s="503"/>
      <c r="X180" s="503"/>
      <c r="Y180" s="503"/>
      <c r="Z180" s="503"/>
    </row>
    <row r="181" ht="12.75" customHeight="1">
      <c r="A181" s="503"/>
      <c r="B181" s="503"/>
      <c r="C181" s="503"/>
      <c r="D181" s="503"/>
      <c r="E181" s="503"/>
      <c r="F181" s="503"/>
      <c r="G181" s="503"/>
      <c r="H181" s="503"/>
      <c r="I181" s="503"/>
      <c r="J181" s="503"/>
      <c r="K181" s="503"/>
      <c r="L181" s="503"/>
      <c r="M181" s="503"/>
      <c r="N181" s="503"/>
      <c r="O181" s="503"/>
      <c r="P181" s="503"/>
      <c r="Q181" s="503"/>
      <c r="R181" s="503"/>
      <c r="S181" s="503"/>
      <c r="T181" s="503"/>
      <c r="U181" s="503"/>
      <c r="V181" s="503"/>
      <c r="W181" s="503"/>
      <c r="X181" s="503"/>
      <c r="Y181" s="503"/>
      <c r="Z181" s="503"/>
    </row>
    <row r="182" ht="12.75" customHeight="1">
      <c r="A182" s="503"/>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row>
    <row r="183" ht="12.75" customHeight="1">
      <c r="A183" s="503"/>
      <c r="B183" s="503"/>
      <c r="C183" s="503"/>
      <c r="D183" s="503"/>
      <c r="E183" s="503"/>
      <c r="F183" s="503"/>
      <c r="G183" s="503"/>
      <c r="H183" s="503"/>
      <c r="I183" s="503"/>
      <c r="J183" s="503"/>
      <c r="K183" s="503"/>
      <c r="L183" s="503"/>
      <c r="M183" s="503"/>
      <c r="N183" s="503"/>
      <c r="O183" s="503"/>
      <c r="P183" s="503"/>
      <c r="Q183" s="503"/>
      <c r="R183" s="503"/>
      <c r="S183" s="503"/>
      <c r="T183" s="503"/>
      <c r="U183" s="503"/>
      <c r="V183" s="503"/>
      <c r="W183" s="503"/>
      <c r="X183" s="503"/>
      <c r="Y183" s="503"/>
      <c r="Z183" s="503"/>
    </row>
    <row r="184" ht="12.75" customHeight="1">
      <c r="A184" s="503"/>
      <c r="B184" s="503"/>
      <c r="C184" s="503"/>
      <c r="D184" s="503"/>
      <c r="E184" s="503"/>
      <c r="F184" s="503"/>
      <c r="G184" s="503"/>
      <c r="H184" s="503"/>
      <c r="I184" s="503"/>
      <c r="J184" s="503"/>
      <c r="K184" s="503"/>
      <c r="L184" s="503"/>
      <c r="M184" s="503"/>
      <c r="N184" s="503"/>
      <c r="O184" s="503"/>
      <c r="P184" s="503"/>
      <c r="Q184" s="503"/>
      <c r="R184" s="503"/>
      <c r="S184" s="503"/>
      <c r="T184" s="503"/>
      <c r="U184" s="503"/>
      <c r="V184" s="503"/>
      <c r="W184" s="503"/>
      <c r="X184" s="503"/>
      <c r="Y184" s="503"/>
      <c r="Z184" s="503"/>
    </row>
    <row r="185" ht="12.75" customHeight="1">
      <c r="A185" s="503"/>
      <c r="B185" s="503"/>
      <c r="C185" s="503"/>
      <c r="D185" s="503"/>
      <c r="E185" s="503"/>
      <c r="F185" s="503"/>
      <c r="G185" s="503"/>
      <c r="H185" s="503"/>
      <c r="I185" s="503"/>
      <c r="J185" s="503"/>
      <c r="K185" s="503"/>
      <c r="L185" s="503"/>
      <c r="M185" s="503"/>
      <c r="N185" s="503"/>
      <c r="O185" s="503"/>
      <c r="P185" s="503"/>
      <c r="Q185" s="503"/>
      <c r="R185" s="503"/>
      <c r="S185" s="503"/>
      <c r="T185" s="503"/>
      <c r="U185" s="503"/>
      <c r="V185" s="503"/>
      <c r="W185" s="503"/>
      <c r="X185" s="503"/>
      <c r="Y185" s="503"/>
      <c r="Z185" s="503"/>
    </row>
    <row r="186" ht="12.75" customHeight="1">
      <c r="A186" s="503"/>
      <c r="B186" s="503"/>
      <c r="C186" s="503"/>
      <c r="D186" s="503"/>
      <c r="E186" s="503"/>
      <c r="F186" s="503"/>
      <c r="G186" s="503"/>
      <c r="H186" s="503"/>
      <c r="I186" s="503"/>
      <c r="J186" s="503"/>
      <c r="K186" s="503"/>
      <c r="L186" s="503"/>
      <c r="M186" s="503"/>
      <c r="N186" s="503"/>
      <c r="O186" s="503"/>
      <c r="P186" s="503"/>
      <c r="Q186" s="503"/>
      <c r="R186" s="503"/>
      <c r="S186" s="503"/>
      <c r="T186" s="503"/>
      <c r="U186" s="503"/>
      <c r="V186" s="503"/>
      <c r="W186" s="503"/>
      <c r="X186" s="503"/>
      <c r="Y186" s="503"/>
      <c r="Z186" s="503"/>
    </row>
    <row r="187" ht="12.75" customHeight="1">
      <c r="A187" s="503"/>
      <c r="B187" s="503"/>
      <c r="C187" s="503"/>
      <c r="D187" s="503"/>
      <c r="E187" s="503"/>
      <c r="F187" s="503"/>
      <c r="G187" s="503"/>
      <c r="H187" s="503"/>
      <c r="I187" s="503"/>
      <c r="J187" s="503"/>
      <c r="K187" s="503"/>
      <c r="L187" s="503"/>
      <c r="M187" s="503"/>
      <c r="N187" s="503"/>
      <c r="O187" s="503"/>
      <c r="P187" s="503"/>
      <c r="Q187" s="503"/>
      <c r="R187" s="503"/>
      <c r="S187" s="503"/>
      <c r="T187" s="503"/>
      <c r="U187" s="503"/>
      <c r="V187" s="503"/>
      <c r="W187" s="503"/>
      <c r="X187" s="503"/>
      <c r="Y187" s="503"/>
      <c r="Z187" s="503"/>
    </row>
    <row r="188" ht="12.75" customHeight="1">
      <c r="A188" s="503"/>
      <c r="B188" s="503"/>
      <c r="C188" s="503"/>
      <c r="D188" s="503"/>
      <c r="E188" s="503"/>
      <c r="F188" s="503"/>
      <c r="G188" s="503"/>
      <c r="H188" s="503"/>
      <c r="I188" s="503"/>
      <c r="J188" s="503"/>
      <c r="K188" s="503"/>
      <c r="L188" s="503"/>
      <c r="M188" s="503"/>
      <c r="N188" s="503"/>
      <c r="O188" s="503"/>
      <c r="P188" s="503"/>
      <c r="Q188" s="503"/>
      <c r="R188" s="503"/>
      <c r="S188" s="503"/>
      <c r="T188" s="503"/>
      <c r="U188" s="503"/>
      <c r="V188" s="503"/>
      <c r="W188" s="503"/>
      <c r="X188" s="503"/>
      <c r="Y188" s="503"/>
      <c r="Z188" s="503"/>
    </row>
    <row r="189" ht="12.75" customHeight="1">
      <c r="A189" s="503"/>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row>
    <row r="190" ht="12.75" customHeight="1">
      <c r="A190" s="503"/>
      <c r="B190" s="503"/>
      <c r="C190" s="503"/>
      <c r="D190" s="503"/>
      <c r="E190" s="503"/>
      <c r="F190" s="503"/>
      <c r="G190" s="503"/>
      <c r="H190" s="503"/>
      <c r="I190" s="503"/>
      <c r="J190" s="503"/>
      <c r="K190" s="503"/>
      <c r="L190" s="503"/>
      <c r="M190" s="503"/>
      <c r="N190" s="503"/>
      <c r="O190" s="503"/>
      <c r="P190" s="503"/>
      <c r="Q190" s="503"/>
      <c r="R190" s="503"/>
      <c r="S190" s="503"/>
      <c r="T190" s="503"/>
      <c r="U190" s="503"/>
      <c r="V190" s="503"/>
      <c r="W190" s="503"/>
      <c r="X190" s="503"/>
      <c r="Y190" s="503"/>
      <c r="Z190" s="503"/>
    </row>
    <row r="191" ht="12.75" customHeight="1">
      <c r="A191" s="503"/>
      <c r="B191" s="503"/>
      <c r="C191" s="503"/>
      <c r="D191" s="503"/>
      <c r="E191" s="503"/>
      <c r="F191" s="503"/>
      <c r="G191" s="503"/>
      <c r="H191" s="503"/>
      <c r="I191" s="503"/>
      <c r="J191" s="503"/>
      <c r="K191" s="503"/>
      <c r="L191" s="503"/>
      <c r="M191" s="503"/>
      <c r="N191" s="503"/>
      <c r="O191" s="503"/>
      <c r="P191" s="503"/>
      <c r="Q191" s="503"/>
      <c r="R191" s="503"/>
      <c r="S191" s="503"/>
      <c r="T191" s="503"/>
      <c r="U191" s="503"/>
      <c r="V191" s="503"/>
      <c r="W191" s="503"/>
      <c r="X191" s="503"/>
      <c r="Y191" s="503"/>
      <c r="Z191" s="503"/>
    </row>
    <row r="192" ht="12.75" customHeight="1">
      <c r="A192" s="503"/>
      <c r="B192" s="503"/>
      <c r="C192" s="503"/>
      <c r="D192" s="503"/>
      <c r="E192" s="503"/>
      <c r="F192" s="503"/>
      <c r="G192" s="503"/>
      <c r="H192" s="503"/>
      <c r="I192" s="503"/>
      <c r="J192" s="503"/>
      <c r="K192" s="503"/>
      <c r="L192" s="503"/>
      <c r="M192" s="503"/>
      <c r="N192" s="503"/>
      <c r="O192" s="503"/>
      <c r="P192" s="503"/>
      <c r="Q192" s="503"/>
      <c r="R192" s="503"/>
      <c r="S192" s="503"/>
      <c r="T192" s="503"/>
      <c r="U192" s="503"/>
      <c r="V192" s="503"/>
      <c r="W192" s="503"/>
      <c r="X192" s="503"/>
      <c r="Y192" s="503"/>
      <c r="Z192" s="503"/>
    </row>
    <row r="193" ht="12.75" customHeight="1">
      <c r="A193" s="503"/>
      <c r="B193" s="503"/>
      <c r="C193" s="503"/>
      <c r="D193" s="503"/>
      <c r="E193" s="503"/>
      <c r="F193" s="503"/>
      <c r="G193" s="503"/>
      <c r="H193" s="503"/>
      <c r="I193" s="503"/>
      <c r="J193" s="503"/>
      <c r="K193" s="503"/>
      <c r="L193" s="503"/>
      <c r="M193" s="503"/>
      <c r="N193" s="503"/>
      <c r="O193" s="503"/>
      <c r="P193" s="503"/>
      <c r="Q193" s="503"/>
      <c r="R193" s="503"/>
      <c r="S193" s="503"/>
      <c r="T193" s="503"/>
      <c r="U193" s="503"/>
      <c r="V193" s="503"/>
      <c r="W193" s="503"/>
      <c r="X193" s="503"/>
      <c r="Y193" s="503"/>
      <c r="Z193" s="503"/>
    </row>
    <row r="194" ht="12.75" customHeight="1">
      <c r="A194" s="503"/>
      <c r="B194" s="503"/>
      <c r="C194" s="503"/>
      <c r="D194" s="503"/>
      <c r="E194" s="503"/>
      <c r="F194" s="503"/>
      <c r="G194" s="503"/>
      <c r="H194" s="503"/>
      <c r="I194" s="503"/>
      <c r="J194" s="503"/>
      <c r="K194" s="503"/>
      <c r="L194" s="503"/>
      <c r="M194" s="503"/>
      <c r="N194" s="503"/>
      <c r="O194" s="503"/>
      <c r="P194" s="503"/>
      <c r="Q194" s="503"/>
      <c r="R194" s="503"/>
      <c r="S194" s="503"/>
      <c r="T194" s="503"/>
      <c r="U194" s="503"/>
      <c r="V194" s="503"/>
      <c r="W194" s="503"/>
      <c r="X194" s="503"/>
      <c r="Y194" s="503"/>
      <c r="Z194" s="503"/>
    </row>
    <row r="195" ht="12.75" customHeight="1">
      <c r="A195" s="503"/>
      <c r="B195" s="503"/>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c r="Z195" s="503"/>
    </row>
    <row r="196" ht="12.75" customHeight="1">
      <c r="A196" s="503"/>
      <c r="B196" s="503"/>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c r="Z196" s="503"/>
    </row>
    <row r="197" ht="12.75" customHeight="1">
      <c r="A197" s="503"/>
      <c r="B197" s="503"/>
      <c r="C197" s="503"/>
      <c r="D197" s="503"/>
      <c r="E197" s="503"/>
      <c r="F197" s="503"/>
      <c r="G197" s="503"/>
      <c r="H197" s="503"/>
      <c r="I197" s="503"/>
      <c r="J197" s="503"/>
      <c r="K197" s="503"/>
      <c r="L197" s="503"/>
      <c r="M197" s="503"/>
      <c r="N197" s="503"/>
      <c r="O197" s="503"/>
      <c r="P197" s="503"/>
      <c r="Q197" s="503"/>
      <c r="R197" s="503"/>
      <c r="S197" s="503"/>
      <c r="T197" s="503"/>
      <c r="U197" s="503"/>
      <c r="V197" s="503"/>
      <c r="W197" s="503"/>
      <c r="X197" s="503"/>
      <c r="Y197" s="503"/>
      <c r="Z197" s="503"/>
    </row>
    <row r="198" ht="12.75" customHeight="1">
      <c r="A198" s="503"/>
      <c r="B198" s="503"/>
      <c r="C198" s="503"/>
      <c r="D198" s="503"/>
      <c r="E198" s="503"/>
      <c r="F198" s="503"/>
      <c r="G198" s="503"/>
      <c r="H198" s="503"/>
      <c r="I198" s="503"/>
      <c r="J198" s="503"/>
      <c r="K198" s="503"/>
      <c r="L198" s="503"/>
      <c r="M198" s="503"/>
      <c r="N198" s="503"/>
      <c r="O198" s="503"/>
      <c r="P198" s="503"/>
      <c r="Q198" s="503"/>
      <c r="R198" s="503"/>
      <c r="S198" s="503"/>
      <c r="T198" s="503"/>
      <c r="U198" s="503"/>
      <c r="V198" s="503"/>
      <c r="W198" s="503"/>
      <c r="X198" s="503"/>
      <c r="Y198" s="503"/>
      <c r="Z198" s="503"/>
    </row>
    <row r="199" ht="12.75" customHeight="1">
      <c r="A199" s="503"/>
      <c r="B199" s="503"/>
      <c r="C199" s="503"/>
      <c r="D199" s="503"/>
      <c r="E199" s="503"/>
      <c r="F199" s="503"/>
      <c r="G199" s="503"/>
      <c r="H199" s="503"/>
      <c r="I199" s="503"/>
      <c r="J199" s="503"/>
      <c r="K199" s="503"/>
      <c r="L199" s="503"/>
      <c r="M199" s="503"/>
      <c r="N199" s="503"/>
      <c r="O199" s="503"/>
      <c r="P199" s="503"/>
      <c r="Q199" s="503"/>
      <c r="R199" s="503"/>
      <c r="S199" s="503"/>
      <c r="T199" s="503"/>
      <c r="U199" s="503"/>
      <c r="V199" s="503"/>
      <c r="W199" s="503"/>
      <c r="X199" s="503"/>
      <c r="Y199" s="503"/>
      <c r="Z199" s="503"/>
    </row>
    <row r="200" ht="12.75" customHeight="1">
      <c r="A200" s="503"/>
      <c r="B200" s="503"/>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row>
    <row r="201" ht="12.75" customHeight="1">
      <c r="A201" s="503"/>
      <c r="B201" s="503"/>
      <c r="C201" s="503"/>
      <c r="D201" s="503"/>
      <c r="E201" s="503"/>
      <c r="F201" s="503"/>
      <c r="G201" s="503"/>
      <c r="H201" s="503"/>
      <c r="I201" s="503"/>
      <c r="J201" s="503"/>
      <c r="K201" s="503"/>
      <c r="L201" s="503"/>
      <c r="M201" s="503"/>
      <c r="N201" s="503"/>
      <c r="O201" s="503"/>
      <c r="P201" s="503"/>
      <c r="Q201" s="503"/>
      <c r="R201" s="503"/>
      <c r="S201" s="503"/>
      <c r="T201" s="503"/>
      <c r="U201" s="503"/>
      <c r="V201" s="503"/>
      <c r="W201" s="503"/>
      <c r="X201" s="503"/>
      <c r="Y201" s="503"/>
      <c r="Z201" s="503"/>
    </row>
    <row r="202" ht="12.75" customHeight="1">
      <c r="A202" s="503"/>
      <c r="B202" s="503"/>
      <c r="C202" s="503"/>
      <c r="D202" s="503"/>
      <c r="E202" s="503"/>
      <c r="F202" s="503"/>
      <c r="G202" s="503"/>
      <c r="H202" s="503"/>
      <c r="I202" s="503"/>
      <c r="J202" s="503"/>
      <c r="K202" s="503"/>
      <c r="L202" s="503"/>
      <c r="M202" s="503"/>
      <c r="N202" s="503"/>
      <c r="O202" s="503"/>
      <c r="P202" s="503"/>
      <c r="Q202" s="503"/>
      <c r="R202" s="503"/>
      <c r="S202" s="503"/>
      <c r="T202" s="503"/>
      <c r="U202" s="503"/>
      <c r="V202" s="503"/>
      <c r="W202" s="503"/>
      <c r="X202" s="503"/>
      <c r="Y202" s="503"/>
      <c r="Z202" s="503"/>
    </row>
    <row r="203" ht="12.75" customHeight="1">
      <c r="A203" s="503"/>
      <c r="B203" s="503"/>
      <c r="C203" s="503"/>
      <c r="D203" s="503"/>
      <c r="E203" s="503"/>
      <c r="F203" s="503"/>
      <c r="G203" s="503"/>
      <c r="H203" s="503"/>
      <c r="I203" s="503"/>
      <c r="J203" s="503"/>
      <c r="K203" s="503"/>
      <c r="L203" s="503"/>
      <c r="M203" s="503"/>
      <c r="N203" s="503"/>
      <c r="O203" s="503"/>
      <c r="P203" s="503"/>
      <c r="Q203" s="503"/>
      <c r="R203" s="503"/>
      <c r="S203" s="503"/>
      <c r="T203" s="503"/>
      <c r="U203" s="503"/>
      <c r="V203" s="503"/>
      <c r="W203" s="503"/>
      <c r="X203" s="503"/>
      <c r="Y203" s="503"/>
      <c r="Z203" s="503"/>
    </row>
    <row r="204" ht="12.75" customHeight="1">
      <c r="A204" s="503"/>
      <c r="B204" s="503"/>
      <c r="C204" s="503"/>
      <c r="D204" s="503"/>
      <c r="E204" s="503"/>
      <c r="F204" s="503"/>
      <c r="G204" s="503"/>
      <c r="H204" s="503"/>
      <c r="I204" s="503"/>
      <c r="J204" s="503"/>
      <c r="K204" s="503"/>
      <c r="L204" s="503"/>
      <c r="M204" s="503"/>
      <c r="N204" s="503"/>
      <c r="O204" s="503"/>
      <c r="P204" s="503"/>
      <c r="Q204" s="503"/>
      <c r="R204" s="503"/>
      <c r="S204" s="503"/>
      <c r="T204" s="503"/>
      <c r="U204" s="503"/>
      <c r="V204" s="503"/>
      <c r="W204" s="503"/>
      <c r="X204" s="503"/>
      <c r="Y204" s="503"/>
      <c r="Z204" s="503"/>
    </row>
    <row r="205" ht="12.75" customHeight="1">
      <c r="A205" s="503"/>
      <c r="B205" s="503"/>
      <c r="C205" s="503"/>
      <c r="D205" s="503"/>
      <c r="E205" s="503"/>
      <c r="F205" s="503"/>
      <c r="G205" s="503"/>
      <c r="H205" s="503"/>
      <c r="I205" s="503"/>
      <c r="J205" s="503"/>
      <c r="K205" s="503"/>
      <c r="L205" s="503"/>
      <c r="M205" s="503"/>
      <c r="N205" s="503"/>
      <c r="O205" s="503"/>
      <c r="P205" s="503"/>
      <c r="Q205" s="503"/>
      <c r="R205" s="503"/>
      <c r="S205" s="503"/>
      <c r="T205" s="503"/>
      <c r="U205" s="503"/>
      <c r="V205" s="503"/>
      <c r="W205" s="503"/>
      <c r="X205" s="503"/>
      <c r="Y205" s="503"/>
      <c r="Z205" s="503"/>
    </row>
    <row r="206" ht="12.75" customHeight="1">
      <c r="A206" s="503"/>
      <c r="B206" s="503"/>
      <c r="C206" s="503"/>
      <c r="D206" s="503"/>
      <c r="E206" s="503"/>
      <c r="F206" s="503"/>
      <c r="G206" s="503"/>
      <c r="H206" s="503"/>
      <c r="I206" s="503"/>
      <c r="J206" s="503"/>
      <c r="K206" s="503"/>
      <c r="L206" s="503"/>
      <c r="M206" s="503"/>
      <c r="N206" s="503"/>
      <c r="O206" s="503"/>
      <c r="P206" s="503"/>
      <c r="Q206" s="503"/>
      <c r="R206" s="503"/>
      <c r="S206" s="503"/>
      <c r="T206" s="503"/>
      <c r="U206" s="503"/>
      <c r="V206" s="503"/>
      <c r="W206" s="503"/>
      <c r="X206" s="503"/>
      <c r="Y206" s="503"/>
      <c r="Z206" s="503"/>
    </row>
    <row r="207" ht="12.75" customHeight="1">
      <c r="A207" s="503"/>
      <c r="B207" s="503"/>
      <c r="C207" s="503"/>
      <c r="D207" s="503"/>
      <c r="E207" s="503"/>
      <c r="F207" s="503"/>
      <c r="G207" s="503"/>
      <c r="H207" s="503"/>
      <c r="I207" s="503"/>
      <c r="J207" s="503"/>
      <c r="K207" s="503"/>
      <c r="L207" s="503"/>
      <c r="M207" s="503"/>
      <c r="N207" s="503"/>
      <c r="O207" s="503"/>
      <c r="P207" s="503"/>
      <c r="Q207" s="503"/>
      <c r="R207" s="503"/>
      <c r="S207" s="503"/>
      <c r="T207" s="503"/>
      <c r="U207" s="503"/>
      <c r="V207" s="503"/>
      <c r="W207" s="503"/>
      <c r="X207" s="503"/>
      <c r="Y207" s="503"/>
      <c r="Z207" s="503"/>
    </row>
    <row r="208" ht="12.75" customHeight="1">
      <c r="A208" s="503"/>
      <c r="B208" s="503"/>
      <c r="C208" s="503"/>
      <c r="D208" s="503"/>
      <c r="E208" s="503"/>
      <c r="F208" s="503"/>
      <c r="G208" s="503"/>
      <c r="H208" s="503"/>
      <c r="I208" s="503"/>
      <c r="J208" s="503"/>
      <c r="K208" s="503"/>
      <c r="L208" s="503"/>
      <c r="M208" s="503"/>
      <c r="N208" s="503"/>
      <c r="O208" s="503"/>
      <c r="P208" s="503"/>
      <c r="Q208" s="503"/>
      <c r="R208" s="503"/>
      <c r="S208" s="503"/>
      <c r="T208" s="503"/>
      <c r="U208" s="503"/>
      <c r="V208" s="503"/>
      <c r="W208" s="503"/>
      <c r="X208" s="503"/>
      <c r="Y208" s="503"/>
      <c r="Z208" s="503"/>
    </row>
    <row r="209" ht="12.75" customHeight="1">
      <c r="A209" s="503"/>
      <c r="B209" s="503"/>
      <c r="C209" s="503"/>
      <c r="D209" s="503"/>
      <c r="E209" s="503"/>
      <c r="F209" s="503"/>
      <c r="G209" s="503"/>
      <c r="H209" s="503"/>
      <c r="I209" s="503"/>
      <c r="J209" s="503"/>
      <c r="K209" s="503"/>
      <c r="L209" s="503"/>
      <c r="M209" s="503"/>
      <c r="N209" s="503"/>
      <c r="O209" s="503"/>
      <c r="P209" s="503"/>
      <c r="Q209" s="503"/>
      <c r="R209" s="503"/>
      <c r="S209" s="503"/>
      <c r="T209" s="503"/>
      <c r="U209" s="503"/>
      <c r="V209" s="503"/>
      <c r="W209" s="503"/>
      <c r="X209" s="503"/>
      <c r="Y209" s="503"/>
      <c r="Z209" s="503"/>
    </row>
    <row r="210" ht="12.75" customHeight="1">
      <c r="A210" s="503"/>
      <c r="B210" s="503"/>
      <c r="C210" s="503"/>
      <c r="D210" s="503"/>
      <c r="E210" s="503"/>
      <c r="F210" s="503"/>
      <c r="G210" s="503"/>
      <c r="H210" s="503"/>
      <c r="I210" s="503"/>
      <c r="J210" s="503"/>
      <c r="K210" s="503"/>
      <c r="L210" s="503"/>
      <c r="M210" s="503"/>
      <c r="N210" s="503"/>
      <c r="O210" s="503"/>
      <c r="P210" s="503"/>
      <c r="Q210" s="503"/>
      <c r="R210" s="503"/>
      <c r="S210" s="503"/>
      <c r="T210" s="503"/>
      <c r="U210" s="503"/>
      <c r="V210" s="503"/>
      <c r="W210" s="503"/>
      <c r="X210" s="503"/>
      <c r="Y210" s="503"/>
      <c r="Z210" s="503"/>
    </row>
    <row r="211" ht="12.75" customHeight="1">
      <c r="A211" s="503"/>
      <c r="B211" s="503"/>
      <c r="C211" s="503"/>
      <c r="D211" s="503"/>
      <c r="E211" s="503"/>
      <c r="F211" s="503"/>
      <c r="G211" s="503"/>
      <c r="H211" s="503"/>
      <c r="I211" s="503"/>
      <c r="J211" s="503"/>
      <c r="K211" s="503"/>
      <c r="L211" s="503"/>
      <c r="M211" s="503"/>
      <c r="N211" s="503"/>
      <c r="O211" s="503"/>
      <c r="P211" s="503"/>
      <c r="Q211" s="503"/>
      <c r="R211" s="503"/>
      <c r="S211" s="503"/>
      <c r="T211" s="503"/>
      <c r="U211" s="503"/>
      <c r="V211" s="503"/>
      <c r="W211" s="503"/>
      <c r="X211" s="503"/>
      <c r="Y211" s="503"/>
      <c r="Z211" s="503"/>
    </row>
    <row r="212" ht="12.75" customHeight="1">
      <c r="A212" s="503"/>
      <c r="B212" s="503"/>
      <c r="C212" s="503"/>
      <c r="D212" s="503"/>
      <c r="E212" s="503"/>
      <c r="F212" s="503"/>
      <c r="G212" s="503"/>
      <c r="H212" s="503"/>
      <c r="I212" s="503"/>
      <c r="J212" s="503"/>
      <c r="K212" s="503"/>
      <c r="L212" s="503"/>
      <c r="M212" s="503"/>
      <c r="N212" s="503"/>
      <c r="O212" s="503"/>
      <c r="P212" s="503"/>
      <c r="Q212" s="503"/>
      <c r="R212" s="503"/>
      <c r="S212" s="503"/>
      <c r="T212" s="503"/>
      <c r="U212" s="503"/>
      <c r="V212" s="503"/>
      <c r="W212" s="503"/>
      <c r="X212" s="503"/>
      <c r="Y212" s="503"/>
      <c r="Z212" s="503"/>
    </row>
    <row r="213" ht="12.75" customHeight="1">
      <c r="A213" s="503"/>
      <c r="B213" s="503"/>
      <c r="C213" s="503"/>
      <c r="D213" s="503"/>
      <c r="E213" s="503"/>
      <c r="F213" s="503"/>
      <c r="G213" s="503"/>
      <c r="H213" s="503"/>
      <c r="I213" s="503"/>
      <c r="J213" s="503"/>
      <c r="K213" s="503"/>
      <c r="L213" s="503"/>
      <c r="M213" s="503"/>
      <c r="N213" s="503"/>
      <c r="O213" s="503"/>
      <c r="P213" s="503"/>
      <c r="Q213" s="503"/>
      <c r="R213" s="503"/>
      <c r="S213" s="503"/>
      <c r="T213" s="503"/>
      <c r="U213" s="503"/>
      <c r="V213" s="503"/>
      <c r="W213" s="503"/>
      <c r="X213" s="503"/>
      <c r="Y213" s="503"/>
      <c r="Z213" s="503"/>
    </row>
    <row r="214" ht="12.75" customHeight="1">
      <c r="A214" s="503"/>
      <c r="B214" s="503"/>
      <c r="C214" s="503"/>
      <c r="D214" s="503"/>
      <c r="E214" s="503"/>
      <c r="F214" s="503"/>
      <c r="G214" s="503"/>
      <c r="H214" s="503"/>
      <c r="I214" s="503"/>
      <c r="J214" s="503"/>
      <c r="K214" s="503"/>
      <c r="L214" s="503"/>
      <c r="M214" s="503"/>
      <c r="N214" s="503"/>
      <c r="O214" s="503"/>
      <c r="P214" s="503"/>
      <c r="Q214" s="503"/>
      <c r="R214" s="503"/>
      <c r="S214" s="503"/>
      <c r="T214" s="503"/>
      <c r="U214" s="503"/>
      <c r="V214" s="503"/>
      <c r="W214" s="503"/>
      <c r="X214" s="503"/>
      <c r="Y214" s="503"/>
      <c r="Z214" s="503"/>
    </row>
    <row r="215" ht="12.75" customHeight="1">
      <c r="A215" s="503"/>
      <c r="B215" s="503"/>
      <c r="C215" s="503"/>
      <c r="D215" s="503"/>
      <c r="E215" s="503"/>
      <c r="F215" s="503"/>
      <c r="G215" s="503"/>
      <c r="H215" s="503"/>
      <c r="I215" s="503"/>
      <c r="J215" s="503"/>
      <c r="K215" s="503"/>
      <c r="L215" s="503"/>
      <c r="M215" s="503"/>
      <c r="N215" s="503"/>
      <c r="O215" s="503"/>
      <c r="P215" s="503"/>
      <c r="Q215" s="503"/>
      <c r="R215" s="503"/>
      <c r="S215" s="503"/>
      <c r="T215" s="503"/>
      <c r="U215" s="503"/>
      <c r="V215" s="503"/>
      <c r="W215" s="503"/>
      <c r="X215" s="503"/>
      <c r="Y215" s="503"/>
      <c r="Z215" s="503"/>
    </row>
    <row r="216" ht="12.75" customHeight="1">
      <c r="A216" s="503"/>
      <c r="B216" s="503"/>
      <c r="C216" s="503"/>
      <c r="D216" s="503"/>
      <c r="E216" s="503"/>
      <c r="F216" s="503"/>
      <c r="G216" s="503"/>
      <c r="H216" s="503"/>
      <c r="I216" s="503"/>
      <c r="J216" s="503"/>
      <c r="K216" s="503"/>
      <c r="L216" s="503"/>
      <c r="M216" s="503"/>
      <c r="N216" s="503"/>
      <c r="O216" s="503"/>
      <c r="P216" s="503"/>
      <c r="Q216" s="503"/>
      <c r="R216" s="503"/>
      <c r="S216" s="503"/>
      <c r="T216" s="503"/>
      <c r="U216" s="503"/>
      <c r="V216" s="503"/>
      <c r="W216" s="503"/>
      <c r="X216" s="503"/>
      <c r="Y216" s="503"/>
      <c r="Z216" s="503"/>
    </row>
    <row r="217" ht="12.75" customHeight="1">
      <c r="A217" s="503"/>
      <c r="B217" s="503"/>
      <c r="C217" s="503"/>
      <c r="D217" s="503"/>
      <c r="E217" s="503"/>
      <c r="F217" s="503"/>
      <c r="G217" s="503"/>
      <c r="H217" s="503"/>
      <c r="I217" s="503"/>
      <c r="J217" s="503"/>
      <c r="K217" s="503"/>
      <c r="L217" s="503"/>
      <c r="M217" s="503"/>
      <c r="N217" s="503"/>
      <c r="O217" s="503"/>
      <c r="P217" s="503"/>
      <c r="Q217" s="503"/>
      <c r="R217" s="503"/>
      <c r="S217" s="503"/>
      <c r="T217" s="503"/>
      <c r="U217" s="503"/>
      <c r="V217" s="503"/>
      <c r="W217" s="503"/>
      <c r="X217" s="503"/>
      <c r="Y217" s="503"/>
      <c r="Z217" s="503"/>
    </row>
    <row r="218" ht="12.75" customHeight="1">
      <c r="A218" s="503"/>
      <c r="B218" s="503"/>
      <c r="C218" s="503"/>
      <c r="D218" s="503"/>
      <c r="E218" s="503"/>
      <c r="F218" s="503"/>
      <c r="G218" s="503"/>
      <c r="H218" s="503"/>
      <c r="I218" s="503"/>
      <c r="J218" s="503"/>
      <c r="K218" s="503"/>
      <c r="L218" s="503"/>
      <c r="M218" s="503"/>
      <c r="N218" s="503"/>
      <c r="O218" s="503"/>
      <c r="P218" s="503"/>
      <c r="Q218" s="503"/>
      <c r="R218" s="503"/>
      <c r="S218" s="503"/>
      <c r="T218" s="503"/>
      <c r="U218" s="503"/>
      <c r="V218" s="503"/>
      <c r="W218" s="503"/>
      <c r="X218" s="503"/>
      <c r="Y218" s="503"/>
      <c r="Z218" s="503"/>
    </row>
    <row r="219" ht="12.75" customHeight="1">
      <c r="A219" s="503"/>
      <c r="B219" s="503"/>
      <c r="C219" s="503"/>
      <c r="D219" s="503"/>
      <c r="E219" s="503"/>
      <c r="F219" s="503"/>
      <c r="G219" s="503"/>
      <c r="H219" s="503"/>
      <c r="I219" s="503"/>
      <c r="J219" s="503"/>
      <c r="K219" s="503"/>
      <c r="L219" s="503"/>
      <c r="M219" s="503"/>
      <c r="N219" s="503"/>
      <c r="O219" s="503"/>
      <c r="P219" s="503"/>
      <c r="Q219" s="503"/>
      <c r="R219" s="503"/>
      <c r="S219" s="503"/>
      <c r="T219" s="503"/>
      <c r="U219" s="503"/>
      <c r="V219" s="503"/>
      <c r="W219" s="503"/>
      <c r="X219" s="503"/>
      <c r="Y219" s="503"/>
      <c r="Z219" s="503"/>
    </row>
    <row r="220" ht="12.75" customHeight="1">
      <c r="A220" s="503"/>
      <c r="B220" s="503"/>
      <c r="C220" s="503"/>
      <c r="D220" s="503"/>
      <c r="E220" s="503"/>
      <c r="F220" s="503"/>
      <c r="G220" s="503"/>
      <c r="H220" s="503"/>
      <c r="I220" s="503"/>
      <c r="J220" s="503"/>
      <c r="K220" s="503"/>
      <c r="L220" s="503"/>
      <c r="M220" s="503"/>
      <c r="N220" s="503"/>
      <c r="O220" s="503"/>
      <c r="P220" s="503"/>
      <c r="Q220" s="503"/>
      <c r="R220" s="503"/>
      <c r="S220" s="503"/>
      <c r="T220" s="503"/>
      <c r="U220" s="503"/>
      <c r="V220" s="503"/>
      <c r="W220" s="503"/>
      <c r="X220" s="503"/>
      <c r="Y220" s="503"/>
      <c r="Z220" s="503"/>
    </row>
    <row r="221" ht="12.75" customHeight="1">
      <c r="A221" s="503"/>
      <c r="B221" s="503"/>
      <c r="C221" s="503"/>
      <c r="D221" s="503"/>
      <c r="E221" s="503"/>
      <c r="F221" s="503"/>
      <c r="G221" s="503"/>
      <c r="H221" s="503"/>
      <c r="I221" s="503"/>
      <c r="J221" s="503"/>
      <c r="K221" s="503"/>
      <c r="L221" s="503"/>
      <c r="M221" s="503"/>
      <c r="N221" s="503"/>
      <c r="O221" s="503"/>
      <c r="P221" s="503"/>
      <c r="Q221" s="503"/>
      <c r="R221" s="503"/>
      <c r="S221" s="503"/>
      <c r="T221" s="503"/>
      <c r="U221" s="503"/>
      <c r="V221" s="503"/>
      <c r="W221" s="503"/>
      <c r="X221" s="503"/>
      <c r="Y221" s="503"/>
      <c r="Z221" s="503"/>
    </row>
    <row r="222" ht="12.75" customHeight="1">
      <c r="A222" s="503"/>
      <c r="B222" s="503"/>
      <c r="C222" s="503"/>
      <c r="D222" s="503"/>
      <c r="E222" s="503"/>
      <c r="F222" s="503"/>
      <c r="G222" s="503"/>
      <c r="H222" s="503"/>
      <c r="I222" s="503"/>
      <c r="J222" s="503"/>
      <c r="K222" s="503"/>
      <c r="L222" s="503"/>
      <c r="M222" s="503"/>
      <c r="N222" s="503"/>
      <c r="O222" s="503"/>
      <c r="P222" s="503"/>
      <c r="Q222" s="503"/>
      <c r="R222" s="503"/>
      <c r="S222" s="503"/>
      <c r="T222" s="503"/>
      <c r="U222" s="503"/>
      <c r="V222" s="503"/>
      <c r="W222" s="503"/>
      <c r="X222" s="503"/>
      <c r="Y222" s="503"/>
      <c r="Z222" s="503"/>
    </row>
    <row r="223" ht="12.75" customHeight="1">
      <c r="A223" s="503"/>
      <c r="B223" s="503"/>
      <c r="C223" s="503"/>
      <c r="D223" s="503"/>
      <c r="E223" s="503"/>
      <c r="F223" s="503"/>
      <c r="G223" s="503"/>
      <c r="H223" s="503"/>
      <c r="I223" s="503"/>
      <c r="J223" s="503"/>
      <c r="K223" s="503"/>
      <c r="L223" s="503"/>
      <c r="M223" s="503"/>
      <c r="N223" s="503"/>
      <c r="O223" s="503"/>
      <c r="P223" s="503"/>
      <c r="Q223" s="503"/>
      <c r="R223" s="503"/>
      <c r="S223" s="503"/>
      <c r="T223" s="503"/>
      <c r="U223" s="503"/>
      <c r="V223" s="503"/>
      <c r="W223" s="503"/>
      <c r="X223" s="503"/>
      <c r="Y223" s="503"/>
      <c r="Z223" s="503"/>
    </row>
    <row r="224" ht="12.75" customHeight="1">
      <c r="A224" s="503"/>
      <c r="B224" s="503"/>
      <c r="C224" s="503"/>
      <c r="D224" s="503"/>
      <c r="E224" s="503"/>
      <c r="F224" s="503"/>
      <c r="G224" s="503"/>
      <c r="H224" s="503"/>
      <c r="I224" s="503"/>
      <c r="J224" s="503"/>
      <c r="K224" s="503"/>
      <c r="L224" s="503"/>
      <c r="M224" s="503"/>
      <c r="N224" s="503"/>
      <c r="O224" s="503"/>
      <c r="P224" s="503"/>
      <c r="Q224" s="503"/>
      <c r="R224" s="503"/>
      <c r="S224" s="503"/>
      <c r="T224" s="503"/>
      <c r="U224" s="503"/>
      <c r="V224" s="503"/>
      <c r="W224" s="503"/>
      <c r="X224" s="503"/>
      <c r="Y224" s="503"/>
      <c r="Z224" s="503"/>
    </row>
    <row r="225" ht="12.75" customHeight="1">
      <c r="A225" s="503"/>
      <c r="B225" s="503"/>
      <c r="C225" s="503"/>
      <c r="D225" s="503"/>
      <c r="E225" s="503"/>
      <c r="F225" s="503"/>
      <c r="G225" s="503"/>
      <c r="H225" s="503"/>
      <c r="I225" s="503"/>
      <c r="J225" s="503"/>
      <c r="K225" s="503"/>
      <c r="L225" s="503"/>
      <c r="M225" s="503"/>
      <c r="N225" s="503"/>
      <c r="O225" s="503"/>
      <c r="P225" s="503"/>
      <c r="Q225" s="503"/>
      <c r="R225" s="503"/>
      <c r="S225" s="503"/>
      <c r="T225" s="503"/>
      <c r="U225" s="503"/>
      <c r="V225" s="503"/>
      <c r="W225" s="503"/>
      <c r="X225" s="503"/>
      <c r="Y225" s="503"/>
      <c r="Z225" s="503"/>
    </row>
    <row r="226" ht="12.75" customHeight="1">
      <c r="A226" s="503"/>
      <c r="B226" s="503"/>
      <c r="C226" s="503"/>
      <c r="D226" s="503"/>
      <c r="E226" s="503"/>
      <c r="F226" s="503"/>
      <c r="G226" s="503"/>
      <c r="H226" s="503"/>
      <c r="I226" s="503"/>
      <c r="J226" s="503"/>
      <c r="K226" s="503"/>
      <c r="L226" s="503"/>
      <c r="M226" s="503"/>
      <c r="N226" s="503"/>
      <c r="O226" s="503"/>
      <c r="P226" s="503"/>
      <c r="Q226" s="503"/>
      <c r="R226" s="503"/>
      <c r="S226" s="503"/>
      <c r="T226" s="503"/>
      <c r="U226" s="503"/>
      <c r="V226" s="503"/>
      <c r="W226" s="503"/>
      <c r="X226" s="503"/>
      <c r="Y226" s="503"/>
      <c r="Z226" s="503"/>
    </row>
    <row r="227" ht="12.75" customHeight="1">
      <c r="A227" s="503"/>
      <c r="B227" s="503"/>
      <c r="C227" s="503"/>
      <c r="D227" s="503"/>
      <c r="E227" s="503"/>
      <c r="F227" s="503"/>
      <c r="G227" s="503"/>
      <c r="H227" s="503"/>
      <c r="I227" s="503"/>
      <c r="J227" s="503"/>
      <c r="K227" s="503"/>
      <c r="L227" s="503"/>
      <c r="M227" s="503"/>
      <c r="N227" s="503"/>
      <c r="O227" s="503"/>
      <c r="P227" s="503"/>
      <c r="Q227" s="503"/>
      <c r="R227" s="503"/>
      <c r="S227" s="503"/>
      <c r="T227" s="503"/>
      <c r="U227" s="503"/>
      <c r="V227" s="503"/>
      <c r="W227" s="503"/>
      <c r="X227" s="503"/>
      <c r="Y227" s="503"/>
      <c r="Z227" s="503"/>
    </row>
    <row r="228" ht="12.75" customHeight="1">
      <c r="A228" s="503"/>
      <c r="B228" s="503"/>
      <c r="C228" s="503"/>
      <c r="D228" s="503"/>
      <c r="E228" s="503"/>
      <c r="F228" s="503"/>
      <c r="G228" s="503"/>
      <c r="H228" s="503"/>
      <c r="I228" s="503"/>
      <c r="J228" s="503"/>
      <c r="K228" s="503"/>
      <c r="L228" s="503"/>
      <c r="M228" s="503"/>
      <c r="N228" s="503"/>
      <c r="O228" s="503"/>
      <c r="P228" s="503"/>
      <c r="Q228" s="503"/>
      <c r="R228" s="503"/>
      <c r="S228" s="503"/>
      <c r="T228" s="503"/>
      <c r="U228" s="503"/>
      <c r="V228" s="503"/>
      <c r="W228" s="503"/>
      <c r="X228" s="503"/>
      <c r="Y228" s="503"/>
      <c r="Z228" s="503"/>
    </row>
    <row r="229" ht="12.75" customHeight="1">
      <c r="A229" s="503"/>
      <c r="B229" s="503"/>
      <c r="C229" s="503"/>
      <c r="D229" s="503"/>
      <c r="E229" s="503"/>
      <c r="F229" s="503"/>
      <c r="G229" s="503"/>
      <c r="H229" s="503"/>
      <c r="I229" s="503"/>
      <c r="J229" s="503"/>
      <c r="K229" s="503"/>
      <c r="L229" s="503"/>
      <c r="M229" s="503"/>
      <c r="N229" s="503"/>
      <c r="O229" s="503"/>
      <c r="P229" s="503"/>
      <c r="Q229" s="503"/>
      <c r="R229" s="503"/>
      <c r="S229" s="503"/>
      <c r="T229" s="503"/>
      <c r="U229" s="503"/>
      <c r="V229" s="503"/>
      <c r="W229" s="503"/>
      <c r="X229" s="503"/>
      <c r="Y229" s="503"/>
      <c r="Z229" s="503"/>
    </row>
    <row r="230" ht="12.75" customHeight="1">
      <c r="A230" s="503"/>
      <c r="B230" s="503"/>
      <c r="C230" s="503"/>
      <c r="D230" s="503"/>
      <c r="E230" s="503"/>
      <c r="F230" s="503"/>
      <c r="G230" s="503"/>
      <c r="H230" s="503"/>
      <c r="I230" s="503"/>
      <c r="J230" s="503"/>
      <c r="K230" s="503"/>
      <c r="L230" s="503"/>
      <c r="M230" s="503"/>
      <c r="N230" s="503"/>
      <c r="O230" s="503"/>
      <c r="P230" s="503"/>
      <c r="Q230" s="503"/>
      <c r="R230" s="503"/>
      <c r="S230" s="503"/>
      <c r="T230" s="503"/>
      <c r="U230" s="503"/>
      <c r="V230" s="503"/>
      <c r="W230" s="503"/>
      <c r="X230" s="503"/>
      <c r="Y230" s="503"/>
      <c r="Z230" s="503"/>
    </row>
    <row r="231" ht="12.75" customHeight="1">
      <c r="A231" s="503"/>
      <c r="B231" s="503"/>
      <c r="C231" s="503"/>
      <c r="D231" s="503"/>
      <c r="E231" s="503"/>
      <c r="F231" s="503"/>
      <c r="G231" s="503"/>
      <c r="H231" s="503"/>
      <c r="I231" s="503"/>
      <c r="J231" s="503"/>
      <c r="K231" s="503"/>
      <c r="L231" s="503"/>
      <c r="M231" s="503"/>
      <c r="N231" s="503"/>
      <c r="O231" s="503"/>
      <c r="P231" s="503"/>
      <c r="Q231" s="503"/>
      <c r="R231" s="503"/>
      <c r="S231" s="503"/>
      <c r="T231" s="503"/>
      <c r="U231" s="503"/>
      <c r="V231" s="503"/>
      <c r="W231" s="503"/>
      <c r="X231" s="503"/>
      <c r="Y231" s="503"/>
      <c r="Z231" s="503"/>
    </row>
    <row r="232" ht="12.75" customHeight="1">
      <c r="A232" s="503"/>
      <c r="B232" s="503"/>
      <c r="C232" s="503"/>
      <c r="D232" s="503"/>
      <c r="E232" s="503"/>
      <c r="F232" s="503"/>
      <c r="G232" s="503"/>
      <c r="H232" s="503"/>
      <c r="I232" s="503"/>
      <c r="J232" s="503"/>
      <c r="K232" s="503"/>
      <c r="L232" s="503"/>
      <c r="M232" s="503"/>
      <c r="N232" s="503"/>
      <c r="O232" s="503"/>
      <c r="P232" s="503"/>
      <c r="Q232" s="503"/>
      <c r="R232" s="503"/>
      <c r="S232" s="503"/>
      <c r="T232" s="503"/>
      <c r="U232" s="503"/>
      <c r="V232" s="503"/>
      <c r="W232" s="503"/>
      <c r="X232" s="503"/>
      <c r="Y232" s="503"/>
      <c r="Z232" s="503"/>
    </row>
    <row r="233" ht="12.75" customHeight="1">
      <c r="A233" s="503"/>
      <c r="B233" s="503"/>
      <c r="C233" s="503"/>
      <c r="D233" s="503"/>
      <c r="E233" s="503"/>
      <c r="F233" s="503"/>
      <c r="G233" s="503"/>
      <c r="H233" s="503"/>
      <c r="I233" s="503"/>
      <c r="J233" s="503"/>
      <c r="K233" s="503"/>
      <c r="L233" s="503"/>
      <c r="M233" s="503"/>
      <c r="N233" s="503"/>
      <c r="O233" s="503"/>
      <c r="P233" s="503"/>
      <c r="Q233" s="503"/>
      <c r="R233" s="503"/>
      <c r="S233" s="503"/>
      <c r="T233" s="503"/>
      <c r="U233" s="503"/>
      <c r="V233" s="503"/>
      <c r="W233" s="503"/>
      <c r="X233" s="503"/>
      <c r="Y233" s="503"/>
      <c r="Z233" s="503"/>
    </row>
    <row r="234" ht="12.75" customHeight="1">
      <c r="A234" s="503"/>
      <c r="B234" s="503"/>
      <c r="C234" s="503"/>
      <c r="D234" s="503"/>
      <c r="E234" s="503"/>
      <c r="F234" s="503"/>
      <c r="G234" s="503"/>
      <c r="H234" s="503"/>
      <c r="I234" s="503"/>
      <c r="J234" s="503"/>
      <c r="K234" s="503"/>
      <c r="L234" s="503"/>
      <c r="M234" s="503"/>
      <c r="N234" s="503"/>
      <c r="O234" s="503"/>
      <c r="P234" s="503"/>
      <c r="Q234" s="503"/>
      <c r="R234" s="503"/>
      <c r="S234" s="503"/>
      <c r="T234" s="503"/>
      <c r="U234" s="503"/>
      <c r="V234" s="503"/>
      <c r="W234" s="503"/>
      <c r="X234" s="503"/>
      <c r="Y234" s="503"/>
      <c r="Z234" s="503"/>
    </row>
    <row r="235" ht="12.75" customHeight="1">
      <c r="A235" s="503"/>
      <c r="B235" s="503"/>
      <c r="C235" s="503"/>
      <c r="D235" s="503"/>
      <c r="E235" s="503"/>
      <c r="F235" s="503"/>
      <c r="G235" s="503"/>
      <c r="H235" s="503"/>
      <c r="I235" s="503"/>
      <c r="J235" s="503"/>
      <c r="K235" s="503"/>
      <c r="L235" s="503"/>
      <c r="M235" s="503"/>
      <c r="N235" s="503"/>
      <c r="O235" s="503"/>
      <c r="P235" s="503"/>
      <c r="Q235" s="503"/>
      <c r="R235" s="503"/>
      <c r="S235" s="503"/>
      <c r="T235" s="503"/>
      <c r="U235" s="503"/>
      <c r="V235" s="503"/>
      <c r="W235" s="503"/>
      <c r="X235" s="503"/>
      <c r="Y235" s="503"/>
      <c r="Z235" s="503"/>
    </row>
    <row r="236" ht="12.75" customHeight="1">
      <c r="A236" s="503"/>
      <c r="B236" s="503"/>
      <c r="C236" s="503"/>
      <c r="D236" s="503"/>
      <c r="E236" s="503"/>
      <c r="F236" s="503"/>
      <c r="G236" s="503"/>
      <c r="H236" s="503"/>
      <c r="I236" s="503"/>
      <c r="J236" s="503"/>
      <c r="K236" s="503"/>
      <c r="L236" s="503"/>
      <c r="M236" s="503"/>
      <c r="N236" s="503"/>
      <c r="O236" s="503"/>
      <c r="P236" s="503"/>
      <c r="Q236" s="503"/>
      <c r="R236" s="503"/>
      <c r="S236" s="503"/>
      <c r="T236" s="503"/>
      <c r="U236" s="503"/>
      <c r="V236" s="503"/>
      <c r="W236" s="503"/>
      <c r="X236" s="503"/>
      <c r="Y236" s="503"/>
      <c r="Z236" s="503"/>
    </row>
    <row r="237" ht="12.75" customHeight="1">
      <c r="A237" s="503"/>
      <c r="B237" s="503"/>
      <c r="C237" s="503"/>
      <c r="D237" s="503"/>
      <c r="E237" s="503"/>
      <c r="F237" s="503"/>
      <c r="G237" s="503"/>
      <c r="H237" s="503"/>
      <c r="I237" s="503"/>
      <c r="J237" s="503"/>
      <c r="K237" s="503"/>
      <c r="L237" s="503"/>
      <c r="M237" s="503"/>
      <c r="N237" s="503"/>
      <c r="O237" s="503"/>
      <c r="P237" s="503"/>
      <c r="Q237" s="503"/>
      <c r="R237" s="503"/>
      <c r="S237" s="503"/>
      <c r="T237" s="503"/>
      <c r="U237" s="503"/>
      <c r="V237" s="503"/>
      <c r="W237" s="503"/>
      <c r="X237" s="503"/>
      <c r="Y237" s="503"/>
      <c r="Z237" s="503"/>
    </row>
    <row r="238" ht="12.75" customHeight="1">
      <c r="A238" s="503"/>
      <c r="B238" s="503"/>
      <c r="C238" s="503"/>
      <c r="D238" s="503"/>
      <c r="E238" s="503"/>
      <c r="F238" s="503"/>
      <c r="G238" s="503"/>
      <c r="H238" s="503"/>
      <c r="I238" s="503"/>
      <c r="J238" s="503"/>
      <c r="K238" s="503"/>
      <c r="L238" s="503"/>
      <c r="M238" s="503"/>
      <c r="N238" s="503"/>
      <c r="O238" s="503"/>
      <c r="P238" s="503"/>
      <c r="Q238" s="503"/>
      <c r="R238" s="503"/>
      <c r="S238" s="503"/>
      <c r="T238" s="503"/>
      <c r="U238" s="503"/>
      <c r="V238" s="503"/>
      <c r="W238" s="503"/>
      <c r="X238" s="503"/>
      <c r="Y238" s="503"/>
      <c r="Z238" s="503"/>
    </row>
    <row r="239" ht="12.75" customHeight="1">
      <c r="A239" s="503"/>
      <c r="B239" s="503"/>
      <c r="C239" s="503"/>
      <c r="D239" s="503"/>
      <c r="E239" s="503"/>
      <c r="F239" s="503"/>
      <c r="G239" s="503"/>
      <c r="H239" s="503"/>
      <c r="I239" s="503"/>
      <c r="J239" s="503"/>
      <c r="K239" s="503"/>
      <c r="L239" s="503"/>
      <c r="M239" s="503"/>
      <c r="N239" s="503"/>
      <c r="O239" s="503"/>
      <c r="P239" s="503"/>
      <c r="Q239" s="503"/>
      <c r="R239" s="503"/>
      <c r="S239" s="503"/>
      <c r="T239" s="503"/>
      <c r="U239" s="503"/>
      <c r="V239" s="503"/>
      <c r="W239" s="503"/>
      <c r="X239" s="503"/>
      <c r="Y239" s="503"/>
      <c r="Z239" s="503"/>
    </row>
    <row r="240" ht="12.75" customHeight="1">
      <c r="A240" s="503"/>
      <c r="B240" s="503"/>
      <c r="C240" s="503"/>
      <c r="D240" s="503"/>
      <c r="E240" s="503"/>
      <c r="F240" s="503"/>
      <c r="G240" s="503"/>
      <c r="H240" s="503"/>
      <c r="I240" s="503"/>
      <c r="J240" s="503"/>
      <c r="K240" s="503"/>
      <c r="L240" s="503"/>
      <c r="M240" s="503"/>
      <c r="N240" s="503"/>
      <c r="O240" s="503"/>
      <c r="P240" s="503"/>
      <c r="Q240" s="503"/>
      <c r="R240" s="503"/>
      <c r="S240" s="503"/>
      <c r="T240" s="503"/>
      <c r="U240" s="503"/>
      <c r="V240" s="503"/>
      <c r="W240" s="503"/>
      <c r="X240" s="503"/>
      <c r="Y240" s="503"/>
      <c r="Z240" s="503"/>
    </row>
    <row r="241" ht="12.75" customHeight="1">
      <c r="A241" s="503"/>
      <c r="B241" s="503"/>
      <c r="C241" s="503"/>
      <c r="D241" s="503"/>
      <c r="E241" s="503"/>
      <c r="F241" s="503"/>
      <c r="G241" s="503"/>
      <c r="H241" s="503"/>
      <c r="I241" s="503"/>
      <c r="J241" s="503"/>
      <c r="K241" s="503"/>
      <c r="L241" s="503"/>
      <c r="M241" s="503"/>
      <c r="N241" s="503"/>
      <c r="O241" s="503"/>
      <c r="P241" s="503"/>
      <c r="Q241" s="503"/>
      <c r="R241" s="503"/>
      <c r="S241" s="503"/>
      <c r="T241" s="503"/>
      <c r="U241" s="503"/>
      <c r="V241" s="503"/>
      <c r="W241" s="503"/>
      <c r="X241" s="503"/>
      <c r="Y241" s="503"/>
      <c r="Z241" s="503"/>
    </row>
    <row r="242" ht="12.75" customHeight="1">
      <c r="A242" s="503"/>
      <c r="B242" s="503"/>
      <c r="C242" s="503"/>
      <c r="D242" s="503"/>
      <c r="E242" s="503"/>
      <c r="F242" s="503"/>
      <c r="G242" s="503"/>
      <c r="H242" s="503"/>
      <c r="I242" s="503"/>
      <c r="J242" s="503"/>
      <c r="K242" s="503"/>
      <c r="L242" s="503"/>
      <c r="M242" s="503"/>
      <c r="N242" s="503"/>
      <c r="O242" s="503"/>
      <c r="P242" s="503"/>
      <c r="Q242" s="503"/>
      <c r="R242" s="503"/>
      <c r="S242" s="503"/>
      <c r="T242" s="503"/>
      <c r="U242" s="503"/>
      <c r="V242" s="503"/>
      <c r="W242" s="503"/>
      <c r="X242" s="503"/>
      <c r="Y242" s="503"/>
      <c r="Z242" s="503"/>
    </row>
    <row r="243" ht="12.75" customHeight="1">
      <c r="A243" s="503"/>
      <c r="B243" s="503"/>
      <c r="C243" s="503"/>
      <c r="D243" s="503"/>
      <c r="E243" s="503"/>
      <c r="F243" s="503"/>
      <c r="G243" s="503"/>
      <c r="H243" s="503"/>
      <c r="I243" s="503"/>
      <c r="J243" s="503"/>
      <c r="K243" s="503"/>
      <c r="L243" s="503"/>
      <c r="M243" s="503"/>
      <c r="N243" s="503"/>
      <c r="O243" s="503"/>
      <c r="P243" s="503"/>
      <c r="Q243" s="503"/>
      <c r="R243" s="503"/>
      <c r="S243" s="503"/>
      <c r="T243" s="503"/>
      <c r="U243" s="503"/>
      <c r="V243" s="503"/>
      <c r="W243" s="503"/>
      <c r="X243" s="503"/>
      <c r="Y243" s="503"/>
      <c r="Z243" s="503"/>
    </row>
    <row r="244" ht="12.75" customHeight="1">
      <c r="A244" s="503"/>
      <c r="B244" s="503"/>
      <c r="C244" s="503"/>
      <c r="D244" s="503"/>
      <c r="E244" s="503"/>
      <c r="F244" s="503"/>
      <c r="G244" s="503"/>
      <c r="H244" s="503"/>
      <c r="I244" s="503"/>
      <c r="J244" s="503"/>
      <c r="K244" s="503"/>
      <c r="L244" s="503"/>
      <c r="M244" s="503"/>
      <c r="N244" s="503"/>
      <c r="O244" s="503"/>
      <c r="P244" s="503"/>
      <c r="Q244" s="503"/>
      <c r="R244" s="503"/>
      <c r="S244" s="503"/>
      <c r="T244" s="503"/>
      <c r="U244" s="503"/>
      <c r="V244" s="503"/>
      <c r="W244" s="503"/>
      <c r="X244" s="503"/>
      <c r="Y244" s="503"/>
      <c r="Z244" s="503"/>
    </row>
    <row r="245" ht="12.75" customHeight="1">
      <c r="A245" s="503"/>
      <c r="B245" s="503"/>
      <c r="C245" s="503"/>
      <c r="D245" s="503"/>
      <c r="E245" s="503"/>
      <c r="F245" s="503"/>
      <c r="G245" s="503"/>
      <c r="H245" s="503"/>
      <c r="I245" s="503"/>
      <c r="J245" s="503"/>
      <c r="K245" s="503"/>
      <c r="L245" s="503"/>
      <c r="M245" s="503"/>
      <c r="N245" s="503"/>
      <c r="O245" s="503"/>
      <c r="P245" s="503"/>
      <c r="Q245" s="503"/>
      <c r="R245" s="503"/>
      <c r="S245" s="503"/>
      <c r="T245" s="503"/>
      <c r="U245" s="503"/>
      <c r="V245" s="503"/>
      <c r="W245" s="503"/>
      <c r="X245" s="503"/>
      <c r="Y245" s="503"/>
      <c r="Z245" s="503"/>
    </row>
    <row r="246" ht="12.75" customHeight="1">
      <c r="A246" s="503"/>
      <c r="B246" s="503"/>
      <c r="C246" s="503"/>
      <c r="D246" s="503"/>
      <c r="E246" s="503"/>
      <c r="F246" s="503"/>
      <c r="G246" s="503"/>
      <c r="H246" s="503"/>
      <c r="I246" s="503"/>
      <c r="J246" s="503"/>
      <c r="K246" s="503"/>
      <c r="L246" s="503"/>
      <c r="M246" s="503"/>
      <c r="N246" s="503"/>
      <c r="O246" s="503"/>
      <c r="P246" s="503"/>
      <c r="Q246" s="503"/>
      <c r="R246" s="503"/>
      <c r="S246" s="503"/>
      <c r="T246" s="503"/>
      <c r="U246" s="503"/>
      <c r="V246" s="503"/>
      <c r="W246" s="503"/>
      <c r="X246" s="503"/>
      <c r="Y246" s="503"/>
      <c r="Z246" s="503"/>
    </row>
    <row r="247" ht="12.75" customHeight="1">
      <c r="A247" s="503"/>
      <c r="B247" s="503"/>
      <c r="C247" s="503"/>
      <c r="D247" s="503"/>
      <c r="E247" s="503"/>
      <c r="F247" s="503"/>
      <c r="G247" s="503"/>
      <c r="H247" s="503"/>
      <c r="I247" s="503"/>
      <c r="J247" s="503"/>
      <c r="K247" s="503"/>
      <c r="L247" s="503"/>
      <c r="M247" s="503"/>
      <c r="N247" s="503"/>
      <c r="O247" s="503"/>
      <c r="P247" s="503"/>
      <c r="Q247" s="503"/>
      <c r="R247" s="503"/>
      <c r="S247" s="503"/>
      <c r="T247" s="503"/>
      <c r="U247" s="503"/>
      <c r="V247" s="503"/>
      <c r="W247" s="503"/>
      <c r="X247" s="503"/>
      <c r="Y247" s="503"/>
      <c r="Z247" s="503"/>
    </row>
    <row r="248" ht="12.75" customHeight="1">
      <c r="A248" s="503"/>
      <c r="B248" s="503"/>
      <c r="C248" s="503"/>
      <c r="D248" s="503"/>
      <c r="E248" s="503"/>
      <c r="F248" s="503"/>
      <c r="G248" s="503"/>
      <c r="H248" s="503"/>
      <c r="I248" s="503"/>
      <c r="J248" s="503"/>
      <c r="K248" s="503"/>
      <c r="L248" s="503"/>
      <c r="M248" s="503"/>
      <c r="N248" s="503"/>
      <c r="O248" s="503"/>
      <c r="P248" s="503"/>
      <c r="Q248" s="503"/>
      <c r="R248" s="503"/>
      <c r="S248" s="503"/>
      <c r="T248" s="503"/>
      <c r="U248" s="503"/>
      <c r="V248" s="503"/>
      <c r="W248" s="503"/>
      <c r="X248" s="503"/>
      <c r="Y248" s="503"/>
      <c r="Z248" s="503"/>
    </row>
    <row r="249" ht="12.75" customHeight="1">
      <c r="A249" s="503"/>
      <c r="B249" s="503"/>
      <c r="C249" s="503"/>
      <c r="D249" s="503"/>
      <c r="E249" s="503"/>
      <c r="F249" s="503"/>
      <c r="G249" s="503"/>
      <c r="H249" s="503"/>
      <c r="I249" s="503"/>
      <c r="J249" s="503"/>
      <c r="K249" s="503"/>
      <c r="L249" s="503"/>
      <c r="M249" s="503"/>
      <c r="N249" s="503"/>
      <c r="O249" s="503"/>
      <c r="P249" s="503"/>
      <c r="Q249" s="503"/>
      <c r="R249" s="503"/>
      <c r="S249" s="503"/>
      <c r="T249" s="503"/>
      <c r="U249" s="503"/>
      <c r="V249" s="503"/>
      <c r="W249" s="503"/>
      <c r="X249" s="503"/>
      <c r="Y249" s="503"/>
      <c r="Z249" s="503"/>
    </row>
    <row r="250" ht="12.75" customHeight="1">
      <c r="A250" s="503"/>
      <c r="B250" s="503"/>
      <c r="C250" s="503"/>
      <c r="D250" s="503"/>
      <c r="E250" s="503"/>
      <c r="F250" s="503"/>
      <c r="G250" s="503"/>
      <c r="H250" s="503"/>
      <c r="I250" s="503"/>
      <c r="J250" s="503"/>
      <c r="K250" s="503"/>
      <c r="L250" s="503"/>
      <c r="M250" s="503"/>
      <c r="N250" s="503"/>
      <c r="O250" s="503"/>
      <c r="P250" s="503"/>
      <c r="Q250" s="503"/>
      <c r="R250" s="503"/>
      <c r="S250" s="503"/>
      <c r="T250" s="503"/>
      <c r="U250" s="503"/>
      <c r="V250" s="503"/>
      <c r="W250" s="503"/>
      <c r="X250" s="503"/>
      <c r="Y250" s="503"/>
      <c r="Z250" s="503"/>
    </row>
    <row r="251" ht="12.75" customHeight="1">
      <c r="A251" s="503"/>
      <c r="B251" s="503"/>
      <c r="C251" s="503"/>
      <c r="D251" s="503"/>
      <c r="E251" s="503"/>
      <c r="F251" s="503"/>
      <c r="G251" s="503"/>
      <c r="H251" s="503"/>
      <c r="I251" s="503"/>
      <c r="J251" s="503"/>
      <c r="K251" s="503"/>
      <c r="L251" s="503"/>
      <c r="M251" s="503"/>
      <c r="N251" s="503"/>
      <c r="O251" s="503"/>
      <c r="P251" s="503"/>
      <c r="Q251" s="503"/>
      <c r="R251" s="503"/>
      <c r="S251" s="503"/>
      <c r="T251" s="503"/>
      <c r="U251" s="503"/>
      <c r="V251" s="503"/>
      <c r="W251" s="503"/>
      <c r="X251" s="503"/>
      <c r="Y251" s="503"/>
      <c r="Z251" s="503"/>
    </row>
    <row r="252" ht="12.75" customHeight="1">
      <c r="A252" s="503"/>
      <c r="B252" s="503"/>
      <c r="C252" s="503"/>
      <c r="D252" s="503"/>
      <c r="E252" s="503"/>
      <c r="F252" s="503"/>
      <c r="G252" s="503"/>
      <c r="H252" s="503"/>
      <c r="I252" s="503"/>
      <c r="J252" s="503"/>
      <c r="K252" s="503"/>
      <c r="L252" s="503"/>
      <c r="M252" s="503"/>
      <c r="N252" s="503"/>
      <c r="O252" s="503"/>
      <c r="P252" s="503"/>
      <c r="Q252" s="503"/>
      <c r="R252" s="503"/>
      <c r="S252" s="503"/>
      <c r="T252" s="503"/>
      <c r="U252" s="503"/>
      <c r="V252" s="503"/>
      <c r="W252" s="503"/>
      <c r="X252" s="503"/>
      <c r="Y252" s="503"/>
      <c r="Z252" s="503"/>
    </row>
    <row r="253" ht="12.75" customHeight="1">
      <c r="A253" s="503"/>
      <c r="B253" s="503"/>
      <c r="C253" s="503"/>
      <c r="D253" s="503"/>
      <c r="E253" s="503"/>
      <c r="F253" s="503"/>
      <c r="G253" s="503"/>
      <c r="H253" s="503"/>
      <c r="I253" s="503"/>
      <c r="J253" s="503"/>
      <c r="K253" s="503"/>
      <c r="L253" s="503"/>
      <c r="M253" s="503"/>
      <c r="N253" s="503"/>
      <c r="O253" s="503"/>
      <c r="P253" s="503"/>
      <c r="Q253" s="503"/>
      <c r="R253" s="503"/>
      <c r="S253" s="503"/>
      <c r="T253" s="503"/>
      <c r="U253" s="503"/>
      <c r="V253" s="503"/>
      <c r="W253" s="503"/>
      <c r="X253" s="503"/>
      <c r="Y253" s="503"/>
      <c r="Z253" s="503"/>
    </row>
    <row r="254" ht="12.75" customHeight="1">
      <c r="A254" s="503"/>
      <c r="B254" s="503"/>
      <c r="C254" s="503"/>
      <c r="D254" s="503"/>
      <c r="E254" s="503"/>
      <c r="F254" s="503"/>
      <c r="G254" s="503"/>
      <c r="H254" s="503"/>
      <c r="I254" s="503"/>
      <c r="J254" s="503"/>
      <c r="K254" s="503"/>
      <c r="L254" s="503"/>
      <c r="M254" s="503"/>
      <c r="N254" s="503"/>
      <c r="O254" s="503"/>
      <c r="P254" s="503"/>
      <c r="Q254" s="503"/>
      <c r="R254" s="503"/>
      <c r="S254" s="503"/>
      <c r="T254" s="503"/>
      <c r="U254" s="503"/>
      <c r="V254" s="503"/>
      <c r="W254" s="503"/>
      <c r="X254" s="503"/>
      <c r="Y254" s="503"/>
      <c r="Z254" s="503"/>
    </row>
    <row r="255" ht="12.75" customHeight="1">
      <c r="A255" s="503"/>
      <c r="B255" s="503"/>
      <c r="C255" s="503"/>
      <c r="D255" s="503"/>
      <c r="E255" s="503"/>
      <c r="F255" s="503"/>
      <c r="G255" s="503"/>
      <c r="H255" s="503"/>
      <c r="I255" s="503"/>
      <c r="J255" s="503"/>
      <c r="K255" s="503"/>
      <c r="L255" s="503"/>
      <c r="M255" s="503"/>
      <c r="N255" s="503"/>
      <c r="O255" s="503"/>
      <c r="P255" s="503"/>
      <c r="Q255" s="503"/>
      <c r="R255" s="503"/>
      <c r="S255" s="503"/>
      <c r="T255" s="503"/>
      <c r="U255" s="503"/>
      <c r="V255" s="503"/>
      <c r="W255" s="503"/>
      <c r="X255" s="503"/>
      <c r="Y255" s="503"/>
      <c r="Z255" s="503"/>
    </row>
    <row r="256" ht="12.75" customHeight="1">
      <c r="A256" s="503"/>
      <c r="B256" s="503"/>
      <c r="C256" s="503"/>
      <c r="D256" s="503"/>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row>
    <row r="257" ht="12.75" customHeight="1">
      <c r="A257" s="503"/>
      <c r="B257" s="503"/>
      <c r="C257" s="503"/>
      <c r="D257" s="503"/>
      <c r="E257" s="503"/>
      <c r="F257" s="503"/>
      <c r="G257" s="503"/>
      <c r="H257" s="503"/>
      <c r="I257" s="503"/>
      <c r="J257" s="503"/>
      <c r="K257" s="503"/>
      <c r="L257" s="503"/>
      <c r="M257" s="503"/>
      <c r="N257" s="503"/>
      <c r="O257" s="503"/>
      <c r="P257" s="503"/>
      <c r="Q257" s="503"/>
      <c r="R257" s="503"/>
      <c r="S257" s="503"/>
      <c r="T257" s="503"/>
      <c r="U257" s="503"/>
      <c r="V257" s="503"/>
      <c r="W257" s="503"/>
      <c r="X257" s="503"/>
      <c r="Y257" s="503"/>
      <c r="Z257" s="503"/>
    </row>
    <row r="258" ht="12.75" customHeight="1">
      <c r="A258" s="503"/>
      <c r="B258" s="503"/>
      <c r="C258" s="503"/>
      <c r="D258" s="503"/>
      <c r="E258" s="503"/>
      <c r="F258" s="503"/>
      <c r="G258" s="503"/>
      <c r="H258" s="503"/>
      <c r="I258" s="503"/>
      <c r="J258" s="503"/>
      <c r="K258" s="503"/>
      <c r="L258" s="503"/>
      <c r="M258" s="503"/>
      <c r="N258" s="503"/>
      <c r="O258" s="503"/>
      <c r="P258" s="503"/>
      <c r="Q258" s="503"/>
      <c r="R258" s="503"/>
      <c r="S258" s="503"/>
      <c r="T258" s="503"/>
      <c r="U258" s="503"/>
      <c r="V258" s="503"/>
      <c r="W258" s="503"/>
      <c r="X258" s="503"/>
      <c r="Y258" s="503"/>
      <c r="Z258" s="503"/>
    </row>
    <row r="259" ht="12.75" customHeight="1">
      <c r="A259" s="503"/>
      <c r="B259" s="503"/>
      <c r="C259" s="503"/>
      <c r="D259" s="503"/>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row>
    <row r="260" ht="12.75" customHeight="1">
      <c r="A260" s="503"/>
      <c r="B260" s="503"/>
      <c r="C260" s="503"/>
      <c r="D260" s="503"/>
      <c r="E260" s="503"/>
      <c r="F260" s="503"/>
      <c r="G260" s="503"/>
      <c r="H260" s="503"/>
      <c r="I260" s="503"/>
      <c r="J260" s="503"/>
      <c r="K260" s="503"/>
      <c r="L260" s="503"/>
      <c r="M260" s="503"/>
      <c r="N260" s="503"/>
      <c r="O260" s="503"/>
      <c r="P260" s="503"/>
      <c r="Q260" s="503"/>
      <c r="R260" s="503"/>
      <c r="S260" s="503"/>
      <c r="T260" s="503"/>
      <c r="U260" s="503"/>
      <c r="V260" s="503"/>
      <c r="W260" s="503"/>
      <c r="X260" s="503"/>
      <c r="Y260" s="503"/>
      <c r="Z260" s="503"/>
    </row>
    <row r="261" ht="12.75" customHeight="1">
      <c r="A261" s="503"/>
      <c r="B261" s="503"/>
      <c r="C261" s="503"/>
      <c r="D261" s="503"/>
      <c r="E261" s="503"/>
      <c r="F261" s="503"/>
      <c r="G261" s="503"/>
      <c r="H261" s="503"/>
      <c r="I261" s="503"/>
      <c r="J261" s="503"/>
      <c r="K261" s="503"/>
      <c r="L261" s="503"/>
      <c r="M261" s="503"/>
      <c r="N261" s="503"/>
      <c r="O261" s="503"/>
      <c r="P261" s="503"/>
      <c r="Q261" s="503"/>
      <c r="R261" s="503"/>
      <c r="S261" s="503"/>
      <c r="T261" s="503"/>
      <c r="U261" s="503"/>
      <c r="V261" s="503"/>
      <c r="W261" s="503"/>
      <c r="X261" s="503"/>
      <c r="Y261" s="503"/>
      <c r="Z261" s="503"/>
    </row>
    <row r="262" ht="12.75" customHeight="1">
      <c r="A262" s="503"/>
      <c r="B262" s="503"/>
      <c r="C262" s="503"/>
      <c r="D262" s="503"/>
      <c r="E262" s="503"/>
      <c r="F262" s="503"/>
      <c r="G262" s="503"/>
      <c r="H262" s="503"/>
      <c r="I262" s="503"/>
      <c r="J262" s="503"/>
      <c r="K262" s="503"/>
      <c r="L262" s="503"/>
      <c r="M262" s="503"/>
      <c r="N262" s="503"/>
      <c r="O262" s="503"/>
      <c r="P262" s="503"/>
      <c r="Q262" s="503"/>
      <c r="R262" s="503"/>
      <c r="S262" s="503"/>
      <c r="T262" s="503"/>
      <c r="U262" s="503"/>
      <c r="V262" s="503"/>
      <c r="W262" s="503"/>
      <c r="X262" s="503"/>
      <c r="Y262" s="503"/>
      <c r="Z262" s="503"/>
    </row>
    <row r="263" ht="12.75" customHeight="1">
      <c r="A263" s="503"/>
      <c r="B263" s="503"/>
      <c r="C263" s="503"/>
      <c r="D263" s="503"/>
      <c r="E263" s="503"/>
      <c r="F263" s="503"/>
      <c r="G263" s="503"/>
      <c r="H263" s="503"/>
      <c r="I263" s="503"/>
      <c r="J263" s="503"/>
      <c r="K263" s="503"/>
      <c r="L263" s="503"/>
      <c r="M263" s="503"/>
      <c r="N263" s="503"/>
      <c r="O263" s="503"/>
      <c r="P263" s="503"/>
      <c r="Q263" s="503"/>
      <c r="R263" s="503"/>
      <c r="S263" s="503"/>
      <c r="T263" s="503"/>
      <c r="U263" s="503"/>
      <c r="V263" s="503"/>
      <c r="W263" s="503"/>
      <c r="X263" s="503"/>
      <c r="Y263" s="503"/>
      <c r="Z263" s="503"/>
    </row>
    <row r="264" ht="12.75" customHeight="1">
      <c r="A264" s="503"/>
      <c r="B264" s="503"/>
      <c r="C264" s="503"/>
      <c r="D264" s="503"/>
      <c r="E264" s="503"/>
      <c r="F264" s="503"/>
      <c r="G264" s="503"/>
      <c r="H264" s="503"/>
      <c r="I264" s="503"/>
      <c r="J264" s="503"/>
      <c r="K264" s="503"/>
      <c r="L264" s="503"/>
      <c r="M264" s="503"/>
      <c r="N264" s="503"/>
      <c r="O264" s="503"/>
      <c r="P264" s="503"/>
      <c r="Q264" s="503"/>
      <c r="R264" s="503"/>
      <c r="S264" s="503"/>
      <c r="T264" s="503"/>
      <c r="U264" s="503"/>
      <c r="V264" s="503"/>
      <c r="W264" s="503"/>
      <c r="X264" s="503"/>
      <c r="Y264" s="503"/>
      <c r="Z264" s="503"/>
    </row>
    <row r="265" ht="12.75" customHeight="1">
      <c r="A265" s="503"/>
      <c r="B265" s="503"/>
      <c r="C265" s="503"/>
      <c r="D265" s="503"/>
      <c r="E265" s="503"/>
      <c r="F265" s="503"/>
      <c r="G265" s="503"/>
      <c r="H265" s="503"/>
      <c r="I265" s="503"/>
      <c r="J265" s="503"/>
      <c r="K265" s="503"/>
      <c r="L265" s="503"/>
      <c r="M265" s="503"/>
      <c r="N265" s="503"/>
      <c r="O265" s="503"/>
      <c r="P265" s="503"/>
      <c r="Q265" s="503"/>
      <c r="R265" s="503"/>
      <c r="S265" s="503"/>
      <c r="T265" s="503"/>
      <c r="U265" s="503"/>
      <c r="V265" s="503"/>
      <c r="W265" s="503"/>
      <c r="X265" s="503"/>
      <c r="Y265" s="503"/>
      <c r="Z265" s="503"/>
    </row>
    <row r="266" ht="12.75" customHeight="1">
      <c r="A266" s="503"/>
      <c r="B266" s="503"/>
      <c r="C266" s="503"/>
      <c r="D266" s="503"/>
      <c r="E266" s="503"/>
      <c r="F266" s="503"/>
      <c r="G266" s="503"/>
      <c r="H266" s="503"/>
      <c r="I266" s="503"/>
      <c r="J266" s="503"/>
      <c r="K266" s="503"/>
      <c r="L266" s="503"/>
      <c r="M266" s="503"/>
      <c r="N266" s="503"/>
      <c r="O266" s="503"/>
      <c r="P266" s="503"/>
      <c r="Q266" s="503"/>
      <c r="R266" s="503"/>
      <c r="S266" s="503"/>
      <c r="T266" s="503"/>
      <c r="U266" s="503"/>
      <c r="V266" s="503"/>
      <c r="W266" s="503"/>
      <c r="X266" s="503"/>
      <c r="Y266" s="503"/>
      <c r="Z266" s="503"/>
    </row>
    <row r="267" ht="12.75" customHeight="1">
      <c r="A267" s="503"/>
      <c r="B267" s="503"/>
      <c r="C267" s="503"/>
      <c r="D267" s="503"/>
      <c r="E267" s="503"/>
      <c r="F267" s="503"/>
      <c r="G267" s="503"/>
      <c r="H267" s="503"/>
      <c r="I267" s="503"/>
      <c r="J267" s="503"/>
      <c r="K267" s="503"/>
      <c r="L267" s="503"/>
      <c r="M267" s="503"/>
      <c r="N267" s="503"/>
      <c r="O267" s="503"/>
      <c r="P267" s="503"/>
      <c r="Q267" s="503"/>
      <c r="R267" s="503"/>
      <c r="S267" s="503"/>
      <c r="T267" s="503"/>
      <c r="U267" s="503"/>
      <c r="V267" s="503"/>
      <c r="W267" s="503"/>
      <c r="X267" s="503"/>
      <c r="Y267" s="503"/>
      <c r="Z267" s="503"/>
    </row>
    <row r="268" ht="12.75" customHeight="1">
      <c r="A268" s="503"/>
      <c r="B268" s="503"/>
      <c r="C268" s="503"/>
      <c r="D268" s="503"/>
      <c r="E268" s="503"/>
      <c r="F268" s="503"/>
      <c r="G268" s="503"/>
      <c r="H268" s="503"/>
      <c r="I268" s="503"/>
      <c r="J268" s="503"/>
      <c r="K268" s="503"/>
      <c r="L268" s="503"/>
      <c r="M268" s="503"/>
      <c r="N268" s="503"/>
      <c r="O268" s="503"/>
      <c r="P268" s="503"/>
      <c r="Q268" s="503"/>
      <c r="R268" s="503"/>
      <c r="S268" s="503"/>
      <c r="T268" s="503"/>
      <c r="U268" s="503"/>
      <c r="V268" s="503"/>
      <c r="W268" s="503"/>
      <c r="X268" s="503"/>
      <c r="Y268" s="503"/>
      <c r="Z268" s="503"/>
    </row>
    <row r="269" ht="12.75" customHeight="1">
      <c r="A269" s="503"/>
      <c r="B269" s="503"/>
      <c r="C269" s="503"/>
      <c r="D269" s="503"/>
      <c r="E269" s="503"/>
      <c r="F269" s="503"/>
      <c r="G269" s="503"/>
      <c r="H269" s="503"/>
      <c r="I269" s="503"/>
      <c r="J269" s="503"/>
      <c r="K269" s="503"/>
      <c r="L269" s="503"/>
      <c r="M269" s="503"/>
      <c r="N269" s="503"/>
      <c r="O269" s="503"/>
      <c r="P269" s="503"/>
      <c r="Q269" s="503"/>
      <c r="R269" s="503"/>
      <c r="S269" s="503"/>
      <c r="T269" s="503"/>
      <c r="U269" s="503"/>
      <c r="V269" s="503"/>
      <c r="W269" s="503"/>
      <c r="X269" s="503"/>
      <c r="Y269" s="503"/>
      <c r="Z269" s="503"/>
    </row>
    <row r="270" ht="12.75" customHeight="1">
      <c r="A270" s="503"/>
      <c r="B270" s="503"/>
      <c r="C270" s="503"/>
      <c r="D270" s="503"/>
      <c r="E270" s="503"/>
      <c r="F270" s="503"/>
      <c r="G270" s="503"/>
      <c r="H270" s="503"/>
      <c r="I270" s="503"/>
      <c r="J270" s="503"/>
      <c r="K270" s="503"/>
      <c r="L270" s="503"/>
      <c r="M270" s="503"/>
      <c r="N270" s="503"/>
      <c r="O270" s="503"/>
      <c r="P270" s="503"/>
      <c r="Q270" s="503"/>
      <c r="R270" s="503"/>
      <c r="S270" s="503"/>
      <c r="T270" s="503"/>
      <c r="U270" s="503"/>
      <c r="V270" s="503"/>
      <c r="W270" s="503"/>
      <c r="X270" s="503"/>
      <c r="Y270" s="503"/>
      <c r="Z270" s="503"/>
    </row>
    <row r="271" ht="12.75" customHeight="1">
      <c r="A271" s="503"/>
      <c r="B271" s="503"/>
      <c r="C271" s="503"/>
      <c r="D271" s="503"/>
      <c r="E271" s="503"/>
      <c r="F271" s="503"/>
      <c r="G271" s="503"/>
      <c r="H271" s="503"/>
      <c r="I271" s="503"/>
      <c r="J271" s="503"/>
      <c r="K271" s="503"/>
      <c r="L271" s="503"/>
      <c r="M271" s="503"/>
      <c r="N271" s="503"/>
      <c r="O271" s="503"/>
      <c r="P271" s="503"/>
      <c r="Q271" s="503"/>
      <c r="R271" s="503"/>
      <c r="S271" s="503"/>
      <c r="T271" s="503"/>
      <c r="U271" s="503"/>
      <c r="V271" s="503"/>
      <c r="W271" s="503"/>
      <c r="X271" s="503"/>
      <c r="Y271" s="503"/>
      <c r="Z271" s="503"/>
    </row>
    <row r="272" ht="12.75" customHeight="1">
      <c r="A272" s="503"/>
      <c r="B272" s="503"/>
      <c r="C272" s="503"/>
      <c r="D272" s="503"/>
      <c r="E272" s="503"/>
      <c r="F272" s="503"/>
      <c r="G272" s="503"/>
      <c r="H272" s="503"/>
      <c r="I272" s="503"/>
      <c r="J272" s="503"/>
      <c r="K272" s="503"/>
      <c r="L272" s="503"/>
      <c r="M272" s="503"/>
      <c r="N272" s="503"/>
      <c r="O272" s="503"/>
      <c r="P272" s="503"/>
      <c r="Q272" s="503"/>
      <c r="R272" s="503"/>
      <c r="S272" s="503"/>
      <c r="T272" s="503"/>
      <c r="U272" s="503"/>
      <c r="V272" s="503"/>
      <c r="W272" s="503"/>
      <c r="X272" s="503"/>
      <c r="Y272" s="503"/>
      <c r="Z272" s="503"/>
    </row>
    <row r="273" ht="12.75" customHeight="1">
      <c r="A273" s="503"/>
      <c r="B273" s="503"/>
      <c r="C273" s="503"/>
      <c r="D273" s="503"/>
      <c r="E273" s="503"/>
      <c r="F273" s="503"/>
      <c r="G273" s="503"/>
      <c r="H273" s="503"/>
      <c r="I273" s="503"/>
      <c r="J273" s="503"/>
      <c r="K273" s="503"/>
      <c r="L273" s="503"/>
      <c r="M273" s="503"/>
      <c r="N273" s="503"/>
      <c r="O273" s="503"/>
      <c r="P273" s="503"/>
      <c r="Q273" s="503"/>
      <c r="R273" s="503"/>
      <c r="S273" s="503"/>
      <c r="T273" s="503"/>
      <c r="U273" s="503"/>
      <c r="V273" s="503"/>
      <c r="W273" s="503"/>
      <c r="X273" s="503"/>
      <c r="Y273" s="503"/>
      <c r="Z273" s="503"/>
    </row>
    <row r="274" ht="12.75" customHeight="1">
      <c r="A274" s="503"/>
      <c r="B274" s="503"/>
      <c r="C274" s="503"/>
      <c r="D274" s="503"/>
      <c r="E274" s="503"/>
      <c r="F274" s="503"/>
      <c r="G274" s="503"/>
      <c r="H274" s="503"/>
      <c r="I274" s="503"/>
      <c r="J274" s="503"/>
      <c r="K274" s="503"/>
      <c r="L274" s="503"/>
      <c r="M274" s="503"/>
      <c r="N274" s="503"/>
      <c r="O274" s="503"/>
      <c r="P274" s="503"/>
      <c r="Q274" s="503"/>
      <c r="R274" s="503"/>
      <c r="S274" s="503"/>
      <c r="T274" s="503"/>
      <c r="U274" s="503"/>
      <c r="V274" s="503"/>
      <c r="W274" s="503"/>
      <c r="X274" s="503"/>
      <c r="Y274" s="503"/>
      <c r="Z274" s="503"/>
    </row>
    <row r="275" ht="12.75" customHeight="1">
      <c r="A275" s="503"/>
      <c r="B275" s="503"/>
      <c r="C275" s="503"/>
      <c r="D275" s="503"/>
      <c r="E275" s="503"/>
      <c r="F275" s="503"/>
      <c r="G275" s="503"/>
      <c r="H275" s="503"/>
      <c r="I275" s="503"/>
      <c r="J275" s="503"/>
      <c r="K275" s="503"/>
      <c r="L275" s="503"/>
      <c r="M275" s="503"/>
      <c r="N275" s="503"/>
      <c r="O275" s="503"/>
      <c r="P275" s="503"/>
      <c r="Q275" s="503"/>
      <c r="R275" s="503"/>
      <c r="S275" s="503"/>
      <c r="T275" s="503"/>
      <c r="U275" s="503"/>
      <c r="V275" s="503"/>
      <c r="W275" s="503"/>
      <c r="X275" s="503"/>
      <c r="Y275" s="503"/>
      <c r="Z275" s="503"/>
    </row>
    <row r="276" ht="12.75" customHeight="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row>
    <row r="277" ht="12.75" customHeight="1">
      <c r="A277" s="503"/>
      <c r="B277" s="503"/>
      <c r="C277" s="503"/>
      <c r="D277" s="503"/>
      <c r="E277" s="503"/>
      <c r="F277" s="503"/>
      <c r="G277" s="503"/>
      <c r="H277" s="503"/>
      <c r="I277" s="503"/>
      <c r="J277" s="503"/>
      <c r="K277" s="503"/>
      <c r="L277" s="503"/>
      <c r="M277" s="503"/>
      <c r="N277" s="503"/>
      <c r="O277" s="503"/>
      <c r="P277" s="503"/>
      <c r="Q277" s="503"/>
      <c r="R277" s="503"/>
      <c r="S277" s="503"/>
      <c r="T277" s="503"/>
      <c r="U277" s="503"/>
      <c r="V277" s="503"/>
      <c r="W277" s="503"/>
      <c r="X277" s="503"/>
      <c r="Y277" s="503"/>
      <c r="Z277" s="503"/>
    </row>
    <row r="278" ht="12.75" customHeight="1">
      <c r="A278" s="503"/>
      <c r="B278" s="503"/>
      <c r="C278" s="503"/>
      <c r="D278" s="503"/>
      <c r="E278" s="503"/>
      <c r="F278" s="503"/>
      <c r="G278" s="503"/>
      <c r="H278" s="503"/>
      <c r="I278" s="503"/>
      <c r="J278" s="503"/>
      <c r="K278" s="503"/>
      <c r="L278" s="503"/>
      <c r="M278" s="503"/>
      <c r="N278" s="503"/>
      <c r="O278" s="503"/>
      <c r="P278" s="503"/>
      <c r="Q278" s="503"/>
      <c r="R278" s="503"/>
      <c r="S278" s="503"/>
      <c r="T278" s="503"/>
      <c r="U278" s="503"/>
      <c r="V278" s="503"/>
      <c r="W278" s="503"/>
      <c r="X278" s="503"/>
      <c r="Y278" s="503"/>
      <c r="Z278" s="503"/>
    </row>
    <row r="279" ht="12.75" customHeight="1">
      <c r="A279" s="503"/>
      <c r="B279" s="503"/>
      <c r="C279" s="503"/>
      <c r="D279" s="503"/>
      <c r="E279" s="503"/>
      <c r="F279" s="503"/>
      <c r="G279" s="503"/>
      <c r="H279" s="503"/>
      <c r="I279" s="503"/>
      <c r="J279" s="503"/>
      <c r="K279" s="503"/>
      <c r="L279" s="503"/>
      <c r="M279" s="503"/>
      <c r="N279" s="503"/>
      <c r="O279" s="503"/>
      <c r="P279" s="503"/>
      <c r="Q279" s="503"/>
      <c r="R279" s="503"/>
      <c r="S279" s="503"/>
      <c r="T279" s="503"/>
      <c r="U279" s="503"/>
      <c r="V279" s="503"/>
      <c r="W279" s="503"/>
      <c r="X279" s="503"/>
      <c r="Y279" s="503"/>
      <c r="Z279" s="503"/>
    </row>
    <row r="280" ht="12.75" customHeight="1">
      <c r="A280" s="503"/>
      <c r="B280" s="503"/>
      <c r="C280" s="503"/>
      <c r="D280" s="503"/>
      <c r="E280" s="503"/>
      <c r="F280" s="503"/>
      <c r="G280" s="503"/>
      <c r="H280" s="503"/>
      <c r="I280" s="503"/>
      <c r="J280" s="503"/>
      <c r="K280" s="503"/>
      <c r="L280" s="503"/>
      <c r="M280" s="503"/>
      <c r="N280" s="503"/>
      <c r="O280" s="503"/>
      <c r="P280" s="503"/>
      <c r="Q280" s="503"/>
      <c r="R280" s="503"/>
      <c r="S280" s="503"/>
      <c r="T280" s="503"/>
      <c r="U280" s="503"/>
      <c r="V280" s="503"/>
      <c r="W280" s="503"/>
      <c r="X280" s="503"/>
      <c r="Y280" s="503"/>
      <c r="Z280" s="503"/>
    </row>
    <row r="281" ht="12.75" customHeight="1">
      <c r="A281" s="503"/>
      <c r="B281" s="503"/>
      <c r="C281" s="503"/>
      <c r="D281" s="503"/>
      <c r="E281" s="503"/>
      <c r="F281" s="503"/>
      <c r="G281" s="503"/>
      <c r="H281" s="503"/>
      <c r="I281" s="503"/>
      <c r="J281" s="503"/>
      <c r="K281" s="503"/>
      <c r="L281" s="503"/>
      <c r="M281" s="503"/>
      <c r="N281" s="503"/>
      <c r="O281" s="503"/>
      <c r="P281" s="503"/>
      <c r="Q281" s="503"/>
      <c r="R281" s="503"/>
      <c r="S281" s="503"/>
      <c r="T281" s="503"/>
      <c r="U281" s="503"/>
      <c r="V281" s="503"/>
      <c r="W281" s="503"/>
      <c r="X281" s="503"/>
      <c r="Y281" s="503"/>
      <c r="Z281" s="503"/>
    </row>
    <row r="282" ht="12.75" customHeight="1">
      <c r="A282" s="503"/>
      <c r="B282" s="503"/>
      <c r="C282" s="503"/>
      <c r="D282" s="503"/>
      <c r="E282" s="503"/>
      <c r="F282" s="503"/>
      <c r="G282" s="503"/>
      <c r="H282" s="503"/>
      <c r="I282" s="503"/>
      <c r="J282" s="503"/>
      <c r="K282" s="503"/>
      <c r="L282" s="503"/>
      <c r="M282" s="503"/>
      <c r="N282" s="503"/>
      <c r="O282" s="503"/>
      <c r="P282" s="503"/>
      <c r="Q282" s="503"/>
      <c r="R282" s="503"/>
      <c r="S282" s="503"/>
      <c r="T282" s="503"/>
      <c r="U282" s="503"/>
      <c r="V282" s="503"/>
      <c r="W282" s="503"/>
      <c r="X282" s="503"/>
      <c r="Y282" s="503"/>
      <c r="Z282" s="503"/>
    </row>
    <row r="283" ht="12.75" customHeight="1">
      <c r="A283" s="503"/>
      <c r="B283" s="503"/>
      <c r="C283" s="503"/>
      <c r="D283" s="503"/>
      <c r="E283" s="503"/>
      <c r="F283" s="503"/>
      <c r="G283" s="503"/>
      <c r="H283" s="503"/>
      <c r="I283" s="503"/>
      <c r="J283" s="503"/>
      <c r="K283" s="503"/>
      <c r="L283" s="503"/>
      <c r="M283" s="503"/>
      <c r="N283" s="503"/>
      <c r="O283" s="503"/>
      <c r="P283" s="503"/>
      <c r="Q283" s="503"/>
      <c r="R283" s="503"/>
      <c r="S283" s="503"/>
      <c r="T283" s="503"/>
      <c r="U283" s="503"/>
      <c r="V283" s="503"/>
      <c r="W283" s="503"/>
      <c r="X283" s="503"/>
      <c r="Y283" s="503"/>
      <c r="Z283" s="503"/>
    </row>
    <row r="284" ht="12.75" customHeight="1">
      <c r="A284" s="503"/>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row>
    <row r="285" ht="12.75" customHeight="1">
      <c r="A285" s="503"/>
      <c r="B285" s="503"/>
      <c r="C285" s="503"/>
      <c r="D285" s="503"/>
      <c r="E285" s="503"/>
      <c r="F285" s="503"/>
      <c r="G285" s="503"/>
      <c r="H285" s="503"/>
      <c r="I285" s="503"/>
      <c r="J285" s="503"/>
      <c r="K285" s="503"/>
      <c r="L285" s="503"/>
      <c r="M285" s="503"/>
      <c r="N285" s="503"/>
      <c r="O285" s="503"/>
      <c r="P285" s="503"/>
      <c r="Q285" s="503"/>
      <c r="R285" s="503"/>
      <c r="S285" s="503"/>
      <c r="T285" s="503"/>
      <c r="U285" s="503"/>
      <c r="V285" s="503"/>
      <c r="W285" s="503"/>
      <c r="X285" s="503"/>
      <c r="Y285" s="503"/>
      <c r="Z285" s="503"/>
    </row>
    <row r="286" ht="12.75" customHeight="1">
      <c r="A286" s="503"/>
      <c r="B286" s="503"/>
      <c r="C286" s="503"/>
      <c r="D286" s="503"/>
      <c r="E286" s="503"/>
      <c r="F286" s="503"/>
      <c r="G286" s="503"/>
      <c r="H286" s="503"/>
      <c r="I286" s="503"/>
      <c r="J286" s="503"/>
      <c r="K286" s="503"/>
      <c r="L286" s="503"/>
      <c r="M286" s="503"/>
      <c r="N286" s="503"/>
      <c r="O286" s="503"/>
      <c r="P286" s="503"/>
      <c r="Q286" s="503"/>
      <c r="R286" s="503"/>
      <c r="S286" s="503"/>
      <c r="T286" s="503"/>
      <c r="U286" s="503"/>
      <c r="V286" s="503"/>
      <c r="W286" s="503"/>
      <c r="X286" s="503"/>
      <c r="Y286" s="503"/>
      <c r="Z286" s="503"/>
    </row>
    <row r="287" ht="12.75" customHeight="1">
      <c r="A287" s="503"/>
      <c r="B287" s="503"/>
      <c r="C287" s="503"/>
      <c r="D287" s="503"/>
      <c r="E287" s="503"/>
      <c r="F287" s="503"/>
      <c r="G287" s="503"/>
      <c r="H287" s="503"/>
      <c r="I287" s="503"/>
      <c r="J287" s="503"/>
      <c r="K287" s="503"/>
      <c r="L287" s="503"/>
      <c r="M287" s="503"/>
      <c r="N287" s="503"/>
      <c r="O287" s="503"/>
      <c r="P287" s="503"/>
      <c r="Q287" s="503"/>
      <c r="R287" s="503"/>
      <c r="S287" s="503"/>
      <c r="T287" s="503"/>
      <c r="U287" s="503"/>
      <c r="V287" s="503"/>
      <c r="W287" s="503"/>
      <c r="X287" s="503"/>
      <c r="Y287" s="503"/>
      <c r="Z287" s="503"/>
    </row>
    <row r="288" ht="12.75" customHeight="1">
      <c r="A288" s="503"/>
      <c r="B288" s="503"/>
      <c r="C288" s="503"/>
      <c r="D288" s="503"/>
      <c r="E288" s="503"/>
      <c r="F288" s="503"/>
      <c r="G288" s="503"/>
      <c r="H288" s="503"/>
      <c r="I288" s="503"/>
      <c r="J288" s="503"/>
      <c r="K288" s="503"/>
      <c r="L288" s="503"/>
      <c r="M288" s="503"/>
      <c r="N288" s="503"/>
      <c r="O288" s="503"/>
      <c r="P288" s="503"/>
      <c r="Q288" s="503"/>
      <c r="R288" s="503"/>
      <c r="S288" s="503"/>
      <c r="T288" s="503"/>
      <c r="U288" s="503"/>
      <c r="V288" s="503"/>
      <c r="W288" s="503"/>
      <c r="X288" s="503"/>
      <c r="Y288" s="503"/>
      <c r="Z288" s="503"/>
    </row>
    <row r="289" ht="12.75" customHeight="1">
      <c r="A289" s="503"/>
      <c r="B289" s="503"/>
      <c r="C289" s="503"/>
      <c r="D289" s="503"/>
      <c r="E289" s="503"/>
      <c r="F289" s="503"/>
      <c r="G289" s="503"/>
      <c r="H289" s="503"/>
      <c r="I289" s="503"/>
      <c r="J289" s="503"/>
      <c r="K289" s="503"/>
      <c r="L289" s="503"/>
      <c r="M289" s="503"/>
      <c r="N289" s="503"/>
      <c r="O289" s="503"/>
      <c r="P289" s="503"/>
      <c r="Q289" s="503"/>
      <c r="R289" s="503"/>
      <c r="S289" s="503"/>
      <c r="T289" s="503"/>
      <c r="U289" s="503"/>
      <c r="V289" s="503"/>
      <c r="W289" s="503"/>
      <c r="X289" s="503"/>
      <c r="Y289" s="503"/>
      <c r="Z289" s="503"/>
    </row>
    <row r="290" ht="12.75" customHeight="1">
      <c r="A290" s="503"/>
      <c r="B290" s="503"/>
      <c r="C290" s="503"/>
      <c r="D290" s="503"/>
      <c r="E290" s="503"/>
      <c r="F290" s="503"/>
      <c r="G290" s="503"/>
      <c r="H290" s="503"/>
      <c r="I290" s="503"/>
      <c r="J290" s="503"/>
      <c r="K290" s="503"/>
      <c r="L290" s="503"/>
      <c r="M290" s="503"/>
      <c r="N290" s="503"/>
      <c r="O290" s="503"/>
      <c r="P290" s="503"/>
      <c r="Q290" s="503"/>
      <c r="R290" s="503"/>
      <c r="S290" s="503"/>
      <c r="T290" s="503"/>
      <c r="U290" s="503"/>
      <c r="V290" s="503"/>
      <c r="W290" s="503"/>
      <c r="X290" s="503"/>
      <c r="Y290" s="503"/>
      <c r="Z290" s="503"/>
    </row>
    <row r="291" ht="12.75" customHeight="1">
      <c r="A291" s="503"/>
      <c r="B291" s="503"/>
      <c r="C291" s="503"/>
      <c r="D291" s="503"/>
      <c r="E291" s="503"/>
      <c r="F291" s="503"/>
      <c r="G291" s="503"/>
      <c r="H291" s="503"/>
      <c r="I291" s="503"/>
      <c r="J291" s="503"/>
      <c r="K291" s="503"/>
      <c r="L291" s="503"/>
      <c r="M291" s="503"/>
      <c r="N291" s="503"/>
      <c r="O291" s="503"/>
      <c r="P291" s="503"/>
      <c r="Q291" s="503"/>
      <c r="R291" s="503"/>
      <c r="S291" s="503"/>
      <c r="T291" s="503"/>
      <c r="U291" s="503"/>
      <c r="V291" s="503"/>
      <c r="W291" s="503"/>
      <c r="X291" s="503"/>
      <c r="Y291" s="503"/>
      <c r="Z291" s="503"/>
    </row>
    <row r="292" ht="12.75" customHeight="1">
      <c r="A292" s="503"/>
      <c r="B292" s="503"/>
      <c r="C292" s="503"/>
      <c r="D292" s="503"/>
      <c r="E292" s="503"/>
      <c r="F292" s="503"/>
      <c r="G292" s="503"/>
      <c r="H292" s="503"/>
      <c r="I292" s="503"/>
      <c r="J292" s="503"/>
      <c r="K292" s="503"/>
      <c r="L292" s="503"/>
      <c r="M292" s="503"/>
      <c r="N292" s="503"/>
      <c r="O292" s="503"/>
      <c r="P292" s="503"/>
      <c r="Q292" s="503"/>
      <c r="R292" s="503"/>
      <c r="S292" s="503"/>
      <c r="T292" s="503"/>
      <c r="U292" s="503"/>
      <c r="V292" s="503"/>
      <c r="W292" s="503"/>
      <c r="X292" s="503"/>
      <c r="Y292" s="503"/>
      <c r="Z292" s="503"/>
    </row>
    <row r="293" ht="12.75" customHeight="1">
      <c r="A293" s="503"/>
      <c r="B293" s="503"/>
      <c r="C293" s="503"/>
      <c r="D293" s="503"/>
      <c r="E293" s="503"/>
      <c r="F293" s="503"/>
      <c r="G293" s="503"/>
      <c r="H293" s="503"/>
      <c r="I293" s="503"/>
      <c r="J293" s="503"/>
      <c r="K293" s="503"/>
      <c r="L293" s="503"/>
      <c r="M293" s="503"/>
      <c r="N293" s="503"/>
      <c r="O293" s="503"/>
      <c r="P293" s="503"/>
      <c r="Q293" s="503"/>
      <c r="R293" s="503"/>
      <c r="S293" s="503"/>
      <c r="T293" s="503"/>
      <c r="U293" s="503"/>
      <c r="V293" s="503"/>
      <c r="W293" s="503"/>
      <c r="X293" s="503"/>
      <c r="Y293" s="503"/>
      <c r="Z293" s="503"/>
    </row>
    <row r="294" ht="12.75" customHeight="1">
      <c r="A294" s="503"/>
      <c r="B294" s="503"/>
      <c r="C294" s="503"/>
      <c r="D294" s="503"/>
      <c r="E294" s="503"/>
      <c r="F294" s="503"/>
      <c r="G294" s="503"/>
      <c r="H294" s="503"/>
      <c r="I294" s="503"/>
      <c r="J294" s="503"/>
      <c r="K294" s="503"/>
      <c r="L294" s="503"/>
      <c r="M294" s="503"/>
      <c r="N294" s="503"/>
      <c r="O294" s="503"/>
      <c r="P294" s="503"/>
      <c r="Q294" s="503"/>
      <c r="R294" s="503"/>
      <c r="S294" s="503"/>
      <c r="T294" s="503"/>
      <c r="U294" s="503"/>
      <c r="V294" s="503"/>
      <c r="W294" s="503"/>
      <c r="X294" s="503"/>
      <c r="Y294" s="503"/>
      <c r="Z294" s="503"/>
    </row>
    <row r="295" ht="12.75" customHeight="1">
      <c r="A295" s="503"/>
      <c r="B295" s="503"/>
      <c r="C295" s="503"/>
      <c r="D295" s="503"/>
      <c r="E295" s="503"/>
      <c r="F295" s="503"/>
      <c r="G295" s="503"/>
      <c r="H295" s="503"/>
      <c r="I295" s="503"/>
      <c r="J295" s="503"/>
      <c r="K295" s="503"/>
      <c r="L295" s="503"/>
      <c r="M295" s="503"/>
      <c r="N295" s="503"/>
      <c r="O295" s="503"/>
      <c r="P295" s="503"/>
      <c r="Q295" s="503"/>
      <c r="R295" s="503"/>
      <c r="S295" s="503"/>
      <c r="T295" s="503"/>
      <c r="U295" s="503"/>
      <c r="V295" s="503"/>
      <c r="W295" s="503"/>
      <c r="X295" s="503"/>
      <c r="Y295" s="503"/>
      <c r="Z295" s="503"/>
    </row>
    <row r="296" ht="12.75" customHeight="1">
      <c r="A296" s="503"/>
      <c r="B296" s="503"/>
      <c r="C296" s="503"/>
      <c r="D296" s="503"/>
      <c r="E296" s="503"/>
      <c r="F296" s="503"/>
      <c r="G296" s="503"/>
      <c r="H296" s="503"/>
      <c r="I296" s="503"/>
      <c r="J296" s="503"/>
      <c r="K296" s="503"/>
      <c r="L296" s="503"/>
      <c r="M296" s="503"/>
      <c r="N296" s="503"/>
      <c r="O296" s="503"/>
      <c r="P296" s="503"/>
      <c r="Q296" s="503"/>
      <c r="R296" s="503"/>
      <c r="S296" s="503"/>
      <c r="T296" s="503"/>
      <c r="U296" s="503"/>
      <c r="V296" s="503"/>
      <c r="W296" s="503"/>
      <c r="X296" s="503"/>
      <c r="Y296" s="503"/>
      <c r="Z296" s="503"/>
    </row>
    <row r="297" ht="12.75" customHeight="1">
      <c r="A297" s="503"/>
      <c r="B297" s="503"/>
      <c r="C297" s="503"/>
      <c r="D297" s="503"/>
      <c r="E297" s="503"/>
      <c r="F297" s="503"/>
      <c r="G297" s="503"/>
      <c r="H297" s="503"/>
      <c r="I297" s="503"/>
      <c r="J297" s="503"/>
      <c r="K297" s="503"/>
      <c r="L297" s="503"/>
      <c r="M297" s="503"/>
      <c r="N297" s="503"/>
      <c r="O297" s="503"/>
      <c r="P297" s="503"/>
      <c r="Q297" s="503"/>
      <c r="R297" s="503"/>
      <c r="S297" s="503"/>
      <c r="T297" s="503"/>
      <c r="U297" s="503"/>
      <c r="V297" s="503"/>
      <c r="W297" s="503"/>
      <c r="X297" s="503"/>
      <c r="Y297" s="503"/>
      <c r="Z297" s="503"/>
    </row>
    <row r="298" ht="12.75" customHeight="1">
      <c r="A298" s="503"/>
      <c r="B298" s="503"/>
      <c r="C298" s="503"/>
      <c r="D298" s="503"/>
      <c r="E298" s="503"/>
      <c r="F298" s="503"/>
      <c r="G298" s="503"/>
      <c r="H298" s="503"/>
      <c r="I298" s="503"/>
      <c r="J298" s="503"/>
      <c r="K298" s="503"/>
      <c r="L298" s="503"/>
      <c r="M298" s="503"/>
      <c r="N298" s="503"/>
      <c r="O298" s="503"/>
      <c r="P298" s="503"/>
      <c r="Q298" s="503"/>
      <c r="R298" s="503"/>
      <c r="S298" s="503"/>
      <c r="T298" s="503"/>
      <c r="U298" s="503"/>
      <c r="V298" s="503"/>
      <c r="W298" s="503"/>
      <c r="X298" s="503"/>
      <c r="Y298" s="503"/>
      <c r="Z298" s="503"/>
    </row>
    <row r="299" ht="12.75" customHeight="1">
      <c r="A299" s="503"/>
      <c r="B299" s="503"/>
      <c r="C299" s="503"/>
      <c r="D299" s="503"/>
      <c r="E299" s="503"/>
      <c r="F299" s="503"/>
      <c r="G299" s="503"/>
      <c r="H299" s="503"/>
      <c r="I299" s="503"/>
      <c r="J299" s="503"/>
      <c r="K299" s="503"/>
      <c r="L299" s="503"/>
      <c r="M299" s="503"/>
      <c r="N299" s="503"/>
      <c r="O299" s="503"/>
      <c r="P299" s="503"/>
      <c r="Q299" s="503"/>
      <c r="R299" s="503"/>
      <c r="S299" s="503"/>
      <c r="T299" s="503"/>
      <c r="U299" s="503"/>
      <c r="V299" s="503"/>
      <c r="W299" s="503"/>
      <c r="X299" s="503"/>
      <c r="Y299" s="503"/>
      <c r="Z299" s="503"/>
    </row>
    <row r="300" ht="12.75" customHeight="1">
      <c r="A300" s="503"/>
      <c r="B300" s="503"/>
      <c r="C300" s="503"/>
      <c r="D300" s="503"/>
      <c r="E300" s="503"/>
      <c r="F300" s="503"/>
      <c r="G300" s="503"/>
      <c r="H300" s="503"/>
      <c r="I300" s="503"/>
      <c r="J300" s="503"/>
      <c r="K300" s="503"/>
      <c r="L300" s="503"/>
      <c r="M300" s="503"/>
      <c r="N300" s="503"/>
      <c r="O300" s="503"/>
      <c r="P300" s="503"/>
      <c r="Q300" s="503"/>
      <c r="R300" s="503"/>
      <c r="S300" s="503"/>
      <c r="T300" s="503"/>
      <c r="U300" s="503"/>
      <c r="V300" s="503"/>
      <c r="W300" s="503"/>
      <c r="X300" s="503"/>
      <c r="Y300" s="503"/>
      <c r="Z300" s="503"/>
    </row>
    <row r="301" ht="12.75" customHeight="1">
      <c r="A301" s="503"/>
      <c r="B301" s="503"/>
      <c r="C301" s="503"/>
      <c r="D301" s="503"/>
      <c r="E301" s="503"/>
      <c r="F301" s="503"/>
      <c r="G301" s="503"/>
      <c r="H301" s="503"/>
      <c r="I301" s="503"/>
      <c r="J301" s="503"/>
      <c r="K301" s="503"/>
      <c r="L301" s="503"/>
      <c r="M301" s="503"/>
      <c r="N301" s="503"/>
      <c r="O301" s="503"/>
      <c r="P301" s="503"/>
      <c r="Q301" s="503"/>
      <c r="R301" s="503"/>
      <c r="S301" s="503"/>
      <c r="T301" s="503"/>
      <c r="U301" s="503"/>
      <c r="V301" s="503"/>
      <c r="W301" s="503"/>
      <c r="X301" s="503"/>
      <c r="Y301" s="503"/>
      <c r="Z301" s="503"/>
    </row>
    <row r="302" ht="12.75" customHeight="1">
      <c r="A302" s="503"/>
      <c r="B302" s="503"/>
      <c r="C302" s="503"/>
      <c r="D302" s="503"/>
      <c r="E302" s="503"/>
      <c r="F302" s="503"/>
      <c r="G302" s="503"/>
      <c r="H302" s="503"/>
      <c r="I302" s="503"/>
      <c r="J302" s="503"/>
      <c r="K302" s="503"/>
      <c r="L302" s="503"/>
      <c r="M302" s="503"/>
      <c r="N302" s="503"/>
      <c r="O302" s="503"/>
      <c r="P302" s="503"/>
      <c r="Q302" s="503"/>
      <c r="R302" s="503"/>
      <c r="S302" s="503"/>
      <c r="T302" s="503"/>
      <c r="U302" s="503"/>
      <c r="V302" s="503"/>
      <c r="W302" s="503"/>
      <c r="X302" s="503"/>
      <c r="Y302" s="503"/>
      <c r="Z302" s="503"/>
    </row>
    <row r="303" ht="12.75" customHeight="1">
      <c r="A303" s="503"/>
      <c r="B303" s="503"/>
      <c r="C303" s="503"/>
      <c r="D303" s="503"/>
      <c r="E303" s="503"/>
      <c r="F303" s="503"/>
      <c r="G303" s="503"/>
      <c r="H303" s="503"/>
      <c r="I303" s="503"/>
      <c r="J303" s="503"/>
      <c r="K303" s="503"/>
      <c r="L303" s="503"/>
      <c r="M303" s="503"/>
      <c r="N303" s="503"/>
      <c r="O303" s="503"/>
      <c r="P303" s="503"/>
      <c r="Q303" s="503"/>
      <c r="R303" s="503"/>
      <c r="S303" s="503"/>
      <c r="T303" s="503"/>
      <c r="U303" s="503"/>
      <c r="V303" s="503"/>
      <c r="W303" s="503"/>
      <c r="X303" s="503"/>
      <c r="Y303" s="503"/>
      <c r="Z303" s="503"/>
    </row>
    <row r="304" ht="12.75" customHeight="1">
      <c r="A304" s="503"/>
      <c r="B304" s="503"/>
      <c r="C304" s="503"/>
      <c r="D304" s="503"/>
      <c r="E304" s="503"/>
      <c r="F304" s="503"/>
      <c r="G304" s="503"/>
      <c r="H304" s="503"/>
      <c r="I304" s="503"/>
      <c r="J304" s="503"/>
      <c r="K304" s="503"/>
      <c r="L304" s="503"/>
      <c r="M304" s="503"/>
      <c r="N304" s="503"/>
      <c r="O304" s="503"/>
      <c r="P304" s="503"/>
      <c r="Q304" s="503"/>
      <c r="R304" s="503"/>
      <c r="S304" s="503"/>
      <c r="T304" s="503"/>
      <c r="U304" s="503"/>
      <c r="V304" s="503"/>
      <c r="W304" s="503"/>
      <c r="X304" s="503"/>
      <c r="Y304" s="503"/>
      <c r="Z304" s="503"/>
    </row>
    <row r="305" ht="12.75" customHeight="1">
      <c r="A305" s="503"/>
      <c r="B305" s="503"/>
      <c r="C305" s="503"/>
      <c r="D305" s="503"/>
      <c r="E305" s="503"/>
      <c r="F305" s="503"/>
      <c r="G305" s="503"/>
      <c r="H305" s="503"/>
      <c r="I305" s="503"/>
      <c r="J305" s="503"/>
      <c r="K305" s="503"/>
      <c r="L305" s="503"/>
      <c r="M305" s="503"/>
      <c r="N305" s="503"/>
      <c r="O305" s="503"/>
      <c r="P305" s="503"/>
      <c r="Q305" s="503"/>
      <c r="R305" s="503"/>
      <c r="S305" s="503"/>
      <c r="T305" s="503"/>
      <c r="U305" s="503"/>
      <c r="V305" s="503"/>
      <c r="W305" s="503"/>
      <c r="X305" s="503"/>
      <c r="Y305" s="503"/>
      <c r="Z305" s="503"/>
    </row>
    <row r="306" ht="12.75" customHeight="1">
      <c r="A306" s="503"/>
      <c r="B306" s="503"/>
      <c r="C306" s="503"/>
      <c r="D306" s="503"/>
      <c r="E306" s="503"/>
      <c r="F306" s="503"/>
      <c r="G306" s="503"/>
      <c r="H306" s="503"/>
      <c r="I306" s="503"/>
      <c r="J306" s="503"/>
      <c r="K306" s="503"/>
      <c r="L306" s="503"/>
      <c r="M306" s="503"/>
      <c r="N306" s="503"/>
      <c r="O306" s="503"/>
      <c r="P306" s="503"/>
      <c r="Q306" s="503"/>
      <c r="R306" s="503"/>
      <c r="S306" s="503"/>
      <c r="T306" s="503"/>
      <c r="U306" s="503"/>
      <c r="V306" s="503"/>
      <c r="W306" s="503"/>
      <c r="X306" s="503"/>
      <c r="Y306" s="503"/>
      <c r="Z306" s="503"/>
    </row>
    <row r="307" ht="12.75" customHeight="1">
      <c r="A307" s="503"/>
      <c r="B307" s="503"/>
      <c r="C307" s="503"/>
      <c r="D307" s="503"/>
      <c r="E307" s="503"/>
      <c r="F307" s="503"/>
      <c r="G307" s="503"/>
      <c r="H307" s="503"/>
      <c r="I307" s="503"/>
      <c r="J307" s="503"/>
      <c r="K307" s="503"/>
      <c r="L307" s="503"/>
      <c r="M307" s="503"/>
      <c r="N307" s="503"/>
      <c r="O307" s="503"/>
      <c r="P307" s="503"/>
      <c r="Q307" s="503"/>
      <c r="R307" s="503"/>
      <c r="S307" s="503"/>
      <c r="T307" s="503"/>
      <c r="U307" s="503"/>
      <c r="V307" s="503"/>
      <c r="W307" s="503"/>
      <c r="X307" s="503"/>
      <c r="Y307" s="503"/>
      <c r="Z307" s="503"/>
    </row>
    <row r="308" ht="12.75" customHeight="1">
      <c r="A308" s="503"/>
      <c r="B308" s="503"/>
      <c r="C308" s="503"/>
      <c r="D308" s="503"/>
      <c r="E308" s="503"/>
      <c r="F308" s="503"/>
      <c r="G308" s="503"/>
      <c r="H308" s="503"/>
      <c r="I308" s="503"/>
      <c r="J308" s="503"/>
      <c r="K308" s="503"/>
      <c r="L308" s="503"/>
      <c r="M308" s="503"/>
      <c r="N308" s="503"/>
      <c r="O308" s="503"/>
      <c r="P308" s="503"/>
      <c r="Q308" s="503"/>
      <c r="R308" s="503"/>
      <c r="S308" s="503"/>
      <c r="T308" s="503"/>
      <c r="U308" s="503"/>
      <c r="V308" s="503"/>
      <c r="W308" s="503"/>
      <c r="X308" s="503"/>
      <c r="Y308" s="503"/>
      <c r="Z308" s="503"/>
    </row>
    <row r="309" ht="12.75" customHeight="1">
      <c r="A309" s="503"/>
      <c r="B309" s="503"/>
      <c r="C309" s="503"/>
      <c r="D309" s="503"/>
      <c r="E309" s="503"/>
      <c r="F309" s="503"/>
      <c r="G309" s="503"/>
      <c r="H309" s="503"/>
      <c r="I309" s="503"/>
      <c r="J309" s="503"/>
      <c r="K309" s="503"/>
      <c r="L309" s="503"/>
      <c r="M309" s="503"/>
      <c r="N309" s="503"/>
      <c r="O309" s="503"/>
      <c r="P309" s="503"/>
      <c r="Q309" s="503"/>
      <c r="R309" s="503"/>
      <c r="S309" s="503"/>
      <c r="T309" s="503"/>
      <c r="U309" s="503"/>
      <c r="V309" s="503"/>
      <c r="W309" s="503"/>
      <c r="X309" s="503"/>
      <c r="Y309" s="503"/>
      <c r="Z309" s="503"/>
    </row>
    <row r="310" ht="12.75" customHeight="1">
      <c r="A310" s="503"/>
      <c r="B310" s="503"/>
      <c r="C310" s="503"/>
      <c r="D310" s="503"/>
      <c r="E310" s="503"/>
      <c r="F310" s="503"/>
      <c r="G310" s="503"/>
      <c r="H310" s="503"/>
      <c r="I310" s="503"/>
      <c r="J310" s="503"/>
      <c r="K310" s="503"/>
      <c r="L310" s="503"/>
      <c r="M310" s="503"/>
      <c r="N310" s="503"/>
      <c r="O310" s="503"/>
      <c r="P310" s="503"/>
      <c r="Q310" s="503"/>
      <c r="R310" s="503"/>
      <c r="S310" s="503"/>
      <c r="T310" s="503"/>
      <c r="U310" s="503"/>
      <c r="V310" s="503"/>
      <c r="W310" s="503"/>
      <c r="X310" s="503"/>
      <c r="Y310" s="503"/>
      <c r="Z310" s="503"/>
    </row>
    <row r="311" ht="12.75" customHeight="1">
      <c r="A311" s="503"/>
      <c r="B311" s="503"/>
      <c r="C311" s="503"/>
      <c r="D311" s="503"/>
      <c r="E311" s="503"/>
      <c r="F311" s="503"/>
      <c r="G311" s="503"/>
      <c r="H311" s="503"/>
      <c r="I311" s="503"/>
      <c r="J311" s="503"/>
      <c r="K311" s="503"/>
      <c r="L311" s="503"/>
      <c r="M311" s="503"/>
      <c r="N311" s="503"/>
      <c r="O311" s="503"/>
      <c r="P311" s="503"/>
      <c r="Q311" s="503"/>
      <c r="R311" s="503"/>
      <c r="S311" s="503"/>
      <c r="T311" s="503"/>
      <c r="U311" s="503"/>
      <c r="V311" s="503"/>
      <c r="W311" s="503"/>
      <c r="X311" s="503"/>
      <c r="Y311" s="503"/>
      <c r="Z311" s="503"/>
    </row>
    <row r="312" ht="12.75" customHeight="1">
      <c r="A312" s="503"/>
      <c r="B312" s="503"/>
      <c r="C312" s="503"/>
      <c r="D312" s="503"/>
      <c r="E312" s="503"/>
      <c r="F312" s="503"/>
      <c r="G312" s="503"/>
      <c r="H312" s="503"/>
      <c r="I312" s="503"/>
      <c r="J312" s="503"/>
      <c r="K312" s="503"/>
      <c r="L312" s="503"/>
      <c r="M312" s="503"/>
      <c r="N312" s="503"/>
      <c r="O312" s="503"/>
      <c r="P312" s="503"/>
      <c r="Q312" s="503"/>
      <c r="R312" s="503"/>
      <c r="S312" s="503"/>
      <c r="T312" s="503"/>
      <c r="U312" s="503"/>
      <c r="V312" s="503"/>
      <c r="W312" s="503"/>
      <c r="X312" s="503"/>
      <c r="Y312" s="503"/>
      <c r="Z312" s="503"/>
    </row>
    <row r="313" ht="12.75" customHeight="1">
      <c r="A313" s="503"/>
      <c r="B313" s="503"/>
      <c r="C313" s="503"/>
      <c r="D313" s="503"/>
      <c r="E313" s="503"/>
      <c r="F313" s="503"/>
      <c r="G313" s="503"/>
      <c r="H313" s="503"/>
      <c r="I313" s="503"/>
      <c r="J313" s="503"/>
      <c r="K313" s="503"/>
      <c r="L313" s="503"/>
      <c r="M313" s="503"/>
      <c r="N313" s="503"/>
      <c r="O313" s="503"/>
      <c r="P313" s="503"/>
      <c r="Q313" s="503"/>
      <c r="R313" s="503"/>
      <c r="S313" s="503"/>
      <c r="T313" s="503"/>
      <c r="U313" s="503"/>
      <c r="V313" s="503"/>
      <c r="W313" s="503"/>
      <c r="X313" s="503"/>
      <c r="Y313" s="503"/>
      <c r="Z313" s="503"/>
    </row>
    <row r="314" ht="12.75" customHeight="1">
      <c r="A314" s="503"/>
      <c r="B314" s="503"/>
      <c r="C314" s="503"/>
      <c r="D314" s="503"/>
      <c r="E314" s="503"/>
      <c r="F314" s="503"/>
      <c r="G314" s="503"/>
      <c r="H314" s="503"/>
      <c r="I314" s="503"/>
      <c r="J314" s="503"/>
      <c r="K314" s="503"/>
      <c r="L314" s="503"/>
      <c r="M314" s="503"/>
      <c r="N314" s="503"/>
      <c r="O314" s="503"/>
      <c r="P314" s="503"/>
      <c r="Q314" s="503"/>
      <c r="R314" s="503"/>
      <c r="S314" s="503"/>
      <c r="T314" s="503"/>
      <c r="U314" s="503"/>
      <c r="V314" s="503"/>
      <c r="W314" s="503"/>
      <c r="X314" s="503"/>
      <c r="Y314" s="503"/>
      <c r="Z314" s="503"/>
    </row>
    <row r="315" ht="12.75" customHeight="1">
      <c r="A315" s="503"/>
      <c r="B315" s="503"/>
      <c r="C315" s="503"/>
      <c r="D315" s="503"/>
      <c r="E315" s="503"/>
      <c r="F315" s="503"/>
      <c r="G315" s="503"/>
      <c r="H315" s="503"/>
      <c r="I315" s="503"/>
      <c r="J315" s="503"/>
      <c r="K315" s="503"/>
      <c r="L315" s="503"/>
      <c r="M315" s="503"/>
      <c r="N315" s="503"/>
      <c r="O315" s="503"/>
      <c r="P315" s="503"/>
      <c r="Q315" s="503"/>
      <c r="R315" s="503"/>
      <c r="S315" s="503"/>
      <c r="T315" s="503"/>
      <c r="U315" s="503"/>
      <c r="V315" s="503"/>
      <c r="W315" s="503"/>
      <c r="X315" s="503"/>
      <c r="Y315" s="503"/>
      <c r="Z315" s="503"/>
    </row>
    <row r="316" ht="12.75" customHeight="1">
      <c r="A316" s="503"/>
      <c r="B316" s="503"/>
      <c r="C316" s="503"/>
      <c r="D316" s="503"/>
      <c r="E316" s="503"/>
      <c r="F316" s="503"/>
      <c r="G316" s="503"/>
      <c r="H316" s="503"/>
      <c r="I316" s="503"/>
      <c r="J316" s="503"/>
      <c r="K316" s="503"/>
      <c r="L316" s="503"/>
      <c r="M316" s="503"/>
      <c r="N316" s="503"/>
      <c r="O316" s="503"/>
      <c r="P316" s="503"/>
      <c r="Q316" s="503"/>
      <c r="R316" s="503"/>
      <c r="S316" s="503"/>
      <c r="T316" s="503"/>
      <c r="U316" s="503"/>
      <c r="V316" s="503"/>
      <c r="W316" s="503"/>
      <c r="X316" s="503"/>
      <c r="Y316" s="503"/>
      <c r="Z316" s="503"/>
    </row>
    <row r="317" ht="12.75" customHeight="1">
      <c r="A317" s="503"/>
      <c r="B317" s="503"/>
      <c r="C317" s="503"/>
      <c r="D317" s="503"/>
      <c r="E317" s="503"/>
      <c r="F317" s="503"/>
      <c r="G317" s="503"/>
      <c r="H317" s="503"/>
      <c r="I317" s="503"/>
      <c r="J317" s="503"/>
      <c r="K317" s="503"/>
      <c r="L317" s="503"/>
      <c r="M317" s="503"/>
      <c r="N317" s="503"/>
      <c r="O317" s="503"/>
      <c r="P317" s="503"/>
      <c r="Q317" s="503"/>
      <c r="R317" s="503"/>
      <c r="S317" s="503"/>
      <c r="T317" s="503"/>
      <c r="U317" s="503"/>
      <c r="V317" s="503"/>
      <c r="W317" s="503"/>
      <c r="X317" s="503"/>
      <c r="Y317" s="503"/>
      <c r="Z317" s="503"/>
    </row>
    <row r="318" ht="12.75" customHeight="1">
      <c r="A318" s="503"/>
      <c r="B318" s="503"/>
      <c r="C318" s="503"/>
      <c r="D318" s="503"/>
      <c r="E318" s="503"/>
      <c r="F318" s="503"/>
      <c r="G318" s="503"/>
      <c r="H318" s="503"/>
      <c r="I318" s="503"/>
      <c r="J318" s="503"/>
      <c r="K318" s="503"/>
      <c r="L318" s="503"/>
      <c r="M318" s="503"/>
      <c r="N318" s="503"/>
      <c r="O318" s="503"/>
      <c r="P318" s="503"/>
      <c r="Q318" s="503"/>
      <c r="R318" s="503"/>
      <c r="S318" s="503"/>
      <c r="T318" s="503"/>
      <c r="U318" s="503"/>
      <c r="V318" s="503"/>
      <c r="W318" s="503"/>
      <c r="X318" s="503"/>
      <c r="Y318" s="503"/>
      <c r="Z318" s="503"/>
    </row>
    <row r="319" ht="12.75" customHeight="1">
      <c r="A319" s="503"/>
      <c r="B319" s="503"/>
      <c r="C319" s="503"/>
      <c r="D319" s="503"/>
      <c r="E319" s="503"/>
      <c r="F319" s="503"/>
      <c r="G319" s="503"/>
      <c r="H319" s="503"/>
      <c r="I319" s="503"/>
      <c r="J319" s="503"/>
      <c r="K319" s="503"/>
      <c r="L319" s="503"/>
      <c r="M319" s="503"/>
      <c r="N319" s="503"/>
      <c r="O319" s="503"/>
      <c r="P319" s="503"/>
      <c r="Q319" s="503"/>
      <c r="R319" s="503"/>
      <c r="S319" s="503"/>
      <c r="T319" s="503"/>
      <c r="U319" s="503"/>
      <c r="V319" s="503"/>
      <c r="W319" s="503"/>
      <c r="X319" s="503"/>
      <c r="Y319" s="503"/>
      <c r="Z319" s="503"/>
    </row>
    <row r="320" ht="12.75" customHeight="1">
      <c r="A320" s="503"/>
      <c r="B320" s="503"/>
      <c r="C320" s="503"/>
      <c r="D320" s="503"/>
      <c r="E320" s="503"/>
      <c r="F320" s="503"/>
      <c r="G320" s="503"/>
      <c r="H320" s="503"/>
      <c r="I320" s="503"/>
      <c r="J320" s="503"/>
      <c r="K320" s="503"/>
      <c r="L320" s="503"/>
      <c r="M320" s="503"/>
      <c r="N320" s="503"/>
      <c r="O320" s="503"/>
      <c r="P320" s="503"/>
      <c r="Q320" s="503"/>
      <c r="R320" s="503"/>
      <c r="S320" s="503"/>
      <c r="T320" s="503"/>
      <c r="U320" s="503"/>
      <c r="V320" s="503"/>
      <c r="W320" s="503"/>
      <c r="X320" s="503"/>
      <c r="Y320" s="503"/>
      <c r="Z320" s="503"/>
    </row>
    <row r="321" ht="12.75" customHeight="1">
      <c r="A321" s="503"/>
      <c r="B321" s="503"/>
      <c r="C321" s="503"/>
      <c r="D321" s="503"/>
      <c r="E321" s="503"/>
      <c r="F321" s="503"/>
      <c r="G321" s="503"/>
      <c r="H321" s="503"/>
      <c r="I321" s="503"/>
      <c r="J321" s="503"/>
      <c r="K321" s="503"/>
      <c r="L321" s="503"/>
      <c r="M321" s="503"/>
      <c r="N321" s="503"/>
      <c r="O321" s="503"/>
      <c r="P321" s="503"/>
      <c r="Q321" s="503"/>
      <c r="R321" s="503"/>
      <c r="S321" s="503"/>
      <c r="T321" s="503"/>
      <c r="U321" s="503"/>
      <c r="V321" s="503"/>
      <c r="W321" s="503"/>
      <c r="X321" s="503"/>
      <c r="Y321" s="503"/>
      <c r="Z321" s="503"/>
    </row>
    <row r="322" ht="12.75" customHeight="1">
      <c r="A322" s="503"/>
      <c r="B322" s="503"/>
      <c r="C322" s="503"/>
      <c r="D322" s="503"/>
      <c r="E322" s="503"/>
      <c r="F322" s="503"/>
      <c r="G322" s="503"/>
      <c r="H322" s="503"/>
      <c r="I322" s="503"/>
      <c r="J322" s="503"/>
      <c r="K322" s="503"/>
      <c r="L322" s="503"/>
      <c r="M322" s="503"/>
      <c r="N322" s="503"/>
      <c r="O322" s="503"/>
      <c r="P322" s="503"/>
      <c r="Q322" s="503"/>
      <c r="R322" s="503"/>
      <c r="S322" s="503"/>
      <c r="T322" s="503"/>
      <c r="U322" s="503"/>
      <c r="V322" s="503"/>
      <c r="W322" s="503"/>
      <c r="X322" s="503"/>
      <c r="Y322" s="503"/>
      <c r="Z322" s="503"/>
    </row>
    <row r="323" ht="12.75" customHeight="1">
      <c r="A323" s="503"/>
      <c r="B323" s="503"/>
      <c r="C323" s="503"/>
      <c r="D323" s="503"/>
      <c r="E323" s="503"/>
      <c r="F323" s="503"/>
      <c r="G323" s="503"/>
      <c r="H323" s="503"/>
      <c r="I323" s="503"/>
      <c r="J323" s="503"/>
      <c r="K323" s="503"/>
      <c r="L323" s="503"/>
      <c r="M323" s="503"/>
      <c r="N323" s="503"/>
      <c r="O323" s="503"/>
      <c r="P323" s="503"/>
      <c r="Q323" s="503"/>
      <c r="R323" s="503"/>
      <c r="S323" s="503"/>
      <c r="T323" s="503"/>
      <c r="U323" s="503"/>
      <c r="V323" s="503"/>
      <c r="W323" s="503"/>
      <c r="X323" s="503"/>
      <c r="Y323" s="503"/>
      <c r="Z323" s="503"/>
    </row>
    <row r="324" ht="12.75" customHeight="1">
      <c r="A324" s="503"/>
      <c r="B324" s="503"/>
      <c r="C324" s="503"/>
      <c r="D324" s="503"/>
      <c r="E324" s="503"/>
      <c r="F324" s="503"/>
      <c r="G324" s="503"/>
      <c r="H324" s="503"/>
      <c r="I324" s="503"/>
      <c r="J324" s="503"/>
      <c r="K324" s="503"/>
      <c r="L324" s="503"/>
      <c r="M324" s="503"/>
      <c r="N324" s="503"/>
      <c r="O324" s="503"/>
      <c r="P324" s="503"/>
      <c r="Q324" s="503"/>
      <c r="R324" s="503"/>
      <c r="S324" s="503"/>
      <c r="T324" s="503"/>
      <c r="U324" s="503"/>
      <c r="V324" s="503"/>
      <c r="W324" s="503"/>
      <c r="X324" s="503"/>
      <c r="Y324" s="503"/>
      <c r="Z324" s="503"/>
    </row>
    <row r="325" ht="12.75" customHeight="1">
      <c r="A325" s="503"/>
      <c r="B325" s="503"/>
      <c r="C325" s="503"/>
      <c r="D325" s="503"/>
      <c r="E325" s="503"/>
      <c r="F325" s="503"/>
      <c r="G325" s="503"/>
      <c r="H325" s="503"/>
      <c r="I325" s="503"/>
      <c r="J325" s="503"/>
      <c r="K325" s="503"/>
      <c r="L325" s="503"/>
      <c r="M325" s="503"/>
      <c r="N325" s="503"/>
      <c r="O325" s="503"/>
      <c r="P325" s="503"/>
      <c r="Q325" s="503"/>
      <c r="R325" s="503"/>
      <c r="S325" s="503"/>
      <c r="T325" s="503"/>
      <c r="U325" s="503"/>
      <c r="V325" s="503"/>
      <c r="W325" s="503"/>
      <c r="X325" s="503"/>
      <c r="Y325" s="503"/>
      <c r="Z325" s="503"/>
    </row>
    <row r="326" ht="12.75" customHeight="1">
      <c r="A326" s="503"/>
      <c r="B326" s="503"/>
      <c r="C326" s="503"/>
      <c r="D326" s="503"/>
      <c r="E326" s="503"/>
      <c r="F326" s="503"/>
      <c r="G326" s="503"/>
      <c r="H326" s="503"/>
      <c r="I326" s="503"/>
      <c r="J326" s="503"/>
      <c r="K326" s="503"/>
      <c r="L326" s="503"/>
      <c r="M326" s="503"/>
      <c r="N326" s="503"/>
      <c r="O326" s="503"/>
      <c r="P326" s="503"/>
      <c r="Q326" s="503"/>
      <c r="R326" s="503"/>
      <c r="S326" s="503"/>
      <c r="T326" s="503"/>
      <c r="U326" s="503"/>
      <c r="V326" s="503"/>
      <c r="W326" s="503"/>
      <c r="X326" s="503"/>
      <c r="Y326" s="503"/>
      <c r="Z326" s="503"/>
    </row>
    <row r="327" ht="12.75" customHeight="1">
      <c r="A327" s="503"/>
      <c r="B327" s="503"/>
      <c r="C327" s="503"/>
      <c r="D327" s="503"/>
      <c r="E327" s="503"/>
      <c r="F327" s="503"/>
      <c r="G327" s="503"/>
      <c r="H327" s="503"/>
      <c r="I327" s="503"/>
      <c r="J327" s="503"/>
      <c r="K327" s="503"/>
      <c r="L327" s="503"/>
      <c r="M327" s="503"/>
      <c r="N327" s="503"/>
      <c r="O327" s="503"/>
      <c r="P327" s="503"/>
      <c r="Q327" s="503"/>
      <c r="R327" s="503"/>
      <c r="S327" s="503"/>
      <c r="T327" s="503"/>
      <c r="U327" s="503"/>
      <c r="V327" s="503"/>
      <c r="W327" s="503"/>
      <c r="X327" s="503"/>
      <c r="Y327" s="503"/>
      <c r="Z327" s="503"/>
    </row>
    <row r="328" ht="12.75" customHeight="1">
      <c r="A328" s="503"/>
      <c r="B328" s="503"/>
      <c r="C328" s="503"/>
      <c r="D328" s="503"/>
      <c r="E328" s="503"/>
      <c r="F328" s="503"/>
      <c r="G328" s="503"/>
      <c r="H328" s="503"/>
      <c r="I328" s="503"/>
      <c r="J328" s="503"/>
      <c r="K328" s="503"/>
      <c r="L328" s="503"/>
      <c r="M328" s="503"/>
      <c r="N328" s="503"/>
      <c r="O328" s="503"/>
      <c r="P328" s="503"/>
      <c r="Q328" s="503"/>
      <c r="R328" s="503"/>
      <c r="S328" s="503"/>
      <c r="T328" s="503"/>
      <c r="U328" s="503"/>
      <c r="V328" s="503"/>
      <c r="W328" s="503"/>
      <c r="X328" s="503"/>
      <c r="Y328" s="503"/>
      <c r="Z328" s="503"/>
    </row>
    <row r="329" ht="12.75" customHeight="1">
      <c r="A329" s="503"/>
      <c r="B329" s="503"/>
      <c r="C329" s="503"/>
      <c r="D329" s="503"/>
      <c r="E329" s="503"/>
      <c r="F329" s="503"/>
      <c r="G329" s="503"/>
      <c r="H329" s="503"/>
      <c r="I329" s="503"/>
      <c r="J329" s="503"/>
      <c r="K329" s="503"/>
      <c r="L329" s="503"/>
      <c r="M329" s="503"/>
      <c r="N329" s="503"/>
      <c r="O329" s="503"/>
      <c r="P329" s="503"/>
      <c r="Q329" s="503"/>
      <c r="R329" s="503"/>
      <c r="S329" s="503"/>
      <c r="T329" s="503"/>
      <c r="U329" s="503"/>
      <c r="V329" s="503"/>
      <c r="W329" s="503"/>
      <c r="X329" s="503"/>
      <c r="Y329" s="503"/>
      <c r="Z329" s="503"/>
    </row>
    <row r="330" ht="12.75" customHeight="1">
      <c r="A330" s="503"/>
      <c r="B330" s="503"/>
      <c r="C330" s="503"/>
      <c r="D330" s="503"/>
      <c r="E330" s="503"/>
      <c r="F330" s="503"/>
      <c r="G330" s="503"/>
      <c r="H330" s="503"/>
      <c r="I330" s="503"/>
      <c r="J330" s="503"/>
      <c r="K330" s="503"/>
      <c r="L330" s="503"/>
      <c r="M330" s="503"/>
      <c r="N330" s="503"/>
      <c r="O330" s="503"/>
      <c r="P330" s="503"/>
      <c r="Q330" s="503"/>
      <c r="R330" s="503"/>
      <c r="S330" s="503"/>
      <c r="T330" s="503"/>
      <c r="U330" s="503"/>
      <c r="V330" s="503"/>
      <c r="W330" s="503"/>
      <c r="X330" s="503"/>
      <c r="Y330" s="503"/>
      <c r="Z330" s="503"/>
    </row>
    <row r="331" ht="12.75" customHeight="1">
      <c r="A331" s="503"/>
      <c r="B331" s="503"/>
      <c r="C331" s="503"/>
      <c r="D331" s="503"/>
      <c r="E331" s="503"/>
      <c r="F331" s="503"/>
      <c r="G331" s="503"/>
      <c r="H331" s="503"/>
      <c r="I331" s="503"/>
      <c r="J331" s="503"/>
      <c r="K331" s="503"/>
      <c r="L331" s="503"/>
      <c r="M331" s="503"/>
      <c r="N331" s="503"/>
      <c r="O331" s="503"/>
      <c r="P331" s="503"/>
      <c r="Q331" s="503"/>
      <c r="R331" s="503"/>
      <c r="S331" s="503"/>
      <c r="T331" s="503"/>
      <c r="U331" s="503"/>
      <c r="V331" s="503"/>
      <c r="W331" s="503"/>
      <c r="X331" s="503"/>
      <c r="Y331" s="503"/>
      <c r="Z331" s="503"/>
    </row>
    <row r="332" ht="12.75" customHeight="1">
      <c r="A332" s="503"/>
      <c r="B332" s="503"/>
      <c r="C332" s="503"/>
      <c r="D332" s="503"/>
      <c r="E332" s="503"/>
      <c r="F332" s="503"/>
      <c r="G332" s="503"/>
      <c r="H332" s="503"/>
      <c r="I332" s="503"/>
      <c r="J332" s="503"/>
      <c r="K332" s="503"/>
      <c r="L332" s="503"/>
      <c r="M332" s="503"/>
      <c r="N332" s="503"/>
      <c r="O332" s="503"/>
      <c r="P332" s="503"/>
      <c r="Q332" s="503"/>
      <c r="R332" s="503"/>
      <c r="S332" s="503"/>
      <c r="T332" s="503"/>
      <c r="U332" s="503"/>
      <c r="V332" s="503"/>
      <c r="W332" s="503"/>
      <c r="X332" s="503"/>
      <c r="Y332" s="503"/>
      <c r="Z332" s="503"/>
    </row>
    <row r="333" ht="12.75" customHeight="1">
      <c r="A333" s="503"/>
      <c r="B333" s="503"/>
      <c r="C333" s="503"/>
      <c r="D333" s="503"/>
      <c r="E333" s="503"/>
      <c r="F333" s="503"/>
      <c r="G333" s="503"/>
      <c r="H333" s="503"/>
      <c r="I333" s="503"/>
      <c r="J333" s="503"/>
      <c r="K333" s="503"/>
      <c r="L333" s="503"/>
      <c r="M333" s="503"/>
      <c r="N333" s="503"/>
      <c r="O333" s="503"/>
      <c r="P333" s="503"/>
      <c r="Q333" s="503"/>
      <c r="R333" s="503"/>
      <c r="S333" s="503"/>
      <c r="T333" s="503"/>
      <c r="U333" s="503"/>
      <c r="V333" s="503"/>
      <c r="W333" s="503"/>
      <c r="X333" s="503"/>
      <c r="Y333" s="503"/>
      <c r="Z333" s="503"/>
    </row>
    <row r="334" ht="12.75" customHeight="1">
      <c r="A334" s="503"/>
      <c r="B334" s="503"/>
      <c r="C334" s="503"/>
      <c r="D334" s="503"/>
      <c r="E334" s="503"/>
      <c r="F334" s="503"/>
      <c r="G334" s="503"/>
      <c r="H334" s="503"/>
      <c r="I334" s="503"/>
      <c r="J334" s="503"/>
      <c r="K334" s="503"/>
      <c r="L334" s="503"/>
      <c r="M334" s="503"/>
      <c r="N334" s="503"/>
      <c r="O334" s="503"/>
      <c r="P334" s="503"/>
      <c r="Q334" s="503"/>
      <c r="R334" s="503"/>
      <c r="S334" s="503"/>
      <c r="T334" s="503"/>
      <c r="U334" s="503"/>
      <c r="V334" s="503"/>
      <c r="W334" s="503"/>
      <c r="X334" s="503"/>
      <c r="Y334" s="503"/>
      <c r="Z334" s="503"/>
    </row>
    <row r="335" ht="12.75" customHeight="1">
      <c r="A335" s="503"/>
      <c r="B335" s="503"/>
      <c r="C335" s="503"/>
      <c r="D335" s="503"/>
      <c r="E335" s="503"/>
      <c r="F335" s="503"/>
      <c r="G335" s="503"/>
      <c r="H335" s="503"/>
      <c r="I335" s="503"/>
      <c r="J335" s="503"/>
      <c r="K335" s="503"/>
      <c r="L335" s="503"/>
      <c r="M335" s="503"/>
      <c r="N335" s="503"/>
      <c r="O335" s="503"/>
      <c r="P335" s="503"/>
      <c r="Q335" s="503"/>
      <c r="R335" s="503"/>
      <c r="S335" s="503"/>
      <c r="T335" s="503"/>
      <c r="U335" s="503"/>
      <c r="V335" s="503"/>
      <c r="W335" s="503"/>
      <c r="X335" s="503"/>
      <c r="Y335" s="503"/>
      <c r="Z335" s="503"/>
    </row>
    <row r="336" ht="12.75" customHeight="1">
      <c r="A336" s="503"/>
      <c r="B336" s="503"/>
      <c r="C336" s="503"/>
      <c r="D336" s="503"/>
      <c r="E336" s="503"/>
      <c r="F336" s="503"/>
      <c r="G336" s="503"/>
      <c r="H336" s="503"/>
      <c r="I336" s="503"/>
      <c r="J336" s="503"/>
      <c r="K336" s="503"/>
      <c r="L336" s="503"/>
      <c r="M336" s="503"/>
      <c r="N336" s="503"/>
      <c r="O336" s="503"/>
      <c r="P336" s="503"/>
      <c r="Q336" s="503"/>
      <c r="R336" s="503"/>
      <c r="S336" s="503"/>
      <c r="T336" s="503"/>
      <c r="U336" s="503"/>
      <c r="V336" s="503"/>
      <c r="W336" s="503"/>
      <c r="X336" s="503"/>
      <c r="Y336" s="503"/>
      <c r="Z336" s="503"/>
    </row>
    <row r="337" ht="12.75" customHeight="1">
      <c r="A337" s="503"/>
      <c r="B337" s="503"/>
      <c r="C337" s="503"/>
      <c r="D337" s="503"/>
      <c r="E337" s="503"/>
      <c r="F337" s="503"/>
      <c r="G337" s="503"/>
      <c r="H337" s="503"/>
      <c r="I337" s="503"/>
      <c r="J337" s="503"/>
      <c r="K337" s="503"/>
      <c r="L337" s="503"/>
      <c r="M337" s="503"/>
      <c r="N337" s="503"/>
      <c r="O337" s="503"/>
      <c r="P337" s="503"/>
      <c r="Q337" s="503"/>
      <c r="R337" s="503"/>
      <c r="S337" s="503"/>
      <c r="T337" s="503"/>
      <c r="U337" s="503"/>
      <c r="V337" s="503"/>
      <c r="W337" s="503"/>
      <c r="X337" s="503"/>
      <c r="Y337" s="503"/>
      <c r="Z337" s="503"/>
    </row>
    <row r="338" ht="12.75" customHeight="1">
      <c r="A338" s="503"/>
      <c r="B338" s="503"/>
      <c r="C338" s="503"/>
      <c r="D338" s="503"/>
      <c r="E338" s="503"/>
      <c r="F338" s="503"/>
      <c r="G338" s="503"/>
      <c r="H338" s="503"/>
      <c r="I338" s="503"/>
      <c r="J338" s="503"/>
      <c r="K338" s="503"/>
      <c r="L338" s="503"/>
      <c r="M338" s="503"/>
      <c r="N338" s="503"/>
      <c r="O338" s="503"/>
      <c r="P338" s="503"/>
      <c r="Q338" s="503"/>
      <c r="R338" s="503"/>
      <c r="S338" s="503"/>
      <c r="T338" s="503"/>
      <c r="U338" s="503"/>
      <c r="V338" s="503"/>
      <c r="W338" s="503"/>
      <c r="X338" s="503"/>
      <c r="Y338" s="503"/>
      <c r="Z338" s="503"/>
    </row>
    <row r="339" ht="12.75" customHeight="1">
      <c r="A339" s="503"/>
      <c r="B339" s="503"/>
      <c r="C339" s="503"/>
      <c r="D339" s="503"/>
      <c r="E339" s="503"/>
      <c r="F339" s="503"/>
      <c r="G339" s="503"/>
      <c r="H339" s="503"/>
      <c r="I339" s="503"/>
      <c r="J339" s="503"/>
      <c r="K339" s="503"/>
      <c r="L339" s="503"/>
      <c r="M339" s="503"/>
      <c r="N339" s="503"/>
      <c r="O339" s="503"/>
      <c r="P339" s="503"/>
      <c r="Q339" s="503"/>
      <c r="R339" s="503"/>
      <c r="S339" s="503"/>
      <c r="T339" s="503"/>
      <c r="U339" s="503"/>
      <c r="V339" s="503"/>
      <c r="W339" s="503"/>
      <c r="X339" s="503"/>
      <c r="Y339" s="503"/>
      <c r="Z339" s="503"/>
    </row>
    <row r="340" ht="12.75" customHeight="1">
      <c r="A340" s="503"/>
      <c r="B340" s="503"/>
      <c r="C340" s="503"/>
      <c r="D340" s="503"/>
      <c r="E340" s="503"/>
      <c r="F340" s="503"/>
      <c r="G340" s="503"/>
      <c r="H340" s="503"/>
      <c r="I340" s="503"/>
      <c r="J340" s="503"/>
      <c r="K340" s="503"/>
      <c r="L340" s="503"/>
      <c r="M340" s="503"/>
      <c r="N340" s="503"/>
      <c r="O340" s="503"/>
      <c r="P340" s="503"/>
      <c r="Q340" s="503"/>
      <c r="R340" s="503"/>
      <c r="S340" s="503"/>
      <c r="T340" s="503"/>
      <c r="U340" s="503"/>
      <c r="V340" s="503"/>
      <c r="W340" s="503"/>
      <c r="X340" s="503"/>
      <c r="Y340" s="503"/>
      <c r="Z340" s="503"/>
    </row>
    <row r="341" ht="12.75" customHeight="1">
      <c r="A341" s="503"/>
      <c r="B341" s="503"/>
      <c r="C341" s="503"/>
      <c r="D341" s="503"/>
      <c r="E341" s="503"/>
      <c r="F341" s="503"/>
      <c r="G341" s="503"/>
      <c r="H341" s="503"/>
      <c r="I341" s="503"/>
      <c r="J341" s="503"/>
      <c r="K341" s="503"/>
      <c r="L341" s="503"/>
      <c r="M341" s="503"/>
      <c r="N341" s="503"/>
      <c r="O341" s="503"/>
      <c r="P341" s="503"/>
      <c r="Q341" s="503"/>
      <c r="R341" s="503"/>
      <c r="S341" s="503"/>
      <c r="T341" s="503"/>
      <c r="U341" s="503"/>
      <c r="V341" s="503"/>
      <c r="W341" s="503"/>
      <c r="X341" s="503"/>
      <c r="Y341" s="503"/>
      <c r="Z341" s="503"/>
    </row>
    <row r="342" ht="12.75" customHeight="1">
      <c r="A342" s="503"/>
      <c r="B342" s="503"/>
      <c r="C342" s="503"/>
      <c r="D342" s="503"/>
      <c r="E342" s="503"/>
      <c r="F342" s="503"/>
      <c r="G342" s="503"/>
      <c r="H342" s="503"/>
      <c r="I342" s="503"/>
      <c r="J342" s="503"/>
      <c r="K342" s="503"/>
      <c r="L342" s="503"/>
      <c r="M342" s="503"/>
      <c r="N342" s="503"/>
      <c r="O342" s="503"/>
      <c r="P342" s="503"/>
      <c r="Q342" s="503"/>
      <c r="R342" s="503"/>
      <c r="S342" s="503"/>
      <c r="T342" s="503"/>
      <c r="U342" s="503"/>
      <c r="V342" s="503"/>
      <c r="W342" s="503"/>
      <c r="X342" s="503"/>
      <c r="Y342" s="503"/>
      <c r="Z342" s="503"/>
    </row>
    <row r="343" ht="12.75" customHeight="1">
      <c r="A343" s="503"/>
      <c r="B343" s="503"/>
      <c r="C343" s="503"/>
      <c r="D343" s="503"/>
      <c r="E343" s="503"/>
      <c r="F343" s="503"/>
      <c r="G343" s="503"/>
      <c r="H343" s="503"/>
      <c r="I343" s="503"/>
      <c r="J343" s="503"/>
      <c r="K343" s="503"/>
      <c r="L343" s="503"/>
      <c r="M343" s="503"/>
      <c r="N343" s="503"/>
      <c r="O343" s="503"/>
      <c r="P343" s="503"/>
      <c r="Q343" s="503"/>
      <c r="R343" s="503"/>
      <c r="S343" s="503"/>
      <c r="T343" s="503"/>
      <c r="U343" s="503"/>
      <c r="V343" s="503"/>
      <c r="W343" s="503"/>
      <c r="X343" s="503"/>
      <c r="Y343" s="503"/>
      <c r="Z343" s="503"/>
    </row>
    <row r="344" ht="12.75" customHeight="1">
      <c r="A344" s="503"/>
      <c r="B344" s="503"/>
      <c r="C344" s="503"/>
      <c r="D344" s="503"/>
      <c r="E344" s="503"/>
      <c r="F344" s="503"/>
      <c r="G344" s="503"/>
      <c r="H344" s="503"/>
      <c r="I344" s="503"/>
      <c r="J344" s="503"/>
      <c r="K344" s="503"/>
      <c r="L344" s="503"/>
      <c r="M344" s="503"/>
      <c r="N344" s="503"/>
      <c r="O344" s="503"/>
      <c r="P344" s="503"/>
      <c r="Q344" s="503"/>
      <c r="R344" s="503"/>
      <c r="S344" s="503"/>
      <c r="T344" s="503"/>
      <c r="U344" s="503"/>
      <c r="V344" s="503"/>
      <c r="W344" s="503"/>
      <c r="X344" s="503"/>
      <c r="Y344" s="503"/>
      <c r="Z344" s="503"/>
    </row>
    <row r="345" ht="12.75" customHeight="1">
      <c r="A345" s="503"/>
      <c r="B345" s="503"/>
      <c r="C345" s="503"/>
      <c r="D345" s="503"/>
      <c r="E345" s="503"/>
      <c r="F345" s="503"/>
      <c r="G345" s="503"/>
      <c r="H345" s="503"/>
      <c r="I345" s="503"/>
      <c r="J345" s="503"/>
      <c r="K345" s="503"/>
      <c r="L345" s="503"/>
      <c r="M345" s="503"/>
      <c r="N345" s="503"/>
      <c r="O345" s="503"/>
      <c r="P345" s="503"/>
      <c r="Q345" s="503"/>
      <c r="R345" s="503"/>
      <c r="S345" s="503"/>
      <c r="T345" s="503"/>
      <c r="U345" s="503"/>
      <c r="V345" s="503"/>
      <c r="W345" s="503"/>
      <c r="X345" s="503"/>
      <c r="Y345" s="503"/>
      <c r="Z345" s="503"/>
    </row>
    <row r="346" ht="12.75" customHeight="1">
      <c r="A346" s="503"/>
      <c r="B346" s="503"/>
      <c r="C346" s="503"/>
      <c r="D346" s="503"/>
      <c r="E346" s="503"/>
      <c r="F346" s="503"/>
      <c r="G346" s="503"/>
      <c r="H346" s="503"/>
      <c r="I346" s="503"/>
      <c r="J346" s="503"/>
      <c r="K346" s="503"/>
      <c r="L346" s="503"/>
      <c r="M346" s="503"/>
      <c r="N346" s="503"/>
      <c r="O346" s="503"/>
      <c r="P346" s="503"/>
      <c r="Q346" s="503"/>
      <c r="R346" s="503"/>
      <c r="S346" s="503"/>
      <c r="T346" s="503"/>
      <c r="U346" s="503"/>
      <c r="V346" s="503"/>
      <c r="W346" s="503"/>
      <c r="X346" s="503"/>
      <c r="Y346" s="503"/>
      <c r="Z346" s="503"/>
    </row>
    <row r="347" ht="12.75" customHeight="1">
      <c r="A347" s="503"/>
      <c r="B347" s="503"/>
      <c r="C347" s="503"/>
      <c r="D347" s="503"/>
      <c r="E347" s="503"/>
      <c r="F347" s="503"/>
      <c r="G347" s="503"/>
      <c r="H347" s="503"/>
      <c r="I347" s="503"/>
      <c r="J347" s="503"/>
      <c r="K347" s="503"/>
      <c r="L347" s="503"/>
      <c r="M347" s="503"/>
      <c r="N347" s="503"/>
      <c r="O347" s="503"/>
      <c r="P347" s="503"/>
      <c r="Q347" s="503"/>
      <c r="R347" s="503"/>
      <c r="S347" s="503"/>
      <c r="T347" s="503"/>
      <c r="U347" s="503"/>
      <c r="V347" s="503"/>
      <c r="W347" s="503"/>
      <c r="X347" s="503"/>
      <c r="Y347" s="503"/>
      <c r="Z347" s="503"/>
    </row>
    <row r="348" ht="12.75" customHeight="1">
      <c r="A348" s="503"/>
      <c r="B348" s="503"/>
      <c r="C348" s="503"/>
      <c r="D348" s="503"/>
      <c r="E348" s="503"/>
      <c r="F348" s="503"/>
      <c r="G348" s="503"/>
      <c r="H348" s="503"/>
      <c r="I348" s="503"/>
      <c r="J348" s="503"/>
      <c r="K348" s="503"/>
      <c r="L348" s="503"/>
      <c r="M348" s="503"/>
      <c r="N348" s="503"/>
      <c r="O348" s="503"/>
      <c r="P348" s="503"/>
      <c r="Q348" s="503"/>
      <c r="R348" s="503"/>
      <c r="S348" s="503"/>
      <c r="T348" s="503"/>
      <c r="U348" s="503"/>
      <c r="V348" s="503"/>
      <c r="W348" s="503"/>
      <c r="X348" s="503"/>
      <c r="Y348" s="503"/>
      <c r="Z348" s="503"/>
    </row>
    <row r="349" ht="12.75" customHeight="1">
      <c r="A349" s="503"/>
      <c r="B349" s="503"/>
      <c r="C349" s="503"/>
      <c r="D349" s="503"/>
      <c r="E349" s="503"/>
      <c r="F349" s="503"/>
      <c r="G349" s="503"/>
      <c r="H349" s="503"/>
      <c r="I349" s="503"/>
      <c r="J349" s="503"/>
      <c r="K349" s="503"/>
      <c r="L349" s="503"/>
      <c r="M349" s="503"/>
      <c r="N349" s="503"/>
      <c r="O349" s="503"/>
      <c r="P349" s="503"/>
      <c r="Q349" s="503"/>
      <c r="R349" s="503"/>
      <c r="S349" s="503"/>
      <c r="T349" s="503"/>
      <c r="U349" s="503"/>
      <c r="V349" s="503"/>
      <c r="W349" s="503"/>
      <c r="X349" s="503"/>
      <c r="Y349" s="503"/>
      <c r="Z349" s="503"/>
    </row>
    <row r="350" ht="12.75" customHeight="1">
      <c r="A350" s="503"/>
      <c r="B350" s="503"/>
      <c r="C350" s="503"/>
      <c r="D350" s="503"/>
      <c r="E350" s="503"/>
      <c r="F350" s="503"/>
      <c r="G350" s="503"/>
      <c r="H350" s="503"/>
      <c r="I350" s="503"/>
      <c r="J350" s="503"/>
      <c r="K350" s="503"/>
      <c r="L350" s="503"/>
      <c r="M350" s="503"/>
      <c r="N350" s="503"/>
      <c r="O350" s="503"/>
      <c r="P350" s="503"/>
      <c r="Q350" s="503"/>
      <c r="R350" s="503"/>
      <c r="S350" s="503"/>
      <c r="T350" s="503"/>
      <c r="U350" s="503"/>
      <c r="V350" s="503"/>
      <c r="W350" s="503"/>
      <c r="X350" s="503"/>
      <c r="Y350" s="503"/>
      <c r="Z350" s="503"/>
    </row>
    <row r="351" ht="12.75" customHeight="1">
      <c r="A351" s="503"/>
      <c r="B351" s="503"/>
      <c r="C351" s="503"/>
      <c r="D351" s="503"/>
      <c r="E351" s="503"/>
      <c r="F351" s="503"/>
      <c r="G351" s="503"/>
      <c r="H351" s="503"/>
      <c r="I351" s="503"/>
      <c r="J351" s="503"/>
      <c r="K351" s="503"/>
      <c r="L351" s="503"/>
      <c r="M351" s="503"/>
      <c r="N351" s="503"/>
      <c r="O351" s="503"/>
      <c r="P351" s="503"/>
      <c r="Q351" s="503"/>
      <c r="R351" s="503"/>
      <c r="S351" s="503"/>
      <c r="T351" s="503"/>
      <c r="U351" s="503"/>
      <c r="V351" s="503"/>
      <c r="W351" s="503"/>
      <c r="X351" s="503"/>
      <c r="Y351" s="503"/>
      <c r="Z351" s="503"/>
    </row>
    <row r="352" ht="12.75" customHeight="1">
      <c r="A352" s="503"/>
      <c r="B352" s="503"/>
      <c r="C352" s="503"/>
      <c r="D352" s="503"/>
      <c r="E352" s="503"/>
      <c r="F352" s="503"/>
      <c r="G352" s="503"/>
      <c r="H352" s="503"/>
      <c r="I352" s="503"/>
      <c r="J352" s="503"/>
      <c r="K352" s="503"/>
      <c r="L352" s="503"/>
      <c r="M352" s="503"/>
      <c r="N352" s="503"/>
      <c r="O352" s="503"/>
      <c r="P352" s="503"/>
      <c r="Q352" s="503"/>
      <c r="R352" s="503"/>
      <c r="S352" s="503"/>
      <c r="T352" s="503"/>
      <c r="U352" s="503"/>
      <c r="V352" s="503"/>
      <c r="W352" s="503"/>
      <c r="X352" s="503"/>
      <c r="Y352" s="503"/>
      <c r="Z352" s="503"/>
    </row>
    <row r="353" ht="12.75" customHeight="1">
      <c r="A353" s="503"/>
      <c r="B353" s="503"/>
      <c r="C353" s="503"/>
      <c r="D353" s="503"/>
      <c r="E353" s="503"/>
      <c r="F353" s="503"/>
      <c r="G353" s="503"/>
      <c r="H353" s="503"/>
      <c r="I353" s="503"/>
      <c r="J353" s="503"/>
      <c r="K353" s="503"/>
      <c r="L353" s="503"/>
      <c r="M353" s="503"/>
      <c r="N353" s="503"/>
      <c r="O353" s="503"/>
      <c r="P353" s="503"/>
      <c r="Q353" s="503"/>
      <c r="R353" s="503"/>
      <c r="S353" s="503"/>
      <c r="T353" s="503"/>
      <c r="U353" s="503"/>
      <c r="V353" s="503"/>
      <c r="W353" s="503"/>
      <c r="X353" s="503"/>
      <c r="Y353" s="503"/>
      <c r="Z353" s="503"/>
    </row>
    <row r="354" ht="12.75" customHeight="1">
      <c r="A354" s="503"/>
      <c r="B354" s="503"/>
      <c r="C354" s="503"/>
      <c r="D354" s="503"/>
      <c r="E354" s="503"/>
      <c r="F354" s="503"/>
      <c r="G354" s="503"/>
      <c r="H354" s="503"/>
      <c r="I354" s="503"/>
      <c r="J354" s="503"/>
      <c r="K354" s="503"/>
      <c r="L354" s="503"/>
      <c r="M354" s="503"/>
      <c r="N354" s="503"/>
      <c r="O354" s="503"/>
      <c r="P354" s="503"/>
      <c r="Q354" s="503"/>
      <c r="R354" s="503"/>
      <c r="S354" s="503"/>
      <c r="T354" s="503"/>
      <c r="U354" s="503"/>
      <c r="V354" s="503"/>
      <c r="W354" s="503"/>
      <c r="X354" s="503"/>
      <c r="Y354" s="503"/>
      <c r="Z354" s="503"/>
    </row>
    <row r="355" ht="12.75" customHeight="1">
      <c r="A355" s="503"/>
      <c r="B355" s="503"/>
      <c r="C355" s="503"/>
      <c r="D355" s="503"/>
      <c r="E355" s="503"/>
      <c r="F355" s="503"/>
      <c r="G355" s="503"/>
      <c r="H355" s="503"/>
      <c r="I355" s="503"/>
      <c r="J355" s="503"/>
      <c r="K355" s="503"/>
      <c r="L355" s="503"/>
      <c r="M355" s="503"/>
      <c r="N355" s="503"/>
      <c r="O355" s="503"/>
      <c r="P355" s="503"/>
      <c r="Q355" s="503"/>
      <c r="R355" s="503"/>
      <c r="S355" s="503"/>
      <c r="T355" s="503"/>
      <c r="U355" s="503"/>
      <c r="V355" s="503"/>
      <c r="W355" s="503"/>
      <c r="X355" s="503"/>
      <c r="Y355" s="503"/>
      <c r="Z355" s="503"/>
    </row>
    <row r="356" ht="12.75" customHeight="1">
      <c r="A356" s="503"/>
      <c r="B356" s="503"/>
      <c r="C356" s="503"/>
      <c r="D356" s="503"/>
      <c r="E356" s="503"/>
      <c r="F356" s="503"/>
      <c r="G356" s="503"/>
      <c r="H356" s="503"/>
      <c r="I356" s="503"/>
      <c r="J356" s="503"/>
      <c r="K356" s="503"/>
      <c r="L356" s="503"/>
      <c r="M356" s="503"/>
      <c r="N356" s="503"/>
      <c r="O356" s="503"/>
      <c r="P356" s="503"/>
      <c r="Q356" s="503"/>
      <c r="R356" s="503"/>
      <c r="S356" s="503"/>
      <c r="T356" s="503"/>
      <c r="U356" s="503"/>
      <c r="V356" s="503"/>
      <c r="W356" s="503"/>
      <c r="X356" s="503"/>
      <c r="Y356" s="503"/>
      <c r="Z356" s="503"/>
    </row>
    <row r="357" ht="12.75" customHeight="1">
      <c r="A357" s="503"/>
      <c r="B357" s="503"/>
      <c r="C357" s="503"/>
      <c r="D357" s="503"/>
      <c r="E357" s="503"/>
      <c r="F357" s="503"/>
      <c r="G357" s="503"/>
      <c r="H357" s="503"/>
      <c r="I357" s="503"/>
      <c r="J357" s="503"/>
      <c r="K357" s="503"/>
      <c r="L357" s="503"/>
      <c r="M357" s="503"/>
      <c r="N357" s="503"/>
      <c r="O357" s="503"/>
      <c r="P357" s="503"/>
      <c r="Q357" s="503"/>
      <c r="R357" s="503"/>
      <c r="S357" s="503"/>
      <c r="T357" s="503"/>
      <c r="U357" s="503"/>
      <c r="V357" s="503"/>
      <c r="W357" s="503"/>
      <c r="X357" s="503"/>
      <c r="Y357" s="503"/>
      <c r="Z357" s="503"/>
    </row>
    <row r="358" ht="12.75" customHeight="1">
      <c r="A358" s="503"/>
      <c r="B358" s="503"/>
      <c r="C358" s="503"/>
      <c r="D358" s="503"/>
      <c r="E358" s="503"/>
      <c r="F358" s="503"/>
      <c r="G358" s="503"/>
      <c r="H358" s="503"/>
      <c r="I358" s="503"/>
      <c r="J358" s="503"/>
      <c r="K358" s="503"/>
      <c r="L358" s="503"/>
      <c r="M358" s="503"/>
      <c r="N358" s="503"/>
      <c r="O358" s="503"/>
      <c r="P358" s="503"/>
      <c r="Q358" s="503"/>
      <c r="R358" s="503"/>
      <c r="S358" s="503"/>
      <c r="T358" s="503"/>
      <c r="U358" s="503"/>
      <c r="V358" s="503"/>
      <c r="W358" s="503"/>
      <c r="X358" s="503"/>
      <c r="Y358" s="503"/>
      <c r="Z358" s="503"/>
    </row>
    <row r="359" ht="12.75" customHeight="1">
      <c r="A359" s="503"/>
      <c r="B359" s="503"/>
      <c r="C359" s="503"/>
      <c r="D359" s="503"/>
      <c r="E359" s="503"/>
      <c r="F359" s="503"/>
      <c r="G359" s="503"/>
      <c r="H359" s="503"/>
      <c r="I359" s="503"/>
      <c r="J359" s="503"/>
      <c r="K359" s="503"/>
      <c r="L359" s="503"/>
      <c r="M359" s="503"/>
      <c r="N359" s="503"/>
      <c r="O359" s="503"/>
      <c r="P359" s="503"/>
      <c r="Q359" s="503"/>
      <c r="R359" s="503"/>
      <c r="S359" s="503"/>
      <c r="T359" s="503"/>
      <c r="U359" s="503"/>
      <c r="V359" s="503"/>
      <c r="W359" s="503"/>
      <c r="X359" s="503"/>
      <c r="Y359" s="503"/>
      <c r="Z359" s="503"/>
    </row>
    <row r="360" ht="12.75" customHeight="1">
      <c r="A360" s="503"/>
      <c r="B360" s="503"/>
      <c r="C360" s="503"/>
      <c r="D360" s="503"/>
      <c r="E360" s="503"/>
      <c r="F360" s="503"/>
      <c r="G360" s="503"/>
      <c r="H360" s="503"/>
      <c r="I360" s="503"/>
      <c r="J360" s="503"/>
      <c r="K360" s="503"/>
      <c r="L360" s="503"/>
      <c r="M360" s="503"/>
      <c r="N360" s="503"/>
      <c r="O360" s="503"/>
      <c r="P360" s="503"/>
      <c r="Q360" s="503"/>
      <c r="R360" s="503"/>
      <c r="S360" s="503"/>
      <c r="T360" s="503"/>
      <c r="U360" s="503"/>
      <c r="V360" s="503"/>
      <c r="W360" s="503"/>
      <c r="X360" s="503"/>
      <c r="Y360" s="503"/>
      <c r="Z360" s="503"/>
    </row>
    <row r="361" ht="12.75" customHeight="1">
      <c r="A361" s="503"/>
      <c r="B361" s="503"/>
      <c r="C361" s="503"/>
      <c r="D361" s="503"/>
      <c r="E361" s="503"/>
      <c r="F361" s="503"/>
      <c r="G361" s="503"/>
      <c r="H361" s="503"/>
      <c r="I361" s="503"/>
      <c r="J361" s="503"/>
      <c r="K361" s="503"/>
      <c r="L361" s="503"/>
      <c r="M361" s="503"/>
      <c r="N361" s="503"/>
      <c r="O361" s="503"/>
      <c r="P361" s="503"/>
      <c r="Q361" s="503"/>
      <c r="R361" s="503"/>
      <c r="S361" s="503"/>
      <c r="T361" s="503"/>
      <c r="U361" s="503"/>
      <c r="V361" s="503"/>
      <c r="W361" s="503"/>
      <c r="X361" s="503"/>
      <c r="Y361" s="503"/>
      <c r="Z361" s="503"/>
    </row>
    <row r="362" ht="12.75" customHeight="1">
      <c r="A362" s="503"/>
      <c r="B362" s="503"/>
      <c r="C362" s="503"/>
      <c r="D362" s="503"/>
      <c r="E362" s="503"/>
      <c r="F362" s="503"/>
      <c r="G362" s="503"/>
      <c r="H362" s="503"/>
      <c r="I362" s="503"/>
      <c r="J362" s="503"/>
      <c r="K362" s="503"/>
      <c r="L362" s="503"/>
      <c r="M362" s="503"/>
      <c r="N362" s="503"/>
      <c r="O362" s="503"/>
      <c r="P362" s="503"/>
      <c r="Q362" s="503"/>
      <c r="R362" s="503"/>
      <c r="S362" s="503"/>
      <c r="T362" s="503"/>
      <c r="U362" s="503"/>
      <c r="V362" s="503"/>
      <c r="W362" s="503"/>
      <c r="X362" s="503"/>
      <c r="Y362" s="503"/>
      <c r="Z362" s="503"/>
    </row>
    <row r="363" ht="12.75" customHeight="1">
      <c r="A363" s="503"/>
      <c r="B363" s="503"/>
      <c r="C363" s="503"/>
      <c r="D363" s="503"/>
      <c r="E363" s="503"/>
      <c r="F363" s="503"/>
      <c r="G363" s="503"/>
      <c r="H363" s="503"/>
      <c r="I363" s="503"/>
      <c r="J363" s="503"/>
      <c r="K363" s="503"/>
      <c r="L363" s="503"/>
      <c r="M363" s="503"/>
      <c r="N363" s="503"/>
      <c r="O363" s="503"/>
      <c r="P363" s="503"/>
      <c r="Q363" s="503"/>
      <c r="R363" s="503"/>
      <c r="S363" s="503"/>
      <c r="T363" s="503"/>
      <c r="U363" s="503"/>
      <c r="V363" s="503"/>
      <c r="W363" s="503"/>
      <c r="X363" s="503"/>
      <c r="Y363" s="503"/>
      <c r="Z363" s="503"/>
    </row>
    <row r="364" ht="12.75" customHeight="1">
      <c r="A364" s="503"/>
      <c r="B364" s="503"/>
      <c r="C364" s="503"/>
      <c r="D364" s="503"/>
      <c r="E364" s="503"/>
      <c r="F364" s="503"/>
      <c r="G364" s="503"/>
      <c r="H364" s="503"/>
      <c r="I364" s="503"/>
      <c r="J364" s="503"/>
      <c r="K364" s="503"/>
      <c r="L364" s="503"/>
      <c r="M364" s="503"/>
      <c r="N364" s="503"/>
      <c r="O364" s="503"/>
      <c r="P364" s="503"/>
      <c r="Q364" s="503"/>
      <c r="R364" s="503"/>
      <c r="S364" s="503"/>
      <c r="T364" s="503"/>
      <c r="U364" s="503"/>
      <c r="V364" s="503"/>
      <c r="W364" s="503"/>
      <c r="X364" s="503"/>
      <c r="Y364" s="503"/>
      <c r="Z364" s="503"/>
    </row>
    <row r="365" ht="12.75" customHeight="1">
      <c r="A365" s="503"/>
      <c r="B365" s="503"/>
      <c r="C365" s="503"/>
      <c r="D365" s="503"/>
      <c r="E365" s="503"/>
      <c r="F365" s="503"/>
      <c r="G365" s="503"/>
      <c r="H365" s="503"/>
      <c r="I365" s="503"/>
      <c r="J365" s="503"/>
      <c r="K365" s="503"/>
      <c r="L365" s="503"/>
      <c r="M365" s="503"/>
      <c r="N365" s="503"/>
      <c r="O365" s="503"/>
      <c r="P365" s="503"/>
      <c r="Q365" s="503"/>
      <c r="R365" s="503"/>
      <c r="S365" s="503"/>
      <c r="T365" s="503"/>
      <c r="U365" s="503"/>
      <c r="V365" s="503"/>
      <c r="W365" s="503"/>
      <c r="X365" s="503"/>
      <c r="Y365" s="503"/>
      <c r="Z365" s="503"/>
    </row>
    <row r="366" ht="12.75" customHeight="1">
      <c r="A366" s="503"/>
      <c r="B366" s="503"/>
      <c r="C366" s="503"/>
      <c r="D366" s="503"/>
      <c r="E366" s="503"/>
      <c r="F366" s="503"/>
      <c r="G366" s="503"/>
      <c r="H366" s="503"/>
      <c r="I366" s="503"/>
      <c r="J366" s="503"/>
      <c r="K366" s="503"/>
      <c r="L366" s="503"/>
      <c r="M366" s="503"/>
      <c r="N366" s="503"/>
      <c r="O366" s="503"/>
      <c r="P366" s="503"/>
      <c r="Q366" s="503"/>
      <c r="R366" s="503"/>
      <c r="S366" s="503"/>
      <c r="T366" s="503"/>
      <c r="U366" s="503"/>
      <c r="V366" s="503"/>
      <c r="W366" s="503"/>
      <c r="X366" s="503"/>
      <c r="Y366" s="503"/>
      <c r="Z366" s="503"/>
    </row>
    <row r="367" ht="12.75" customHeight="1">
      <c r="A367" s="503"/>
      <c r="B367" s="503"/>
      <c r="C367" s="503"/>
      <c r="D367" s="503"/>
      <c r="E367" s="503"/>
      <c r="F367" s="503"/>
      <c r="G367" s="503"/>
      <c r="H367" s="503"/>
      <c r="I367" s="503"/>
      <c r="J367" s="503"/>
      <c r="K367" s="503"/>
      <c r="L367" s="503"/>
      <c r="M367" s="503"/>
      <c r="N367" s="503"/>
      <c r="O367" s="503"/>
      <c r="P367" s="503"/>
      <c r="Q367" s="503"/>
      <c r="R367" s="503"/>
      <c r="S367" s="503"/>
      <c r="T367" s="503"/>
      <c r="U367" s="503"/>
      <c r="V367" s="503"/>
      <c r="W367" s="503"/>
      <c r="X367" s="503"/>
      <c r="Y367" s="503"/>
      <c r="Z367" s="503"/>
    </row>
    <row r="368" ht="12.75" customHeight="1">
      <c r="A368" s="503"/>
      <c r="B368" s="503"/>
      <c r="C368" s="503"/>
      <c r="D368" s="503"/>
      <c r="E368" s="503"/>
      <c r="F368" s="503"/>
      <c r="G368" s="503"/>
      <c r="H368" s="503"/>
      <c r="I368" s="503"/>
      <c r="J368" s="503"/>
      <c r="K368" s="503"/>
      <c r="L368" s="503"/>
      <c r="M368" s="503"/>
      <c r="N368" s="503"/>
      <c r="O368" s="503"/>
      <c r="P368" s="503"/>
      <c r="Q368" s="503"/>
      <c r="R368" s="503"/>
      <c r="S368" s="503"/>
      <c r="T368" s="503"/>
      <c r="U368" s="503"/>
      <c r="V368" s="503"/>
      <c r="W368" s="503"/>
      <c r="X368" s="503"/>
      <c r="Y368" s="503"/>
      <c r="Z368" s="503"/>
    </row>
    <row r="369" ht="12.75" customHeight="1">
      <c r="A369" s="503"/>
      <c r="B369" s="503"/>
      <c r="C369" s="503"/>
      <c r="D369" s="503"/>
      <c r="E369" s="503"/>
      <c r="F369" s="503"/>
      <c r="G369" s="503"/>
      <c r="H369" s="503"/>
      <c r="I369" s="503"/>
      <c r="J369" s="503"/>
      <c r="K369" s="503"/>
      <c r="L369" s="503"/>
      <c r="M369" s="503"/>
      <c r="N369" s="503"/>
      <c r="O369" s="503"/>
      <c r="P369" s="503"/>
      <c r="Q369" s="503"/>
      <c r="R369" s="503"/>
      <c r="S369" s="503"/>
      <c r="T369" s="503"/>
      <c r="U369" s="503"/>
      <c r="V369" s="503"/>
      <c r="W369" s="503"/>
      <c r="X369" s="503"/>
      <c r="Y369" s="503"/>
      <c r="Z369" s="503"/>
    </row>
    <row r="370" ht="12.75" customHeight="1">
      <c r="A370" s="503"/>
      <c r="B370" s="503"/>
      <c r="C370" s="503"/>
      <c r="D370" s="503"/>
      <c r="E370" s="503"/>
      <c r="F370" s="503"/>
      <c r="G370" s="503"/>
      <c r="H370" s="503"/>
      <c r="I370" s="503"/>
      <c r="J370" s="503"/>
      <c r="K370" s="503"/>
      <c r="L370" s="503"/>
      <c r="M370" s="503"/>
      <c r="N370" s="503"/>
      <c r="O370" s="503"/>
      <c r="P370" s="503"/>
      <c r="Q370" s="503"/>
      <c r="R370" s="503"/>
      <c r="S370" s="503"/>
      <c r="T370" s="503"/>
      <c r="U370" s="503"/>
      <c r="V370" s="503"/>
      <c r="W370" s="503"/>
      <c r="X370" s="503"/>
      <c r="Y370" s="503"/>
      <c r="Z370" s="503"/>
    </row>
    <row r="371" ht="12.75" customHeight="1">
      <c r="A371" s="503"/>
      <c r="B371" s="503"/>
      <c r="C371" s="503"/>
      <c r="D371" s="503"/>
      <c r="E371" s="503"/>
      <c r="F371" s="503"/>
      <c r="G371" s="503"/>
      <c r="H371" s="503"/>
      <c r="I371" s="503"/>
      <c r="J371" s="503"/>
      <c r="K371" s="503"/>
      <c r="L371" s="503"/>
      <c r="M371" s="503"/>
      <c r="N371" s="503"/>
      <c r="O371" s="503"/>
      <c r="P371" s="503"/>
      <c r="Q371" s="503"/>
      <c r="R371" s="503"/>
      <c r="S371" s="503"/>
      <c r="T371" s="503"/>
      <c r="U371" s="503"/>
      <c r="V371" s="503"/>
      <c r="W371" s="503"/>
      <c r="X371" s="503"/>
      <c r="Y371" s="503"/>
      <c r="Z371" s="503"/>
    </row>
    <row r="372" ht="12.75" customHeight="1">
      <c r="A372" s="503"/>
      <c r="B372" s="503"/>
      <c r="C372" s="503"/>
      <c r="D372" s="503"/>
      <c r="E372" s="503"/>
      <c r="F372" s="503"/>
      <c r="G372" s="503"/>
      <c r="H372" s="503"/>
      <c r="I372" s="503"/>
      <c r="J372" s="503"/>
      <c r="K372" s="503"/>
      <c r="L372" s="503"/>
      <c r="M372" s="503"/>
      <c r="N372" s="503"/>
      <c r="O372" s="503"/>
      <c r="P372" s="503"/>
      <c r="Q372" s="503"/>
      <c r="R372" s="503"/>
      <c r="S372" s="503"/>
      <c r="T372" s="503"/>
      <c r="U372" s="503"/>
      <c r="V372" s="503"/>
      <c r="W372" s="503"/>
      <c r="X372" s="503"/>
      <c r="Y372" s="503"/>
      <c r="Z372" s="503"/>
    </row>
    <row r="373" ht="12.75" customHeight="1">
      <c r="A373" s="503"/>
      <c r="B373" s="503"/>
      <c r="C373" s="503"/>
      <c r="D373" s="503"/>
      <c r="E373" s="503"/>
      <c r="F373" s="503"/>
      <c r="G373" s="503"/>
      <c r="H373" s="503"/>
      <c r="I373" s="503"/>
      <c r="J373" s="503"/>
      <c r="K373" s="503"/>
      <c r="L373" s="503"/>
      <c r="M373" s="503"/>
      <c r="N373" s="503"/>
      <c r="O373" s="503"/>
      <c r="P373" s="503"/>
      <c r="Q373" s="503"/>
      <c r="R373" s="503"/>
      <c r="S373" s="503"/>
      <c r="T373" s="503"/>
      <c r="U373" s="503"/>
      <c r="V373" s="503"/>
      <c r="W373" s="503"/>
      <c r="X373" s="503"/>
      <c r="Y373" s="503"/>
      <c r="Z373" s="503"/>
    </row>
    <row r="374" ht="12.75" customHeight="1">
      <c r="A374" s="503"/>
      <c r="B374" s="503"/>
      <c r="C374" s="503"/>
      <c r="D374" s="503"/>
      <c r="E374" s="503"/>
      <c r="F374" s="503"/>
      <c r="G374" s="503"/>
      <c r="H374" s="503"/>
      <c r="I374" s="503"/>
      <c r="J374" s="503"/>
      <c r="K374" s="503"/>
      <c r="L374" s="503"/>
      <c r="M374" s="503"/>
      <c r="N374" s="503"/>
      <c r="O374" s="503"/>
      <c r="P374" s="503"/>
      <c r="Q374" s="503"/>
      <c r="R374" s="503"/>
      <c r="S374" s="503"/>
      <c r="T374" s="503"/>
      <c r="U374" s="503"/>
      <c r="V374" s="503"/>
      <c r="W374" s="503"/>
      <c r="X374" s="503"/>
      <c r="Y374" s="503"/>
      <c r="Z374" s="503"/>
    </row>
    <row r="375" ht="12.75" customHeight="1">
      <c r="A375" s="503"/>
      <c r="B375" s="503"/>
      <c r="C375" s="503"/>
      <c r="D375" s="503"/>
      <c r="E375" s="503"/>
      <c r="F375" s="503"/>
      <c r="G375" s="503"/>
      <c r="H375" s="503"/>
      <c r="I375" s="503"/>
      <c r="J375" s="503"/>
      <c r="K375" s="503"/>
      <c r="L375" s="503"/>
      <c r="M375" s="503"/>
      <c r="N375" s="503"/>
      <c r="O375" s="503"/>
      <c r="P375" s="503"/>
      <c r="Q375" s="503"/>
      <c r="R375" s="503"/>
      <c r="S375" s="503"/>
      <c r="T375" s="503"/>
      <c r="U375" s="503"/>
      <c r="V375" s="503"/>
      <c r="W375" s="503"/>
      <c r="X375" s="503"/>
      <c r="Y375" s="503"/>
      <c r="Z375" s="503"/>
    </row>
    <row r="376" ht="12.75" customHeight="1">
      <c r="A376" s="503"/>
      <c r="B376" s="503"/>
      <c r="C376" s="503"/>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row>
    <row r="377" ht="12.75" customHeight="1">
      <c r="A377" s="503"/>
      <c r="B377" s="503"/>
      <c r="C377" s="503"/>
      <c r="D377" s="503"/>
      <c r="E377" s="503"/>
      <c r="F377" s="503"/>
      <c r="G377" s="503"/>
      <c r="H377" s="503"/>
      <c r="I377" s="503"/>
      <c r="J377" s="503"/>
      <c r="K377" s="503"/>
      <c r="L377" s="503"/>
      <c r="M377" s="503"/>
      <c r="N377" s="503"/>
      <c r="O377" s="503"/>
      <c r="P377" s="503"/>
      <c r="Q377" s="503"/>
      <c r="R377" s="503"/>
      <c r="S377" s="503"/>
      <c r="T377" s="503"/>
      <c r="U377" s="503"/>
      <c r="V377" s="503"/>
      <c r="W377" s="503"/>
      <c r="X377" s="503"/>
      <c r="Y377" s="503"/>
      <c r="Z377" s="503"/>
    </row>
    <row r="378" ht="12.75" customHeight="1">
      <c r="A378" s="503"/>
      <c r="B378" s="503"/>
      <c r="C378" s="503"/>
      <c r="D378" s="503"/>
      <c r="E378" s="503"/>
      <c r="F378" s="503"/>
      <c r="G378" s="503"/>
      <c r="H378" s="503"/>
      <c r="I378" s="503"/>
      <c r="J378" s="503"/>
      <c r="K378" s="503"/>
      <c r="L378" s="503"/>
      <c r="M378" s="503"/>
      <c r="N378" s="503"/>
      <c r="O378" s="503"/>
      <c r="P378" s="503"/>
      <c r="Q378" s="503"/>
      <c r="R378" s="503"/>
      <c r="S378" s="503"/>
      <c r="T378" s="503"/>
      <c r="U378" s="503"/>
      <c r="V378" s="503"/>
      <c r="W378" s="503"/>
      <c r="X378" s="503"/>
      <c r="Y378" s="503"/>
      <c r="Z378" s="503"/>
    </row>
    <row r="379" ht="12.75" customHeight="1">
      <c r="A379" s="503"/>
      <c r="B379" s="503"/>
      <c r="C379" s="503"/>
      <c r="D379" s="503"/>
      <c r="E379" s="503"/>
      <c r="F379" s="503"/>
      <c r="G379" s="503"/>
      <c r="H379" s="503"/>
      <c r="I379" s="503"/>
      <c r="J379" s="503"/>
      <c r="K379" s="503"/>
      <c r="L379" s="503"/>
      <c r="M379" s="503"/>
      <c r="N379" s="503"/>
      <c r="O379" s="503"/>
      <c r="P379" s="503"/>
      <c r="Q379" s="503"/>
      <c r="R379" s="503"/>
      <c r="S379" s="503"/>
      <c r="T379" s="503"/>
      <c r="U379" s="503"/>
      <c r="V379" s="503"/>
      <c r="W379" s="503"/>
      <c r="X379" s="503"/>
      <c r="Y379" s="503"/>
      <c r="Z379" s="503"/>
    </row>
    <row r="380" ht="12.75" customHeight="1">
      <c r="A380" s="503"/>
      <c r="B380" s="503"/>
      <c r="C380" s="503"/>
      <c r="D380" s="503"/>
      <c r="E380" s="503"/>
      <c r="F380" s="503"/>
      <c r="G380" s="503"/>
      <c r="H380" s="503"/>
      <c r="I380" s="503"/>
      <c r="J380" s="503"/>
      <c r="K380" s="503"/>
      <c r="L380" s="503"/>
      <c r="M380" s="503"/>
      <c r="N380" s="503"/>
      <c r="O380" s="503"/>
      <c r="P380" s="503"/>
      <c r="Q380" s="503"/>
      <c r="R380" s="503"/>
      <c r="S380" s="503"/>
      <c r="T380" s="503"/>
      <c r="U380" s="503"/>
      <c r="V380" s="503"/>
      <c r="W380" s="503"/>
      <c r="X380" s="503"/>
      <c r="Y380" s="503"/>
      <c r="Z380" s="503"/>
    </row>
    <row r="381" ht="12.75" customHeight="1">
      <c r="A381" s="503"/>
      <c r="B381" s="503"/>
      <c r="C381" s="503"/>
      <c r="D381" s="503"/>
      <c r="E381" s="503"/>
      <c r="F381" s="503"/>
      <c r="G381" s="503"/>
      <c r="H381" s="503"/>
      <c r="I381" s="503"/>
      <c r="J381" s="503"/>
      <c r="K381" s="503"/>
      <c r="L381" s="503"/>
      <c r="M381" s="503"/>
      <c r="N381" s="503"/>
      <c r="O381" s="503"/>
      <c r="P381" s="503"/>
      <c r="Q381" s="503"/>
      <c r="R381" s="503"/>
      <c r="S381" s="503"/>
      <c r="T381" s="503"/>
      <c r="U381" s="503"/>
      <c r="V381" s="503"/>
      <c r="W381" s="503"/>
      <c r="X381" s="503"/>
      <c r="Y381" s="503"/>
      <c r="Z381" s="503"/>
    </row>
    <row r="382" ht="12.75" customHeight="1">
      <c r="A382" s="503"/>
      <c r="B382" s="503"/>
      <c r="C382" s="503"/>
      <c r="D382" s="503"/>
      <c r="E382" s="503"/>
      <c r="F382" s="503"/>
      <c r="G382" s="503"/>
      <c r="H382" s="503"/>
      <c r="I382" s="503"/>
      <c r="J382" s="503"/>
      <c r="K382" s="503"/>
      <c r="L382" s="503"/>
      <c r="M382" s="503"/>
      <c r="N382" s="503"/>
      <c r="O382" s="503"/>
      <c r="P382" s="503"/>
      <c r="Q382" s="503"/>
      <c r="R382" s="503"/>
      <c r="S382" s="503"/>
      <c r="T382" s="503"/>
      <c r="U382" s="503"/>
      <c r="V382" s="503"/>
      <c r="W382" s="503"/>
      <c r="X382" s="503"/>
      <c r="Y382" s="503"/>
      <c r="Z382" s="503"/>
    </row>
    <row r="383" ht="12.75" customHeight="1">
      <c r="A383" s="503"/>
      <c r="B383" s="503"/>
      <c r="C383" s="503"/>
      <c r="D383" s="503"/>
      <c r="E383" s="503"/>
      <c r="F383" s="503"/>
      <c r="G383" s="503"/>
      <c r="H383" s="503"/>
      <c r="I383" s="503"/>
      <c r="J383" s="503"/>
      <c r="K383" s="503"/>
      <c r="L383" s="503"/>
      <c r="M383" s="503"/>
      <c r="N383" s="503"/>
      <c r="O383" s="503"/>
      <c r="P383" s="503"/>
      <c r="Q383" s="503"/>
      <c r="R383" s="503"/>
      <c r="S383" s="503"/>
      <c r="T383" s="503"/>
      <c r="U383" s="503"/>
      <c r="V383" s="503"/>
      <c r="W383" s="503"/>
      <c r="X383" s="503"/>
      <c r="Y383" s="503"/>
      <c r="Z383" s="503"/>
    </row>
    <row r="384" ht="12.75" customHeight="1">
      <c r="A384" s="503"/>
      <c r="B384" s="503"/>
      <c r="C384" s="503"/>
      <c r="D384" s="503"/>
      <c r="E384" s="503"/>
      <c r="F384" s="503"/>
      <c r="G384" s="503"/>
      <c r="H384" s="503"/>
      <c r="I384" s="503"/>
      <c r="J384" s="503"/>
      <c r="K384" s="503"/>
      <c r="L384" s="503"/>
      <c r="M384" s="503"/>
      <c r="N384" s="503"/>
      <c r="O384" s="503"/>
      <c r="P384" s="503"/>
      <c r="Q384" s="503"/>
      <c r="R384" s="503"/>
      <c r="S384" s="503"/>
      <c r="T384" s="503"/>
      <c r="U384" s="503"/>
      <c r="V384" s="503"/>
      <c r="W384" s="503"/>
      <c r="X384" s="503"/>
      <c r="Y384" s="503"/>
      <c r="Z384" s="503"/>
    </row>
    <row r="385" ht="12.75" customHeight="1">
      <c r="A385" s="503"/>
      <c r="B385" s="503"/>
      <c r="C385" s="503"/>
      <c r="D385" s="503"/>
      <c r="E385" s="503"/>
      <c r="F385" s="503"/>
      <c r="G385" s="503"/>
      <c r="H385" s="503"/>
      <c r="I385" s="503"/>
      <c r="J385" s="503"/>
      <c r="K385" s="503"/>
      <c r="L385" s="503"/>
      <c r="M385" s="503"/>
      <c r="N385" s="503"/>
      <c r="O385" s="503"/>
      <c r="P385" s="503"/>
      <c r="Q385" s="503"/>
      <c r="R385" s="503"/>
      <c r="S385" s="503"/>
      <c r="T385" s="503"/>
      <c r="U385" s="503"/>
      <c r="V385" s="503"/>
      <c r="W385" s="503"/>
      <c r="X385" s="503"/>
      <c r="Y385" s="503"/>
      <c r="Z385" s="503"/>
    </row>
    <row r="386" ht="12.75" customHeight="1">
      <c r="A386" s="503"/>
      <c r="B386" s="503"/>
      <c r="C386" s="503"/>
      <c r="D386" s="503"/>
      <c r="E386" s="503"/>
      <c r="F386" s="503"/>
      <c r="G386" s="503"/>
      <c r="H386" s="503"/>
      <c r="I386" s="503"/>
      <c r="J386" s="503"/>
      <c r="K386" s="503"/>
      <c r="L386" s="503"/>
      <c r="M386" s="503"/>
      <c r="N386" s="503"/>
      <c r="O386" s="503"/>
      <c r="P386" s="503"/>
      <c r="Q386" s="503"/>
      <c r="R386" s="503"/>
      <c r="S386" s="503"/>
      <c r="T386" s="503"/>
      <c r="U386" s="503"/>
      <c r="V386" s="503"/>
      <c r="W386" s="503"/>
      <c r="X386" s="503"/>
      <c r="Y386" s="503"/>
      <c r="Z386" s="503"/>
    </row>
    <row r="387" ht="12.75" customHeight="1">
      <c r="A387" s="503"/>
      <c r="B387" s="503"/>
      <c r="C387" s="503"/>
      <c r="D387" s="503"/>
      <c r="E387" s="503"/>
      <c r="F387" s="503"/>
      <c r="G387" s="503"/>
      <c r="H387" s="503"/>
      <c r="I387" s="503"/>
      <c r="J387" s="503"/>
      <c r="K387" s="503"/>
      <c r="L387" s="503"/>
      <c r="M387" s="503"/>
      <c r="N387" s="503"/>
      <c r="O387" s="503"/>
      <c r="P387" s="503"/>
      <c r="Q387" s="503"/>
      <c r="R387" s="503"/>
      <c r="S387" s="503"/>
      <c r="T387" s="503"/>
      <c r="U387" s="503"/>
      <c r="V387" s="503"/>
      <c r="W387" s="503"/>
      <c r="X387" s="503"/>
      <c r="Y387" s="503"/>
      <c r="Z387" s="503"/>
    </row>
    <row r="388" ht="12.75" customHeight="1">
      <c r="A388" s="503"/>
      <c r="B388" s="503"/>
      <c r="C388" s="503"/>
      <c r="D388" s="503"/>
      <c r="E388" s="503"/>
      <c r="F388" s="503"/>
      <c r="G388" s="503"/>
      <c r="H388" s="503"/>
      <c r="I388" s="503"/>
      <c r="J388" s="503"/>
      <c r="K388" s="503"/>
      <c r="L388" s="503"/>
      <c r="M388" s="503"/>
      <c r="N388" s="503"/>
      <c r="O388" s="503"/>
      <c r="P388" s="503"/>
      <c r="Q388" s="503"/>
      <c r="R388" s="503"/>
      <c r="S388" s="503"/>
      <c r="T388" s="503"/>
      <c r="U388" s="503"/>
      <c r="V388" s="503"/>
      <c r="W388" s="503"/>
      <c r="X388" s="503"/>
      <c r="Y388" s="503"/>
      <c r="Z388" s="503"/>
    </row>
    <row r="389" ht="12.75" customHeight="1">
      <c r="A389" s="503"/>
      <c r="B389" s="503"/>
      <c r="C389" s="503"/>
      <c r="D389" s="503"/>
      <c r="E389" s="503"/>
      <c r="F389" s="503"/>
      <c r="G389" s="503"/>
      <c r="H389" s="503"/>
      <c r="I389" s="503"/>
      <c r="J389" s="503"/>
      <c r="K389" s="503"/>
      <c r="L389" s="503"/>
      <c r="M389" s="503"/>
      <c r="N389" s="503"/>
      <c r="O389" s="503"/>
      <c r="P389" s="503"/>
      <c r="Q389" s="503"/>
      <c r="R389" s="503"/>
      <c r="S389" s="503"/>
      <c r="T389" s="503"/>
      <c r="U389" s="503"/>
      <c r="V389" s="503"/>
      <c r="W389" s="503"/>
      <c r="X389" s="503"/>
      <c r="Y389" s="503"/>
      <c r="Z389" s="503"/>
    </row>
    <row r="390" ht="12.75" customHeight="1">
      <c r="A390" s="503"/>
      <c r="B390" s="503"/>
      <c r="C390" s="503"/>
      <c r="D390" s="503"/>
      <c r="E390" s="503"/>
      <c r="F390" s="503"/>
      <c r="G390" s="503"/>
      <c r="H390" s="503"/>
      <c r="I390" s="503"/>
      <c r="J390" s="503"/>
      <c r="K390" s="503"/>
      <c r="L390" s="503"/>
      <c r="M390" s="503"/>
      <c r="N390" s="503"/>
      <c r="O390" s="503"/>
      <c r="P390" s="503"/>
      <c r="Q390" s="503"/>
      <c r="R390" s="503"/>
      <c r="S390" s="503"/>
      <c r="T390" s="503"/>
      <c r="U390" s="503"/>
      <c r="V390" s="503"/>
      <c r="W390" s="503"/>
      <c r="X390" s="503"/>
      <c r="Y390" s="503"/>
      <c r="Z390" s="503"/>
    </row>
    <row r="391" ht="12.75" customHeight="1">
      <c r="A391" s="503"/>
      <c r="B391" s="503"/>
      <c r="C391" s="503"/>
      <c r="D391" s="503"/>
      <c r="E391" s="503"/>
      <c r="F391" s="503"/>
      <c r="G391" s="503"/>
      <c r="H391" s="503"/>
      <c r="I391" s="503"/>
      <c r="J391" s="503"/>
      <c r="K391" s="503"/>
      <c r="L391" s="503"/>
      <c r="M391" s="503"/>
      <c r="N391" s="503"/>
      <c r="O391" s="503"/>
      <c r="P391" s="503"/>
      <c r="Q391" s="503"/>
      <c r="R391" s="503"/>
      <c r="S391" s="503"/>
      <c r="T391" s="503"/>
      <c r="U391" s="503"/>
      <c r="V391" s="503"/>
      <c r="W391" s="503"/>
      <c r="X391" s="503"/>
      <c r="Y391" s="503"/>
      <c r="Z391" s="503"/>
    </row>
    <row r="392" ht="12.75" customHeight="1">
      <c r="A392" s="503"/>
      <c r="B392" s="503"/>
      <c r="C392" s="503"/>
      <c r="D392" s="503"/>
      <c r="E392" s="503"/>
      <c r="F392" s="503"/>
      <c r="G392" s="503"/>
      <c r="H392" s="503"/>
      <c r="I392" s="503"/>
      <c r="J392" s="503"/>
      <c r="K392" s="503"/>
      <c r="L392" s="503"/>
      <c r="M392" s="503"/>
      <c r="N392" s="503"/>
      <c r="O392" s="503"/>
      <c r="P392" s="503"/>
      <c r="Q392" s="503"/>
      <c r="R392" s="503"/>
      <c r="S392" s="503"/>
      <c r="T392" s="503"/>
      <c r="U392" s="503"/>
      <c r="V392" s="503"/>
      <c r="W392" s="503"/>
      <c r="X392" s="503"/>
      <c r="Y392" s="503"/>
      <c r="Z392" s="503"/>
    </row>
    <row r="393" ht="12.75" customHeight="1">
      <c r="A393" s="503"/>
      <c r="B393" s="503"/>
      <c r="C393" s="503"/>
      <c r="D393" s="503"/>
      <c r="E393" s="503"/>
      <c r="F393" s="503"/>
      <c r="G393" s="503"/>
      <c r="H393" s="503"/>
      <c r="I393" s="503"/>
      <c r="J393" s="503"/>
      <c r="K393" s="503"/>
      <c r="L393" s="503"/>
      <c r="M393" s="503"/>
      <c r="N393" s="503"/>
      <c r="O393" s="503"/>
      <c r="P393" s="503"/>
      <c r="Q393" s="503"/>
      <c r="R393" s="503"/>
      <c r="S393" s="503"/>
      <c r="T393" s="503"/>
      <c r="U393" s="503"/>
      <c r="V393" s="503"/>
      <c r="W393" s="503"/>
      <c r="X393" s="503"/>
      <c r="Y393" s="503"/>
      <c r="Z393" s="503"/>
    </row>
    <row r="394" ht="12.75" customHeight="1">
      <c r="A394" s="503"/>
      <c r="B394" s="503"/>
      <c r="C394" s="503"/>
      <c r="D394" s="503"/>
      <c r="E394" s="503"/>
      <c r="F394" s="503"/>
      <c r="G394" s="503"/>
      <c r="H394" s="503"/>
      <c r="I394" s="503"/>
      <c r="J394" s="503"/>
      <c r="K394" s="503"/>
      <c r="L394" s="503"/>
      <c r="M394" s="503"/>
      <c r="N394" s="503"/>
      <c r="O394" s="503"/>
      <c r="P394" s="503"/>
      <c r="Q394" s="503"/>
      <c r="R394" s="503"/>
      <c r="S394" s="503"/>
      <c r="T394" s="503"/>
      <c r="U394" s="503"/>
      <c r="V394" s="503"/>
      <c r="W394" s="503"/>
      <c r="X394" s="503"/>
      <c r="Y394" s="503"/>
      <c r="Z394" s="503"/>
    </row>
    <row r="395" ht="12.75" customHeight="1">
      <c r="A395" s="503"/>
      <c r="B395" s="503"/>
      <c r="C395" s="503"/>
      <c r="D395" s="503"/>
      <c r="E395" s="503"/>
      <c r="F395" s="503"/>
      <c r="G395" s="503"/>
      <c r="H395" s="503"/>
      <c r="I395" s="503"/>
      <c r="J395" s="503"/>
      <c r="K395" s="503"/>
      <c r="L395" s="503"/>
      <c r="M395" s="503"/>
      <c r="N395" s="503"/>
      <c r="O395" s="503"/>
      <c r="P395" s="503"/>
      <c r="Q395" s="503"/>
      <c r="R395" s="503"/>
      <c r="S395" s="503"/>
      <c r="T395" s="503"/>
      <c r="U395" s="503"/>
      <c r="V395" s="503"/>
      <c r="W395" s="503"/>
      <c r="X395" s="503"/>
      <c r="Y395" s="503"/>
      <c r="Z395" s="503"/>
    </row>
    <row r="396" ht="12.75" customHeight="1">
      <c r="A396" s="503"/>
      <c r="B396" s="503"/>
      <c r="C396" s="503"/>
      <c r="D396" s="503"/>
      <c r="E396" s="503"/>
      <c r="F396" s="503"/>
      <c r="G396" s="503"/>
      <c r="H396" s="503"/>
      <c r="I396" s="503"/>
      <c r="J396" s="503"/>
      <c r="K396" s="503"/>
      <c r="L396" s="503"/>
      <c r="M396" s="503"/>
      <c r="N396" s="503"/>
      <c r="O396" s="503"/>
      <c r="P396" s="503"/>
      <c r="Q396" s="503"/>
      <c r="R396" s="503"/>
      <c r="S396" s="503"/>
      <c r="T396" s="503"/>
      <c r="U396" s="503"/>
      <c r="V396" s="503"/>
      <c r="W396" s="503"/>
      <c r="X396" s="503"/>
      <c r="Y396" s="503"/>
      <c r="Z396" s="503"/>
    </row>
    <row r="397" ht="12.75" customHeight="1">
      <c r="A397" s="503"/>
      <c r="B397" s="503"/>
      <c r="C397" s="503"/>
      <c r="D397" s="503"/>
      <c r="E397" s="503"/>
      <c r="F397" s="503"/>
      <c r="G397" s="503"/>
      <c r="H397" s="503"/>
      <c r="I397" s="503"/>
      <c r="J397" s="503"/>
      <c r="K397" s="503"/>
      <c r="L397" s="503"/>
      <c r="M397" s="503"/>
      <c r="N397" s="503"/>
      <c r="O397" s="503"/>
      <c r="P397" s="503"/>
      <c r="Q397" s="503"/>
      <c r="R397" s="503"/>
      <c r="S397" s="503"/>
      <c r="T397" s="503"/>
      <c r="U397" s="503"/>
      <c r="V397" s="503"/>
      <c r="W397" s="503"/>
      <c r="X397" s="503"/>
      <c r="Y397" s="503"/>
      <c r="Z397" s="503"/>
    </row>
    <row r="398" ht="12.75" customHeight="1">
      <c r="A398" s="503"/>
      <c r="B398" s="503"/>
      <c r="C398" s="503"/>
      <c r="D398" s="503"/>
      <c r="E398" s="503"/>
      <c r="F398" s="503"/>
      <c r="G398" s="503"/>
      <c r="H398" s="503"/>
      <c r="I398" s="503"/>
      <c r="J398" s="503"/>
      <c r="K398" s="503"/>
      <c r="L398" s="503"/>
      <c r="M398" s="503"/>
      <c r="N398" s="503"/>
      <c r="O398" s="503"/>
      <c r="P398" s="503"/>
      <c r="Q398" s="503"/>
      <c r="R398" s="503"/>
      <c r="S398" s="503"/>
      <c r="T398" s="503"/>
      <c r="U398" s="503"/>
      <c r="V398" s="503"/>
      <c r="W398" s="503"/>
      <c r="X398" s="503"/>
      <c r="Y398" s="503"/>
      <c r="Z398" s="503"/>
    </row>
    <row r="399" ht="12.75" customHeight="1">
      <c r="A399" s="503"/>
      <c r="B399" s="503"/>
      <c r="C399" s="503"/>
      <c r="D399" s="503"/>
      <c r="E399" s="503"/>
      <c r="F399" s="503"/>
      <c r="G399" s="503"/>
      <c r="H399" s="503"/>
      <c r="I399" s="503"/>
      <c r="J399" s="503"/>
      <c r="K399" s="503"/>
      <c r="L399" s="503"/>
      <c r="M399" s="503"/>
      <c r="N399" s="503"/>
      <c r="O399" s="503"/>
      <c r="P399" s="503"/>
      <c r="Q399" s="503"/>
      <c r="R399" s="503"/>
      <c r="S399" s="503"/>
      <c r="T399" s="503"/>
      <c r="U399" s="503"/>
      <c r="V399" s="503"/>
      <c r="W399" s="503"/>
      <c r="X399" s="503"/>
      <c r="Y399" s="503"/>
      <c r="Z399" s="503"/>
    </row>
    <row r="400" ht="12.75" customHeight="1">
      <c r="A400" s="503"/>
      <c r="B400" s="503"/>
      <c r="C400" s="503"/>
      <c r="D400" s="503"/>
      <c r="E400" s="503"/>
      <c r="F400" s="503"/>
      <c r="G400" s="503"/>
      <c r="H400" s="503"/>
      <c r="I400" s="503"/>
      <c r="J400" s="503"/>
      <c r="K400" s="503"/>
      <c r="L400" s="503"/>
      <c r="M400" s="503"/>
      <c r="N400" s="503"/>
      <c r="O400" s="503"/>
      <c r="P400" s="503"/>
      <c r="Q400" s="503"/>
      <c r="R400" s="503"/>
      <c r="S400" s="503"/>
      <c r="T400" s="503"/>
      <c r="U400" s="503"/>
      <c r="V400" s="503"/>
      <c r="W400" s="503"/>
      <c r="X400" s="503"/>
      <c r="Y400" s="503"/>
      <c r="Z400" s="503"/>
    </row>
    <row r="401" ht="12.75" customHeight="1">
      <c r="A401" s="503"/>
      <c r="B401" s="503"/>
      <c r="C401" s="503"/>
      <c r="D401" s="503"/>
      <c r="E401" s="503"/>
      <c r="F401" s="503"/>
      <c r="G401" s="503"/>
      <c r="H401" s="503"/>
      <c r="I401" s="503"/>
      <c r="J401" s="503"/>
      <c r="K401" s="503"/>
      <c r="L401" s="503"/>
      <c r="M401" s="503"/>
      <c r="N401" s="503"/>
      <c r="O401" s="503"/>
      <c r="P401" s="503"/>
      <c r="Q401" s="503"/>
      <c r="R401" s="503"/>
      <c r="S401" s="503"/>
      <c r="T401" s="503"/>
      <c r="U401" s="503"/>
      <c r="V401" s="503"/>
      <c r="W401" s="503"/>
      <c r="X401" s="503"/>
      <c r="Y401" s="503"/>
      <c r="Z401" s="503"/>
    </row>
    <row r="402" ht="12.75" customHeight="1">
      <c r="A402" s="503"/>
      <c r="B402" s="503"/>
      <c r="C402" s="503"/>
      <c r="D402" s="503"/>
      <c r="E402" s="503"/>
      <c r="F402" s="503"/>
      <c r="G402" s="503"/>
      <c r="H402" s="503"/>
      <c r="I402" s="503"/>
      <c r="J402" s="503"/>
      <c r="K402" s="503"/>
      <c r="L402" s="503"/>
      <c r="M402" s="503"/>
      <c r="N402" s="503"/>
      <c r="O402" s="503"/>
      <c r="P402" s="503"/>
      <c r="Q402" s="503"/>
      <c r="R402" s="503"/>
      <c r="S402" s="503"/>
      <c r="T402" s="503"/>
      <c r="U402" s="503"/>
      <c r="V402" s="503"/>
      <c r="W402" s="503"/>
      <c r="X402" s="503"/>
      <c r="Y402" s="503"/>
      <c r="Z402" s="503"/>
    </row>
    <row r="403" ht="12.75" customHeight="1">
      <c r="A403" s="503"/>
      <c r="B403" s="503"/>
      <c r="C403" s="503"/>
      <c r="D403" s="503"/>
      <c r="E403" s="503"/>
      <c r="F403" s="503"/>
      <c r="G403" s="503"/>
      <c r="H403" s="503"/>
      <c r="I403" s="503"/>
      <c r="J403" s="503"/>
      <c r="K403" s="503"/>
      <c r="L403" s="503"/>
      <c r="M403" s="503"/>
      <c r="N403" s="503"/>
      <c r="O403" s="503"/>
      <c r="P403" s="503"/>
      <c r="Q403" s="503"/>
      <c r="R403" s="503"/>
      <c r="S403" s="503"/>
      <c r="T403" s="503"/>
      <c r="U403" s="503"/>
      <c r="V403" s="503"/>
      <c r="W403" s="503"/>
      <c r="X403" s="503"/>
      <c r="Y403" s="503"/>
      <c r="Z403" s="503"/>
    </row>
    <row r="404" ht="12.75" customHeight="1">
      <c r="A404" s="503"/>
      <c r="B404" s="503"/>
      <c r="C404" s="503"/>
      <c r="D404" s="503"/>
      <c r="E404" s="503"/>
      <c r="F404" s="503"/>
      <c r="G404" s="503"/>
      <c r="H404" s="503"/>
      <c r="I404" s="503"/>
      <c r="J404" s="503"/>
      <c r="K404" s="503"/>
      <c r="L404" s="503"/>
      <c r="M404" s="503"/>
      <c r="N404" s="503"/>
      <c r="O404" s="503"/>
      <c r="P404" s="503"/>
      <c r="Q404" s="503"/>
      <c r="R404" s="503"/>
      <c r="S404" s="503"/>
      <c r="T404" s="503"/>
      <c r="U404" s="503"/>
      <c r="V404" s="503"/>
      <c r="W404" s="503"/>
      <c r="X404" s="503"/>
      <c r="Y404" s="503"/>
      <c r="Z404" s="503"/>
    </row>
    <row r="405" ht="12.75" customHeight="1">
      <c r="A405" s="503"/>
      <c r="B405" s="503"/>
      <c r="C405" s="503"/>
      <c r="D405" s="503"/>
      <c r="E405" s="503"/>
      <c r="F405" s="503"/>
      <c r="G405" s="503"/>
      <c r="H405" s="503"/>
      <c r="I405" s="503"/>
      <c r="J405" s="503"/>
      <c r="K405" s="503"/>
      <c r="L405" s="503"/>
      <c r="M405" s="503"/>
      <c r="N405" s="503"/>
      <c r="O405" s="503"/>
      <c r="P405" s="503"/>
      <c r="Q405" s="503"/>
      <c r="R405" s="503"/>
      <c r="S405" s="503"/>
      <c r="T405" s="503"/>
      <c r="U405" s="503"/>
      <c r="V405" s="503"/>
      <c r="W405" s="503"/>
      <c r="X405" s="503"/>
      <c r="Y405" s="503"/>
      <c r="Z405" s="503"/>
    </row>
    <row r="406" ht="12.75" customHeight="1">
      <c r="A406" s="503"/>
      <c r="B406" s="503"/>
      <c r="C406" s="503"/>
      <c r="D406" s="503"/>
      <c r="E406" s="503"/>
      <c r="F406" s="503"/>
      <c r="G406" s="503"/>
      <c r="H406" s="503"/>
      <c r="I406" s="503"/>
      <c r="J406" s="503"/>
      <c r="K406" s="503"/>
      <c r="L406" s="503"/>
      <c r="M406" s="503"/>
      <c r="N406" s="503"/>
      <c r="O406" s="503"/>
      <c r="P406" s="503"/>
      <c r="Q406" s="503"/>
      <c r="R406" s="503"/>
      <c r="S406" s="503"/>
      <c r="T406" s="503"/>
      <c r="U406" s="503"/>
      <c r="V406" s="503"/>
      <c r="W406" s="503"/>
      <c r="X406" s="503"/>
      <c r="Y406" s="503"/>
      <c r="Z406" s="503"/>
    </row>
    <row r="407" ht="12.75" customHeight="1">
      <c r="A407" s="503"/>
      <c r="B407" s="503"/>
      <c r="C407" s="503"/>
      <c r="D407" s="503"/>
      <c r="E407" s="503"/>
      <c r="F407" s="503"/>
      <c r="G407" s="503"/>
      <c r="H407" s="503"/>
      <c r="I407" s="503"/>
      <c r="J407" s="503"/>
      <c r="K407" s="503"/>
      <c r="L407" s="503"/>
      <c r="M407" s="503"/>
      <c r="N407" s="503"/>
      <c r="O407" s="503"/>
      <c r="P407" s="503"/>
      <c r="Q407" s="503"/>
      <c r="R407" s="503"/>
      <c r="S407" s="503"/>
      <c r="T407" s="503"/>
      <c r="U407" s="503"/>
      <c r="V407" s="503"/>
      <c r="W407" s="503"/>
      <c r="X407" s="503"/>
      <c r="Y407" s="503"/>
      <c r="Z407" s="503"/>
    </row>
    <row r="408" ht="12.75" customHeight="1">
      <c r="A408" s="503"/>
      <c r="B408" s="503"/>
      <c r="C408" s="503"/>
      <c r="D408" s="503"/>
      <c r="E408" s="503"/>
      <c r="F408" s="503"/>
      <c r="G408" s="503"/>
      <c r="H408" s="503"/>
      <c r="I408" s="503"/>
      <c r="J408" s="503"/>
      <c r="K408" s="503"/>
      <c r="L408" s="503"/>
      <c r="M408" s="503"/>
      <c r="N408" s="503"/>
      <c r="O408" s="503"/>
      <c r="P408" s="503"/>
      <c r="Q408" s="503"/>
      <c r="R408" s="503"/>
      <c r="S408" s="503"/>
      <c r="T408" s="503"/>
      <c r="U408" s="503"/>
      <c r="V408" s="503"/>
      <c r="W408" s="503"/>
      <c r="X408" s="503"/>
      <c r="Y408" s="503"/>
      <c r="Z408" s="503"/>
    </row>
    <row r="409" ht="12.75" customHeight="1">
      <c r="A409" s="503"/>
      <c r="B409" s="503"/>
      <c r="C409" s="503"/>
      <c r="D409" s="503"/>
      <c r="E409" s="503"/>
      <c r="F409" s="503"/>
      <c r="G409" s="503"/>
      <c r="H409" s="503"/>
      <c r="I409" s="503"/>
      <c r="J409" s="503"/>
      <c r="K409" s="503"/>
      <c r="L409" s="503"/>
      <c r="M409" s="503"/>
      <c r="N409" s="503"/>
      <c r="O409" s="503"/>
      <c r="P409" s="503"/>
      <c r="Q409" s="503"/>
      <c r="R409" s="503"/>
      <c r="S409" s="503"/>
      <c r="T409" s="503"/>
      <c r="U409" s="503"/>
      <c r="V409" s="503"/>
      <c r="W409" s="503"/>
      <c r="X409" s="503"/>
      <c r="Y409" s="503"/>
      <c r="Z409" s="503"/>
    </row>
    <row r="410" ht="12.75" customHeight="1">
      <c r="A410" s="503"/>
      <c r="B410" s="503"/>
      <c r="C410" s="503"/>
      <c r="D410" s="503"/>
      <c r="E410" s="503"/>
      <c r="F410" s="503"/>
      <c r="G410" s="503"/>
      <c r="H410" s="503"/>
      <c r="I410" s="503"/>
      <c r="J410" s="503"/>
      <c r="K410" s="503"/>
      <c r="L410" s="503"/>
      <c r="M410" s="503"/>
      <c r="N410" s="503"/>
      <c r="O410" s="503"/>
      <c r="P410" s="503"/>
      <c r="Q410" s="503"/>
      <c r="R410" s="503"/>
      <c r="S410" s="503"/>
      <c r="T410" s="503"/>
      <c r="U410" s="503"/>
      <c r="V410" s="503"/>
      <c r="W410" s="503"/>
      <c r="X410" s="503"/>
      <c r="Y410" s="503"/>
      <c r="Z410" s="503"/>
    </row>
    <row r="411" ht="12.75" customHeight="1">
      <c r="A411" s="503"/>
      <c r="B411" s="503"/>
      <c r="C411" s="503"/>
      <c r="D411" s="503"/>
      <c r="E411" s="503"/>
      <c r="F411" s="503"/>
      <c r="G411" s="503"/>
      <c r="H411" s="503"/>
      <c r="I411" s="503"/>
      <c r="J411" s="503"/>
      <c r="K411" s="503"/>
      <c r="L411" s="503"/>
      <c r="M411" s="503"/>
      <c r="N411" s="503"/>
      <c r="O411" s="503"/>
      <c r="P411" s="503"/>
      <c r="Q411" s="503"/>
      <c r="R411" s="503"/>
      <c r="S411" s="503"/>
      <c r="T411" s="503"/>
      <c r="U411" s="503"/>
      <c r="V411" s="503"/>
      <c r="W411" s="503"/>
      <c r="X411" s="503"/>
      <c r="Y411" s="503"/>
      <c r="Z411" s="503"/>
    </row>
    <row r="412" ht="12.75" customHeight="1">
      <c r="A412" s="503"/>
      <c r="B412" s="503"/>
      <c r="C412" s="503"/>
      <c r="D412" s="503"/>
      <c r="E412" s="503"/>
      <c r="F412" s="503"/>
      <c r="G412" s="503"/>
      <c r="H412" s="503"/>
      <c r="I412" s="503"/>
      <c r="J412" s="503"/>
      <c r="K412" s="503"/>
      <c r="L412" s="503"/>
      <c r="M412" s="503"/>
      <c r="N412" s="503"/>
      <c r="O412" s="503"/>
      <c r="P412" s="503"/>
      <c r="Q412" s="503"/>
      <c r="R412" s="503"/>
      <c r="S412" s="503"/>
      <c r="T412" s="503"/>
      <c r="U412" s="503"/>
      <c r="V412" s="503"/>
      <c r="W412" s="503"/>
      <c r="X412" s="503"/>
      <c r="Y412" s="503"/>
      <c r="Z412" s="503"/>
    </row>
    <row r="413" ht="12.75" customHeight="1">
      <c r="A413" s="503"/>
      <c r="B413" s="503"/>
      <c r="C413" s="503"/>
      <c r="D413" s="503"/>
      <c r="E413" s="503"/>
      <c r="F413" s="503"/>
      <c r="G413" s="503"/>
      <c r="H413" s="503"/>
      <c r="I413" s="503"/>
      <c r="J413" s="503"/>
      <c r="K413" s="503"/>
      <c r="L413" s="503"/>
      <c r="M413" s="503"/>
      <c r="N413" s="503"/>
      <c r="O413" s="503"/>
      <c r="P413" s="503"/>
      <c r="Q413" s="503"/>
      <c r="R413" s="503"/>
      <c r="S413" s="503"/>
      <c r="T413" s="503"/>
      <c r="U413" s="503"/>
      <c r="V413" s="503"/>
      <c r="W413" s="503"/>
      <c r="X413" s="503"/>
      <c r="Y413" s="503"/>
      <c r="Z413" s="503"/>
    </row>
    <row r="414" ht="12.75" customHeight="1">
      <c r="A414" s="503"/>
      <c r="B414" s="503"/>
      <c r="C414" s="503"/>
      <c r="D414" s="503"/>
      <c r="E414" s="503"/>
      <c r="F414" s="503"/>
      <c r="G414" s="503"/>
      <c r="H414" s="503"/>
      <c r="I414" s="503"/>
      <c r="J414" s="503"/>
      <c r="K414" s="503"/>
      <c r="L414" s="503"/>
      <c r="M414" s="503"/>
      <c r="N414" s="503"/>
      <c r="O414" s="503"/>
      <c r="P414" s="503"/>
      <c r="Q414" s="503"/>
      <c r="R414" s="503"/>
      <c r="S414" s="503"/>
      <c r="T414" s="503"/>
      <c r="U414" s="503"/>
      <c r="V414" s="503"/>
      <c r="W414" s="503"/>
      <c r="X414" s="503"/>
      <c r="Y414" s="503"/>
      <c r="Z414" s="503"/>
    </row>
    <row r="415" ht="12.75" customHeight="1">
      <c r="A415" s="503"/>
      <c r="B415" s="503"/>
      <c r="C415" s="503"/>
      <c r="D415" s="503"/>
      <c r="E415" s="503"/>
      <c r="F415" s="503"/>
      <c r="G415" s="503"/>
      <c r="H415" s="503"/>
      <c r="I415" s="503"/>
      <c r="J415" s="503"/>
      <c r="K415" s="503"/>
      <c r="L415" s="503"/>
      <c r="M415" s="503"/>
      <c r="N415" s="503"/>
      <c r="O415" s="503"/>
      <c r="P415" s="503"/>
      <c r="Q415" s="503"/>
      <c r="R415" s="503"/>
      <c r="S415" s="503"/>
      <c r="T415" s="503"/>
      <c r="U415" s="503"/>
      <c r="V415" s="503"/>
      <c r="W415" s="503"/>
      <c r="X415" s="503"/>
      <c r="Y415" s="503"/>
      <c r="Z415" s="503"/>
    </row>
    <row r="416" ht="12.75" customHeight="1">
      <c r="A416" s="503"/>
      <c r="B416" s="503"/>
      <c r="C416" s="503"/>
      <c r="D416" s="503"/>
      <c r="E416" s="503"/>
      <c r="F416" s="503"/>
      <c r="G416" s="503"/>
      <c r="H416" s="503"/>
      <c r="I416" s="503"/>
      <c r="J416" s="503"/>
      <c r="K416" s="503"/>
      <c r="L416" s="503"/>
      <c r="M416" s="503"/>
      <c r="N416" s="503"/>
      <c r="O416" s="503"/>
      <c r="P416" s="503"/>
      <c r="Q416" s="503"/>
      <c r="R416" s="503"/>
      <c r="S416" s="503"/>
      <c r="T416" s="503"/>
      <c r="U416" s="503"/>
      <c r="V416" s="503"/>
      <c r="W416" s="503"/>
      <c r="X416" s="503"/>
      <c r="Y416" s="503"/>
      <c r="Z416" s="503"/>
    </row>
    <row r="417" ht="12.75" customHeight="1">
      <c r="A417" s="503"/>
      <c r="B417" s="503"/>
      <c r="C417" s="503"/>
      <c r="D417" s="503"/>
      <c r="E417" s="503"/>
      <c r="F417" s="503"/>
      <c r="G417" s="503"/>
      <c r="H417" s="503"/>
      <c r="I417" s="503"/>
      <c r="J417" s="503"/>
      <c r="K417" s="503"/>
      <c r="L417" s="503"/>
      <c r="M417" s="503"/>
      <c r="N417" s="503"/>
      <c r="O417" s="503"/>
      <c r="P417" s="503"/>
      <c r="Q417" s="503"/>
      <c r="R417" s="503"/>
      <c r="S417" s="503"/>
      <c r="T417" s="503"/>
      <c r="U417" s="503"/>
      <c r="V417" s="503"/>
      <c r="W417" s="503"/>
      <c r="X417" s="503"/>
      <c r="Y417" s="503"/>
      <c r="Z417" s="503"/>
    </row>
    <row r="418" ht="12.75" customHeight="1">
      <c r="A418" s="503"/>
      <c r="B418" s="503"/>
      <c r="C418" s="503"/>
      <c r="D418" s="503"/>
      <c r="E418" s="503"/>
      <c r="F418" s="503"/>
      <c r="G418" s="503"/>
      <c r="H418" s="503"/>
      <c r="I418" s="503"/>
      <c r="J418" s="503"/>
      <c r="K418" s="503"/>
      <c r="L418" s="503"/>
      <c r="M418" s="503"/>
      <c r="N418" s="503"/>
      <c r="O418" s="503"/>
      <c r="P418" s="503"/>
      <c r="Q418" s="503"/>
      <c r="R418" s="503"/>
      <c r="S418" s="503"/>
      <c r="T418" s="503"/>
      <c r="U418" s="503"/>
      <c r="V418" s="503"/>
      <c r="W418" s="503"/>
      <c r="X418" s="503"/>
      <c r="Y418" s="503"/>
      <c r="Z418" s="503"/>
    </row>
    <row r="419" ht="12.75" customHeight="1">
      <c r="A419" s="503"/>
      <c r="B419" s="503"/>
      <c r="C419" s="503"/>
      <c r="D419" s="503"/>
      <c r="E419" s="503"/>
      <c r="F419" s="503"/>
      <c r="G419" s="503"/>
      <c r="H419" s="503"/>
      <c r="I419" s="503"/>
      <c r="J419" s="503"/>
      <c r="K419" s="503"/>
      <c r="L419" s="503"/>
      <c r="M419" s="503"/>
      <c r="N419" s="503"/>
      <c r="O419" s="503"/>
      <c r="P419" s="503"/>
      <c r="Q419" s="503"/>
      <c r="R419" s="503"/>
      <c r="S419" s="503"/>
      <c r="T419" s="503"/>
      <c r="U419" s="503"/>
      <c r="V419" s="503"/>
      <c r="W419" s="503"/>
      <c r="X419" s="503"/>
      <c r="Y419" s="503"/>
      <c r="Z419" s="503"/>
    </row>
    <row r="420" ht="12.75" customHeight="1">
      <c r="A420" s="503"/>
      <c r="B420" s="503"/>
      <c r="C420" s="503"/>
      <c r="D420" s="503"/>
      <c r="E420" s="503"/>
      <c r="F420" s="503"/>
      <c r="G420" s="503"/>
      <c r="H420" s="503"/>
      <c r="I420" s="503"/>
      <c r="J420" s="503"/>
      <c r="K420" s="503"/>
      <c r="L420" s="503"/>
      <c r="M420" s="503"/>
      <c r="N420" s="503"/>
      <c r="O420" s="503"/>
      <c r="P420" s="503"/>
      <c r="Q420" s="503"/>
      <c r="R420" s="503"/>
      <c r="S420" s="503"/>
      <c r="T420" s="503"/>
      <c r="U420" s="503"/>
      <c r="V420" s="503"/>
      <c r="W420" s="503"/>
      <c r="X420" s="503"/>
      <c r="Y420" s="503"/>
      <c r="Z420" s="503"/>
    </row>
    <row r="421" ht="12.75" customHeight="1">
      <c r="A421" s="503"/>
      <c r="B421" s="503"/>
      <c r="C421" s="503"/>
      <c r="D421" s="503"/>
      <c r="E421" s="503"/>
      <c r="F421" s="503"/>
      <c r="G421" s="503"/>
      <c r="H421" s="503"/>
      <c r="I421" s="503"/>
      <c r="J421" s="503"/>
      <c r="K421" s="503"/>
      <c r="L421" s="503"/>
      <c r="M421" s="503"/>
      <c r="N421" s="503"/>
      <c r="O421" s="503"/>
      <c r="P421" s="503"/>
      <c r="Q421" s="503"/>
      <c r="R421" s="503"/>
      <c r="S421" s="503"/>
      <c r="T421" s="503"/>
      <c r="U421" s="503"/>
      <c r="V421" s="503"/>
      <c r="W421" s="503"/>
      <c r="X421" s="503"/>
      <c r="Y421" s="503"/>
      <c r="Z421" s="503"/>
    </row>
    <row r="422" ht="12.75" customHeight="1">
      <c r="A422" s="503"/>
      <c r="B422" s="503"/>
      <c r="C422" s="503"/>
      <c r="D422" s="503"/>
      <c r="E422" s="503"/>
      <c r="F422" s="503"/>
      <c r="G422" s="503"/>
      <c r="H422" s="503"/>
      <c r="I422" s="503"/>
      <c r="J422" s="503"/>
      <c r="K422" s="503"/>
      <c r="L422" s="503"/>
      <c r="M422" s="503"/>
      <c r="N422" s="503"/>
      <c r="O422" s="503"/>
      <c r="P422" s="503"/>
      <c r="Q422" s="503"/>
      <c r="R422" s="503"/>
      <c r="S422" s="503"/>
      <c r="T422" s="503"/>
      <c r="U422" s="503"/>
      <c r="V422" s="503"/>
      <c r="W422" s="503"/>
      <c r="X422" s="503"/>
      <c r="Y422" s="503"/>
      <c r="Z422" s="503"/>
    </row>
    <row r="423" ht="12.75" customHeight="1">
      <c r="A423" s="503"/>
      <c r="B423" s="503"/>
      <c r="C423" s="503"/>
      <c r="D423" s="503"/>
      <c r="E423" s="503"/>
      <c r="F423" s="503"/>
      <c r="G423" s="503"/>
      <c r="H423" s="503"/>
      <c r="I423" s="503"/>
      <c r="J423" s="503"/>
      <c r="K423" s="503"/>
      <c r="L423" s="503"/>
      <c r="M423" s="503"/>
      <c r="N423" s="503"/>
      <c r="O423" s="503"/>
      <c r="P423" s="503"/>
      <c r="Q423" s="503"/>
      <c r="R423" s="503"/>
      <c r="S423" s="503"/>
      <c r="T423" s="503"/>
      <c r="U423" s="503"/>
      <c r="V423" s="503"/>
      <c r="W423" s="503"/>
      <c r="X423" s="503"/>
      <c r="Y423" s="503"/>
      <c r="Z423" s="503"/>
    </row>
    <row r="424" ht="12.75" customHeight="1">
      <c r="A424" s="503"/>
      <c r="B424" s="503"/>
      <c r="C424" s="503"/>
      <c r="D424" s="503"/>
      <c r="E424" s="503"/>
      <c r="F424" s="503"/>
      <c r="G424" s="503"/>
      <c r="H424" s="503"/>
      <c r="I424" s="503"/>
      <c r="J424" s="503"/>
      <c r="K424" s="503"/>
      <c r="L424" s="503"/>
      <c r="M424" s="503"/>
      <c r="N424" s="503"/>
      <c r="O424" s="503"/>
      <c r="P424" s="503"/>
      <c r="Q424" s="503"/>
      <c r="R424" s="503"/>
      <c r="S424" s="503"/>
      <c r="T424" s="503"/>
      <c r="U424" s="503"/>
      <c r="V424" s="503"/>
      <c r="W424" s="503"/>
      <c r="X424" s="503"/>
      <c r="Y424" s="503"/>
      <c r="Z424" s="503"/>
    </row>
    <row r="425" ht="12.75" customHeight="1">
      <c r="A425" s="503"/>
      <c r="B425" s="503"/>
      <c r="C425" s="503"/>
      <c r="D425" s="503"/>
      <c r="E425" s="503"/>
      <c r="F425" s="503"/>
      <c r="G425" s="503"/>
      <c r="H425" s="503"/>
      <c r="I425" s="503"/>
      <c r="J425" s="503"/>
      <c r="K425" s="503"/>
      <c r="L425" s="503"/>
      <c r="M425" s="503"/>
      <c r="N425" s="503"/>
      <c r="O425" s="503"/>
      <c r="P425" s="503"/>
      <c r="Q425" s="503"/>
      <c r="R425" s="503"/>
      <c r="S425" s="503"/>
      <c r="T425" s="503"/>
      <c r="U425" s="503"/>
      <c r="V425" s="503"/>
      <c r="W425" s="503"/>
      <c r="X425" s="503"/>
      <c r="Y425" s="503"/>
      <c r="Z425" s="503"/>
    </row>
    <row r="426" ht="12.75" customHeight="1">
      <c r="A426" s="503"/>
      <c r="B426" s="503"/>
      <c r="C426" s="503"/>
      <c r="D426" s="503"/>
      <c r="E426" s="503"/>
      <c r="F426" s="503"/>
      <c r="G426" s="503"/>
      <c r="H426" s="503"/>
      <c r="I426" s="503"/>
      <c r="J426" s="503"/>
      <c r="K426" s="503"/>
      <c r="L426" s="503"/>
      <c r="M426" s="503"/>
      <c r="N426" s="503"/>
      <c r="O426" s="503"/>
      <c r="P426" s="503"/>
      <c r="Q426" s="503"/>
      <c r="R426" s="503"/>
      <c r="S426" s="503"/>
      <c r="T426" s="503"/>
      <c r="U426" s="503"/>
      <c r="V426" s="503"/>
      <c r="W426" s="503"/>
      <c r="X426" s="503"/>
      <c r="Y426" s="503"/>
      <c r="Z426" s="503"/>
    </row>
    <row r="427" ht="12.75" customHeight="1">
      <c r="A427" s="503"/>
      <c r="B427" s="503"/>
      <c r="C427" s="503"/>
      <c r="D427" s="503"/>
      <c r="E427" s="503"/>
      <c r="F427" s="503"/>
      <c r="G427" s="503"/>
      <c r="H427" s="503"/>
      <c r="I427" s="503"/>
      <c r="J427" s="503"/>
      <c r="K427" s="503"/>
      <c r="L427" s="503"/>
      <c r="M427" s="503"/>
      <c r="N427" s="503"/>
      <c r="O427" s="503"/>
      <c r="P427" s="503"/>
      <c r="Q427" s="503"/>
      <c r="R427" s="503"/>
      <c r="S427" s="503"/>
      <c r="T427" s="503"/>
      <c r="U427" s="503"/>
      <c r="V427" s="503"/>
      <c r="W427" s="503"/>
      <c r="X427" s="503"/>
      <c r="Y427" s="503"/>
      <c r="Z427" s="503"/>
    </row>
    <row r="428" ht="12.75" customHeight="1">
      <c r="A428" s="503"/>
      <c r="B428" s="503"/>
      <c r="C428" s="503"/>
      <c r="D428" s="503"/>
      <c r="E428" s="503"/>
      <c r="F428" s="503"/>
      <c r="G428" s="503"/>
      <c r="H428" s="503"/>
      <c r="I428" s="503"/>
      <c r="J428" s="503"/>
      <c r="K428" s="503"/>
      <c r="L428" s="503"/>
      <c r="M428" s="503"/>
      <c r="N428" s="503"/>
      <c r="O428" s="503"/>
      <c r="P428" s="503"/>
      <c r="Q428" s="503"/>
      <c r="R428" s="503"/>
      <c r="S428" s="503"/>
      <c r="T428" s="503"/>
      <c r="U428" s="503"/>
      <c r="V428" s="503"/>
      <c r="W428" s="503"/>
      <c r="X428" s="503"/>
      <c r="Y428" s="503"/>
      <c r="Z428" s="503"/>
    </row>
    <row r="429" ht="12.75" customHeight="1">
      <c r="A429" s="503"/>
      <c r="B429" s="503"/>
      <c r="C429" s="503"/>
      <c r="D429" s="503"/>
      <c r="E429" s="503"/>
      <c r="F429" s="503"/>
      <c r="G429" s="503"/>
      <c r="H429" s="503"/>
      <c r="I429" s="503"/>
      <c r="J429" s="503"/>
      <c r="K429" s="503"/>
      <c r="L429" s="503"/>
      <c r="M429" s="503"/>
      <c r="N429" s="503"/>
      <c r="O429" s="503"/>
      <c r="P429" s="503"/>
      <c r="Q429" s="503"/>
      <c r="R429" s="503"/>
      <c r="S429" s="503"/>
      <c r="T429" s="503"/>
      <c r="U429" s="503"/>
      <c r="V429" s="503"/>
      <c r="W429" s="503"/>
      <c r="X429" s="503"/>
      <c r="Y429" s="503"/>
      <c r="Z429" s="503"/>
    </row>
    <row r="430" ht="12.75" customHeight="1">
      <c r="A430" s="503"/>
      <c r="B430" s="503"/>
      <c r="C430" s="503"/>
      <c r="D430" s="503"/>
      <c r="E430" s="503"/>
      <c r="F430" s="503"/>
      <c r="G430" s="503"/>
      <c r="H430" s="503"/>
      <c r="I430" s="503"/>
      <c r="J430" s="503"/>
      <c r="K430" s="503"/>
      <c r="L430" s="503"/>
      <c r="M430" s="503"/>
      <c r="N430" s="503"/>
      <c r="O430" s="503"/>
      <c r="P430" s="503"/>
      <c r="Q430" s="503"/>
      <c r="R430" s="503"/>
      <c r="S430" s="503"/>
      <c r="T430" s="503"/>
      <c r="U430" s="503"/>
      <c r="V430" s="503"/>
      <c r="W430" s="503"/>
      <c r="X430" s="503"/>
      <c r="Y430" s="503"/>
      <c r="Z430" s="503"/>
    </row>
    <row r="431" ht="12.75" customHeight="1">
      <c r="A431" s="503"/>
      <c r="B431" s="503"/>
      <c r="C431" s="503"/>
      <c r="D431" s="503"/>
      <c r="E431" s="503"/>
      <c r="F431" s="503"/>
      <c r="G431" s="503"/>
      <c r="H431" s="503"/>
      <c r="I431" s="503"/>
      <c r="J431" s="503"/>
      <c r="K431" s="503"/>
      <c r="L431" s="503"/>
      <c r="M431" s="503"/>
      <c r="N431" s="503"/>
      <c r="O431" s="503"/>
      <c r="P431" s="503"/>
      <c r="Q431" s="503"/>
      <c r="R431" s="503"/>
      <c r="S431" s="503"/>
      <c r="T431" s="503"/>
      <c r="U431" s="503"/>
      <c r="V431" s="503"/>
      <c r="W431" s="503"/>
      <c r="X431" s="503"/>
      <c r="Y431" s="503"/>
      <c r="Z431" s="503"/>
    </row>
    <row r="432" ht="12.75" customHeight="1">
      <c r="A432" s="503"/>
      <c r="B432" s="503"/>
      <c r="C432" s="503"/>
      <c r="D432" s="503"/>
      <c r="E432" s="503"/>
      <c r="F432" s="503"/>
      <c r="G432" s="503"/>
      <c r="H432" s="503"/>
      <c r="I432" s="503"/>
      <c r="J432" s="503"/>
      <c r="K432" s="503"/>
      <c r="L432" s="503"/>
      <c r="M432" s="503"/>
      <c r="N432" s="503"/>
      <c r="O432" s="503"/>
      <c r="P432" s="503"/>
      <c r="Q432" s="503"/>
      <c r="R432" s="503"/>
      <c r="S432" s="503"/>
      <c r="T432" s="503"/>
      <c r="U432" s="503"/>
      <c r="V432" s="503"/>
      <c r="W432" s="503"/>
      <c r="X432" s="503"/>
      <c r="Y432" s="503"/>
      <c r="Z432" s="503"/>
    </row>
    <row r="433" ht="12.75" customHeight="1">
      <c r="A433" s="503"/>
      <c r="B433" s="503"/>
      <c r="C433" s="503"/>
      <c r="D433" s="503"/>
      <c r="E433" s="503"/>
      <c r="F433" s="503"/>
      <c r="G433" s="503"/>
      <c r="H433" s="503"/>
      <c r="I433" s="503"/>
      <c r="J433" s="503"/>
      <c r="K433" s="503"/>
      <c r="L433" s="503"/>
      <c r="M433" s="503"/>
      <c r="N433" s="503"/>
      <c r="O433" s="503"/>
      <c r="P433" s="503"/>
      <c r="Q433" s="503"/>
      <c r="R433" s="503"/>
      <c r="S433" s="503"/>
      <c r="T433" s="503"/>
      <c r="U433" s="503"/>
      <c r="V433" s="503"/>
      <c r="W433" s="503"/>
      <c r="X433" s="503"/>
      <c r="Y433" s="503"/>
      <c r="Z433" s="503"/>
    </row>
    <row r="434" ht="12.75" customHeight="1">
      <c r="A434" s="503"/>
      <c r="B434" s="503"/>
      <c r="C434" s="503"/>
      <c r="D434" s="503"/>
      <c r="E434" s="503"/>
      <c r="F434" s="503"/>
      <c r="G434" s="503"/>
      <c r="H434" s="503"/>
      <c r="I434" s="503"/>
      <c r="J434" s="503"/>
      <c r="K434" s="503"/>
      <c r="L434" s="503"/>
      <c r="M434" s="503"/>
      <c r="N434" s="503"/>
      <c r="O434" s="503"/>
      <c r="P434" s="503"/>
      <c r="Q434" s="503"/>
      <c r="R434" s="503"/>
      <c r="S434" s="503"/>
      <c r="T434" s="503"/>
      <c r="U434" s="503"/>
      <c r="V434" s="503"/>
      <c r="W434" s="503"/>
      <c r="X434" s="503"/>
      <c r="Y434" s="503"/>
      <c r="Z434" s="503"/>
    </row>
    <row r="435" ht="12.75" customHeight="1">
      <c r="A435" s="503"/>
      <c r="B435" s="503"/>
      <c r="C435" s="503"/>
      <c r="D435" s="503"/>
      <c r="E435" s="503"/>
      <c r="F435" s="503"/>
      <c r="G435" s="503"/>
      <c r="H435" s="503"/>
      <c r="I435" s="503"/>
      <c r="J435" s="503"/>
      <c r="K435" s="503"/>
      <c r="L435" s="503"/>
      <c r="M435" s="503"/>
      <c r="N435" s="503"/>
      <c r="O435" s="503"/>
      <c r="P435" s="503"/>
      <c r="Q435" s="503"/>
      <c r="R435" s="503"/>
      <c r="S435" s="503"/>
      <c r="T435" s="503"/>
      <c r="U435" s="503"/>
      <c r="V435" s="503"/>
      <c r="W435" s="503"/>
      <c r="X435" s="503"/>
      <c r="Y435" s="503"/>
      <c r="Z435" s="503"/>
    </row>
    <row r="436" ht="12.75" customHeight="1">
      <c r="A436" s="503"/>
      <c r="B436" s="503"/>
      <c r="C436" s="503"/>
      <c r="D436" s="503"/>
      <c r="E436" s="503"/>
      <c r="F436" s="503"/>
      <c r="G436" s="503"/>
      <c r="H436" s="503"/>
      <c r="I436" s="503"/>
      <c r="J436" s="503"/>
      <c r="K436" s="503"/>
      <c r="L436" s="503"/>
      <c r="M436" s="503"/>
      <c r="N436" s="503"/>
      <c r="O436" s="503"/>
      <c r="P436" s="503"/>
      <c r="Q436" s="503"/>
      <c r="R436" s="503"/>
      <c r="S436" s="503"/>
      <c r="T436" s="503"/>
      <c r="U436" s="503"/>
      <c r="V436" s="503"/>
      <c r="W436" s="503"/>
      <c r="X436" s="503"/>
      <c r="Y436" s="503"/>
      <c r="Z436" s="503"/>
    </row>
    <row r="437" ht="12.75" customHeight="1">
      <c r="A437" s="503"/>
      <c r="B437" s="503"/>
      <c r="C437" s="503"/>
      <c r="D437" s="503"/>
      <c r="E437" s="503"/>
      <c r="F437" s="503"/>
      <c r="G437" s="503"/>
      <c r="H437" s="503"/>
      <c r="I437" s="503"/>
      <c r="J437" s="503"/>
      <c r="K437" s="503"/>
      <c r="L437" s="503"/>
      <c r="M437" s="503"/>
      <c r="N437" s="503"/>
      <c r="O437" s="503"/>
      <c r="P437" s="503"/>
      <c r="Q437" s="503"/>
      <c r="R437" s="503"/>
      <c r="S437" s="503"/>
      <c r="T437" s="503"/>
      <c r="U437" s="503"/>
      <c r="V437" s="503"/>
      <c r="W437" s="503"/>
      <c r="X437" s="503"/>
      <c r="Y437" s="503"/>
      <c r="Z437" s="503"/>
    </row>
    <row r="438" ht="12.75" customHeight="1">
      <c r="A438" s="503"/>
      <c r="B438" s="503"/>
      <c r="C438" s="503"/>
      <c r="D438" s="503"/>
      <c r="E438" s="503"/>
      <c r="F438" s="503"/>
      <c r="G438" s="503"/>
      <c r="H438" s="503"/>
      <c r="I438" s="503"/>
      <c r="J438" s="503"/>
      <c r="K438" s="503"/>
      <c r="L438" s="503"/>
      <c r="M438" s="503"/>
      <c r="N438" s="503"/>
      <c r="O438" s="503"/>
      <c r="P438" s="503"/>
      <c r="Q438" s="503"/>
      <c r="R438" s="503"/>
      <c r="S438" s="503"/>
      <c r="T438" s="503"/>
      <c r="U438" s="503"/>
      <c r="V438" s="503"/>
      <c r="W438" s="503"/>
      <c r="X438" s="503"/>
      <c r="Y438" s="503"/>
      <c r="Z438" s="503"/>
    </row>
    <row r="439" ht="12.75" customHeight="1">
      <c r="A439" s="503"/>
      <c r="B439" s="503"/>
      <c r="C439" s="503"/>
      <c r="D439" s="503"/>
      <c r="E439" s="503"/>
      <c r="F439" s="503"/>
      <c r="G439" s="503"/>
      <c r="H439" s="503"/>
      <c r="I439" s="503"/>
      <c r="J439" s="503"/>
      <c r="K439" s="503"/>
      <c r="L439" s="503"/>
      <c r="M439" s="503"/>
      <c r="N439" s="503"/>
      <c r="O439" s="503"/>
      <c r="P439" s="503"/>
      <c r="Q439" s="503"/>
      <c r="R439" s="503"/>
      <c r="S439" s="503"/>
      <c r="T439" s="503"/>
      <c r="U439" s="503"/>
      <c r="V439" s="503"/>
      <c r="W439" s="503"/>
      <c r="X439" s="503"/>
      <c r="Y439" s="503"/>
      <c r="Z439" s="503"/>
    </row>
    <row r="440" ht="12.75" customHeight="1">
      <c r="A440" s="503"/>
      <c r="B440" s="503"/>
      <c r="C440" s="503"/>
      <c r="D440" s="503"/>
      <c r="E440" s="503"/>
      <c r="F440" s="503"/>
      <c r="G440" s="503"/>
      <c r="H440" s="503"/>
      <c r="I440" s="503"/>
      <c r="J440" s="503"/>
      <c r="K440" s="503"/>
      <c r="L440" s="503"/>
      <c r="M440" s="503"/>
      <c r="N440" s="503"/>
      <c r="O440" s="503"/>
      <c r="P440" s="503"/>
      <c r="Q440" s="503"/>
      <c r="R440" s="503"/>
      <c r="S440" s="503"/>
      <c r="T440" s="503"/>
      <c r="U440" s="503"/>
      <c r="V440" s="503"/>
      <c r="W440" s="503"/>
      <c r="X440" s="503"/>
      <c r="Y440" s="503"/>
      <c r="Z440" s="503"/>
    </row>
    <row r="441" ht="12.75" customHeight="1">
      <c r="A441" s="503"/>
      <c r="B441" s="503"/>
      <c r="C441" s="503"/>
      <c r="D441" s="503"/>
      <c r="E441" s="503"/>
      <c r="F441" s="503"/>
      <c r="G441" s="503"/>
      <c r="H441" s="503"/>
      <c r="I441" s="503"/>
      <c r="J441" s="503"/>
      <c r="K441" s="503"/>
      <c r="L441" s="503"/>
      <c r="M441" s="503"/>
      <c r="N441" s="503"/>
      <c r="O441" s="503"/>
      <c r="P441" s="503"/>
      <c r="Q441" s="503"/>
      <c r="R441" s="503"/>
      <c r="S441" s="503"/>
      <c r="T441" s="503"/>
      <c r="U441" s="503"/>
      <c r="V441" s="503"/>
      <c r="W441" s="503"/>
      <c r="X441" s="503"/>
      <c r="Y441" s="503"/>
      <c r="Z441" s="503"/>
    </row>
    <row r="442" ht="12.75" customHeight="1">
      <c r="A442" s="503"/>
      <c r="B442" s="503"/>
      <c r="C442" s="503"/>
      <c r="D442" s="503"/>
      <c r="E442" s="503"/>
      <c r="F442" s="503"/>
      <c r="G442" s="503"/>
      <c r="H442" s="503"/>
      <c r="I442" s="503"/>
      <c r="J442" s="503"/>
      <c r="K442" s="503"/>
      <c r="L442" s="503"/>
      <c r="M442" s="503"/>
      <c r="N442" s="503"/>
      <c r="O442" s="503"/>
      <c r="P442" s="503"/>
      <c r="Q442" s="503"/>
      <c r="R442" s="503"/>
      <c r="S442" s="503"/>
      <c r="T442" s="503"/>
      <c r="U442" s="503"/>
      <c r="V442" s="503"/>
      <c r="W442" s="503"/>
      <c r="X442" s="503"/>
      <c r="Y442" s="503"/>
      <c r="Z442" s="503"/>
    </row>
    <row r="443" ht="12.75" customHeight="1">
      <c r="A443" s="503"/>
      <c r="B443" s="503"/>
      <c r="C443" s="503"/>
      <c r="D443" s="503"/>
      <c r="E443" s="503"/>
      <c r="F443" s="503"/>
      <c r="G443" s="503"/>
      <c r="H443" s="503"/>
      <c r="I443" s="503"/>
      <c r="J443" s="503"/>
      <c r="K443" s="503"/>
      <c r="L443" s="503"/>
      <c r="M443" s="503"/>
      <c r="N443" s="503"/>
      <c r="O443" s="503"/>
      <c r="P443" s="503"/>
      <c r="Q443" s="503"/>
      <c r="R443" s="503"/>
      <c r="S443" s="503"/>
      <c r="T443" s="503"/>
      <c r="U443" s="503"/>
      <c r="V443" s="503"/>
      <c r="W443" s="503"/>
      <c r="X443" s="503"/>
      <c r="Y443" s="503"/>
      <c r="Z443" s="503"/>
    </row>
    <row r="444" ht="12.75" customHeight="1">
      <c r="A444" s="503"/>
      <c r="B444" s="503"/>
      <c r="C444" s="503"/>
      <c r="D444" s="503"/>
      <c r="E444" s="503"/>
      <c r="F444" s="503"/>
      <c r="G444" s="503"/>
      <c r="H444" s="503"/>
      <c r="I444" s="503"/>
      <c r="J444" s="503"/>
      <c r="K444" s="503"/>
      <c r="L444" s="503"/>
      <c r="M444" s="503"/>
      <c r="N444" s="503"/>
      <c r="O444" s="503"/>
      <c r="P444" s="503"/>
      <c r="Q444" s="503"/>
      <c r="R444" s="503"/>
      <c r="S444" s="503"/>
      <c r="T444" s="503"/>
      <c r="U444" s="503"/>
      <c r="V444" s="503"/>
      <c r="W444" s="503"/>
      <c r="X444" s="503"/>
      <c r="Y444" s="503"/>
      <c r="Z444" s="503"/>
    </row>
    <row r="445" ht="12.75" customHeight="1">
      <c r="A445" s="503"/>
      <c r="B445" s="503"/>
      <c r="C445" s="503"/>
      <c r="D445" s="503"/>
      <c r="E445" s="503"/>
      <c r="F445" s="503"/>
      <c r="G445" s="503"/>
      <c r="H445" s="503"/>
      <c r="I445" s="503"/>
      <c r="J445" s="503"/>
      <c r="K445" s="503"/>
      <c r="L445" s="503"/>
      <c r="M445" s="503"/>
      <c r="N445" s="503"/>
      <c r="O445" s="503"/>
      <c r="P445" s="503"/>
      <c r="Q445" s="503"/>
      <c r="R445" s="503"/>
      <c r="S445" s="503"/>
      <c r="T445" s="503"/>
      <c r="U445" s="503"/>
      <c r="V445" s="503"/>
      <c r="W445" s="503"/>
      <c r="X445" s="503"/>
      <c r="Y445" s="503"/>
      <c r="Z445" s="503"/>
    </row>
    <row r="446" ht="12.75" customHeight="1">
      <c r="A446" s="503"/>
      <c r="B446" s="503"/>
      <c r="C446" s="503"/>
      <c r="D446" s="503"/>
      <c r="E446" s="503"/>
      <c r="F446" s="503"/>
      <c r="G446" s="503"/>
      <c r="H446" s="503"/>
      <c r="I446" s="503"/>
      <c r="J446" s="503"/>
      <c r="K446" s="503"/>
      <c r="L446" s="503"/>
      <c r="M446" s="503"/>
      <c r="N446" s="503"/>
      <c r="O446" s="503"/>
      <c r="P446" s="503"/>
      <c r="Q446" s="503"/>
      <c r="R446" s="503"/>
      <c r="S446" s="503"/>
      <c r="T446" s="503"/>
      <c r="U446" s="503"/>
      <c r="V446" s="503"/>
      <c r="W446" s="503"/>
      <c r="X446" s="503"/>
      <c r="Y446" s="503"/>
      <c r="Z446" s="503"/>
    </row>
    <row r="447" ht="12.75" customHeight="1">
      <c r="A447" s="503"/>
      <c r="B447" s="503"/>
      <c r="C447" s="503"/>
      <c r="D447" s="503"/>
      <c r="E447" s="503"/>
      <c r="F447" s="503"/>
      <c r="G447" s="503"/>
      <c r="H447" s="503"/>
      <c r="I447" s="503"/>
      <c r="J447" s="503"/>
      <c r="K447" s="503"/>
      <c r="L447" s="503"/>
      <c r="M447" s="503"/>
      <c r="N447" s="503"/>
      <c r="O447" s="503"/>
      <c r="P447" s="503"/>
      <c r="Q447" s="503"/>
      <c r="R447" s="503"/>
      <c r="S447" s="503"/>
      <c r="T447" s="503"/>
      <c r="U447" s="503"/>
      <c r="V447" s="503"/>
      <c r="W447" s="503"/>
      <c r="X447" s="503"/>
      <c r="Y447" s="503"/>
      <c r="Z447" s="503"/>
    </row>
    <row r="448" ht="12.75" customHeight="1">
      <c r="A448" s="503"/>
      <c r="B448" s="503"/>
      <c r="C448" s="503"/>
      <c r="D448" s="503"/>
      <c r="E448" s="503"/>
      <c r="F448" s="503"/>
      <c r="G448" s="503"/>
      <c r="H448" s="503"/>
      <c r="I448" s="503"/>
      <c r="J448" s="503"/>
      <c r="K448" s="503"/>
      <c r="L448" s="503"/>
      <c r="M448" s="503"/>
      <c r="N448" s="503"/>
      <c r="O448" s="503"/>
      <c r="P448" s="503"/>
      <c r="Q448" s="503"/>
      <c r="R448" s="503"/>
      <c r="S448" s="503"/>
      <c r="T448" s="503"/>
      <c r="U448" s="503"/>
      <c r="V448" s="503"/>
      <c r="W448" s="503"/>
      <c r="X448" s="503"/>
      <c r="Y448" s="503"/>
      <c r="Z448" s="503"/>
    </row>
    <row r="449" ht="12.75" customHeight="1">
      <c r="A449" s="503"/>
      <c r="B449" s="503"/>
      <c r="C449" s="503"/>
      <c r="D449" s="503"/>
      <c r="E449" s="503"/>
      <c r="F449" s="503"/>
      <c r="G449" s="503"/>
      <c r="H449" s="503"/>
      <c r="I449" s="503"/>
      <c r="J449" s="503"/>
      <c r="K449" s="503"/>
      <c r="L449" s="503"/>
      <c r="M449" s="503"/>
      <c r="N449" s="503"/>
      <c r="O449" s="503"/>
      <c r="P449" s="503"/>
      <c r="Q449" s="503"/>
      <c r="R449" s="503"/>
      <c r="S449" s="503"/>
      <c r="T449" s="503"/>
      <c r="U449" s="503"/>
      <c r="V449" s="503"/>
      <c r="W449" s="503"/>
      <c r="X449" s="503"/>
      <c r="Y449" s="503"/>
      <c r="Z449" s="503"/>
    </row>
    <row r="450" ht="12.75" customHeight="1">
      <c r="A450" s="503"/>
      <c r="B450" s="503"/>
      <c r="C450" s="503"/>
      <c r="D450" s="503"/>
      <c r="E450" s="503"/>
      <c r="F450" s="503"/>
      <c r="G450" s="503"/>
      <c r="H450" s="503"/>
      <c r="I450" s="503"/>
      <c r="J450" s="503"/>
      <c r="K450" s="503"/>
      <c r="L450" s="503"/>
      <c r="M450" s="503"/>
      <c r="N450" s="503"/>
      <c r="O450" s="503"/>
      <c r="P450" s="503"/>
      <c r="Q450" s="503"/>
      <c r="R450" s="503"/>
      <c r="S450" s="503"/>
      <c r="T450" s="503"/>
      <c r="U450" s="503"/>
      <c r="V450" s="503"/>
      <c r="W450" s="503"/>
      <c r="X450" s="503"/>
      <c r="Y450" s="503"/>
      <c r="Z450" s="503"/>
    </row>
    <row r="451" ht="12.75" customHeight="1">
      <c r="A451" s="503"/>
      <c r="B451" s="503"/>
      <c r="C451" s="503"/>
      <c r="D451" s="503"/>
      <c r="E451" s="503"/>
      <c r="F451" s="503"/>
      <c r="G451" s="503"/>
      <c r="H451" s="503"/>
      <c r="I451" s="503"/>
      <c r="J451" s="503"/>
      <c r="K451" s="503"/>
      <c r="L451" s="503"/>
      <c r="M451" s="503"/>
      <c r="N451" s="503"/>
      <c r="O451" s="503"/>
      <c r="P451" s="503"/>
      <c r="Q451" s="503"/>
      <c r="R451" s="503"/>
      <c r="S451" s="503"/>
      <c r="T451" s="503"/>
      <c r="U451" s="503"/>
      <c r="V451" s="503"/>
      <c r="W451" s="503"/>
      <c r="X451" s="503"/>
      <c r="Y451" s="503"/>
      <c r="Z451" s="503"/>
    </row>
    <row r="452" ht="12.75" customHeight="1">
      <c r="A452" s="503"/>
      <c r="B452" s="503"/>
      <c r="C452" s="503"/>
      <c r="D452" s="503"/>
      <c r="E452" s="503"/>
      <c r="F452" s="503"/>
      <c r="G452" s="503"/>
      <c r="H452" s="503"/>
      <c r="I452" s="503"/>
      <c r="J452" s="503"/>
      <c r="K452" s="503"/>
      <c r="L452" s="503"/>
      <c r="M452" s="503"/>
      <c r="N452" s="503"/>
      <c r="O452" s="503"/>
      <c r="P452" s="503"/>
      <c r="Q452" s="503"/>
      <c r="R452" s="503"/>
      <c r="S452" s="503"/>
      <c r="T452" s="503"/>
      <c r="U452" s="503"/>
      <c r="V452" s="503"/>
      <c r="W452" s="503"/>
      <c r="X452" s="503"/>
      <c r="Y452" s="503"/>
      <c r="Z452" s="503"/>
    </row>
    <row r="453" ht="12.75" customHeight="1">
      <c r="A453" s="503"/>
      <c r="B453" s="503"/>
      <c r="C453" s="503"/>
      <c r="D453" s="503"/>
      <c r="E453" s="503"/>
      <c r="F453" s="503"/>
      <c r="G453" s="503"/>
      <c r="H453" s="503"/>
      <c r="I453" s="503"/>
      <c r="J453" s="503"/>
      <c r="K453" s="503"/>
      <c r="L453" s="503"/>
      <c r="M453" s="503"/>
      <c r="N453" s="503"/>
      <c r="O453" s="503"/>
      <c r="P453" s="503"/>
      <c r="Q453" s="503"/>
      <c r="R453" s="503"/>
      <c r="S453" s="503"/>
      <c r="T453" s="503"/>
      <c r="U453" s="503"/>
      <c r="V453" s="503"/>
      <c r="W453" s="503"/>
      <c r="X453" s="503"/>
      <c r="Y453" s="503"/>
      <c r="Z453" s="503"/>
    </row>
    <row r="454" ht="12.75" customHeight="1">
      <c r="A454" s="503"/>
      <c r="B454" s="503"/>
      <c r="C454" s="503"/>
      <c r="D454" s="503"/>
      <c r="E454" s="503"/>
      <c r="F454" s="503"/>
      <c r="G454" s="503"/>
      <c r="H454" s="503"/>
      <c r="I454" s="503"/>
      <c r="J454" s="503"/>
      <c r="K454" s="503"/>
      <c r="L454" s="503"/>
      <c r="M454" s="503"/>
      <c r="N454" s="503"/>
      <c r="O454" s="503"/>
      <c r="P454" s="503"/>
      <c r="Q454" s="503"/>
      <c r="R454" s="503"/>
      <c r="S454" s="503"/>
      <c r="T454" s="503"/>
      <c r="U454" s="503"/>
      <c r="V454" s="503"/>
      <c r="W454" s="503"/>
      <c r="X454" s="503"/>
      <c r="Y454" s="503"/>
      <c r="Z454" s="503"/>
    </row>
    <row r="455" ht="12.75" customHeight="1">
      <c r="A455" s="503"/>
      <c r="B455" s="503"/>
      <c r="C455" s="503"/>
      <c r="D455" s="503"/>
      <c r="E455" s="503"/>
      <c r="F455" s="503"/>
      <c r="G455" s="503"/>
      <c r="H455" s="503"/>
      <c r="I455" s="503"/>
      <c r="J455" s="503"/>
      <c r="K455" s="503"/>
      <c r="L455" s="503"/>
      <c r="M455" s="503"/>
      <c r="N455" s="503"/>
      <c r="O455" s="503"/>
      <c r="P455" s="503"/>
      <c r="Q455" s="503"/>
      <c r="R455" s="503"/>
      <c r="S455" s="503"/>
      <c r="T455" s="503"/>
      <c r="U455" s="503"/>
      <c r="V455" s="503"/>
      <c r="W455" s="503"/>
      <c r="X455" s="503"/>
      <c r="Y455" s="503"/>
      <c r="Z455" s="503"/>
    </row>
    <row r="456" ht="12.75" customHeight="1">
      <c r="A456" s="503"/>
      <c r="B456" s="503"/>
      <c r="C456" s="503"/>
      <c r="D456" s="503"/>
      <c r="E456" s="503"/>
      <c r="F456" s="503"/>
      <c r="G456" s="503"/>
      <c r="H456" s="503"/>
      <c r="I456" s="503"/>
      <c r="J456" s="503"/>
      <c r="K456" s="503"/>
      <c r="L456" s="503"/>
      <c r="M456" s="503"/>
      <c r="N456" s="503"/>
      <c r="O456" s="503"/>
      <c r="P456" s="503"/>
      <c r="Q456" s="503"/>
      <c r="R456" s="503"/>
      <c r="S456" s="503"/>
      <c r="T456" s="503"/>
      <c r="U456" s="503"/>
      <c r="V456" s="503"/>
      <c r="W456" s="503"/>
      <c r="X456" s="503"/>
      <c r="Y456" s="503"/>
      <c r="Z456" s="503"/>
    </row>
    <row r="457" ht="12.75" customHeight="1">
      <c r="A457" s="503"/>
      <c r="B457" s="503"/>
      <c r="C457" s="503"/>
      <c r="D457" s="503"/>
      <c r="E457" s="503"/>
      <c r="F457" s="503"/>
      <c r="G457" s="503"/>
      <c r="H457" s="503"/>
      <c r="I457" s="503"/>
      <c r="J457" s="503"/>
      <c r="K457" s="503"/>
      <c r="L457" s="503"/>
      <c r="M457" s="503"/>
      <c r="N457" s="503"/>
      <c r="O457" s="503"/>
      <c r="P457" s="503"/>
      <c r="Q457" s="503"/>
      <c r="R457" s="503"/>
      <c r="S457" s="503"/>
      <c r="T457" s="503"/>
      <c r="U457" s="503"/>
      <c r="V457" s="503"/>
      <c r="W457" s="503"/>
      <c r="X457" s="503"/>
      <c r="Y457" s="503"/>
      <c r="Z457" s="503"/>
    </row>
    <row r="458" ht="12.75" customHeight="1">
      <c r="A458" s="503"/>
      <c r="B458" s="503"/>
      <c r="C458" s="503"/>
      <c r="D458" s="503"/>
      <c r="E458" s="503"/>
      <c r="F458" s="503"/>
      <c r="G458" s="503"/>
      <c r="H458" s="503"/>
      <c r="I458" s="503"/>
      <c r="J458" s="503"/>
      <c r="K458" s="503"/>
      <c r="L458" s="503"/>
      <c r="M458" s="503"/>
      <c r="N458" s="503"/>
      <c r="O458" s="503"/>
      <c r="P458" s="503"/>
      <c r="Q458" s="503"/>
      <c r="R458" s="503"/>
      <c r="S458" s="503"/>
      <c r="T458" s="503"/>
      <c r="U458" s="503"/>
      <c r="V458" s="503"/>
      <c r="W458" s="503"/>
      <c r="X458" s="503"/>
      <c r="Y458" s="503"/>
      <c r="Z458" s="503"/>
    </row>
    <row r="459" ht="12.75" customHeight="1">
      <c r="A459" s="503"/>
      <c r="B459" s="503"/>
      <c r="C459" s="503"/>
      <c r="D459" s="503"/>
      <c r="E459" s="503"/>
      <c r="F459" s="503"/>
      <c r="G459" s="503"/>
      <c r="H459" s="503"/>
      <c r="I459" s="503"/>
      <c r="J459" s="503"/>
      <c r="K459" s="503"/>
      <c r="L459" s="503"/>
      <c r="M459" s="503"/>
      <c r="N459" s="503"/>
      <c r="O459" s="503"/>
      <c r="P459" s="503"/>
      <c r="Q459" s="503"/>
      <c r="R459" s="503"/>
      <c r="S459" s="503"/>
      <c r="T459" s="503"/>
      <c r="U459" s="503"/>
      <c r="V459" s="503"/>
      <c r="W459" s="503"/>
      <c r="X459" s="503"/>
      <c r="Y459" s="503"/>
      <c r="Z459" s="503"/>
    </row>
    <row r="460" ht="12.75" customHeight="1">
      <c r="A460" s="503"/>
      <c r="B460" s="503"/>
      <c r="C460" s="503"/>
      <c r="D460" s="503"/>
      <c r="E460" s="503"/>
      <c r="F460" s="503"/>
      <c r="G460" s="503"/>
      <c r="H460" s="503"/>
      <c r="I460" s="503"/>
      <c r="J460" s="503"/>
      <c r="K460" s="503"/>
      <c r="L460" s="503"/>
      <c r="M460" s="503"/>
      <c r="N460" s="503"/>
      <c r="O460" s="503"/>
      <c r="P460" s="503"/>
      <c r="Q460" s="503"/>
      <c r="R460" s="503"/>
      <c r="S460" s="503"/>
      <c r="T460" s="503"/>
      <c r="U460" s="503"/>
      <c r="V460" s="503"/>
      <c r="W460" s="503"/>
      <c r="X460" s="503"/>
      <c r="Y460" s="503"/>
      <c r="Z460" s="503"/>
    </row>
    <row r="461" ht="12.75" customHeight="1">
      <c r="A461" s="503"/>
      <c r="B461" s="503"/>
      <c r="C461" s="503"/>
      <c r="D461" s="503"/>
      <c r="E461" s="503"/>
      <c r="F461" s="503"/>
      <c r="G461" s="503"/>
      <c r="H461" s="503"/>
      <c r="I461" s="503"/>
      <c r="J461" s="503"/>
      <c r="K461" s="503"/>
      <c r="L461" s="503"/>
      <c r="M461" s="503"/>
      <c r="N461" s="503"/>
      <c r="O461" s="503"/>
      <c r="P461" s="503"/>
      <c r="Q461" s="503"/>
      <c r="R461" s="503"/>
      <c r="S461" s="503"/>
      <c r="T461" s="503"/>
      <c r="U461" s="503"/>
      <c r="V461" s="503"/>
      <c r="W461" s="503"/>
      <c r="X461" s="503"/>
      <c r="Y461" s="503"/>
      <c r="Z461" s="503"/>
    </row>
    <row r="462" ht="12.75" customHeight="1">
      <c r="A462" s="503"/>
      <c r="B462" s="503"/>
      <c r="C462" s="503"/>
      <c r="D462" s="503"/>
      <c r="E462" s="503"/>
      <c r="F462" s="503"/>
      <c r="G462" s="503"/>
      <c r="H462" s="503"/>
      <c r="I462" s="503"/>
      <c r="J462" s="503"/>
      <c r="K462" s="503"/>
      <c r="L462" s="503"/>
      <c r="M462" s="503"/>
      <c r="N462" s="503"/>
      <c r="O462" s="503"/>
      <c r="P462" s="503"/>
      <c r="Q462" s="503"/>
      <c r="R462" s="503"/>
      <c r="S462" s="503"/>
      <c r="T462" s="503"/>
      <c r="U462" s="503"/>
      <c r="V462" s="503"/>
      <c r="W462" s="503"/>
      <c r="X462" s="503"/>
      <c r="Y462" s="503"/>
      <c r="Z462" s="503"/>
    </row>
    <row r="463" ht="12.75" customHeight="1">
      <c r="A463" s="503"/>
      <c r="B463" s="503"/>
      <c r="C463" s="503"/>
      <c r="D463" s="503"/>
      <c r="E463" s="503"/>
      <c r="F463" s="503"/>
      <c r="G463" s="503"/>
      <c r="H463" s="503"/>
      <c r="I463" s="503"/>
      <c r="J463" s="503"/>
      <c r="K463" s="503"/>
      <c r="L463" s="503"/>
      <c r="M463" s="503"/>
      <c r="N463" s="503"/>
      <c r="O463" s="503"/>
      <c r="P463" s="503"/>
      <c r="Q463" s="503"/>
      <c r="R463" s="503"/>
      <c r="S463" s="503"/>
      <c r="T463" s="503"/>
      <c r="U463" s="503"/>
      <c r="V463" s="503"/>
      <c r="W463" s="503"/>
      <c r="X463" s="503"/>
      <c r="Y463" s="503"/>
      <c r="Z463" s="503"/>
    </row>
    <row r="464" ht="12.75" customHeight="1">
      <c r="A464" s="503"/>
      <c r="B464" s="503"/>
      <c r="C464" s="503"/>
      <c r="D464" s="503"/>
      <c r="E464" s="503"/>
      <c r="F464" s="503"/>
      <c r="G464" s="503"/>
      <c r="H464" s="503"/>
      <c r="I464" s="503"/>
      <c r="J464" s="503"/>
      <c r="K464" s="503"/>
      <c r="L464" s="503"/>
      <c r="M464" s="503"/>
      <c r="N464" s="503"/>
      <c r="O464" s="503"/>
      <c r="P464" s="503"/>
      <c r="Q464" s="503"/>
      <c r="R464" s="503"/>
      <c r="S464" s="503"/>
      <c r="T464" s="503"/>
      <c r="U464" s="503"/>
      <c r="V464" s="503"/>
      <c r="W464" s="503"/>
      <c r="X464" s="503"/>
      <c r="Y464" s="503"/>
      <c r="Z464" s="503"/>
    </row>
    <row r="465" ht="12.75" customHeight="1">
      <c r="A465" s="503"/>
      <c r="B465" s="503"/>
      <c r="C465" s="503"/>
      <c r="D465" s="503"/>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row>
    <row r="466" ht="12.75" customHeight="1">
      <c r="A466" s="503"/>
      <c r="B466" s="503"/>
      <c r="C466" s="503"/>
      <c r="D466" s="503"/>
      <c r="E466" s="503"/>
      <c r="F466" s="503"/>
      <c r="G466" s="503"/>
      <c r="H466" s="503"/>
      <c r="I466" s="503"/>
      <c r="J466" s="503"/>
      <c r="K466" s="503"/>
      <c r="L466" s="503"/>
      <c r="M466" s="503"/>
      <c r="N466" s="503"/>
      <c r="O466" s="503"/>
      <c r="P466" s="503"/>
      <c r="Q466" s="503"/>
      <c r="R466" s="503"/>
      <c r="S466" s="503"/>
      <c r="T466" s="503"/>
      <c r="U466" s="503"/>
      <c r="V466" s="503"/>
      <c r="W466" s="503"/>
      <c r="X466" s="503"/>
      <c r="Y466" s="503"/>
      <c r="Z466" s="503"/>
    </row>
    <row r="467" ht="12.75" customHeight="1">
      <c r="A467" s="503"/>
      <c r="B467" s="503"/>
      <c r="C467" s="503"/>
      <c r="D467" s="503"/>
      <c r="E467" s="503"/>
      <c r="F467" s="503"/>
      <c r="G467" s="503"/>
      <c r="H467" s="503"/>
      <c r="I467" s="503"/>
      <c r="J467" s="503"/>
      <c r="K467" s="503"/>
      <c r="L467" s="503"/>
      <c r="M467" s="503"/>
      <c r="N467" s="503"/>
      <c r="O467" s="503"/>
      <c r="P467" s="503"/>
      <c r="Q467" s="503"/>
      <c r="R467" s="503"/>
      <c r="S467" s="503"/>
      <c r="T467" s="503"/>
      <c r="U467" s="503"/>
      <c r="V467" s="503"/>
      <c r="W467" s="503"/>
      <c r="X467" s="503"/>
      <c r="Y467" s="503"/>
      <c r="Z467" s="503"/>
    </row>
    <row r="468" ht="12.75" customHeight="1">
      <c r="A468" s="503"/>
      <c r="B468" s="503"/>
      <c r="C468" s="503"/>
      <c r="D468" s="503"/>
      <c r="E468" s="503"/>
      <c r="F468" s="503"/>
      <c r="G468" s="503"/>
      <c r="H468" s="503"/>
      <c r="I468" s="503"/>
      <c r="J468" s="503"/>
      <c r="K468" s="503"/>
      <c r="L468" s="503"/>
      <c r="M468" s="503"/>
      <c r="N468" s="503"/>
      <c r="O468" s="503"/>
      <c r="P468" s="503"/>
      <c r="Q468" s="503"/>
      <c r="R468" s="503"/>
      <c r="S468" s="503"/>
      <c r="T468" s="503"/>
      <c r="U468" s="503"/>
      <c r="V468" s="503"/>
      <c r="W468" s="503"/>
      <c r="X468" s="503"/>
      <c r="Y468" s="503"/>
      <c r="Z468" s="503"/>
    </row>
    <row r="469" ht="12.75" customHeight="1">
      <c r="A469" s="503"/>
      <c r="B469" s="503"/>
      <c r="C469" s="503"/>
      <c r="D469" s="503"/>
      <c r="E469" s="503"/>
      <c r="F469" s="503"/>
      <c r="G469" s="503"/>
      <c r="H469" s="503"/>
      <c r="I469" s="503"/>
      <c r="J469" s="503"/>
      <c r="K469" s="503"/>
      <c r="L469" s="503"/>
      <c r="M469" s="503"/>
      <c r="N469" s="503"/>
      <c r="O469" s="503"/>
      <c r="P469" s="503"/>
      <c r="Q469" s="503"/>
      <c r="R469" s="503"/>
      <c r="S469" s="503"/>
      <c r="T469" s="503"/>
      <c r="U469" s="503"/>
      <c r="V469" s="503"/>
      <c r="W469" s="503"/>
      <c r="X469" s="503"/>
      <c r="Y469" s="503"/>
      <c r="Z469" s="503"/>
    </row>
    <row r="470" ht="12.75" customHeight="1">
      <c r="A470" s="503"/>
      <c r="B470" s="503"/>
      <c r="C470" s="503"/>
      <c r="D470" s="503"/>
      <c r="E470" s="503"/>
      <c r="F470" s="503"/>
      <c r="G470" s="503"/>
      <c r="H470" s="503"/>
      <c r="I470" s="503"/>
      <c r="J470" s="503"/>
      <c r="K470" s="503"/>
      <c r="L470" s="503"/>
      <c r="M470" s="503"/>
      <c r="N470" s="503"/>
      <c r="O470" s="503"/>
      <c r="P470" s="503"/>
      <c r="Q470" s="503"/>
      <c r="R470" s="503"/>
      <c r="S470" s="503"/>
      <c r="T470" s="503"/>
      <c r="U470" s="503"/>
      <c r="V470" s="503"/>
      <c r="W470" s="503"/>
      <c r="X470" s="503"/>
      <c r="Y470" s="503"/>
      <c r="Z470" s="503"/>
    </row>
    <row r="471" ht="12.75" customHeight="1">
      <c r="A471" s="503"/>
      <c r="B471" s="503"/>
      <c r="C471" s="503"/>
      <c r="D471" s="503"/>
      <c r="E471" s="503"/>
      <c r="F471" s="503"/>
      <c r="G471" s="503"/>
      <c r="H471" s="503"/>
      <c r="I471" s="503"/>
      <c r="J471" s="503"/>
      <c r="K471" s="503"/>
      <c r="L471" s="503"/>
      <c r="M471" s="503"/>
      <c r="N471" s="503"/>
      <c r="O471" s="503"/>
      <c r="P471" s="503"/>
      <c r="Q471" s="503"/>
      <c r="R471" s="503"/>
      <c r="S471" s="503"/>
      <c r="T471" s="503"/>
      <c r="U471" s="503"/>
      <c r="V471" s="503"/>
      <c r="W471" s="503"/>
      <c r="X471" s="503"/>
      <c r="Y471" s="503"/>
      <c r="Z471" s="503"/>
    </row>
    <row r="472" ht="12.75" customHeight="1">
      <c r="A472" s="503"/>
      <c r="B472" s="503"/>
      <c r="C472" s="503"/>
      <c r="D472" s="503"/>
      <c r="E472" s="503"/>
      <c r="F472" s="503"/>
      <c r="G472" s="503"/>
      <c r="H472" s="503"/>
      <c r="I472" s="503"/>
      <c r="J472" s="503"/>
      <c r="K472" s="503"/>
      <c r="L472" s="503"/>
      <c r="M472" s="503"/>
      <c r="N472" s="503"/>
      <c r="O472" s="503"/>
      <c r="P472" s="503"/>
      <c r="Q472" s="503"/>
      <c r="R472" s="503"/>
      <c r="S472" s="503"/>
      <c r="T472" s="503"/>
      <c r="U472" s="503"/>
      <c r="V472" s="503"/>
      <c r="W472" s="503"/>
      <c r="X472" s="503"/>
      <c r="Y472" s="503"/>
      <c r="Z472" s="503"/>
    </row>
    <row r="473" ht="12.75" customHeight="1">
      <c r="A473" s="503"/>
      <c r="B473" s="503"/>
      <c r="C473" s="503"/>
      <c r="D473" s="503"/>
      <c r="E473" s="503"/>
      <c r="F473" s="503"/>
      <c r="G473" s="503"/>
      <c r="H473" s="503"/>
      <c r="I473" s="503"/>
      <c r="J473" s="503"/>
      <c r="K473" s="503"/>
      <c r="L473" s="503"/>
      <c r="M473" s="503"/>
      <c r="N473" s="503"/>
      <c r="O473" s="503"/>
      <c r="P473" s="503"/>
      <c r="Q473" s="503"/>
      <c r="R473" s="503"/>
      <c r="S473" s="503"/>
      <c r="T473" s="503"/>
      <c r="U473" s="503"/>
      <c r="V473" s="503"/>
      <c r="W473" s="503"/>
      <c r="X473" s="503"/>
      <c r="Y473" s="503"/>
      <c r="Z473" s="503"/>
    </row>
    <row r="474" ht="12.75" customHeight="1">
      <c r="A474" s="503"/>
      <c r="B474" s="503"/>
      <c r="C474" s="503"/>
      <c r="D474" s="503"/>
      <c r="E474" s="503"/>
      <c r="F474" s="503"/>
      <c r="G474" s="503"/>
      <c r="H474" s="503"/>
      <c r="I474" s="503"/>
      <c r="J474" s="503"/>
      <c r="K474" s="503"/>
      <c r="L474" s="503"/>
      <c r="M474" s="503"/>
      <c r="N474" s="503"/>
      <c r="O474" s="503"/>
      <c r="P474" s="503"/>
      <c r="Q474" s="503"/>
      <c r="R474" s="503"/>
      <c r="S474" s="503"/>
      <c r="T474" s="503"/>
      <c r="U474" s="503"/>
      <c r="V474" s="503"/>
      <c r="W474" s="503"/>
      <c r="X474" s="503"/>
      <c r="Y474" s="503"/>
      <c r="Z474" s="503"/>
    </row>
    <row r="475" ht="12.75" customHeight="1">
      <c r="A475" s="503"/>
      <c r="B475" s="503"/>
      <c r="C475" s="503"/>
      <c r="D475" s="503"/>
      <c r="E475" s="503"/>
      <c r="F475" s="503"/>
      <c r="G475" s="503"/>
      <c r="H475" s="503"/>
      <c r="I475" s="503"/>
      <c r="J475" s="503"/>
      <c r="K475" s="503"/>
      <c r="L475" s="503"/>
      <c r="M475" s="503"/>
      <c r="N475" s="503"/>
      <c r="O475" s="503"/>
      <c r="P475" s="503"/>
      <c r="Q475" s="503"/>
      <c r="R475" s="503"/>
      <c r="S475" s="503"/>
      <c r="T475" s="503"/>
      <c r="U475" s="503"/>
      <c r="V475" s="503"/>
      <c r="W475" s="503"/>
      <c r="X475" s="503"/>
      <c r="Y475" s="503"/>
      <c r="Z475" s="503"/>
    </row>
    <row r="476" ht="12.75" customHeight="1">
      <c r="A476" s="503"/>
      <c r="B476" s="503"/>
      <c r="C476" s="503"/>
      <c r="D476" s="503"/>
      <c r="E476" s="503"/>
      <c r="F476" s="503"/>
      <c r="G476" s="503"/>
      <c r="H476" s="503"/>
      <c r="I476" s="503"/>
      <c r="J476" s="503"/>
      <c r="K476" s="503"/>
      <c r="L476" s="503"/>
      <c r="M476" s="503"/>
      <c r="N476" s="503"/>
      <c r="O476" s="503"/>
      <c r="P476" s="503"/>
      <c r="Q476" s="503"/>
      <c r="R476" s="503"/>
      <c r="S476" s="503"/>
      <c r="T476" s="503"/>
      <c r="U476" s="503"/>
      <c r="V476" s="503"/>
      <c r="W476" s="503"/>
      <c r="X476" s="503"/>
      <c r="Y476" s="503"/>
      <c r="Z476" s="503"/>
    </row>
    <row r="477" ht="12.75" customHeight="1">
      <c r="A477" s="503"/>
      <c r="B477" s="503"/>
      <c r="C477" s="503"/>
      <c r="D477" s="503"/>
      <c r="E477" s="503"/>
      <c r="F477" s="503"/>
      <c r="G477" s="503"/>
      <c r="H477" s="503"/>
      <c r="I477" s="503"/>
      <c r="J477" s="503"/>
      <c r="K477" s="503"/>
      <c r="L477" s="503"/>
      <c r="M477" s="503"/>
      <c r="N477" s="503"/>
      <c r="O477" s="503"/>
      <c r="P477" s="503"/>
      <c r="Q477" s="503"/>
      <c r="R477" s="503"/>
      <c r="S477" s="503"/>
      <c r="T477" s="503"/>
      <c r="U477" s="503"/>
      <c r="V477" s="503"/>
      <c r="W477" s="503"/>
      <c r="X477" s="503"/>
      <c r="Y477" s="503"/>
      <c r="Z477" s="503"/>
    </row>
    <row r="478" ht="12.75" customHeight="1">
      <c r="A478" s="503"/>
      <c r="B478" s="503"/>
      <c r="C478" s="503"/>
      <c r="D478" s="503"/>
      <c r="E478" s="503"/>
      <c r="F478" s="503"/>
      <c r="G478" s="503"/>
      <c r="H478" s="503"/>
      <c r="I478" s="503"/>
      <c r="J478" s="503"/>
      <c r="K478" s="503"/>
      <c r="L478" s="503"/>
      <c r="M478" s="503"/>
      <c r="N478" s="503"/>
      <c r="O478" s="503"/>
      <c r="P478" s="503"/>
      <c r="Q478" s="503"/>
      <c r="R478" s="503"/>
      <c r="S478" s="503"/>
      <c r="T478" s="503"/>
      <c r="U478" s="503"/>
      <c r="V478" s="503"/>
      <c r="W478" s="503"/>
      <c r="X478" s="503"/>
      <c r="Y478" s="503"/>
      <c r="Z478" s="503"/>
    </row>
    <row r="479" ht="12.75" customHeight="1">
      <c r="A479" s="503"/>
      <c r="B479" s="503"/>
      <c r="C479" s="503"/>
      <c r="D479" s="503"/>
      <c r="E479" s="503"/>
      <c r="F479" s="503"/>
      <c r="G479" s="503"/>
      <c r="H479" s="503"/>
      <c r="I479" s="503"/>
      <c r="J479" s="503"/>
      <c r="K479" s="503"/>
      <c r="L479" s="503"/>
      <c r="M479" s="503"/>
      <c r="N479" s="503"/>
      <c r="O479" s="503"/>
      <c r="P479" s="503"/>
      <c r="Q479" s="503"/>
      <c r="R479" s="503"/>
      <c r="S479" s="503"/>
      <c r="T479" s="503"/>
      <c r="U479" s="503"/>
      <c r="V479" s="503"/>
      <c r="W479" s="503"/>
      <c r="X479" s="503"/>
      <c r="Y479" s="503"/>
      <c r="Z479" s="503"/>
    </row>
    <row r="480" ht="12.75" customHeight="1">
      <c r="A480" s="503"/>
      <c r="B480" s="503"/>
      <c r="C480" s="503"/>
      <c r="D480" s="503"/>
      <c r="E480" s="503"/>
      <c r="F480" s="503"/>
      <c r="G480" s="503"/>
      <c r="H480" s="503"/>
      <c r="I480" s="503"/>
      <c r="J480" s="503"/>
      <c r="K480" s="503"/>
      <c r="L480" s="503"/>
      <c r="M480" s="503"/>
      <c r="N480" s="503"/>
      <c r="O480" s="503"/>
      <c r="P480" s="503"/>
      <c r="Q480" s="503"/>
      <c r="R480" s="503"/>
      <c r="S480" s="503"/>
      <c r="T480" s="503"/>
      <c r="U480" s="503"/>
      <c r="V480" s="503"/>
      <c r="W480" s="503"/>
      <c r="X480" s="503"/>
      <c r="Y480" s="503"/>
      <c r="Z480" s="503"/>
    </row>
    <row r="481" ht="12.75" customHeight="1">
      <c r="A481" s="503"/>
      <c r="B481" s="503"/>
      <c r="C481" s="503"/>
      <c r="D481" s="503"/>
      <c r="E481" s="503"/>
      <c r="F481" s="503"/>
      <c r="G481" s="503"/>
      <c r="H481" s="503"/>
      <c r="I481" s="503"/>
      <c r="J481" s="503"/>
      <c r="K481" s="503"/>
      <c r="L481" s="503"/>
      <c r="M481" s="503"/>
      <c r="N481" s="503"/>
      <c r="O481" s="503"/>
      <c r="P481" s="503"/>
      <c r="Q481" s="503"/>
      <c r="R481" s="503"/>
      <c r="S481" s="503"/>
      <c r="T481" s="503"/>
      <c r="U481" s="503"/>
      <c r="V481" s="503"/>
      <c r="W481" s="503"/>
      <c r="X481" s="503"/>
      <c r="Y481" s="503"/>
      <c r="Z481" s="503"/>
    </row>
    <row r="482" ht="12.75" customHeight="1">
      <c r="A482" s="503"/>
      <c r="B482" s="503"/>
      <c r="C482" s="503"/>
      <c r="D482" s="503"/>
      <c r="E482" s="503"/>
      <c r="F482" s="503"/>
      <c r="G482" s="503"/>
      <c r="H482" s="503"/>
      <c r="I482" s="503"/>
      <c r="J482" s="503"/>
      <c r="K482" s="503"/>
      <c r="L482" s="503"/>
      <c r="M482" s="503"/>
      <c r="N482" s="503"/>
      <c r="O482" s="503"/>
      <c r="P482" s="503"/>
      <c r="Q482" s="503"/>
      <c r="R482" s="503"/>
      <c r="S482" s="503"/>
      <c r="T482" s="503"/>
      <c r="U482" s="503"/>
      <c r="V482" s="503"/>
      <c r="W482" s="503"/>
      <c r="X482" s="503"/>
      <c r="Y482" s="503"/>
      <c r="Z482" s="503"/>
    </row>
    <row r="483" ht="12.75" customHeight="1">
      <c r="A483" s="503"/>
      <c r="B483" s="503"/>
      <c r="C483" s="503"/>
      <c r="D483" s="503"/>
      <c r="E483" s="503"/>
      <c r="F483" s="503"/>
      <c r="G483" s="503"/>
      <c r="H483" s="503"/>
      <c r="I483" s="503"/>
      <c r="J483" s="503"/>
      <c r="K483" s="503"/>
      <c r="L483" s="503"/>
      <c r="M483" s="503"/>
      <c r="N483" s="503"/>
      <c r="O483" s="503"/>
      <c r="P483" s="503"/>
      <c r="Q483" s="503"/>
      <c r="R483" s="503"/>
      <c r="S483" s="503"/>
      <c r="T483" s="503"/>
      <c r="U483" s="503"/>
      <c r="V483" s="503"/>
      <c r="W483" s="503"/>
      <c r="X483" s="503"/>
      <c r="Y483" s="503"/>
      <c r="Z483" s="503"/>
    </row>
    <row r="484" ht="12.75" customHeight="1">
      <c r="A484" s="503"/>
      <c r="B484" s="503"/>
      <c r="C484" s="503"/>
      <c r="D484" s="503"/>
      <c r="E484" s="503"/>
      <c r="F484" s="503"/>
      <c r="G484" s="503"/>
      <c r="H484" s="503"/>
      <c r="I484" s="503"/>
      <c r="J484" s="503"/>
      <c r="K484" s="503"/>
      <c r="L484" s="503"/>
      <c r="M484" s="503"/>
      <c r="N484" s="503"/>
      <c r="O484" s="503"/>
      <c r="P484" s="503"/>
      <c r="Q484" s="503"/>
      <c r="R484" s="503"/>
      <c r="S484" s="503"/>
      <c r="T484" s="503"/>
      <c r="U484" s="503"/>
      <c r="V484" s="503"/>
      <c r="W484" s="503"/>
      <c r="X484" s="503"/>
      <c r="Y484" s="503"/>
      <c r="Z484" s="503"/>
    </row>
    <row r="485" ht="12.75" customHeight="1">
      <c r="A485" s="503"/>
      <c r="B485" s="503"/>
      <c r="C485" s="503"/>
      <c r="D485" s="503"/>
      <c r="E485" s="503"/>
      <c r="F485" s="503"/>
      <c r="G485" s="503"/>
      <c r="H485" s="503"/>
      <c r="I485" s="503"/>
      <c r="J485" s="503"/>
      <c r="K485" s="503"/>
      <c r="L485" s="503"/>
      <c r="M485" s="503"/>
      <c r="N485" s="503"/>
      <c r="O485" s="503"/>
      <c r="P485" s="503"/>
      <c r="Q485" s="503"/>
      <c r="R485" s="503"/>
      <c r="S485" s="503"/>
      <c r="T485" s="503"/>
      <c r="U485" s="503"/>
      <c r="V485" s="503"/>
      <c r="W485" s="503"/>
      <c r="X485" s="503"/>
      <c r="Y485" s="503"/>
      <c r="Z485" s="503"/>
    </row>
    <row r="486" ht="12.75" customHeight="1">
      <c r="A486" s="503"/>
      <c r="B486" s="503"/>
      <c r="C486" s="503"/>
      <c r="D486" s="503"/>
      <c r="E486" s="503"/>
      <c r="F486" s="503"/>
      <c r="G486" s="503"/>
      <c r="H486" s="503"/>
      <c r="I486" s="503"/>
      <c r="J486" s="503"/>
      <c r="K486" s="503"/>
      <c r="L486" s="503"/>
      <c r="M486" s="503"/>
      <c r="N486" s="503"/>
      <c r="O486" s="503"/>
      <c r="P486" s="503"/>
      <c r="Q486" s="503"/>
      <c r="R486" s="503"/>
      <c r="S486" s="503"/>
      <c r="T486" s="503"/>
      <c r="U486" s="503"/>
      <c r="V486" s="503"/>
      <c r="W486" s="503"/>
      <c r="X486" s="503"/>
      <c r="Y486" s="503"/>
      <c r="Z486" s="503"/>
    </row>
    <row r="487" ht="12.75" customHeight="1">
      <c r="A487" s="503"/>
      <c r="B487" s="503"/>
      <c r="C487" s="503"/>
      <c r="D487" s="503"/>
      <c r="E487" s="503"/>
      <c r="F487" s="503"/>
      <c r="G487" s="503"/>
      <c r="H487" s="503"/>
      <c r="I487" s="503"/>
      <c r="J487" s="503"/>
      <c r="K487" s="503"/>
      <c r="L487" s="503"/>
      <c r="M487" s="503"/>
      <c r="N487" s="503"/>
      <c r="O487" s="503"/>
      <c r="P487" s="503"/>
      <c r="Q487" s="503"/>
      <c r="R487" s="503"/>
      <c r="S487" s="503"/>
      <c r="T487" s="503"/>
      <c r="U487" s="503"/>
      <c r="V487" s="503"/>
      <c r="W487" s="503"/>
      <c r="X487" s="503"/>
      <c r="Y487" s="503"/>
      <c r="Z487" s="503"/>
    </row>
    <row r="488" ht="12.75" customHeight="1">
      <c r="A488" s="503"/>
      <c r="B488" s="503"/>
      <c r="C488" s="503"/>
      <c r="D488" s="503"/>
      <c r="E488" s="503"/>
      <c r="F488" s="503"/>
      <c r="G488" s="503"/>
      <c r="H488" s="503"/>
      <c r="I488" s="503"/>
      <c r="J488" s="503"/>
      <c r="K488" s="503"/>
      <c r="L488" s="503"/>
      <c r="M488" s="503"/>
      <c r="N488" s="503"/>
      <c r="O488" s="503"/>
      <c r="P488" s="503"/>
      <c r="Q488" s="503"/>
      <c r="R488" s="503"/>
      <c r="S488" s="503"/>
      <c r="T488" s="503"/>
      <c r="U488" s="503"/>
      <c r="V488" s="503"/>
      <c r="W488" s="503"/>
      <c r="X488" s="503"/>
      <c r="Y488" s="503"/>
      <c r="Z488" s="503"/>
    </row>
    <row r="489" ht="12.75" customHeight="1">
      <c r="A489" s="503"/>
      <c r="B489" s="503"/>
      <c r="C489" s="503"/>
      <c r="D489" s="503"/>
      <c r="E489" s="503"/>
      <c r="F489" s="503"/>
      <c r="G489" s="503"/>
      <c r="H489" s="503"/>
      <c r="I489" s="503"/>
      <c r="J489" s="503"/>
      <c r="K489" s="503"/>
      <c r="L489" s="503"/>
      <c r="M489" s="503"/>
      <c r="N489" s="503"/>
      <c r="O489" s="503"/>
      <c r="P489" s="503"/>
      <c r="Q489" s="503"/>
      <c r="R489" s="503"/>
      <c r="S489" s="503"/>
      <c r="T489" s="503"/>
      <c r="U489" s="503"/>
      <c r="V489" s="503"/>
      <c r="W489" s="503"/>
      <c r="X489" s="503"/>
      <c r="Y489" s="503"/>
      <c r="Z489" s="503"/>
    </row>
    <row r="490" ht="12.75" customHeight="1">
      <c r="A490" s="503"/>
      <c r="B490" s="503"/>
      <c r="C490" s="503"/>
      <c r="D490" s="503"/>
      <c r="E490" s="503"/>
      <c r="F490" s="503"/>
      <c r="G490" s="503"/>
      <c r="H490" s="503"/>
      <c r="I490" s="503"/>
      <c r="J490" s="503"/>
      <c r="K490" s="503"/>
      <c r="L490" s="503"/>
      <c r="M490" s="503"/>
      <c r="N490" s="503"/>
      <c r="O490" s="503"/>
      <c r="P490" s="503"/>
      <c r="Q490" s="503"/>
      <c r="R490" s="503"/>
      <c r="S490" s="503"/>
      <c r="T490" s="503"/>
      <c r="U490" s="503"/>
      <c r="V490" s="503"/>
      <c r="W490" s="503"/>
      <c r="X490" s="503"/>
      <c r="Y490" s="503"/>
      <c r="Z490" s="503"/>
    </row>
    <row r="491" ht="12.75" customHeight="1">
      <c r="A491" s="503"/>
      <c r="B491" s="503"/>
      <c r="C491" s="503"/>
      <c r="D491" s="503"/>
      <c r="E491" s="503"/>
      <c r="F491" s="503"/>
      <c r="G491" s="503"/>
      <c r="H491" s="503"/>
      <c r="I491" s="503"/>
      <c r="J491" s="503"/>
      <c r="K491" s="503"/>
      <c r="L491" s="503"/>
      <c r="M491" s="503"/>
      <c r="N491" s="503"/>
      <c r="O491" s="503"/>
      <c r="P491" s="503"/>
      <c r="Q491" s="503"/>
      <c r="R491" s="503"/>
      <c r="S491" s="503"/>
      <c r="T491" s="503"/>
      <c r="U491" s="503"/>
      <c r="V491" s="503"/>
      <c r="W491" s="503"/>
      <c r="X491" s="503"/>
      <c r="Y491" s="503"/>
      <c r="Z491" s="503"/>
    </row>
    <row r="492" ht="12.75" customHeight="1">
      <c r="A492" s="503"/>
      <c r="B492" s="503"/>
      <c r="C492" s="503"/>
      <c r="D492" s="503"/>
      <c r="E492" s="503"/>
      <c r="F492" s="503"/>
      <c r="G492" s="503"/>
      <c r="H492" s="503"/>
      <c r="I492" s="503"/>
      <c r="J492" s="503"/>
      <c r="K492" s="503"/>
      <c r="L492" s="503"/>
      <c r="M492" s="503"/>
      <c r="N492" s="503"/>
      <c r="O492" s="503"/>
      <c r="P492" s="503"/>
      <c r="Q492" s="503"/>
      <c r="R492" s="503"/>
      <c r="S492" s="503"/>
      <c r="T492" s="503"/>
      <c r="U492" s="503"/>
      <c r="V492" s="503"/>
      <c r="W492" s="503"/>
      <c r="X492" s="503"/>
      <c r="Y492" s="503"/>
      <c r="Z492" s="503"/>
    </row>
    <row r="493" ht="12.75" customHeight="1">
      <c r="A493" s="503"/>
      <c r="B493" s="503"/>
      <c r="C493" s="503"/>
      <c r="D493" s="503"/>
      <c r="E493" s="503"/>
      <c r="F493" s="503"/>
      <c r="G493" s="503"/>
      <c r="H493" s="503"/>
      <c r="I493" s="503"/>
      <c r="J493" s="503"/>
      <c r="K493" s="503"/>
      <c r="L493" s="503"/>
      <c r="M493" s="503"/>
      <c r="N493" s="503"/>
      <c r="O493" s="503"/>
      <c r="P493" s="503"/>
      <c r="Q493" s="503"/>
      <c r="R493" s="503"/>
      <c r="S493" s="503"/>
      <c r="T493" s="503"/>
      <c r="U493" s="503"/>
      <c r="V493" s="503"/>
      <c r="W493" s="503"/>
      <c r="X493" s="503"/>
      <c r="Y493" s="503"/>
      <c r="Z493" s="503"/>
    </row>
    <row r="494" ht="12.75" customHeight="1">
      <c r="A494" s="503"/>
      <c r="B494" s="503"/>
      <c r="C494" s="503"/>
      <c r="D494" s="503"/>
      <c r="E494" s="503"/>
      <c r="F494" s="503"/>
      <c r="G494" s="503"/>
      <c r="H494" s="503"/>
      <c r="I494" s="503"/>
      <c r="J494" s="503"/>
      <c r="K494" s="503"/>
      <c r="L494" s="503"/>
      <c r="M494" s="503"/>
      <c r="N494" s="503"/>
      <c r="O494" s="503"/>
      <c r="P494" s="503"/>
      <c r="Q494" s="503"/>
      <c r="R494" s="503"/>
      <c r="S494" s="503"/>
      <c r="T494" s="503"/>
      <c r="U494" s="503"/>
      <c r="V494" s="503"/>
      <c r="W494" s="503"/>
      <c r="X494" s="503"/>
      <c r="Y494" s="503"/>
      <c r="Z494" s="503"/>
    </row>
    <row r="495" ht="12.75" customHeight="1">
      <c r="A495" s="503"/>
      <c r="B495" s="503"/>
      <c r="C495" s="503"/>
      <c r="D495" s="503"/>
      <c r="E495" s="503"/>
      <c r="F495" s="503"/>
      <c r="G495" s="503"/>
      <c r="H495" s="503"/>
      <c r="I495" s="503"/>
      <c r="J495" s="503"/>
      <c r="K495" s="503"/>
      <c r="L495" s="503"/>
      <c r="M495" s="503"/>
      <c r="N495" s="503"/>
      <c r="O495" s="503"/>
      <c r="P495" s="503"/>
      <c r="Q495" s="503"/>
      <c r="R495" s="503"/>
      <c r="S495" s="503"/>
      <c r="T495" s="503"/>
      <c r="U495" s="503"/>
      <c r="V495" s="503"/>
      <c r="W495" s="503"/>
      <c r="X495" s="503"/>
      <c r="Y495" s="503"/>
      <c r="Z495" s="503"/>
    </row>
    <row r="496" ht="12.75" customHeight="1">
      <c r="A496" s="503"/>
      <c r="B496" s="503"/>
      <c r="C496" s="503"/>
      <c r="D496" s="503"/>
      <c r="E496" s="503"/>
      <c r="F496" s="503"/>
      <c r="G496" s="503"/>
      <c r="H496" s="503"/>
      <c r="I496" s="503"/>
      <c r="J496" s="503"/>
      <c r="K496" s="503"/>
      <c r="L496" s="503"/>
      <c r="M496" s="503"/>
      <c r="N496" s="503"/>
      <c r="O496" s="503"/>
      <c r="P496" s="503"/>
      <c r="Q496" s="503"/>
      <c r="R496" s="503"/>
      <c r="S496" s="503"/>
      <c r="T496" s="503"/>
      <c r="U496" s="503"/>
      <c r="V496" s="503"/>
      <c r="W496" s="503"/>
      <c r="X496" s="503"/>
      <c r="Y496" s="503"/>
      <c r="Z496" s="503"/>
    </row>
    <row r="497" ht="12.75" customHeight="1">
      <c r="A497" s="503"/>
      <c r="B497" s="503"/>
      <c r="C497" s="503"/>
      <c r="D497" s="503"/>
      <c r="E497" s="503"/>
      <c r="F497" s="503"/>
      <c r="G497" s="503"/>
      <c r="H497" s="503"/>
      <c r="I497" s="503"/>
      <c r="J497" s="503"/>
      <c r="K497" s="503"/>
      <c r="L497" s="503"/>
      <c r="M497" s="503"/>
      <c r="N497" s="503"/>
      <c r="O497" s="503"/>
      <c r="P497" s="503"/>
      <c r="Q497" s="503"/>
      <c r="R497" s="503"/>
      <c r="S497" s="503"/>
      <c r="T497" s="503"/>
      <c r="U497" s="503"/>
      <c r="V497" s="503"/>
      <c r="W497" s="503"/>
      <c r="X497" s="503"/>
      <c r="Y497" s="503"/>
      <c r="Z497" s="503"/>
    </row>
    <row r="498" ht="12.75" customHeight="1">
      <c r="A498" s="503"/>
      <c r="B498" s="503"/>
      <c r="C498" s="503"/>
      <c r="D498" s="503"/>
      <c r="E498" s="503"/>
      <c r="F498" s="503"/>
      <c r="G498" s="503"/>
      <c r="H498" s="503"/>
      <c r="I498" s="503"/>
      <c r="J498" s="503"/>
      <c r="K498" s="503"/>
      <c r="L498" s="503"/>
      <c r="M498" s="503"/>
      <c r="N498" s="503"/>
      <c r="O498" s="503"/>
      <c r="P498" s="503"/>
      <c r="Q498" s="503"/>
      <c r="R498" s="503"/>
      <c r="S498" s="503"/>
      <c r="T498" s="503"/>
      <c r="U498" s="503"/>
      <c r="V498" s="503"/>
      <c r="W498" s="503"/>
      <c r="X498" s="503"/>
      <c r="Y498" s="503"/>
      <c r="Z498" s="503"/>
    </row>
    <row r="499" ht="12.75" customHeight="1">
      <c r="A499" s="503"/>
      <c r="B499" s="503"/>
      <c r="C499" s="503"/>
      <c r="D499" s="503"/>
      <c r="E499" s="503"/>
      <c r="F499" s="503"/>
      <c r="G499" s="503"/>
      <c r="H499" s="503"/>
      <c r="I499" s="503"/>
      <c r="J499" s="503"/>
      <c r="K499" s="503"/>
      <c r="L499" s="503"/>
      <c r="M499" s="503"/>
      <c r="N499" s="503"/>
      <c r="O499" s="503"/>
      <c r="P499" s="503"/>
      <c r="Q499" s="503"/>
      <c r="R499" s="503"/>
      <c r="S499" s="503"/>
      <c r="T499" s="503"/>
      <c r="U499" s="503"/>
      <c r="V499" s="503"/>
      <c r="W499" s="503"/>
      <c r="X499" s="503"/>
      <c r="Y499" s="503"/>
      <c r="Z499" s="503"/>
    </row>
    <row r="500" ht="12.75" customHeight="1">
      <c r="A500" s="503"/>
      <c r="B500" s="503"/>
      <c r="C500" s="503"/>
      <c r="D500" s="503"/>
      <c r="E500" s="503"/>
      <c r="F500" s="503"/>
      <c r="G500" s="503"/>
      <c r="H500" s="503"/>
      <c r="I500" s="503"/>
      <c r="J500" s="503"/>
      <c r="K500" s="503"/>
      <c r="L500" s="503"/>
      <c r="M500" s="503"/>
      <c r="N500" s="503"/>
      <c r="O500" s="503"/>
      <c r="P500" s="503"/>
      <c r="Q500" s="503"/>
      <c r="R500" s="503"/>
      <c r="S500" s="503"/>
      <c r="T500" s="503"/>
      <c r="U500" s="503"/>
      <c r="V500" s="503"/>
      <c r="W500" s="503"/>
      <c r="X500" s="503"/>
      <c r="Y500" s="503"/>
      <c r="Z500" s="503"/>
    </row>
    <row r="501" ht="12.75" customHeight="1">
      <c r="A501" s="503"/>
      <c r="B501" s="503"/>
      <c r="C501" s="503"/>
      <c r="D501" s="503"/>
      <c r="E501" s="503"/>
      <c r="F501" s="503"/>
      <c r="G501" s="503"/>
      <c r="H501" s="503"/>
      <c r="I501" s="503"/>
      <c r="J501" s="503"/>
      <c r="K501" s="503"/>
      <c r="L501" s="503"/>
      <c r="M501" s="503"/>
      <c r="N501" s="503"/>
      <c r="O501" s="503"/>
      <c r="P501" s="503"/>
      <c r="Q501" s="503"/>
      <c r="R501" s="503"/>
      <c r="S501" s="503"/>
      <c r="T501" s="503"/>
      <c r="U501" s="503"/>
      <c r="V501" s="503"/>
      <c r="W501" s="503"/>
      <c r="X501" s="503"/>
      <c r="Y501" s="503"/>
      <c r="Z501" s="503"/>
    </row>
    <row r="502" ht="12.75" customHeight="1">
      <c r="A502" s="503"/>
      <c r="B502" s="503"/>
      <c r="C502" s="503"/>
      <c r="D502" s="503"/>
      <c r="E502" s="503"/>
      <c r="F502" s="503"/>
      <c r="G502" s="503"/>
      <c r="H502" s="503"/>
      <c r="I502" s="503"/>
      <c r="J502" s="503"/>
      <c r="K502" s="503"/>
      <c r="L502" s="503"/>
      <c r="M502" s="503"/>
      <c r="N502" s="503"/>
      <c r="O502" s="503"/>
      <c r="P502" s="503"/>
      <c r="Q502" s="503"/>
      <c r="R502" s="503"/>
      <c r="S502" s="503"/>
      <c r="T502" s="503"/>
      <c r="U502" s="503"/>
      <c r="V502" s="503"/>
      <c r="W502" s="503"/>
      <c r="X502" s="503"/>
      <c r="Y502" s="503"/>
      <c r="Z502" s="503"/>
    </row>
    <row r="503" ht="12.75" customHeight="1">
      <c r="A503" s="503"/>
      <c r="B503" s="503"/>
      <c r="C503" s="503"/>
      <c r="D503" s="503"/>
      <c r="E503" s="503"/>
      <c r="F503" s="503"/>
      <c r="G503" s="503"/>
      <c r="H503" s="503"/>
      <c r="I503" s="503"/>
      <c r="J503" s="503"/>
      <c r="K503" s="503"/>
      <c r="L503" s="503"/>
      <c r="M503" s="503"/>
      <c r="N503" s="503"/>
      <c r="O503" s="503"/>
      <c r="P503" s="503"/>
      <c r="Q503" s="503"/>
      <c r="R503" s="503"/>
      <c r="S503" s="503"/>
      <c r="T503" s="503"/>
      <c r="U503" s="503"/>
      <c r="V503" s="503"/>
      <c r="W503" s="503"/>
      <c r="X503" s="503"/>
      <c r="Y503" s="503"/>
      <c r="Z503" s="503"/>
    </row>
    <row r="504" ht="12.75" customHeight="1">
      <c r="A504" s="503"/>
      <c r="B504" s="503"/>
      <c r="C504" s="503"/>
      <c r="D504" s="503"/>
      <c r="E504" s="503"/>
      <c r="F504" s="503"/>
      <c r="G504" s="503"/>
      <c r="H504" s="503"/>
      <c r="I504" s="503"/>
      <c r="J504" s="503"/>
      <c r="K504" s="503"/>
      <c r="L504" s="503"/>
      <c r="M504" s="503"/>
      <c r="N504" s="503"/>
      <c r="O504" s="503"/>
      <c r="P504" s="503"/>
      <c r="Q504" s="503"/>
      <c r="R504" s="503"/>
      <c r="S504" s="503"/>
      <c r="T504" s="503"/>
      <c r="U504" s="503"/>
      <c r="V504" s="503"/>
      <c r="W504" s="503"/>
      <c r="X504" s="503"/>
      <c r="Y504" s="503"/>
      <c r="Z504" s="503"/>
    </row>
    <row r="505" ht="12.75" customHeight="1">
      <c r="A505" s="503"/>
      <c r="B505" s="503"/>
      <c r="C505" s="503"/>
      <c r="D505" s="503"/>
      <c r="E505" s="503"/>
      <c r="F505" s="503"/>
      <c r="G505" s="503"/>
      <c r="H505" s="503"/>
      <c r="I505" s="503"/>
      <c r="J505" s="503"/>
      <c r="K505" s="503"/>
      <c r="L505" s="503"/>
      <c r="M505" s="503"/>
      <c r="N505" s="503"/>
      <c r="O505" s="503"/>
      <c r="P505" s="503"/>
      <c r="Q505" s="503"/>
      <c r="R505" s="503"/>
      <c r="S505" s="503"/>
      <c r="T505" s="503"/>
      <c r="U505" s="503"/>
      <c r="V505" s="503"/>
      <c r="W505" s="503"/>
      <c r="X505" s="503"/>
      <c r="Y505" s="503"/>
      <c r="Z505" s="503"/>
    </row>
    <row r="506" ht="12.75" customHeight="1">
      <c r="A506" s="503"/>
      <c r="B506" s="503"/>
      <c r="C506" s="503"/>
      <c r="D506" s="503"/>
      <c r="E506" s="503"/>
      <c r="F506" s="503"/>
      <c r="G506" s="503"/>
      <c r="H506" s="503"/>
      <c r="I506" s="503"/>
      <c r="J506" s="503"/>
      <c r="K506" s="503"/>
      <c r="L506" s="503"/>
      <c r="M506" s="503"/>
      <c r="N506" s="503"/>
      <c r="O506" s="503"/>
      <c r="P506" s="503"/>
      <c r="Q506" s="503"/>
      <c r="R506" s="503"/>
      <c r="S506" s="503"/>
      <c r="T506" s="503"/>
      <c r="U506" s="503"/>
      <c r="V506" s="503"/>
      <c r="W506" s="503"/>
      <c r="X506" s="503"/>
      <c r="Y506" s="503"/>
      <c r="Z506" s="503"/>
    </row>
    <row r="507" ht="12.75" customHeight="1">
      <c r="A507" s="503"/>
      <c r="B507" s="503"/>
      <c r="C507" s="503"/>
      <c r="D507" s="503"/>
      <c r="E507" s="503"/>
      <c r="F507" s="503"/>
      <c r="G507" s="503"/>
      <c r="H507" s="503"/>
      <c r="I507" s="503"/>
      <c r="J507" s="503"/>
      <c r="K507" s="503"/>
      <c r="L507" s="503"/>
      <c r="M507" s="503"/>
      <c r="N507" s="503"/>
      <c r="O507" s="503"/>
      <c r="P507" s="503"/>
      <c r="Q507" s="503"/>
      <c r="R507" s="503"/>
      <c r="S507" s="503"/>
      <c r="T507" s="503"/>
      <c r="U507" s="503"/>
      <c r="V507" s="503"/>
      <c r="W507" s="503"/>
      <c r="X507" s="503"/>
      <c r="Y507" s="503"/>
      <c r="Z507" s="503"/>
    </row>
    <row r="508" ht="12.75" customHeight="1">
      <c r="A508" s="503"/>
      <c r="B508" s="503"/>
      <c r="C508" s="503"/>
      <c r="D508" s="503"/>
      <c r="E508" s="503"/>
      <c r="F508" s="503"/>
      <c r="G508" s="503"/>
      <c r="H508" s="503"/>
      <c r="I508" s="503"/>
      <c r="J508" s="503"/>
      <c r="K508" s="503"/>
      <c r="L508" s="503"/>
      <c r="M508" s="503"/>
      <c r="N508" s="503"/>
      <c r="O508" s="503"/>
      <c r="P508" s="503"/>
      <c r="Q508" s="503"/>
      <c r="R508" s="503"/>
      <c r="S508" s="503"/>
      <c r="T508" s="503"/>
      <c r="U508" s="503"/>
      <c r="V508" s="503"/>
      <c r="W508" s="503"/>
      <c r="X508" s="503"/>
      <c r="Y508" s="503"/>
      <c r="Z508" s="503"/>
    </row>
    <row r="509" ht="12.75" customHeight="1">
      <c r="A509" s="503"/>
      <c r="B509" s="503"/>
      <c r="C509" s="503"/>
      <c r="D509" s="503"/>
      <c r="E509" s="503"/>
      <c r="F509" s="503"/>
      <c r="G509" s="503"/>
      <c r="H509" s="503"/>
      <c r="I509" s="503"/>
      <c r="J509" s="503"/>
      <c r="K509" s="503"/>
      <c r="L509" s="503"/>
      <c r="M509" s="503"/>
      <c r="N509" s="503"/>
      <c r="O509" s="503"/>
      <c r="P509" s="503"/>
      <c r="Q509" s="503"/>
      <c r="R509" s="503"/>
      <c r="S509" s="503"/>
      <c r="T509" s="503"/>
      <c r="U509" s="503"/>
      <c r="V509" s="503"/>
      <c r="W509" s="503"/>
      <c r="X509" s="503"/>
      <c r="Y509" s="503"/>
      <c r="Z509" s="503"/>
    </row>
    <row r="510" ht="12.75" customHeight="1">
      <c r="A510" s="503"/>
      <c r="B510" s="503"/>
      <c r="C510" s="503"/>
      <c r="D510" s="503"/>
      <c r="E510" s="503"/>
      <c r="F510" s="503"/>
      <c r="G510" s="503"/>
      <c r="H510" s="503"/>
      <c r="I510" s="503"/>
      <c r="J510" s="503"/>
      <c r="K510" s="503"/>
      <c r="L510" s="503"/>
      <c r="M510" s="503"/>
      <c r="N510" s="503"/>
      <c r="O510" s="503"/>
      <c r="P510" s="503"/>
      <c r="Q510" s="503"/>
      <c r="R510" s="503"/>
      <c r="S510" s="503"/>
      <c r="T510" s="503"/>
      <c r="U510" s="503"/>
      <c r="V510" s="503"/>
      <c r="W510" s="503"/>
      <c r="X510" s="503"/>
      <c r="Y510" s="503"/>
      <c r="Z510" s="503"/>
    </row>
    <row r="511" ht="12.75" customHeight="1">
      <c r="A511" s="503"/>
      <c r="B511" s="503"/>
      <c r="C511" s="503"/>
      <c r="D511" s="503"/>
      <c r="E511" s="503"/>
      <c r="F511" s="503"/>
      <c r="G511" s="503"/>
      <c r="H511" s="503"/>
      <c r="I511" s="503"/>
      <c r="J511" s="503"/>
      <c r="K511" s="503"/>
      <c r="L511" s="503"/>
      <c r="M511" s="503"/>
      <c r="N511" s="503"/>
      <c r="O511" s="503"/>
      <c r="P511" s="503"/>
      <c r="Q511" s="503"/>
      <c r="R511" s="503"/>
      <c r="S511" s="503"/>
      <c r="T511" s="503"/>
      <c r="U511" s="503"/>
      <c r="V511" s="503"/>
      <c r="W511" s="503"/>
      <c r="X511" s="503"/>
      <c r="Y511" s="503"/>
      <c r="Z511" s="503"/>
    </row>
    <row r="512" ht="12.75" customHeight="1">
      <c r="A512" s="503"/>
      <c r="B512" s="503"/>
      <c r="C512" s="503"/>
      <c r="D512" s="503"/>
      <c r="E512" s="503"/>
      <c r="F512" s="503"/>
      <c r="G512" s="503"/>
      <c r="H512" s="503"/>
      <c r="I512" s="503"/>
      <c r="J512" s="503"/>
      <c r="K512" s="503"/>
      <c r="L512" s="503"/>
      <c r="M512" s="503"/>
      <c r="N512" s="503"/>
      <c r="O512" s="503"/>
      <c r="P512" s="503"/>
      <c r="Q512" s="503"/>
      <c r="R512" s="503"/>
      <c r="S512" s="503"/>
      <c r="T512" s="503"/>
      <c r="U512" s="503"/>
      <c r="V512" s="503"/>
      <c r="W512" s="503"/>
      <c r="X512" s="503"/>
      <c r="Y512" s="503"/>
      <c r="Z512" s="503"/>
    </row>
    <row r="513" ht="12.75" customHeight="1">
      <c r="A513" s="503"/>
      <c r="B513" s="503"/>
      <c r="C513" s="503"/>
      <c r="D513" s="503"/>
      <c r="E513" s="503"/>
      <c r="F513" s="503"/>
      <c r="G513" s="503"/>
      <c r="H513" s="503"/>
      <c r="I513" s="503"/>
      <c r="J513" s="503"/>
      <c r="K513" s="503"/>
      <c r="L513" s="503"/>
      <c r="M513" s="503"/>
      <c r="N513" s="503"/>
      <c r="O513" s="503"/>
      <c r="P513" s="503"/>
      <c r="Q513" s="503"/>
      <c r="R513" s="503"/>
      <c r="S513" s="503"/>
      <c r="T513" s="503"/>
      <c r="U513" s="503"/>
      <c r="V513" s="503"/>
      <c r="W513" s="503"/>
      <c r="X513" s="503"/>
      <c r="Y513" s="503"/>
      <c r="Z513" s="503"/>
    </row>
    <row r="514" ht="12.75" customHeight="1">
      <c r="A514" s="503"/>
      <c r="B514" s="503"/>
      <c r="C514" s="503"/>
      <c r="D514" s="503"/>
      <c r="E514" s="503"/>
      <c r="F514" s="503"/>
      <c r="G514" s="503"/>
      <c r="H514" s="503"/>
      <c r="I514" s="503"/>
      <c r="J514" s="503"/>
      <c r="K514" s="503"/>
      <c r="L514" s="503"/>
      <c r="M514" s="503"/>
      <c r="N514" s="503"/>
      <c r="O514" s="503"/>
      <c r="P514" s="503"/>
      <c r="Q514" s="503"/>
      <c r="R514" s="503"/>
      <c r="S514" s="503"/>
      <c r="T514" s="503"/>
      <c r="U514" s="503"/>
      <c r="V514" s="503"/>
      <c r="W514" s="503"/>
      <c r="X514" s="503"/>
      <c r="Y514" s="503"/>
      <c r="Z514" s="503"/>
    </row>
    <row r="515" ht="12.75" customHeight="1">
      <c r="A515" s="503"/>
      <c r="B515" s="503"/>
      <c r="C515" s="503"/>
      <c r="D515" s="503"/>
      <c r="E515" s="503"/>
      <c r="F515" s="503"/>
      <c r="G515" s="503"/>
      <c r="H515" s="503"/>
      <c r="I515" s="503"/>
      <c r="J515" s="503"/>
      <c r="K515" s="503"/>
      <c r="L515" s="503"/>
      <c r="M515" s="503"/>
      <c r="N515" s="503"/>
      <c r="O515" s="503"/>
      <c r="P515" s="503"/>
      <c r="Q515" s="503"/>
      <c r="R515" s="503"/>
      <c r="S515" s="503"/>
      <c r="T515" s="503"/>
      <c r="U515" s="503"/>
      <c r="V515" s="503"/>
      <c r="W515" s="503"/>
      <c r="X515" s="503"/>
      <c r="Y515" s="503"/>
      <c r="Z515" s="503"/>
    </row>
    <row r="516" ht="12.75" customHeight="1">
      <c r="A516" s="503"/>
      <c r="B516" s="503"/>
      <c r="C516" s="503"/>
      <c r="D516" s="503"/>
      <c r="E516" s="503"/>
      <c r="F516" s="503"/>
      <c r="G516" s="503"/>
      <c r="H516" s="503"/>
      <c r="I516" s="503"/>
      <c r="J516" s="503"/>
      <c r="K516" s="503"/>
      <c r="L516" s="503"/>
      <c r="M516" s="503"/>
      <c r="N516" s="503"/>
      <c r="O516" s="503"/>
      <c r="P516" s="503"/>
      <c r="Q516" s="503"/>
      <c r="R516" s="503"/>
      <c r="S516" s="503"/>
      <c r="T516" s="503"/>
      <c r="U516" s="503"/>
      <c r="V516" s="503"/>
      <c r="W516" s="503"/>
      <c r="X516" s="503"/>
      <c r="Y516" s="503"/>
      <c r="Z516" s="503"/>
    </row>
    <row r="517" ht="12.75" customHeight="1">
      <c r="A517" s="503"/>
      <c r="B517" s="503"/>
      <c r="C517" s="503"/>
      <c r="D517" s="503"/>
      <c r="E517" s="503"/>
      <c r="F517" s="503"/>
      <c r="G517" s="503"/>
      <c r="H517" s="503"/>
      <c r="I517" s="503"/>
      <c r="J517" s="503"/>
      <c r="K517" s="503"/>
      <c r="L517" s="503"/>
      <c r="M517" s="503"/>
      <c r="N517" s="503"/>
      <c r="O517" s="503"/>
      <c r="P517" s="503"/>
      <c r="Q517" s="503"/>
      <c r="R517" s="503"/>
      <c r="S517" s="503"/>
      <c r="T517" s="503"/>
      <c r="U517" s="503"/>
      <c r="V517" s="503"/>
      <c r="W517" s="503"/>
      <c r="X517" s="503"/>
      <c r="Y517" s="503"/>
      <c r="Z517" s="503"/>
    </row>
    <row r="518" ht="12.75" customHeight="1">
      <c r="A518" s="503"/>
      <c r="B518" s="503"/>
      <c r="C518" s="503"/>
      <c r="D518" s="503"/>
      <c r="E518" s="503"/>
      <c r="F518" s="503"/>
      <c r="G518" s="503"/>
      <c r="H518" s="503"/>
      <c r="I518" s="503"/>
      <c r="J518" s="503"/>
      <c r="K518" s="503"/>
      <c r="L518" s="503"/>
      <c r="M518" s="503"/>
      <c r="N518" s="503"/>
      <c r="O518" s="503"/>
      <c r="P518" s="503"/>
      <c r="Q518" s="503"/>
      <c r="R518" s="503"/>
      <c r="S518" s="503"/>
      <c r="T518" s="503"/>
      <c r="U518" s="503"/>
      <c r="V518" s="503"/>
      <c r="W518" s="503"/>
      <c r="X518" s="503"/>
      <c r="Y518" s="503"/>
      <c r="Z518" s="503"/>
    </row>
    <row r="519" ht="12.75" customHeight="1">
      <c r="A519" s="503"/>
      <c r="B519" s="503"/>
      <c r="C519" s="503"/>
      <c r="D519" s="503"/>
      <c r="E519" s="503"/>
      <c r="F519" s="503"/>
      <c r="G519" s="503"/>
      <c r="H519" s="503"/>
      <c r="I519" s="503"/>
      <c r="J519" s="503"/>
      <c r="K519" s="503"/>
      <c r="L519" s="503"/>
      <c r="M519" s="503"/>
      <c r="N519" s="503"/>
      <c r="O519" s="503"/>
      <c r="P519" s="503"/>
      <c r="Q519" s="503"/>
      <c r="R519" s="503"/>
      <c r="S519" s="503"/>
      <c r="T519" s="503"/>
      <c r="U519" s="503"/>
      <c r="V519" s="503"/>
      <c r="W519" s="503"/>
      <c r="X519" s="503"/>
      <c r="Y519" s="503"/>
      <c r="Z519" s="503"/>
    </row>
    <row r="520" ht="12.75" customHeight="1">
      <c r="A520" s="503"/>
      <c r="B520" s="503"/>
      <c r="C520" s="503"/>
      <c r="D520" s="503"/>
      <c r="E520" s="503"/>
      <c r="F520" s="503"/>
      <c r="G520" s="503"/>
      <c r="H520" s="503"/>
      <c r="I520" s="503"/>
      <c r="J520" s="503"/>
      <c r="K520" s="503"/>
      <c r="L520" s="503"/>
      <c r="M520" s="503"/>
      <c r="N520" s="503"/>
      <c r="O520" s="503"/>
      <c r="P520" s="503"/>
      <c r="Q520" s="503"/>
      <c r="R520" s="503"/>
      <c r="S520" s="503"/>
      <c r="T520" s="503"/>
      <c r="U520" s="503"/>
      <c r="V520" s="503"/>
      <c r="W520" s="503"/>
      <c r="X520" s="503"/>
      <c r="Y520" s="503"/>
      <c r="Z520" s="503"/>
    </row>
    <row r="521" ht="12.75" customHeight="1">
      <c r="A521" s="503"/>
      <c r="B521" s="503"/>
      <c r="C521" s="503"/>
      <c r="D521" s="503"/>
      <c r="E521" s="503"/>
      <c r="F521" s="503"/>
      <c r="G521" s="503"/>
      <c r="H521" s="503"/>
      <c r="I521" s="503"/>
      <c r="J521" s="503"/>
      <c r="K521" s="503"/>
      <c r="L521" s="503"/>
      <c r="M521" s="503"/>
      <c r="N521" s="503"/>
      <c r="O521" s="503"/>
      <c r="P521" s="503"/>
      <c r="Q521" s="503"/>
      <c r="R521" s="503"/>
      <c r="S521" s="503"/>
      <c r="T521" s="503"/>
      <c r="U521" s="503"/>
      <c r="V521" s="503"/>
      <c r="W521" s="503"/>
      <c r="X521" s="503"/>
      <c r="Y521" s="503"/>
      <c r="Z521" s="503"/>
    </row>
    <row r="522" ht="12.75" customHeight="1">
      <c r="A522" s="503"/>
      <c r="B522" s="503"/>
      <c r="C522" s="503"/>
      <c r="D522" s="503"/>
      <c r="E522" s="503"/>
      <c r="F522" s="503"/>
      <c r="G522" s="503"/>
      <c r="H522" s="503"/>
      <c r="I522" s="503"/>
      <c r="J522" s="503"/>
      <c r="K522" s="503"/>
      <c r="L522" s="503"/>
      <c r="M522" s="503"/>
      <c r="N522" s="503"/>
      <c r="O522" s="503"/>
      <c r="P522" s="503"/>
      <c r="Q522" s="503"/>
      <c r="R522" s="503"/>
      <c r="S522" s="503"/>
      <c r="T522" s="503"/>
      <c r="U522" s="503"/>
      <c r="V522" s="503"/>
      <c r="W522" s="503"/>
      <c r="X522" s="503"/>
      <c r="Y522" s="503"/>
      <c r="Z522" s="503"/>
    </row>
    <row r="523" ht="12.75" customHeight="1">
      <c r="A523" s="503"/>
      <c r="B523" s="503"/>
      <c r="C523" s="503"/>
      <c r="D523" s="503"/>
      <c r="E523" s="503"/>
      <c r="F523" s="503"/>
      <c r="G523" s="503"/>
      <c r="H523" s="503"/>
      <c r="I523" s="503"/>
      <c r="J523" s="503"/>
      <c r="K523" s="503"/>
      <c r="L523" s="503"/>
      <c r="M523" s="503"/>
      <c r="N523" s="503"/>
      <c r="O523" s="503"/>
      <c r="P523" s="503"/>
      <c r="Q523" s="503"/>
      <c r="R523" s="503"/>
      <c r="S523" s="503"/>
      <c r="T523" s="503"/>
      <c r="U523" s="503"/>
      <c r="V523" s="503"/>
      <c r="W523" s="503"/>
      <c r="X523" s="503"/>
      <c r="Y523" s="503"/>
      <c r="Z523" s="503"/>
    </row>
    <row r="524" ht="12.75" customHeight="1">
      <c r="A524" s="503"/>
      <c r="B524" s="503"/>
      <c r="C524" s="503"/>
      <c r="D524" s="503"/>
      <c r="E524" s="503"/>
      <c r="F524" s="503"/>
      <c r="G524" s="503"/>
      <c r="H524" s="503"/>
      <c r="I524" s="503"/>
      <c r="J524" s="503"/>
      <c r="K524" s="503"/>
      <c r="L524" s="503"/>
      <c r="M524" s="503"/>
      <c r="N524" s="503"/>
      <c r="O524" s="503"/>
      <c r="P524" s="503"/>
      <c r="Q524" s="503"/>
      <c r="R524" s="503"/>
      <c r="S524" s="503"/>
      <c r="T524" s="503"/>
      <c r="U524" s="503"/>
      <c r="V524" s="503"/>
      <c r="W524" s="503"/>
      <c r="X524" s="503"/>
      <c r="Y524" s="503"/>
      <c r="Z524" s="503"/>
    </row>
    <row r="525" ht="12.75" customHeight="1">
      <c r="A525" s="503"/>
      <c r="B525" s="503"/>
      <c r="C525" s="503"/>
      <c r="D525" s="503"/>
      <c r="E525" s="503"/>
      <c r="F525" s="503"/>
      <c r="G525" s="503"/>
      <c r="H525" s="503"/>
      <c r="I525" s="503"/>
      <c r="J525" s="503"/>
      <c r="K525" s="503"/>
      <c r="L525" s="503"/>
      <c r="M525" s="503"/>
      <c r="N525" s="503"/>
      <c r="O525" s="503"/>
      <c r="P525" s="503"/>
      <c r="Q525" s="503"/>
      <c r="R525" s="503"/>
      <c r="S525" s="503"/>
      <c r="T525" s="503"/>
      <c r="U525" s="503"/>
      <c r="V525" s="503"/>
      <c r="W525" s="503"/>
      <c r="X525" s="503"/>
      <c r="Y525" s="503"/>
      <c r="Z525" s="503"/>
    </row>
    <row r="526" ht="12.75" customHeight="1">
      <c r="A526" s="503"/>
      <c r="B526" s="503"/>
      <c r="C526" s="503"/>
      <c r="D526" s="503"/>
      <c r="E526" s="503"/>
      <c r="F526" s="503"/>
      <c r="G526" s="503"/>
      <c r="H526" s="503"/>
      <c r="I526" s="503"/>
      <c r="J526" s="503"/>
      <c r="K526" s="503"/>
      <c r="L526" s="503"/>
      <c r="M526" s="503"/>
      <c r="N526" s="503"/>
      <c r="O526" s="503"/>
      <c r="P526" s="503"/>
      <c r="Q526" s="503"/>
      <c r="R526" s="503"/>
      <c r="S526" s="503"/>
      <c r="T526" s="503"/>
      <c r="U526" s="503"/>
      <c r="V526" s="503"/>
      <c r="W526" s="503"/>
      <c r="X526" s="503"/>
      <c r="Y526" s="503"/>
      <c r="Z526" s="503"/>
    </row>
    <row r="527" ht="12.75" customHeight="1">
      <c r="A527" s="503"/>
      <c r="B527" s="503"/>
      <c r="C527" s="503"/>
      <c r="D527" s="503"/>
      <c r="E527" s="503"/>
      <c r="F527" s="503"/>
      <c r="G527" s="503"/>
      <c r="H527" s="503"/>
      <c r="I527" s="503"/>
      <c r="J527" s="503"/>
      <c r="K527" s="503"/>
      <c r="L527" s="503"/>
      <c r="M527" s="503"/>
      <c r="N527" s="503"/>
      <c r="O527" s="503"/>
      <c r="P527" s="503"/>
      <c r="Q527" s="503"/>
      <c r="R527" s="503"/>
      <c r="S527" s="503"/>
      <c r="T527" s="503"/>
      <c r="U527" s="503"/>
      <c r="V527" s="503"/>
      <c r="W527" s="503"/>
      <c r="X527" s="503"/>
      <c r="Y527" s="503"/>
      <c r="Z527" s="503"/>
    </row>
    <row r="528" ht="12.75" customHeight="1">
      <c r="A528" s="503"/>
      <c r="B528" s="503"/>
      <c r="C528" s="503"/>
      <c r="D528" s="503"/>
      <c r="E528" s="503"/>
      <c r="F528" s="503"/>
      <c r="G528" s="503"/>
      <c r="H528" s="503"/>
      <c r="I528" s="503"/>
      <c r="J528" s="503"/>
      <c r="K528" s="503"/>
      <c r="L528" s="503"/>
      <c r="M528" s="503"/>
      <c r="N528" s="503"/>
      <c r="O528" s="503"/>
      <c r="P528" s="503"/>
      <c r="Q528" s="503"/>
      <c r="R528" s="503"/>
      <c r="S528" s="503"/>
      <c r="T528" s="503"/>
      <c r="U528" s="503"/>
      <c r="V528" s="503"/>
      <c r="W528" s="503"/>
      <c r="X528" s="503"/>
      <c r="Y528" s="503"/>
      <c r="Z528" s="503"/>
    </row>
    <row r="529" ht="12.75" customHeight="1">
      <c r="A529" s="503"/>
      <c r="B529" s="503"/>
      <c r="C529" s="503"/>
      <c r="D529" s="503"/>
      <c r="E529" s="503"/>
      <c r="F529" s="503"/>
      <c r="G529" s="503"/>
      <c r="H529" s="503"/>
      <c r="I529" s="503"/>
      <c r="J529" s="503"/>
      <c r="K529" s="503"/>
      <c r="L529" s="503"/>
      <c r="M529" s="503"/>
      <c r="N529" s="503"/>
      <c r="O529" s="503"/>
      <c r="P529" s="503"/>
      <c r="Q529" s="503"/>
      <c r="R529" s="503"/>
      <c r="S529" s="503"/>
      <c r="T529" s="503"/>
      <c r="U529" s="503"/>
      <c r="V529" s="503"/>
      <c r="W529" s="503"/>
      <c r="X529" s="503"/>
      <c r="Y529" s="503"/>
      <c r="Z529" s="503"/>
    </row>
    <row r="530" ht="12.75" customHeight="1">
      <c r="A530" s="503"/>
      <c r="B530" s="503"/>
      <c r="C530" s="503"/>
      <c r="D530" s="503"/>
      <c r="E530" s="503"/>
      <c r="F530" s="503"/>
      <c r="G530" s="503"/>
      <c r="H530" s="503"/>
      <c r="I530" s="503"/>
      <c r="J530" s="503"/>
      <c r="K530" s="503"/>
      <c r="L530" s="503"/>
      <c r="M530" s="503"/>
      <c r="N530" s="503"/>
      <c r="O530" s="503"/>
      <c r="P530" s="503"/>
      <c r="Q530" s="503"/>
      <c r="R530" s="503"/>
      <c r="S530" s="503"/>
      <c r="T530" s="503"/>
      <c r="U530" s="503"/>
      <c r="V530" s="503"/>
      <c r="W530" s="503"/>
      <c r="X530" s="503"/>
      <c r="Y530" s="503"/>
      <c r="Z530" s="503"/>
    </row>
    <row r="531" ht="12.75" customHeight="1">
      <c r="A531" s="503"/>
      <c r="B531" s="503"/>
      <c r="C531" s="503"/>
      <c r="D531" s="503"/>
      <c r="E531" s="503"/>
      <c r="F531" s="503"/>
      <c r="G531" s="503"/>
      <c r="H531" s="503"/>
      <c r="I531" s="503"/>
      <c r="J531" s="503"/>
      <c r="K531" s="503"/>
      <c r="L531" s="503"/>
      <c r="M531" s="503"/>
      <c r="N531" s="503"/>
      <c r="O531" s="503"/>
      <c r="P531" s="503"/>
      <c r="Q531" s="503"/>
      <c r="R531" s="503"/>
      <c r="S531" s="503"/>
      <c r="T531" s="503"/>
      <c r="U531" s="503"/>
      <c r="V531" s="503"/>
      <c r="W531" s="503"/>
      <c r="X531" s="503"/>
      <c r="Y531" s="503"/>
      <c r="Z531" s="503"/>
    </row>
    <row r="532" ht="12.75" customHeight="1">
      <c r="A532" s="503"/>
      <c r="B532" s="503"/>
      <c r="C532" s="503"/>
      <c r="D532" s="503"/>
      <c r="E532" s="503"/>
      <c r="F532" s="503"/>
      <c r="G532" s="503"/>
      <c r="H532" s="503"/>
      <c r="I532" s="503"/>
      <c r="J532" s="503"/>
      <c r="K532" s="503"/>
      <c r="L532" s="503"/>
      <c r="M532" s="503"/>
      <c r="N532" s="503"/>
      <c r="O532" s="503"/>
      <c r="P532" s="503"/>
      <c r="Q532" s="503"/>
      <c r="R532" s="503"/>
      <c r="S532" s="503"/>
      <c r="T532" s="503"/>
      <c r="U532" s="503"/>
      <c r="V532" s="503"/>
      <c r="W532" s="503"/>
      <c r="X532" s="503"/>
      <c r="Y532" s="503"/>
      <c r="Z532" s="503"/>
    </row>
    <row r="533" ht="12.75" customHeight="1">
      <c r="A533" s="503"/>
      <c r="B533" s="503"/>
      <c r="C533" s="503"/>
      <c r="D533" s="503"/>
      <c r="E533" s="503"/>
      <c r="F533" s="503"/>
      <c r="G533" s="503"/>
      <c r="H533" s="503"/>
      <c r="I533" s="503"/>
      <c r="J533" s="503"/>
      <c r="K533" s="503"/>
      <c r="L533" s="503"/>
      <c r="M533" s="503"/>
      <c r="N533" s="503"/>
      <c r="O533" s="503"/>
      <c r="P533" s="503"/>
      <c r="Q533" s="503"/>
      <c r="R533" s="503"/>
      <c r="S533" s="503"/>
      <c r="T533" s="503"/>
      <c r="U533" s="503"/>
      <c r="V533" s="503"/>
      <c r="W533" s="503"/>
      <c r="X533" s="503"/>
      <c r="Y533" s="503"/>
      <c r="Z533" s="503"/>
    </row>
    <row r="534" ht="12.75" customHeight="1">
      <c r="A534" s="503"/>
      <c r="B534" s="503"/>
      <c r="C534" s="503"/>
      <c r="D534" s="503"/>
      <c r="E534" s="503"/>
      <c r="F534" s="503"/>
      <c r="G534" s="503"/>
      <c r="H534" s="503"/>
      <c r="I534" s="503"/>
      <c r="J534" s="503"/>
      <c r="K534" s="503"/>
      <c r="L534" s="503"/>
      <c r="M534" s="503"/>
      <c r="N534" s="503"/>
      <c r="O534" s="503"/>
      <c r="P534" s="503"/>
      <c r="Q534" s="503"/>
      <c r="R534" s="503"/>
      <c r="S534" s="503"/>
      <c r="T534" s="503"/>
      <c r="U534" s="503"/>
      <c r="V534" s="503"/>
      <c r="W534" s="503"/>
      <c r="X534" s="503"/>
      <c r="Y534" s="503"/>
      <c r="Z534" s="503"/>
    </row>
    <row r="535" ht="12.75" customHeight="1">
      <c r="A535" s="503"/>
      <c r="B535" s="503"/>
      <c r="C535" s="503"/>
      <c r="D535" s="503"/>
      <c r="E535" s="503"/>
      <c r="F535" s="503"/>
      <c r="G535" s="503"/>
      <c r="H535" s="503"/>
      <c r="I535" s="503"/>
      <c r="J535" s="503"/>
      <c r="K535" s="503"/>
      <c r="L535" s="503"/>
      <c r="M535" s="503"/>
      <c r="N535" s="503"/>
      <c r="O535" s="503"/>
      <c r="P535" s="503"/>
      <c r="Q535" s="503"/>
      <c r="R535" s="503"/>
      <c r="S535" s="503"/>
      <c r="T535" s="503"/>
      <c r="U535" s="503"/>
      <c r="V535" s="503"/>
      <c r="W535" s="503"/>
      <c r="X535" s="503"/>
      <c r="Y535" s="503"/>
      <c r="Z535" s="503"/>
    </row>
    <row r="536" ht="12.75" customHeight="1">
      <c r="A536" s="503"/>
      <c r="B536" s="503"/>
      <c r="C536" s="503"/>
      <c r="D536" s="503"/>
      <c r="E536" s="503"/>
      <c r="F536" s="503"/>
      <c r="G536" s="503"/>
      <c r="H536" s="503"/>
      <c r="I536" s="503"/>
      <c r="J536" s="503"/>
      <c r="K536" s="503"/>
      <c r="L536" s="503"/>
      <c r="M536" s="503"/>
      <c r="N536" s="503"/>
      <c r="O536" s="503"/>
      <c r="P536" s="503"/>
      <c r="Q536" s="503"/>
      <c r="R536" s="503"/>
      <c r="S536" s="503"/>
      <c r="T536" s="503"/>
      <c r="U536" s="503"/>
      <c r="V536" s="503"/>
      <c r="W536" s="503"/>
      <c r="X536" s="503"/>
      <c r="Y536" s="503"/>
      <c r="Z536" s="503"/>
    </row>
    <row r="537" ht="12.75" customHeight="1">
      <c r="A537" s="503"/>
      <c r="B537" s="503"/>
      <c r="C537" s="503"/>
      <c r="D537" s="503"/>
      <c r="E537" s="503"/>
      <c r="F537" s="503"/>
      <c r="G537" s="503"/>
      <c r="H537" s="503"/>
      <c r="I537" s="503"/>
      <c r="J537" s="503"/>
      <c r="K537" s="503"/>
      <c r="L537" s="503"/>
      <c r="M537" s="503"/>
      <c r="N537" s="503"/>
      <c r="O537" s="503"/>
      <c r="P537" s="503"/>
      <c r="Q537" s="503"/>
      <c r="R537" s="503"/>
      <c r="S537" s="503"/>
      <c r="T537" s="503"/>
      <c r="U537" s="503"/>
      <c r="V537" s="503"/>
      <c r="W537" s="503"/>
      <c r="X537" s="503"/>
      <c r="Y537" s="503"/>
      <c r="Z537" s="503"/>
    </row>
    <row r="538" ht="12.75" customHeight="1">
      <c r="A538" s="503"/>
      <c r="B538" s="503"/>
      <c r="C538" s="503"/>
      <c r="D538" s="503"/>
      <c r="E538" s="503"/>
      <c r="F538" s="503"/>
      <c r="G538" s="503"/>
      <c r="H538" s="503"/>
      <c r="I538" s="503"/>
      <c r="J538" s="503"/>
      <c r="K538" s="503"/>
      <c r="L538" s="503"/>
      <c r="M538" s="503"/>
      <c r="N538" s="503"/>
      <c r="O538" s="503"/>
      <c r="P538" s="503"/>
      <c r="Q538" s="503"/>
      <c r="R538" s="503"/>
      <c r="S538" s="503"/>
      <c r="T538" s="503"/>
      <c r="U538" s="503"/>
      <c r="V538" s="503"/>
      <c r="W538" s="503"/>
      <c r="X538" s="503"/>
      <c r="Y538" s="503"/>
      <c r="Z538" s="503"/>
    </row>
    <row r="539" ht="12.75" customHeight="1">
      <c r="A539" s="503"/>
      <c r="B539" s="503"/>
      <c r="C539" s="503"/>
      <c r="D539" s="503"/>
      <c r="E539" s="503"/>
      <c r="F539" s="503"/>
      <c r="G539" s="503"/>
      <c r="H539" s="503"/>
      <c r="I539" s="503"/>
      <c r="J539" s="503"/>
      <c r="K539" s="503"/>
      <c r="L539" s="503"/>
      <c r="M539" s="503"/>
      <c r="N539" s="503"/>
      <c r="O539" s="503"/>
      <c r="P539" s="503"/>
      <c r="Q539" s="503"/>
      <c r="R539" s="503"/>
      <c r="S539" s="503"/>
      <c r="T539" s="503"/>
      <c r="U539" s="503"/>
      <c r="V539" s="503"/>
      <c r="W539" s="503"/>
      <c r="X539" s="503"/>
      <c r="Y539" s="503"/>
      <c r="Z539" s="503"/>
    </row>
    <row r="540" ht="12.75" customHeight="1">
      <c r="A540" s="503"/>
      <c r="B540" s="503"/>
      <c r="C540" s="503"/>
      <c r="D540" s="503"/>
      <c r="E540" s="503"/>
      <c r="F540" s="503"/>
      <c r="G540" s="503"/>
      <c r="H540" s="503"/>
      <c r="I540" s="503"/>
      <c r="J540" s="503"/>
      <c r="K540" s="503"/>
      <c r="L540" s="503"/>
      <c r="M540" s="503"/>
      <c r="N540" s="503"/>
      <c r="O540" s="503"/>
      <c r="P540" s="503"/>
      <c r="Q540" s="503"/>
      <c r="R540" s="503"/>
      <c r="S540" s="503"/>
      <c r="T540" s="503"/>
      <c r="U540" s="503"/>
      <c r="V540" s="503"/>
      <c r="W540" s="503"/>
      <c r="X540" s="503"/>
      <c r="Y540" s="503"/>
      <c r="Z540" s="503"/>
    </row>
    <row r="541" ht="12.75" customHeight="1">
      <c r="A541" s="503"/>
      <c r="B541" s="503"/>
      <c r="C541" s="503"/>
      <c r="D541" s="503"/>
      <c r="E541" s="503"/>
      <c r="F541" s="503"/>
      <c r="G541" s="503"/>
      <c r="H541" s="503"/>
      <c r="I541" s="503"/>
      <c r="J541" s="503"/>
      <c r="K541" s="503"/>
      <c r="L541" s="503"/>
      <c r="M541" s="503"/>
      <c r="N541" s="503"/>
      <c r="O541" s="503"/>
      <c r="P541" s="503"/>
      <c r="Q541" s="503"/>
      <c r="R541" s="503"/>
      <c r="S541" s="503"/>
      <c r="T541" s="503"/>
      <c r="U541" s="503"/>
      <c r="V541" s="503"/>
      <c r="W541" s="503"/>
      <c r="X541" s="503"/>
      <c r="Y541" s="503"/>
      <c r="Z541" s="503"/>
    </row>
    <row r="542" ht="12.75" customHeight="1">
      <c r="A542" s="503"/>
      <c r="B542" s="503"/>
      <c r="C542" s="503"/>
      <c r="D542" s="503"/>
      <c r="E542" s="503"/>
      <c r="F542" s="503"/>
      <c r="G542" s="503"/>
      <c r="H542" s="503"/>
      <c r="I542" s="503"/>
      <c r="J542" s="503"/>
      <c r="K542" s="503"/>
      <c r="L542" s="503"/>
      <c r="M542" s="503"/>
      <c r="N542" s="503"/>
      <c r="O542" s="503"/>
      <c r="P542" s="503"/>
      <c r="Q542" s="503"/>
      <c r="R542" s="503"/>
      <c r="S542" s="503"/>
      <c r="T542" s="503"/>
      <c r="U542" s="503"/>
      <c r="V542" s="503"/>
      <c r="W542" s="503"/>
      <c r="X542" s="503"/>
      <c r="Y542" s="503"/>
      <c r="Z542" s="503"/>
    </row>
    <row r="543" ht="12.75" customHeight="1">
      <c r="A543" s="503"/>
      <c r="B543" s="503"/>
      <c r="C543" s="503"/>
      <c r="D543" s="503"/>
      <c r="E543" s="503"/>
      <c r="F543" s="503"/>
      <c r="G543" s="503"/>
      <c r="H543" s="503"/>
      <c r="I543" s="503"/>
      <c r="J543" s="503"/>
      <c r="K543" s="503"/>
      <c r="L543" s="503"/>
      <c r="M543" s="503"/>
      <c r="N543" s="503"/>
      <c r="O543" s="503"/>
      <c r="P543" s="503"/>
      <c r="Q543" s="503"/>
      <c r="R543" s="503"/>
      <c r="S543" s="503"/>
      <c r="T543" s="503"/>
      <c r="U543" s="503"/>
      <c r="V543" s="503"/>
      <c r="W543" s="503"/>
      <c r="X543" s="503"/>
      <c r="Y543" s="503"/>
      <c r="Z543" s="503"/>
    </row>
    <row r="544" ht="12.75" customHeight="1">
      <c r="A544" s="503"/>
      <c r="B544" s="503"/>
      <c r="C544" s="503"/>
      <c r="D544" s="503"/>
      <c r="E544" s="503"/>
      <c r="F544" s="503"/>
      <c r="G544" s="503"/>
      <c r="H544" s="503"/>
      <c r="I544" s="503"/>
      <c r="J544" s="503"/>
      <c r="K544" s="503"/>
      <c r="L544" s="503"/>
      <c r="M544" s="503"/>
      <c r="N544" s="503"/>
      <c r="O544" s="503"/>
      <c r="P544" s="503"/>
      <c r="Q544" s="503"/>
      <c r="R544" s="503"/>
      <c r="S544" s="503"/>
      <c r="T544" s="503"/>
      <c r="U544" s="503"/>
      <c r="V544" s="503"/>
      <c r="W544" s="503"/>
      <c r="X544" s="503"/>
      <c r="Y544" s="503"/>
      <c r="Z544" s="503"/>
    </row>
    <row r="545" ht="12.75" customHeight="1">
      <c r="A545" s="503"/>
      <c r="B545" s="503"/>
      <c r="C545" s="503"/>
      <c r="D545" s="503"/>
      <c r="E545" s="503"/>
      <c r="F545" s="503"/>
      <c r="G545" s="503"/>
      <c r="H545" s="503"/>
      <c r="I545" s="503"/>
      <c r="J545" s="503"/>
      <c r="K545" s="503"/>
      <c r="L545" s="503"/>
      <c r="M545" s="503"/>
      <c r="N545" s="503"/>
      <c r="O545" s="503"/>
      <c r="P545" s="503"/>
      <c r="Q545" s="503"/>
      <c r="R545" s="503"/>
      <c r="S545" s="503"/>
      <c r="T545" s="503"/>
      <c r="U545" s="503"/>
      <c r="V545" s="503"/>
      <c r="W545" s="503"/>
      <c r="X545" s="503"/>
      <c r="Y545" s="503"/>
      <c r="Z545" s="503"/>
    </row>
    <row r="546" ht="12.75" customHeight="1">
      <c r="A546" s="503"/>
      <c r="B546" s="503"/>
      <c r="C546" s="503"/>
      <c r="D546" s="503"/>
      <c r="E546" s="503"/>
      <c r="F546" s="503"/>
      <c r="G546" s="503"/>
      <c r="H546" s="503"/>
      <c r="I546" s="503"/>
      <c r="J546" s="503"/>
      <c r="K546" s="503"/>
      <c r="L546" s="503"/>
      <c r="M546" s="503"/>
      <c r="N546" s="503"/>
      <c r="O546" s="503"/>
      <c r="P546" s="503"/>
      <c r="Q546" s="503"/>
      <c r="R546" s="503"/>
      <c r="S546" s="503"/>
      <c r="T546" s="503"/>
      <c r="U546" s="503"/>
      <c r="V546" s="503"/>
      <c r="W546" s="503"/>
      <c r="X546" s="503"/>
      <c r="Y546" s="503"/>
      <c r="Z546" s="503"/>
    </row>
    <row r="547" ht="12.75" customHeight="1">
      <c r="A547" s="503"/>
      <c r="B547" s="503"/>
      <c r="C547" s="503"/>
      <c r="D547" s="503"/>
      <c r="E547" s="503"/>
      <c r="F547" s="503"/>
      <c r="G547" s="503"/>
      <c r="H547" s="503"/>
      <c r="I547" s="503"/>
      <c r="J547" s="503"/>
      <c r="K547" s="503"/>
      <c r="L547" s="503"/>
      <c r="M547" s="503"/>
      <c r="N547" s="503"/>
      <c r="O547" s="503"/>
      <c r="P547" s="503"/>
      <c r="Q547" s="503"/>
      <c r="R547" s="503"/>
      <c r="S547" s="503"/>
      <c r="T547" s="503"/>
      <c r="U547" s="503"/>
      <c r="V547" s="503"/>
      <c r="W547" s="503"/>
      <c r="X547" s="503"/>
      <c r="Y547" s="503"/>
      <c r="Z547" s="503"/>
    </row>
    <row r="548" ht="12.75" customHeight="1">
      <c r="A548" s="503"/>
      <c r="B548" s="503"/>
      <c r="C548" s="503"/>
      <c r="D548" s="503"/>
      <c r="E548" s="503"/>
      <c r="F548" s="503"/>
      <c r="G548" s="503"/>
      <c r="H548" s="503"/>
      <c r="I548" s="503"/>
      <c r="J548" s="503"/>
      <c r="K548" s="503"/>
      <c r="L548" s="503"/>
      <c r="M548" s="503"/>
      <c r="N548" s="503"/>
      <c r="O548" s="503"/>
      <c r="P548" s="503"/>
      <c r="Q548" s="503"/>
      <c r="R548" s="503"/>
      <c r="S548" s="503"/>
      <c r="T548" s="503"/>
      <c r="U548" s="503"/>
      <c r="V548" s="503"/>
      <c r="W548" s="503"/>
      <c r="X548" s="503"/>
      <c r="Y548" s="503"/>
      <c r="Z548" s="503"/>
    </row>
    <row r="549" ht="12.75" customHeight="1">
      <c r="A549" s="503"/>
      <c r="B549" s="503"/>
      <c r="C549" s="503"/>
      <c r="D549" s="503"/>
      <c r="E549" s="503"/>
      <c r="F549" s="503"/>
      <c r="G549" s="503"/>
      <c r="H549" s="503"/>
      <c r="I549" s="503"/>
      <c r="J549" s="503"/>
      <c r="K549" s="503"/>
      <c r="L549" s="503"/>
      <c r="M549" s="503"/>
      <c r="N549" s="503"/>
      <c r="O549" s="503"/>
      <c r="P549" s="503"/>
      <c r="Q549" s="503"/>
      <c r="R549" s="503"/>
      <c r="S549" s="503"/>
      <c r="T549" s="503"/>
      <c r="U549" s="503"/>
      <c r="V549" s="503"/>
      <c r="W549" s="503"/>
      <c r="X549" s="503"/>
      <c r="Y549" s="503"/>
      <c r="Z549" s="503"/>
    </row>
    <row r="550" ht="12.75" customHeight="1">
      <c r="A550" s="503"/>
      <c r="B550" s="503"/>
      <c r="C550" s="503"/>
      <c r="D550" s="503"/>
      <c r="E550" s="503"/>
      <c r="F550" s="503"/>
      <c r="G550" s="503"/>
      <c r="H550" s="503"/>
      <c r="I550" s="503"/>
      <c r="J550" s="503"/>
      <c r="K550" s="503"/>
      <c r="L550" s="503"/>
      <c r="M550" s="503"/>
      <c r="N550" s="503"/>
      <c r="O550" s="503"/>
      <c r="P550" s="503"/>
      <c r="Q550" s="503"/>
      <c r="R550" s="503"/>
      <c r="S550" s="503"/>
      <c r="T550" s="503"/>
      <c r="U550" s="503"/>
      <c r="V550" s="503"/>
      <c r="W550" s="503"/>
      <c r="X550" s="503"/>
      <c r="Y550" s="503"/>
      <c r="Z550" s="503"/>
    </row>
    <row r="551" ht="12.75" customHeight="1">
      <c r="A551" s="503"/>
      <c r="B551" s="503"/>
      <c r="C551" s="503"/>
      <c r="D551" s="503"/>
      <c r="E551" s="503"/>
      <c r="F551" s="503"/>
      <c r="G551" s="503"/>
      <c r="H551" s="503"/>
      <c r="I551" s="503"/>
      <c r="J551" s="503"/>
      <c r="K551" s="503"/>
      <c r="L551" s="503"/>
      <c r="M551" s="503"/>
      <c r="N551" s="503"/>
      <c r="O551" s="503"/>
      <c r="P551" s="503"/>
      <c r="Q551" s="503"/>
      <c r="R551" s="503"/>
      <c r="S551" s="503"/>
      <c r="T551" s="503"/>
      <c r="U551" s="503"/>
      <c r="V551" s="503"/>
      <c r="W551" s="503"/>
      <c r="X551" s="503"/>
      <c r="Y551" s="503"/>
      <c r="Z551" s="503"/>
    </row>
    <row r="552" ht="12.75" customHeight="1">
      <c r="A552" s="503"/>
      <c r="B552" s="503"/>
      <c r="C552" s="503"/>
      <c r="D552" s="503"/>
      <c r="E552" s="503"/>
      <c r="F552" s="503"/>
      <c r="G552" s="503"/>
      <c r="H552" s="503"/>
      <c r="I552" s="503"/>
      <c r="J552" s="503"/>
      <c r="K552" s="503"/>
      <c r="L552" s="503"/>
      <c r="M552" s="503"/>
      <c r="N552" s="503"/>
      <c r="O552" s="503"/>
      <c r="P552" s="503"/>
      <c r="Q552" s="503"/>
      <c r="R552" s="503"/>
      <c r="S552" s="503"/>
      <c r="T552" s="503"/>
      <c r="U552" s="503"/>
      <c r="V552" s="503"/>
      <c r="W552" s="503"/>
      <c r="X552" s="503"/>
      <c r="Y552" s="503"/>
      <c r="Z552" s="503"/>
    </row>
    <row r="553" ht="12.75" customHeight="1">
      <c r="A553" s="503"/>
      <c r="B553" s="503"/>
      <c r="C553" s="503"/>
      <c r="D553" s="503"/>
      <c r="E553" s="503"/>
      <c r="F553" s="503"/>
      <c r="G553" s="503"/>
      <c r="H553" s="503"/>
      <c r="I553" s="503"/>
      <c r="J553" s="503"/>
      <c r="K553" s="503"/>
      <c r="L553" s="503"/>
      <c r="M553" s="503"/>
      <c r="N553" s="503"/>
      <c r="O553" s="503"/>
      <c r="P553" s="503"/>
      <c r="Q553" s="503"/>
      <c r="R553" s="503"/>
      <c r="S553" s="503"/>
      <c r="T553" s="503"/>
      <c r="U553" s="503"/>
      <c r="V553" s="503"/>
      <c r="W553" s="503"/>
      <c r="X553" s="503"/>
      <c r="Y553" s="503"/>
      <c r="Z553" s="503"/>
    </row>
    <row r="554" ht="12.75" customHeight="1">
      <c r="A554" s="503"/>
      <c r="B554" s="503"/>
      <c r="C554" s="503"/>
      <c r="D554" s="503"/>
      <c r="E554" s="503"/>
      <c r="F554" s="503"/>
      <c r="G554" s="503"/>
      <c r="H554" s="503"/>
      <c r="I554" s="503"/>
      <c r="J554" s="503"/>
      <c r="K554" s="503"/>
      <c r="L554" s="503"/>
      <c r="M554" s="503"/>
      <c r="N554" s="503"/>
      <c r="O554" s="503"/>
      <c r="P554" s="503"/>
      <c r="Q554" s="503"/>
      <c r="R554" s="503"/>
      <c r="S554" s="503"/>
      <c r="T554" s="503"/>
      <c r="U554" s="503"/>
      <c r="V554" s="503"/>
      <c r="W554" s="503"/>
      <c r="X554" s="503"/>
      <c r="Y554" s="503"/>
      <c r="Z554" s="503"/>
    </row>
    <row r="555" ht="12.75" customHeight="1">
      <c r="A555" s="503"/>
      <c r="B555" s="503"/>
      <c r="C555" s="503"/>
      <c r="D555" s="503"/>
      <c r="E555" s="503"/>
      <c r="F555" s="503"/>
      <c r="G555" s="503"/>
      <c r="H555" s="503"/>
      <c r="I555" s="503"/>
      <c r="J555" s="503"/>
      <c r="K555" s="503"/>
      <c r="L555" s="503"/>
      <c r="M555" s="503"/>
      <c r="N555" s="503"/>
      <c r="O555" s="503"/>
      <c r="P555" s="503"/>
      <c r="Q555" s="503"/>
      <c r="R555" s="503"/>
      <c r="S555" s="503"/>
      <c r="T555" s="503"/>
      <c r="U555" s="503"/>
      <c r="V555" s="503"/>
      <c r="W555" s="503"/>
      <c r="X555" s="503"/>
      <c r="Y555" s="503"/>
      <c r="Z555" s="503"/>
    </row>
    <row r="556" ht="12.75" customHeight="1">
      <c r="A556" s="503"/>
      <c r="B556" s="503"/>
      <c r="C556" s="503"/>
      <c r="D556" s="503"/>
      <c r="E556" s="503"/>
      <c r="F556" s="503"/>
      <c r="G556" s="503"/>
      <c r="H556" s="503"/>
      <c r="I556" s="503"/>
      <c r="J556" s="503"/>
      <c r="K556" s="503"/>
      <c r="L556" s="503"/>
      <c r="M556" s="503"/>
      <c r="N556" s="503"/>
      <c r="O556" s="503"/>
      <c r="P556" s="503"/>
      <c r="Q556" s="503"/>
      <c r="R556" s="503"/>
      <c r="S556" s="503"/>
      <c r="T556" s="503"/>
      <c r="U556" s="503"/>
      <c r="V556" s="503"/>
      <c r="W556" s="503"/>
      <c r="X556" s="503"/>
      <c r="Y556" s="503"/>
      <c r="Z556" s="503"/>
    </row>
    <row r="557" ht="12.75" customHeight="1">
      <c r="A557" s="503"/>
      <c r="B557" s="503"/>
      <c r="C557" s="503"/>
      <c r="D557" s="503"/>
      <c r="E557" s="503"/>
      <c r="F557" s="503"/>
      <c r="G557" s="503"/>
      <c r="H557" s="503"/>
      <c r="I557" s="503"/>
      <c r="J557" s="503"/>
      <c r="K557" s="503"/>
      <c r="L557" s="503"/>
      <c r="M557" s="503"/>
      <c r="N557" s="503"/>
      <c r="O557" s="503"/>
      <c r="P557" s="503"/>
      <c r="Q557" s="503"/>
      <c r="R557" s="503"/>
      <c r="S557" s="503"/>
      <c r="T557" s="503"/>
      <c r="U557" s="503"/>
      <c r="V557" s="503"/>
      <c r="W557" s="503"/>
      <c r="X557" s="503"/>
      <c r="Y557" s="503"/>
      <c r="Z557" s="503"/>
    </row>
    <row r="558" ht="12.75" customHeight="1">
      <c r="A558" s="503"/>
      <c r="B558" s="503"/>
      <c r="C558" s="503"/>
      <c r="D558" s="503"/>
      <c r="E558" s="503"/>
      <c r="F558" s="503"/>
      <c r="G558" s="503"/>
      <c r="H558" s="503"/>
      <c r="I558" s="503"/>
      <c r="J558" s="503"/>
      <c r="K558" s="503"/>
      <c r="L558" s="503"/>
      <c r="M558" s="503"/>
      <c r="N558" s="503"/>
      <c r="O558" s="503"/>
      <c r="P558" s="503"/>
      <c r="Q558" s="503"/>
      <c r="R558" s="503"/>
      <c r="S558" s="503"/>
      <c r="T558" s="503"/>
      <c r="U558" s="503"/>
      <c r="V558" s="503"/>
      <c r="W558" s="503"/>
      <c r="X558" s="503"/>
      <c r="Y558" s="503"/>
      <c r="Z558" s="503"/>
    </row>
    <row r="559" ht="12.75" customHeight="1">
      <c r="A559" s="503"/>
      <c r="B559" s="503"/>
      <c r="C559" s="503"/>
      <c r="D559" s="503"/>
      <c r="E559" s="503"/>
      <c r="F559" s="503"/>
      <c r="G559" s="503"/>
      <c r="H559" s="503"/>
      <c r="I559" s="503"/>
      <c r="J559" s="503"/>
      <c r="K559" s="503"/>
      <c r="L559" s="503"/>
      <c r="M559" s="503"/>
      <c r="N559" s="503"/>
      <c r="O559" s="503"/>
      <c r="P559" s="503"/>
      <c r="Q559" s="503"/>
      <c r="R559" s="503"/>
      <c r="S559" s="503"/>
      <c r="T559" s="503"/>
      <c r="U559" s="503"/>
      <c r="V559" s="503"/>
      <c r="W559" s="503"/>
      <c r="X559" s="503"/>
      <c r="Y559" s="503"/>
      <c r="Z559" s="503"/>
    </row>
    <row r="560" ht="12.75" customHeight="1">
      <c r="A560" s="503"/>
      <c r="B560" s="503"/>
      <c r="C560" s="503"/>
      <c r="D560" s="503"/>
      <c r="E560" s="503"/>
      <c r="F560" s="503"/>
      <c r="G560" s="503"/>
      <c r="H560" s="503"/>
      <c r="I560" s="503"/>
      <c r="J560" s="503"/>
      <c r="K560" s="503"/>
      <c r="L560" s="503"/>
      <c r="M560" s="503"/>
      <c r="N560" s="503"/>
      <c r="O560" s="503"/>
      <c r="P560" s="503"/>
      <c r="Q560" s="503"/>
      <c r="R560" s="503"/>
      <c r="S560" s="503"/>
      <c r="T560" s="503"/>
      <c r="U560" s="503"/>
      <c r="V560" s="503"/>
      <c r="W560" s="503"/>
      <c r="X560" s="503"/>
      <c r="Y560" s="503"/>
      <c r="Z560" s="503"/>
    </row>
    <row r="561" ht="12.75" customHeight="1">
      <c r="A561" s="503"/>
      <c r="B561" s="503"/>
      <c r="C561" s="503"/>
      <c r="D561" s="503"/>
      <c r="E561" s="503"/>
      <c r="F561" s="503"/>
      <c r="G561" s="503"/>
      <c r="H561" s="503"/>
      <c r="I561" s="503"/>
      <c r="J561" s="503"/>
      <c r="K561" s="503"/>
      <c r="L561" s="503"/>
      <c r="M561" s="503"/>
      <c r="N561" s="503"/>
      <c r="O561" s="503"/>
      <c r="P561" s="503"/>
      <c r="Q561" s="503"/>
      <c r="R561" s="503"/>
      <c r="S561" s="503"/>
      <c r="T561" s="503"/>
      <c r="U561" s="503"/>
      <c r="V561" s="503"/>
      <c r="W561" s="503"/>
      <c r="X561" s="503"/>
      <c r="Y561" s="503"/>
      <c r="Z561" s="503"/>
    </row>
    <row r="562" ht="12.75" customHeight="1">
      <c r="A562" s="503"/>
      <c r="B562" s="503"/>
      <c r="C562" s="503"/>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row>
    <row r="563" ht="12.75" customHeight="1">
      <c r="A563" s="503"/>
      <c r="B563" s="503"/>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row>
    <row r="564" ht="12.75" customHeight="1">
      <c r="A564" s="503"/>
      <c r="B564" s="503"/>
      <c r="C564" s="503"/>
      <c r="D564" s="503"/>
      <c r="E564" s="503"/>
      <c r="F564" s="503"/>
      <c r="G564" s="503"/>
      <c r="H564" s="503"/>
      <c r="I564" s="503"/>
      <c r="J564" s="503"/>
      <c r="K564" s="503"/>
      <c r="L564" s="503"/>
      <c r="M564" s="503"/>
      <c r="N564" s="503"/>
      <c r="O564" s="503"/>
      <c r="P564" s="503"/>
      <c r="Q564" s="503"/>
      <c r="R564" s="503"/>
      <c r="S564" s="503"/>
      <c r="T564" s="503"/>
      <c r="U564" s="503"/>
      <c r="V564" s="503"/>
      <c r="W564" s="503"/>
      <c r="X564" s="503"/>
      <c r="Y564" s="503"/>
      <c r="Z564" s="503"/>
    </row>
    <row r="565" ht="12.75" customHeight="1">
      <c r="A565" s="503"/>
      <c r="B565" s="503"/>
      <c r="C565" s="503"/>
      <c r="D565" s="503"/>
      <c r="E565" s="503"/>
      <c r="F565" s="503"/>
      <c r="G565" s="503"/>
      <c r="H565" s="503"/>
      <c r="I565" s="503"/>
      <c r="J565" s="503"/>
      <c r="K565" s="503"/>
      <c r="L565" s="503"/>
      <c r="M565" s="503"/>
      <c r="N565" s="503"/>
      <c r="O565" s="503"/>
      <c r="P565" s="503"/>
      <c r="Q565" s="503"/>
      <c r="R565" s="503"/>
      <c r="S565" s="503"/>
      <c r="T565" s="503"/>
      <c r="U565" s="503"/>
      <c r="V565" s="503"/>
      <c r="W565" s="503"/>
      <c r="X565" s="503"/>
      <c r="Y565" s="503"/>
      <c r="Z565" s="503"/>
    </row>
    <row r="566" ht="12.75" customHeight="1">
      <c r="A566" s="503"/>
      <c r="B566" s="503"/>
      <c r="C566" s="503"/>
      <c r="D566" s="503"/>
      <c r="E566" s="503"/>
      <c r="F566" s="503"/>
      <c r="G566" s="503"/>
      <c r="H566" s="503"/>
      <c r="I566" s="503"/>
      <c r="J566" s="503"/>
      <c r="K566" s="503"/>
      <c r="L566" s="503"/>
      <c r="M566" s="503"/>
      <c r="N566" s="503"/>
      <c r="O566" s="503"/>
      <c r="P566" s="503"/>
      <c r="Q566" s="503"/>
      <c r="R566" s="503"/>
      <c r="S566" s="503"/>
      <c r="T566" s="503"/>
      <c r="U566" s="503"/>
      <c r="V566" s="503"/>
      <c r="W566" s="503"/>
      <c r="X566" s="503"/>
      <c r="Y566" s="503"/>
      <c r="Z566" s="503"/>
    </row>
    <row r="567" ht="12.75" customHeight="1">
      <c r="A567" s="503"/>
      <c r="B567" s="503"/>
      <c r="C567" s="503"/>
      <c r="D567" s="503"/>
      <c r="E567" s="503"/>
      <c r="F567" s="503"/>
      <c r="G567" s="503"/>
      <c r="H567" s="503"/>
      <c r="I567" s="503"/>
      <c r="J567" s="503"/>
      <c r="K567" s="503"/>
      <c r="L567" s="503"/>
      <c r="M567" s="503"/>
      <c r="N567" s="503"/>
      <c r="O567" s="503"/>
      <c r="P567" s="503"/>
      <c r="Q567" s="503"/>
      <c r="R567" s="503"/>
      <c r="S567" s="503"/>
      <c r="T567" s="503"/>
      <c r="U567" s="503"/>
      <c r="V567" s="503"/>
      <c r="W567" s="503"/>
      <c r="X567" s="503"/>
      <c r="Y567" s="503"/>
      <c r="Z567" s="503"/>
    </row>
    <row r="568" ht="12.75" customHeight="1">
      <c r="A568" s="503"/>
      <c r="B568" s="503"/>
      <c r="C568" s="503"/>
      <c r="D568" s="503"/>
      <c r="E568" s="503"/>
      <c r="F568" s="503"/>
      <c r="G568" s="503"/>
      <c r="H568" s="503"/>
      <c r="I568" s="503"/>
      <c r="J568" s="503"/>
      <c r="K568" s="503"/>
      <c r="L568" s="503"/>
      <c r="M568" s="503"/>
      <c r="N568" s="503"/>
      <c r="O568" s="503"/>
      <c r="P568" s="503"/>
      <c r="Q568" s="503"/>
      <c r="R568" s="503"/>
      <c r="S568" s="503"/>
      <c r="T568" s="503"/>
      <c r="U568" s="503"/>
      <c r="V568" s="503"/>
      <c r="W568" s="503"/>
      <c r="X568" s="503"/>
      <c r="Y568" s="503"/>
      <c r="Z568" s="503"/>
    </row>
    <row r="569" ht="12.75" customHeight="1">
      <c r="A569" s="503"/>
      <c r="B569" s="503"/>
      <c r="C569" s="503"/>
      <c r="D569" s="503"/>
      <c r="E569" s="503"/>
      <c r="F569" s="503"/>
      <c r="G569" s="503"/>
      <c r="H569" s="503"/>
      <c r="I569" s="503"/>
      <c r="J569" s="503"/>
      <c r="K569" s="503"/>
      <c r="L569" s="503"/>
      <c r="M569" s="503"/>
      <c r="N569" s="503"/>
      <c r="O569" s="503"/>
      <c r="P569" s="503"/>
      <c r="Q569" s="503"/>
      <c r="R569" s="503"/>
      <c r="S569" s="503"/>
      <c r="T569" s="503"/>
      <c r="U569" s="503"/>
      <c r="V569" s="503"/>
      <c r="W569" s="503"/>
      <c r="X569" s="503"/>
      <c r="Y569" s="503"/>
      <c r="Z569" s="503"/>
    </row>
    <row r="570" ht="12.75" customHeight="1">
      <c r="A570" s="503"/>
      <c r="B570" s="503"/>
      <c r="C570" s="503"/>
      <c r="D570" s="503"/>
      <c r="E570" s="503"/>
      <c r="F570" s="503"/>
      <c r="G570" s="503"/>
      <c r="H570" s="503"/>
      <c r="I570" s="503"/>
      <c r="J570" s="503"/>
      <c r="K570" s="503"/>
      <c r="L570" s="503"/>
      <c r="M570" s="503"/>
      <c r="N570" s="503"/>
      <c r="O570" s="503"/>
      <c r="P570" s="503"/>
      <c r="Q570" s="503"/>
      <c r="R570" s="503"/>
      <c r="S570" s="503"/>
      <c r="T570" s="503"/>
      <c r="U570" s="503"/>
      <c r="V570" s="503"/>
      <c r="W570" s="503"/>
      <c r="X570" s="503"/>
      <c r="Y570" s="503"/>
      <c r="Z570" s="503"/>
    </row>
    <row r="571" ht="12.75" customHeight="1">
      <c r="A571" s="503"/>
      <c r="B571" s="503"/>
      <c r="C571" s="503"/>
      <c r="D571" s="503"/>
      <c r="E571" s="503"/>
      <c r="F571" s="503"/>
      <c r="G571" s="503"/>
      <c r="H571" s="503"/>
      <c r="I571" s="503"/>
      <c r="J571" s="503"/>
      <c r="K571" s="503"/>
      <c r="L571" s="503"/>
      <c r="M571" s="503"/>
      <c r="N571" s="503"/>
      <c r="O571" s="503"/>
      <c r="P571" s="503"/>
      <c r="Q571" s="503"/>
      <c r="R571" s="503"/>
      <c r="S571" s="503"/>
      <c r="T571" s="503"/>
      <c r="U571" s="503"/>
      <c r="V571" s="503"/>
      <c r="W571" s="503"/>
      <c r="X571" s="503"/>
      <c r="Y571" s="503"/>
      <c r="Z571" s="503"/>
    </row>
    <row r="572" ht="12.75" customHeight="1">
      <c r="A572" s="503"/>
      <c r="B572" s="503"/>
      <c r="C572" s="503"/>
      <c r="D572" s="503"/>
      <c r="E572" s="503"/>
      <c r="F572" s="503"/>
      <c r="G572" s="503"/>
      <c r="H572" s="503"/>
      <c r="I572" s="503"/>
      <c r="J572" s="503"/>
      <c r="K572" s="503"/>
      <c r="L572" s="503"/>
      <c r="M572" s="503"/>
      <c r="N572" s="503"/>
      <c r="O572" s="503"/>
      <c r="P572" s="503"/>
      <c r="Q572" s="503"/>
      <c r="R572" s="503"/>
      <c r="S572" s="503"/>
      <c r="T572" s="503"/>
      <c r="U572" s="503"/>
      <c r="V572" s="503"/>
      <c r="W572" s="503"/>
      <c r="X572" s="503"/>
      <c r="Y572" s="503"/>
      <c r="Z572" s="503"/>
    </row>
    <row r="573" ht="12.75" customHeight="1">
      <c r="A573" s="503"/>
      <c r="B573" s="503"/>
      <c r="C573" s="503"/>
      <c r="D573" s="503"/>
      <c r="E573" s="503"/>
      <c r="F573" s="503"/>
      <c r="G573" s="503"/>
      <c r="H573" s="503"/>
      <c r="I573" s="503"/>
      <c r="J573" s="503"/>
      <c r="K573" s="503"/>
      <c r="L573" s="503"/>
      <c r="M573" s="503"/>
      <c r="N573" s="503"/>
      <c r="O573" s="503"/>
      <c r="P573" s="503"/>
      <c r="Q573" s="503"/>
      <c r="R573" s="503"/>
      <c r="S573" s="503"/>
      <c r="T573" s="503"/>
      <c r="U573" s="503"/>
      <c r="V573" s="503"/>
      <c r="W573" s="503"/>
      <c r="X573" s="503"/>
      <c r="Y573" s="503"/>
      <c r="Z573" s="503"/>
    </row>
    <row r="574" ht="12.75" customHeight="1">
      <c r="A574" s="503"/>
      <c r="B574" s="503"/>
      <c r="C574" s="503"/>
      <c r="D574" s="503"/>
      <c r="E574" s="503"/>
      <c r="F574" s="503"/>
      <c r="G574" s="503"/>
      <c r="H574" s="503"/>
      <c r="I574" s="503"/>
      <c r="J574" s="503"/>
      <c r="K574" s="503"/>
      <c r="L574" s="503"/>
      <c r="M574" s="503"/>
      <c r="N574" s="503"/>
      <c r="O574" s="503"/>
      <c r="P574" s="503"/>
      <c r="Q574" s="503"/>
      <c r="R574" s="503"/>
      <c r="S574" s="503"/>
      <c r="T574" s="503"/>
      <c r="U574" s="503"/>
      <c r="V574" s="503"/>
      <c r="W574" s="503"/>
      <c r="X574" s="503"/>
      <c r="Y574" s="503"/>
      <c r="Z574" s="503"/>
    </row>
    <row r="575" ht="12.75" customHeight="1">
      <c r="A575" s="503"/>
      <c r="B575" s="503"/>
      <c r="C575" s="503"/>
      <c r="D575" s="503"/>
      <c r="E575" s="503"/>
      <c r="F575" s="503"/>
      <c r="G575" s="503"/>
      <c r="H575" s="503"/>
      <c r="I575" s="503"/>
      <c r="J575" s="503"/>
      <c r="K575" s="503"/>
      <c r="L575" s="503"/>
      <c r="M575" s="503"/>
      <c r="N575" s="503"/>
      <c r="O575" s="503"/>
      <c r="P575" s="503"/>
      <c r="Q575" s="503"/>
      <c r="R575" s="503"/>
      <c r="S575" s="503"/>
      <c r="T575" s="503"/>
      <c r="U575" s="503"/>
      <c r="V575" s="503"/>
      <c r="W575" s="503"/>
      <c r="X575" s="503"/>
      <c r="Y575" s="503"/>
      <c r="Z575" s="503"/>
    </row>
    <row r="576" ht="12.75" customHeight="1">
      <c r="A576" s="503"/>
      <c r="B576" s="503"/>
      <c r="C576" s="503"/>
      <c r="D576" s="503"/>
      <c r="E576" s="503"/>
      <c r="F576" s="503"/>
      <c r="G576" s="503"/>
      <c r="H576" s="503"/>
      <c r="I576" s="503"/>
      <c r="J576" s="503"/>
      <c r="K576" s="503"/>
      <c r="L576" s="503"/>
      <c r="M576" s="503"/>
      <c r="N576" s="503"/>
      <c r="O576" s="503"/>
      <c r="P576" s="503"/>
      <c r="Q576" s="503"/>
      <c r="R576" s="503"/>
      <c r="S576" s="503"/>
      <c r="T576" s="503"/>
      <c r="U576" s="503"/>
      <c r="V576" s="503"/>
      <c r="W576" s="503"/>
      <c r="X576" s="503"/>
      <c r="Y576" s="503"/>
      <c r="Z576" s="503"/>
    </row>
    <row r="577" ht="12.75" customHeight="1">
      <c r="A577" s="503"/>
      <c r="B577" s="503"/>
      <c r="C577" s="503"/>
      <c r="D577" s="503"/>
      <c r="E577" s="503"/>
      <c r="F577" s="503"/>
      <c r="G577" s="503"/>
      <c r="H577" s="503"/>
      <c r="I577" s="503"/>
      <c r="J577" s="503"/>
      <c r="K577" s="503"/>
      <c r="L577" s="503"/>
      <c r="M577" s="503"/>
      <c r="N577" s="503"/>
      <c r="O577" s="503"/>
      <c r="P577" s="503"/>
      <c r="Q577" s="503"/>
      <c r="R577" s="503"/>
      <c r="S577" s="503"/>
      <c r="T577" s="503"/>
      <c r="U577" s="503"/>
      <c r="V577" s="503"/>
      <c r="W577" s="503"/>
      <c r="X577" s="503"/>
      <c r="Y577" s="503"/>
      <c r="Z577" s="503"/>
    </row>
    <row r="578" ht="12.75" customHeight="1">
      <c r="A578" s="503"/>
      <c r="B578" s="503"/>
      <c r="C578" s="503"/>
      <c r="D578" s="503"/>
      <c r="E578" s="503"/>
      <c r="F578" s="503"/>
      <c r="G578" s="503"/>
      <c r="H578" s="503"/>
      <c r="I578" s="503"/>
      <c r="J578" s="503"/>
      <c r="K578" s="503"/>
      <c r="L578" s="503"/>
      <c r="M578" s="503"/>
      <c r="N578" s="503"/>
      <c r="O578" s="503"/>
      <c r="P578" s="503"/>
      <c r="Q578" s="503"/>
      <c r="R578" s="503"/>
      <c r="S578" s="503"/>
      <c r="T578" s="503"/>
      <c r="U578" s="503"/>
      <c r="V578" s="503"/>
      <c r="W578" s="503"/>
      <c r="X578" s="503"/>
      <c r="Y578" s="503"/>
      <c r="Z578" s="503"/>
    </row>
    <row r="579" ht="12.75" customHeight="1">
      <c r="A579" s="503"/>
      <c r="B579" s="503"/>
      <c r="C579" s="503"/>
      <c r="D579" s="503"/>
      <c r="E579" s="503"/>
      <c r="F579" s="503"/>
      <c r="G579" s="503"/>
      <c r="H579" s="503"/>
      <c r="I579" s="503"/>
      <c r="J579" s="503"/>
      <c r="K579" s="503"/>
      <c r="L579" s="503"/>
      <c r="M579" s="503"/>
      <c r="N579" s="503"/>
      <c r="O579" s="503"/>
      <c r="P579" s="503"/>
      <c r="Q579" s="503"/>
      <c r="R579" s="503"/>
      <c r="S579" s="503"/>
      <c r="T579" s="503"/>
      <c r="U579" s="503"/>
      <c r="V579" s="503"/>
      <c r="W579" s="503"/>
      <c r="X579" s="503"/>
      <c r="Y579" s="503"/>
      <c r="Z579" s="503"/>
    </row>
    <row r="580" ht="12.75" customHeight="1">
      <c r="A580" s="503"/>
      <c r="B580" s="503"/>
      <c r="C580" s="503"/>
      <c r="D580" s="503"/>
      <c r="E580" s="503"/>
      <c r="F580" s="503"/>
      <c r="G580" s="503"/>
      <c r="H580" s="503"/>
      <c r="I580" s="503"/>
      <c r="J580" s="503"/>
      <c r="K580" s="503"/>
      <c r="L580" s="503"/>
      <c r="M580" s="503"/>
      <c r="N580" s="503"/>
      <c r="O580" s="503"/>
      <c r="P580" s="503"/>
      <c r="Q580" s="503"/>
      <c r="R580" s="503"/>
      <c r="S580" s="503"/>
      <c r="T580" s="503"/>
      <c r="U580" s="503"/>
      <c r="V580" s="503"/>
      <c r="W580" s="503"/>
      <c r="X580" s="503"/>
      <c r="Y580" s="503"/>
      <c r="Z580" s="503"/>
    </row>
    <row r="581" ht="12.75" customHeight="1">
      <c r="A581" s="503"/>
      <c r="B581" s="503"/>
      <c r="C581" s="503"/>
      <c r="D581" s="503"/>
      <c r="E581" s="503"/>
      <c r="F581" s="503"/>
      <c r="G581" s="503"/>
      <c r="H581" s="503"/>
      <c r="I581" s="503"/>
      <c r="J581" s="503"/>
      <c r="K581" s="503"/>
      <c r="L581" s="503"/>
      <c r="M581" s="503"/>
      <c r="N581" s="503"/>
      <c r="O581" s="503"/>
      <c r="P581" s="503"/>
      <c r="Q581" s="503"/>
      <c r="R581" s="503"/>
      <c r="S581" s="503"/>
      <c r="T581" s="503"/>
      <c r="U581" s="503"/>
      <c r="V581" s="503"/>
      <c r="W581" s="503"/>
      <c r="X581" s="503"/>
      <c r="Y581" s="503"/>
      <c r="Z581" s="503"/>
    </row>
    <row r="582" ht="12.75" customHeight="1">
      <c r="A582" s="503"/>
      <c r="B582" s="503"/>
      <c r="C582" s="503"/>
      <c r="D582" s="503"/>
      <c r="E582" s="503"/>
      <c r="F582" s="503"/>
      <c r="G582" s="503"/>
      <c r="H582" s="503"/>
      <c r="I582" s="503"/>
      <c r="J582" s="503"/>
      <c r="K582" s="503"/>
      <c r="L582" s="503"/>
      <c r="M582" s="503"/>
      <c r="N582" s="503"/>
      <c r="O582" s="503"/>
      <c r="P582" s="503"/>
      <c r="Q582" s="503"/>
      <c r="R582" s="503"/>
      <c r="S582" s="503"/>
      <c r="T582" s="503"/>
      <c r="U582" s="503"/>
      <c r="V582" s="503"/>
      <c r="W582" s="503"/>
      <c r="X582" s="503"/>
      <c r="Y582" s="503"/>
      <c r="Z582" s="503"/>
    </row>
    <row r="583" ht="12.75" customHeight="1">
      <c r="A583" s="503"/>
      <c r="B583" s="503"/>
      <c r="C583" s="503"/>
      <c r="D583" s="503"/>
      <c r="E583" s="503"/>
      <c r="F583" s="503"/>
      <c r="G583" s="503"/>
      <c r="H583" s="503"/>
      <c r="I583" s="503"/>
      <c r="J583" s="503"/>
      <c r="K583" s="503"/>
      <c r="L583" s="503"/>
      <c r="M583" s="503"/>
      <c r="N583" s="503"/>
      <c r="O583" s="503"/>
      <c r="P583" s="503"/>
      <c r="Q583" s="503"/>
      <c r="R583" s="503"/>
      <c r="S583" s="503"/>
      <c r="T583" s="503"/>
      <c r="U583" s="503"/>
      <c r="V583" s="503"/>
      <c r="W583" s="503"/>
      <c r="X583" s="503"/>
      <c r="Y583" s="503"/>
      <c r="Z583" s="503"/>
    </row>
    <row r="584" ht="12.75" customHeight="1">
      <c r="A584" s="503"/>
      <c r="B584" s="503"/>
      <c r="C584" s="503"/>
      <c r="D584" s="503"/>
      <c r="E584" s="503"/>
      <c r="F584" s="503"/>
      <c r="G584" s="503"/>
      <c r="H584" s="503"/>
      <c r="I584" s="503"/>
      <c r="J584" s="503"/>
      <c r="K584" s="503"/>
      <c r="L584" s="503"/>
      <c r="M584" s="503"/>
      <c r="N584" s="503"/>
      <c r="O584" s="503"/>
      <c r="P584" s="503"/>
      <c r="Q584" s="503"/>
      <c r="R584" s="503"/>
      <c r="S584" s="503"/>
      <c r="T584" s="503"/>
      <c r="U584" s="503"/>
      <c r="V584" s="503"/>
      <c r="W584" s="503"/>
      <c r="X584" s="503"/>
      <c r="Y584" s="503"/>
      <c r="Z584" s="503"/>
    </row>
    <row r="585" ht="12.75" customHeight="1">
      <c r="A585" s="503"/>
      <c r="B585" s="503"/>
      <c r="C585" s="503"/>
      <c r="D585" s="503"/>
      <c r="E585" s="503"/>
      <c r="F585" s="503"/>
      <c r="G585" s="503"/>
      <c r="H585" s="503"/>
      <c r="I585" s="503"/>
      <c r="J585" s="503"/>
      <c r="K585" s="503"/>
      <c r="L585" s="503"/>
      <c r="M585" s="503"/>
      <c r="N585" s="503"/>
      <c r="O585" s="503"/>
      <c r="P585" s="503"/>
      <c r="Q585" s="503"/>
      <c r="R585" s="503"/>
      <c r="S585" s="503"/>
      <c r="T585" s="503"/>
      <c r="U585" s="503"/>
      <c r="V585" s="503"/>
      <c r="W585" s="503"/>
      <c r="X585" s="503"/>
      <c r="Y585" s="503"/>
      <c r="Z585" s="503"/>
    </row>
    <row r="586" ht="12.75" customHeight="1">
      <c r="A586" s="503"/>
      <c r="B586" s="503"/>
      <c r="C586" s="503"/>
      <c r="D586" s="503"/>
      <c r="E586" s="503"/>
      <c r="F586" s="503"/>
      <c r="G586" s="503"/>
      <c r="H586" s="503"/>
      <c r="I586" s="503"/>
      <c r="J586" s="503"/>
      <c r="K586" s="503"/>
      <c r="L586" s="503"/>
      <c r="M586" s="503"/>
      <c r="N586" s="503"/>
      <c r="O586" s="503"/>
      <c r="P586" s="503"/>
      <c r="Q586" s="503"/>
      <c r="R586" s="503"/>
      <c r="S586" s="503"/>
      <c r="T586" s="503"/>
      <c r="U586" s="503"/>
      <c r="V586" s="503"/>
      <c r="W586" s="503"/>
      <c r="X586" s="503"/>
      <c r="Y586" s="503"/>
      <c r="Z586" s="503"/>
    </row>
    <row r="587" ht="12.75" customHeight="1">
      <c r="A587" s="503"/>
      <c r="B587" s="503"/>
      <c r="C587" s="503"/>
      <c r="D587" s="503"/>
      <c r="E587" s="503"/>
      <c r="F587" s="503"/>
      <c r="G587" s="503"/>
      <c r="H587" s="503"/>
      <c r="I587" s="503"/>
      <c r="J587" s="503"/>
      <c r="K587" s="503"/>
      <c r="L587" s="503"/>
      <c r="M587" s="503"/>
      <c r="N587" s="503"/>
      <c r="O587" s="503"/>
      <c r="P587" s="503"/>
      <c r="Q587" s="503"/>
      <c r="R587" s="503"/>
      <c r="S587" s="503"/>
      <c r="T587" s="503"/>
      <c r="U587" s="503"/>
      <c r="V587" s="503"/>
      <c r="W587" s="503"/>
      <c r="X587" s="503"/>
      <c r="Y587" s="503"/>
      <c r="Z587" s="503"/>
    </row>
    <row r="588" ht="12.75" customHeight="1">
      <c r="A588" s="503"/>
      <c r="B588" s="503"/>
      <c r="C588" s="503"/>
      <c r="D588" s="503"/>
      <c r="E588" s="503"/>
      <c r="F588" s="503"/>
      <c r="G588" s="503"/>
      <c r="H588" s="503"/>
      <c r="I588" s="503"/>
      <c r="J588" s="503"/>
      <c r="K588" s="503"/>
      <c r="L588" s="503"/>
      <c r="M588" s="503"/>
      <c r="N588" s="503"/>
      <c r="O588" s="503"/>
      <c r="P588" s="503"/>
      <c r="Q588" s="503"/>
      <c r="R588" s="503"/>
      <c r="S588" s="503"/>
      <c r="T588" s="503"/>
      <c r="U588" s="503"/>
      <c r="V588" s="503"/>
      <c r="W588" s="503"/>
      <c r="X588" s="503"/>
      <c r="Y588" s="503"/>
      <c r="Z588" s="503"/>
    </row>
    <row r="589" ht="12.75" customHeight="1">
      <c r="A589" s="503"/>
      <c r="B589" s="503"/>
      <c r="C589" s="503"/>
      <c r="D589" s="503"/>
      <c r="E589" s="503"/>
      <c r="F589" s="503"/>
      <c r="G589" s="503"/>
      <c r="H589" s="503"/>
      <c r="I589" s="503"/>
      <c r="J589" s="503"/>
      <c r="K589" s="503"/>
      <c r="L589" s="503"/>
      <c r="M589" s="503"/>
      <c r="N589" s="503"/>
      <c r="O589" s="503"/>
      <c r="P589" s="503"/>
      <c r="Q589" s="503"/>
      <c r="R589" s="503"/>
      <c r="S589" s="503"/>
      <c r="T589" s="503"/>
      <c r="U589" s="503"/>
      <c r="V589" s="503"/>
      <c r="W589" s="503"/>
      <c r="X589" s="503"/>
      <c r="Y589" s="503"/>
      <c r="Z589" s="503"/>
    </row>
    <row r="590" ht="12.75" customHeight="1">
      <c r="A590" s="503"/>
      <c r="B590" s="503"/>
      <c r="C590" s="503"/>
      <c r="D590" s="503"/>
      <c r="E590" s="503"/>
      <c r="F590" s="503"/>
      <c r="G590" s="503"/>
      <c r="H590" s="503"/>
      <c r="I590" s="503"/>
      <c r="J590" s="503"/>
      <c r="K590" s="503"/>
      <c r="L590" s="503"/>
      <c r="M590" s="503"/>
      <c r="N590" s="503"/>
      <c r="O590" s="503"/>
      <c r="P590" s="503"/>
      <c r="Q590" s="503"/>
      <c r="R590" s="503"/>
      <c r="S590" s="503"/>
      <c r="T590" s="503"/>
      <c r="U590" s="503"/>
      <c r="V590" s="503"/>
      <c r="W590" s="503"/>
      <c r="X590" s="503"/>
      <c r="Y590" s="503"/>
      <c r="Z590" s="503"/>
    </row>
    <row r="591" ht="12.75" customHeight="1">
      <c r="A591" s="503"/>
      <c r="B591" s="503"/>
      <c r="C591" s="503"/>
      <c r="D591" s="503"/>
      <c r="E591" s="503"/>
      <c r="F591" s="503"/>
      <c r="G591" s="503"/>
      <c r="H591" s="503"/>
      <c r="I591" s="503"/>
      <c r="J591" s="503"/>
      <c r="K591" s="503"/>
      <c r="L591" s="503"/>
      <c r="M591" s="503"/>
      <c r="N591" s="503"/>
      <c r="O591" s="503"/>
      <c r="P591" s="503"/>
      <c r="Q591" s="503"/>
      <c r="R591" s="503"/>
      <c r="S591" s="503"/>
      <c r="T591" s="503"/>
      <c r="U591" s="503"/>
      <c r="V591" s="503"/>
      <c r="W591" s="503"/>
      <c r="X591" s="503"/>
      <c r="Y591" s="503"/>
      <c r="Z591" s="503"/>
    </row>
    <row r="592" ht="12.75" customHeight="1">
      <c r="A592" s="503"/>
      <c r="B592" s="503"/>
      <c r="C592" s="503"/>
      <c r="D592" s="503"/>
      <c r="E592" s="503"/>
      <c r="F592" s="503"/>
      <c r="G592" s="503"/>
      <c r="H592" s="503"/>
      <c r="I592" s="503"/>
      <c r="J592" s="503"/>
      <c r="K592" s="503"/>
      <c r="L592" s="503"/>
      <c r="M592" s="503"/>
      <c r="N592" s="503"/>
      <c r="O592" s="503"/>
      <c r="P592" s="503"/>
      <c r="Q592" s="503"/>
      <c r="R592" s="503"/>
      <c r="S592" s="503"/>
      <c r="T592" s="503"/>
      <c r="U592" s="503"/>
      <c r="V592" s="503"/>
      <c r="W592" s="503"/>
      <c r="X592" s="503"/>
      <c r="Y592" s="503"/>
      <c r="Z592" s="503"/>
    </row>
    <row r="593" ht="12.75" customHeight="1">
      <c r="A593" s="503"/>
      <c r="B593" s="503"/>
      <c r="C593" s="503"/>
      <c r="D593" s="503"/>
      <c r="E593" s="503"/>
      <c r="F593" s="503"/>
      <c r="G593" s="503"/>
      <c r="H593" s="503"/>
      <c r="I593" s="503"/>
      <c r="J593" s="503"/>
      <c r="K593" s="503"/>
      <c r="L593" s="503"/>
      <c r="M593" s="503"/>
      <c r="N593" s="503"/>
      <c r="O593" s="503"/>
      <c r="P593" s="503"/>
      <c r="Q593" s="503"/>
      <c r="R593" s="503"/>
      <c r="S593" s="503"/>
      <c r="T593" s="503"/>
      <c r="U593" s="503"/>
      <c r="V593" s="503"/>
      <c r="W593" s="503"/>
      <c r="X593" s="503"/>
      <c r="Y593" s="503"/>
      <c r="Z593" s="503"/>
    </row>
    <row r="594" ht="12.75" customHeight="1">
      <c r="A594" s="503"/>
      <c r="B594" s="503"/>
      <c r="C594" s="503"/>
      <c r="D594" s="503"/>
      <c r="E594" s="503"/>
      <c r="F594" s="503"/>
      <c r="G594" s="503"/>
      <c r="H594" s="503"/>
      <c r="I594" s="503"/>
      <c r="J594" s="503"/>
      <c r="K594" s="503"/>
      <c r="L594" s="503"/>
      <c r="M594" s="503"/>
      <c r="N594" s="503"/>
      <c r="O594" s="503"/>
      <c r="P594" s="503"/>
      <c r="Q594" s="503"/>
      <c r="R594" s="503"/>
      <c r="S594" s="503"/>
      <c r="T594" s="503"/>
      <c r="U594" s="503"/>
      <c r="V594" s="503"/>
      <c r="W594" s="503"/>
      <c r="X594" s="503"/>
      <c r="Y594" s="503"/>
      <c r="Z594" s="503"/>
    </row>
    <row r="595" ht="12.75" customHeight="1">
      <c r="A595" s="503"/>
      <c r="B595" s="503"/>
      <c r="C595" s="503"/>
      <c r="D595" s="503"/>
      <c r="E595" s="503"/>
      <c r="F595" s="503"/>
      <c r="G595" s="503"/>
      <c r="H595" s="503"/>
      <c r="I595" s="503"/>
      <c r="J595" s="503"/>
      <c r="K595" s="503"/>
      <c r="L595" s="503"/>
      <c r="M595" s="503"/>
      <c r="N595" s="503"/>
      <c r="O595" s="503"/>
      <c r="P595" s="503"/>
      <c r="Q595" s="503"/>
      <c r="R595" s="503"/>
      <c r="S595" s="503"/>
      <c r="T595" s="503"/>
      <c r="U595" s="503"/>
      <c r="V595" s="503"/>
      <c r="W595" s="503"/>
      <c r="X595" s="503"/>
      <c r="Y595" s="503"/>
      <c r="Z595" s="503"/>
    </row>
    <row r="596" ht="12.75" customHeight="1">
      <c r="A596" s="503"/>
      <c r="B596" s="503"/>
      <c r="C596" s="503"/>
      <c r="D596" s="503"/>
      <c r="E596" s="503"/>
      <c r="F596" s="503"/>
      <c r="G596" s="503"/>
      <c r="H596" s="503"/>
      <c r="I596" s="503"/>
      <c r="J596" s="503"/>
      <c r="K596" s="503"/>
      <c r="L596" s="503"/>
      <c r="M596" s="503"/>
      <c r="N596" s="503"/>
      <c r="O596" s="503"/>
      <c r="P596" s="503"/>
      <c r="Q596" s="503"/>
      <c r="R596" s="503"/>
      <c r="S596" s="503"/>
      <c r="T596" s="503"/>
      <c r="U596" s="503"/>
      <c r="V596" s="503"/>
      <c r="W596" s="503"/>
      <c r="X596" s="503"/>
      <c r="Y596" s="503"/>
      <c r="Z596" s="503"/>
    </row>
    <row r="597" ht="12.75" customHeight="1">
      <c r="A597" s="503"/>
      <c r="B597" s="503"/>
      <c r="C597" s="503"/>
      <c r="D597" s="503"/>
      <c r="E597" s="503"/>
      <c r="F597" s="503"/>
      <c r="G597" s="503"/>
      <c r="H597" s="503"/>
      <c r="I597" s="503"/>
      <c r="J597" s="503"/>
      <c r="K597" s="503"/>
      <c r="L597" s="503"/>
      <c r="M597" s="503"/>
      <c r="N597" s="503"/>
      <c r="O597" s="503"/>
      <c r="P597" s="503"/>
      <c r="Q597" s="503"/>
      <c r="R597" s="503"/>
      <c r="S597" s="503"/>
      <c r="T597" s="503"/>
      <c r="U597" s="503"/>
      <c r="V597" s="503"/>
      <c r="W597" s="503"/>
      <c r="X597" s="503"/>
      <c r="Y597" s="503"/>
      <c r="Z597" s="503"/>
    </row>
    <row r="598" ht="12.75" customHeight="1">
      <c r="A598" s="503"/>
      <c r="B598" s="503"/>
      <c r="C598" s="503"/>
      <c r="D598" s="503"/>
      <c r="E598" s="503"/>
      <c r="F598" s="503"/>
      <c r="G598" s="503"/>
      <c r="H598" s="503"/>
      <c r="I598" s="503"/>
      <c r="J598" s="503"/>
      <c r="K598" s="503"/>
      <c r="L598" s="503"/>
      <c r="M598" s="503"/>
      <c r="N598" s="503"/>
      <c r="O598" s="503"/>
      <c r="P598" s="503"/>
      <c r="Q598" s="503"/>
      <c r="R598" s="503"/>
      <c r="S598" s="503"/>
      <c r="T598" s="503"/>
      <c r="U598" s="503"/>
      <c r="V598" s="503"/>
      <c r="W598" s="503"/>
      <c r="X598" s="503"/>
      <c r="Y598" s="503"/>
      <c r="Z598" s="503"/>
    </row>
    <row r="599" ht="12.75" customHeight="1">
      <c r="A599" s="503"/>
      <c r="B599" s="503"/>
      <c r="C599" s="503"/>
      <c r="D599" s="503"/>
      <c r="E599" s="503"/>
      <c r="F599" s="503"/>
      <c r="G599" s="503"/>
      <c r="H599" s="503"/>
      <c r="I599" s="503"/>
      <c r="J599" s="503"/>
      <c r="K599" s="503"/>
      <c r="L599" s="503"/>
      <c r="M599" s="503"/>
      <c r="N599" s="503"/>
      <c r="O599" s="503"/>
      <c r="P599" s="503"/>
      <c r="Q599" s="503"/>
      <c r="R599" s="503"/>
      <c r="S599" s="503"/>
      <c r="T599" s="503"/>
      <c r="U599" s="503"/>
      <c r="V599" s="503"/>
      <c r="W599" s="503"/>
      <c r="X599" s="503"/>
      <c r="Y599" s="503"/>
      <c r="Z599" s="503"/>
    </row>
    <row r="600" ht="12.75" customHeight="1">
      <c r="A600" s="503"/>
      <c r="B600" s="503"/>
      <c r="C600" s="503"/>
      <c r="D600" s="503"/>
      <c r="E600" s="503"/>
      <c r="F600" s="503"/>
      <c r="G600" s="503"/>
      <c r="H600" s="503"/>
      <c r="I600" s="503"/>
      <c r="J600" s="503"/>
      <c r="K600" s="503"/>
      <c r="L600" s="503"/>
      <c r="M600" s="503"/>
      <c r="N600" s="503"/>
      <c r="O600" s="503"/>
      <c r="P600" s="503"/>
      <c r="Q600" s="503"/>
      <c r="R600" s="503"/>
      <c r="S600" s="503"/>
      <c r="T600" s="503"/>
      <c r="U600" s="503"/>
      <c r="V600" s="503"/>
      <c r="W600" s="503"/>
      <c r="X600" s="503"/>
      <c r="Y600" s="503"/>
      <c r="Z600" s="503"/>
    </row>
    <row r="601" ht="12.75" customHeight="1">
      <c r="A601" s="503"/>
      <c r="B601" s="503"/>
      <c r="C601" s="503"/>
      <c r="D601" s="503"/>
      <c r="E601" s="503"/>
      <c r="F601" s="503"/>
      <c r="G601" s="503"/>
      <c r="H601" s="503"/>
      <c r="I601" s="503"/>
      <c r="J601" s="503"/>
      <c r="K601" s="503"/>
      <c r="L601" s="503"/>
      <c r="M601" s="503"/>
      <c r="N601" s="503"/>
      <c r="O601" s="503"/>
      <c r="P601" s="503"/>
      <c r="Q601" s="503"/>
      <c r="R601" s="503"/>
      <c r="S601" s="503"/>
      <c r="T601" s="503"/>
      <c r="U601" s="503"/>
      <c r="V601" s="503"/>
      <c r="W601" s="503"/>
      <c r="X601" s="503"/>
      <c r="Y601" s="503"/>
      <c r="Z601" s="503"/>
    </row>
    <row r="602" ht="12.75" customHeight="1">
      <c r="A602" s="503"/>
      <c r="B602" s="503"/>
      <c r="C602" s="503"/>
      <c r="D602" s="503"/>
      <c r="E602" s="503"/>
      <c r="F602" s="503"/>
      <c r="G602" s="503"/>
      <c r="H602" s="503"/>
      <c r="I602" s="503"/>
      <c r="J602" s="503"/>
      <c r="K602" s="503"/>
      <c r="L602" s="503"/>
      <c r="M602" s="503"/>
      <c r="N602" s="503"/>
      <c r="O602" s="503"/>
      <c r="P602" s="503"/>
      <c r="Q602" s="503"/>
      <c r="R602" s="503"/>
      <c r="S602" s="503"/>
      <c r="T602" s="503"/>
      <c r="U602" s="503"/>
      <c r="V602" s="503"/>
      <c r="W602" s="503"/>
      <c r="X602" s="503"/>
      <c r="Y602" s="503"/>
      <c r="Z602" s="503"/>
    </row>
    <row r="603" ht="12.75" customHeight="1">
      <c r="A603" s="503"/>
      <c r="B603" s="503"/>
      <c r="C603" s="503"/>
      <c r="D603" s="503"/>
      <c r="E603" s="503"/>
      <c r="F603" s="503"/>
      <c r="G603" s="503"/>
      <c r="H603" s="503"/>
      <c r="I603" s="503"/>
      <c r="J603" s="503"/>
      <c r="K603" s="503"/>
      <c r="L603" s="503"/>
      <c r="M603" s="503"/>
      <c r="N603" s="503"/>
      <c r="O603" s="503"/>
      <c r="P603" s="503"/>
      <c r="Q603" s="503"/>
      <c r="R603" s="503"/>
      <c r="S603" s="503"/>
      <c r="T603" s="503"/>
      <c r="U603" s="503"/>
      <c r="V603" s="503"/>
      <c r="W603" s="503"/>
      <c r="X603" s="503"/>
      <c r="Y603" s="503"/>
      <c r="Z603" s="503"/>
    </row>
    <row r="604" ht="12.75" customHeight="1">
      <c r="A604" s="503"/>
      <c r="B604" s="503"/>
      <c r="C604" s="503"/>
      <c r="D604" s="503"/>
      <c r="E604" s="503"/>
      <c r="F604" s="503"/>
      <c r="G604" s="503"/>
      <c r="H604" s="503"/>
      <c r="I604" s="503"/>
      <c r="J604" s="503"/>
      <c r="K604" s="503"/>
      <c r="L604" s="503"/>
      <c r="M604" s="503"/>
      <c r="N604" s="503"/>
      <c r="O604" s="503"/>
      <c r="P604" s="503"/>
      <c r="Q604" s="503"/>
      <c r="R604" s="503"/>
      <c r="S604" s="503"/>
      <c r="T604" s="503"/>
      <c r="U604" s="503"/>
      <c r="V604" s="503"/>
      <c r="W604" s="503"/>
      <c r="X604" s="503"/>
      <c r="Y604" s="503"/>
      <c r="Z604" s="503"/>
    </row>
    <row r="605" ht="12.75" customHeight="1">
      <c r="A605" s="503"/>
      <c r="B605" s="503"/>
      <c r="C605" s="503"/>
      <c r="D605" s="503"/>
      <c r="E605" s="503"/>
      <c r="F605" s="503"/>
      <c r="G605" s="503"/>
      <c r="H605" s="503"/>
      <c r="I605" s="503"/>
      <c r="J605" s="503"/>
      <c r="K605" s="503"/>
      <c r="L605" s="503"/>
      <c r="M605" s="503"/>
      <c r="N605" s="503"/>
      <c r="O605" s="503"/>
      <c r="P605" s="503"/>
      <c r="Q605" s="503"/>
      <c r="R605" s="503"/>
      <c r="S605" s="503"/>
      <c r="T605" s="503"/>
      <c r="U605" s="503"/>
      <c r="V605" s="503"/>
      <c r="W605" s="503"/>
      <c r="X605" s="503"/>
      <c r="Y605" s="503"/>
      <c r="Z605" s="503"/>
    </row>
    <row r="606" ht="12.75" customHeight="1">
      <c r="A606" s="503"/>
      <c r="B606" s="503"/>
      <c r="C606" s="503"/>
      <c r="D606" s="503"/>
      <c r="E606" s="503"/>
      <c r="F606" s="503"/>
      <c r="G606" s="503"/>
      <c r="H606" s="503"/>
      <c r="I606" s="503"/>
      <c r="J606" s="503"/>
      <c r="K606" s="503"/>
      <c r="L606" s="503"/>
      <c r="M606" s="503"/>
      <c r="N606" s="503"/>
      <c r="O606" s="503"/>
      <c r="P606" s="503"/>
      <c r="Q606" s="503"/>
      <c r="R606" s="503"/>
      <c r="S606" s="503"/>
      <c r="T606" s="503"/>
      <c r="U606" s="503"/>
      <c r="V606" s="503"/>
      <c r="W606" s="503"/>
      <c r="X606" s="503"/>
      <c r="Y606" s="503"/>
      <c r="Z606" s="503"/>
    </row>
    <row r="607" ht="12.75" customHeight="1">
      <c r="A607" s="503"/>
      <c r="B607" s="503"/>
      <c r="C607" s="503"/>
      <c r="D607" s="503"/>
      <c r="E607" s="503"/>
      <c r="F607" s="503"/>
      <c r="G607" s="503"/>
      <c r="H607" s="503"/>
      <c r="I607" s="503"/>
      <c r="J607" s="503"/>
      <c r="K607" s="503"/>
      <c r="L607" s="503"/>
      <c r="M607" s="503"/>
      <c r="N607" s="503"/>
      <c r="O607" s="503"/>
      <c r="P607" s="503"/>
      <c r="Q607" s="503"/>
      <c r="R607" s="503"/>
      <c r="S607" s="503"/>
      <c r="T607" s="503"/>
      <c r="U607" s="503"/>
      <c r="V607" s="503"/>
      <c r="W607" s="503"/>
      <c r="X607" s="503"/>
      <c r="Y607" s="503"/>
      <c r="Z607" s="503"/>
    </row>
    <row r="608" ht="12.75" customHeight="1">
      <c r="A608" s="503"/>
      <c r="B608" s="503"/>
      <c r="C608" s="503"/>
      <c r="D608" s="503"/>
      <c r="E608" s="503"/>
      <c r="F608" s="503"/>
      <c r="G608" s="503"/>
      <c r="H608" s="503"/>
      <c r="I608" s="503"/>
      <c r="J608" s="503"/>
      <c r="K608" s="503"/>
      <c r="L608" s="503"/>
      <c r="M608" s="503"/>
      <c r="N608" s="503"/>
      <c r="O608" s="503"/>
      <c r="P608" s="503"/>
      <c r="Q608" s="503"/>
      <c r="R608" s="503"/>
      <c r="S608" s="503"/>
      <c r="T608" s="503"/>
      <c r="U608" s="503"/>
      <c r="V608" s="503"/>
      <c r="W608" s="503"/>
      <c r="X608" s="503"/>
      <c r="Y608" s="503"/>
      <c r="Z608" s="503"/>
    </row>
    <row r="609" ht="12.75" customHeight="1">
      <c r="A609" s="503"/>
      <c r="B609" s="503"/>
      <c r="C609" s="503"/>
      <c r="D609" s="503"/>
      <c r="E609" s="503"/>
      <c r="F609" s="503"/>
      <c r="G609" s="503"/>
      <c r="H609" s="503"/>
      <c r="I609" s="503"/>
      <c r="J609" s="503"/>
      <c r="K609" s="503"/>
      <c r="L609" s="503"/>
      <c r="M609" s="503"/>
      <c r="N609" s="503"/>
      <c r="O609" s="503"/>
      <c r="P609" s="503"/>
      <c r="Q609" s="503"/>
      <c r="R609" s="503"/>
      <c r="S609" s="503"/>
      <c r="T609" s="503"/>
      <c r="U609" s="503"/>
      <c r="V609" s="503"/>
      <c r="W609" s="503"/>
      <c r="X609" s="503"/>
      <c r="Y609" s="503"/>
      <c r="Z609" s="503"/>
    </row>
    <row r="610" ht="12.75" customHeight="1">
      <c r="A610" s="503"/>
      <c r="B610" s="503"/>
      <c r="C610" s="503"/>
      <c r="D610" s="503"/>
      <c r="E610" s="503"/>
      <c r="F610" s="503"/>
      <c r="G610" s="503"/>
      <c r="H610" s="503"/>
      <c r="I610" s="503"/>
      <c r="J610" s="503"/>
      <c r="K610" s="503"/>
      <c r="L610" s="503"/>
      <c r="M610" s="503"/>
      <c r="N610" s="503"/>
      <c r="O610" s="503"/>
      <c r="P610" s="503"/>
      <c r="Q610" s="503"/>
      <c r="R610" s="503"/>
      <c r="S610" s="503"/>
      <c r="T610" s="503"/>
      <c r="U610" s="503"/>
      <c r="V610" s="503"/>
      <c r="W610" s="503"/>
      <c r="X610" s="503"/>
      <c r="Y610" s="503"/>
      <c r="Z610" s="503"/>
    </row>
    <row r="611" ht="12.75" customHeight="1">
      <c r="A611" s="503"/>
      <c r="B611" s="503"/>
      <c r="C611" s="503"/>
      <c r="D611" s="503"/>
      <c r="E611" s="503"/>
      <c r="F611" s="503"/>
      <c r="G611" s="503"/>
      <c r="H611" s="503"/>
      <c r="I611" s="503"/>
      <c r="J611" s="503"/>
      <c r="K611" s="503"/>
      <c r="L611" s="503"/>
      <c r="M611" s="503"/>
      <c r="N611" s="503"/>
      <c r="O611" s="503"/>
      <c r="P611" s="503"/>
      <c r="Q611" s="503"/>
      <c r="R611" s="503"/>
      <c r="S611" s="503"/>
      <c r="T611" s="503"/>
      <c r="U611" s="503"/>
      <c r="V611" s="503"/>
      <c r="W611" s="503"/>
      <c r="X611" s="503"/>
      <c r="Y611" s="503"/>
      <c r="Z611" s="503"/>
    </row>
    <row r="612" ht="12.75" customHeight="1">
      <c r="A612" s="503"/>
      <c r="B612" s="503"/>
      <c r="C612" s="503"/>
      <c r="D612" s="503"/>
      <c r="E612" s="503"/>
      <c r="F612" s="503"/>
      <c r="G612" s="503"/>
      <c r="H612" s="503"/>
      <c r="I612" s="503"/>
      <c r="J612" s="503"/>
      <c r="K612" s="503"/>
      <c r="L612" s="503"/>
      <c r="M612" s="503"/>
      <c r="N612" s="503"/>
      <c r="O612" s="503"/>
      <c r="P612" s="503"/>
      <c r="Q612" s="503"/>
      <c r="R612" s="503"/>
      <c r="S612" s="503"/>
      <c r="T612" s="503"/>
      <c r="U612" s="503"/>
      <c r="V612" s="503"/>
      <c r="W612" s="503"/>
      <c r="X612" s="503"/>
      <c r="Y612" s="503"/>
      <c r="Z612" s="503"/>
    </row>
    <row r="613" ht="12.75" customHeight="1">
      <c r="A613" s="503"/>
      <c r="B613" s="503"/>
      <c r="C613" s="503"/>
      <c r="D613" s="503"/>
      <c r="E613" s="503"/>
      <c r="F613" s="503"/>
      <c r="G613" s="503"/>
      <c r="H613" s="503"/>
      <c r="I613" s="503"/>
      <c r="J613" s="503"/>
      <c r="K613" s="503"/>
      <c r="L613" s="503"/>
      <c r="M613" s="503"/>
      <c r="N613" s="503"/>
      <c r="O613" s="503"/>
      <c r="P613" s="503"/>
      <c r="Q613" s="503"/>
      <c r="R613" s="503"/>
      <c r="S613" s="503"/>
      <c r="T613" s="503"/>
      <c r="U613" s="503"/>
      <c r="V613" s="503"/>
      <c r="W613" s="503"/>
      <c r="X613" s="503"/>
      <c r="Y613" s="503"/>
      <c r="Z613" s="503"/>
    </row>
    <row r="614" ht="12.75" customHeight="1">
      <c r="A614" s="503"/>
      <c r="B614" s="503"/>
      <c r="C614" s="503"/>
      <c r="D614" s="503"/>
      <c r="E614" s="503"/>
      <c r="F614" s="503"/>
      <c r="G614" s="503"/>
      <c r="H614" s="503"/>
      <c r="I614" s="503"/>
      <c r="J614" s="503"/>
      <c r="K614" s="503"/>
      <c r="L614" s="503"/>
      <c r="M614" s="503"/>
      <c r="N614" s="503"/>
      <c r="O614" s="503"/>
      <c r="P614" s="503"/>
      <c r="Q614" s="503"/>
      <c r="R614" s="503"/>
      <c r="S614" s="503"/>
      <c r="T614" s="503"/>
      <c r="U614" s="503"/>
      <c r="V614" s="503"/>
      <c r="W614" s="503"/>
      <c r="X614" s="503"/>
      <c r="Y614" s="503"/>
      <c r="Z614" s="503"/>
    </row>
    <row r="615" ht="12.75" customHeight="1">
      <c r="A615" s="503"/>
      <c r="B615" s="503"/>
      <c r="C615" s="503"/>
      <c r="D615" s="503"/>
      <c r="E615" s="503"/>
      <c r="F615" s="503"/>
      <c r="G615" s="503"/>
      <c r="H615" s="503"/>
      <c r="I615" s="503"/>
      <c r="J615" s="503"/>
      <c r="K615" s="503"/>
      <c r="L615" s="503"/>
      <c r="M615" s="503"/>
      <c r="N615" s="503"/>
      <c r="O615" s="503"/>
      <c r="P615" s="503"/>
      <c r="Q615" s="503"/>
      <c r="R615" s="503"/>
      <c r="S615" s="503"/>
      <c r="T615" s="503"/>
      <c r="U615" s="503"/>
      <c r="V615" s="503"/>
      <c r="W615" s="503"/>
      <c r="X615" s="503"/>
      <c r="Y615" s="503"/>
      <c r="Z615" s="503"/>
    </row>
    <row r="616" ht="12.75" customHeight="1">
      <c r="A616" s="503"/>
      <c r="B616" s="503"/>
      <c r="C616" s="503"/>
      <c r="D616" s="503"/>
      <c r="E616" s="503"/>
      <c r="F616" s="503"/>
      <c r="G616" s="503"/>
      <c r="H616" s="503"/>
      <c r="I616" s="503"/>
      <c r="J616" s="503"/>
      <c r="K616" s="503"/>
      <c r="L616" s="503"/>
      <c r="M616" s="503"/>
      <c r="N616" s="503"/>
      <c r="O616" s="503"/>
      <c r="P616" s="503"/>
      <c r="Q616" s="503"/>
      <c r="R616" s="503"/>
      <c r="S616" s="503"/>
      <c r="T616" s="503"/>
      <c r="U616" s="503"/>
      <c r="V616" s="503"/>
      <c r="W616" s="503"/>
      <c r="X616" s="503"/>
      <c r="Y616" s="503"/>
      <c r="Z616" s="503"/>
    </row>
    <row r="617" ht="12.75" customHeight="1">
      <c r="A617" s="503"/>
      <c r="B617" s="503"/>
      <c r="C617" s="503"/>
      <c r="D617" s="503"/>
      <c r="E617" s="503"/>
      <c r="F617" s="503"/>
      <c r="G617" s="503"/>
      <c r="H617" s="503"/>
      <c r="I617" s="503"/>
      <c r="J617" s="503"/>
      <c r="K617" s="503"/>
      <c r="L617" s="503"/>
      <c r="M617" s="503"/>
      <c r="N617" s="503"/>
      <c r="O617" s="503"/>
      <c r="P617" s="503"/>
      <c r="Q617" s="503"/>
      <c r="R617" s="503"/>
      <c r="S617" s="503"/>
      <c r="T617" s="503"/>
      <c r="U617" s="503"/>
      <c r="V617" s="503"/>
      <c r="W617" s="503"/>
      <c r="X617" s="503"/>
      <c r="Y617" s="503"/>
      <c r="Z617" s="503"/>
    </row>
    <row r="618" ht="12.75" customHeight="1">
      <c r="A618" s="503"/>
      <c r="B618" s="503"/>
      <c r="C618" s="503"/>
      <c r="D618" s="503"/>
      <c r="E618" s="503"/>
      <c r="F618" s="503"/>
      <c r="G618" s="503"/>
      <c r="H618" s="503"/>
      <c r="I618" s="503"/>
      <c r="J618" s="503"/>
      <c r="K618" s="503"/>
      <c r="L618" s="503"/>
      <c r="M618" s="503"/>
      <c r="N618" s="503"/>
      <c r="O618" s="503"/>
      <c r="P618" s="503"/>
      <c r="Q618" s="503"/>
      <c r="R618" s="503"/>
      <c r="S618" s="503"/>
      <c r="T618" s="503"/>
      <c r="U618" s="503"/>
      <c r="V618" s="503"/>
      <c r="W618" s="503"/>
      <c r="X618" s="503"/>
      <c r="Y618" s="503"/>
      <c r="Z618" s="503"/>
    </row>
    <row r="619" ht="12.75" customHeight="1">
      <c r="A619" s="503"/>
      <c r="B619" s="503"/>
      <c r="C619" s="503"/>
      <c r="D619" s="503"/>
      <c r="E619" s="503"/>
      <c r="F619" s="503"/>
      <c r="G619" s="503"/>
      <c r="H619" s="503"/>
      <c r="I619" s="503"/>
      <c r="J619" s="503"/>
      <c r="K619" s="503"/>
      <c r="L619" s="503"/>
      <c r="M619" s="503"/>
      <c r="N619" s="503"/>
      <c r="O619" s="503"/>
      <c r="P619" s="503"/>
      <c r="Q619" s="503"/>
      <c r="R619" s="503"/>
      <c r="S619" s="503"/>
      <c r="T619" s="503"/>
      <c r="U619" s="503"/>
      <c r="V619" s="503"/>
      <c r="W619" s="503"/>
      <c r="X619" s="503"/>
      <c r="Y619" s="503"/>
      <c r="Z619" s="503"/>
    </row>
    <row r="620" ht="12.75" customHeight="1">
      <c r="A620" s="503"/>
      <c r="B620" s="503"/>
      <c r="C620" s="503"/>
      <c r="D620" s="503"/>
      <c r="E620" s="503"/>
      <c r="F620" s="503"/>
      <c r="G620" s="503"/>
      <c r="H620" s="503"/>
      <c r="I620" s="503"/>
      <c r="J620" s="503"/>
      <c r="K620" s="503"/>
      <c r="L620" s="503"/>
      <c r="M620" s="503"/>
      <c r="N620" s="503"/>
      <c r="O620" s="503"/>
      <c r="P620" s="503"/>
      <c r="Q620" s="503"/>
      <c r="R620" s="503"/>
      <c r="S620" s="503"/>
      <c r="T620" s="503"/>
      <c r="U620" s="503"/>
      <c r="V620" s="503"/>
      <c r="W620" s="503"/>
      <c r="X620" s="503"/>
      <c r="Y620" s="503"/>
      <c r="Z620" s="503"/>
    </row>
    <row r="621" ht="12.75" customHeight="1">
      <c r="A621" s="503"/>
      <c r="B621" s="503"/>
      <c r="C621" s="503"/>
      <c r="D621" s="503"/>
      <c r="E621" s="503"/>
      <c r="F621" s="503"/>
      <c r="G621" s="503"/>
      <c r="H621" s="503"/>
      <c r="I621" s="503"/>
      <c r="J621" s="503"/>
      <c r="K621" s="503"/>
      <c r="L621" s="503"/>
      <c r="M621" s="503"/>
      <c r="N621" s="503"/>
      <c r="O621" s="503"/>
      <c r="P621" s="503"/>
      <c r="Q621" s="503"/>
      <c r="R621" s="503"/>
      <c r="S621" s="503"/>
      <c r="T621" s="503"/>
      <c r="U621" s="503"/>
      <c r="V621" s="503"/>
      <c r="W621" s="503"/>
      <c r="X621" s="503"/>
      <c r="Y621" s="503"/>
      <c r="Z621" s="503"/>
    </row>
    <row r="622" ht="12.75" customHeight="1">
      <c r="A622" s="503"/>
      <c r="B622" s="503"/>
      <c r="C622" s="503"/>
      <c r="D622" s="503"/>
      <c r="E622" s="503"/>
      <c r="F622" s="503"/>
      <c r="G622" s="503"/>
      <c r="H622" s="503"/>
      <c r="I622" s="503"/>
      <c r="J622" s="503"/>
      <c r="K622" s="503"/>
      <c r="L622" s="503"/>
      <c r="M622" s="503"/>
      <c r="N622" s="503"/>
      <c r="O622" s="503"/>
      <c r="P622" s="503"/>
      <c r="Q622" s="503"/>
      <c r="R622" s="503"/>
      <c r="S622" s="503"/>
      <c r="T622" s="503"/>
      <c r="U622" s="503"/>
      <c r="V622" s="503"/>
      <c r="W622" s="503"/>
      <c r="X622" s="503"/>
      <c r="Y622" s="503"/>
      <c r="Z622" s="503"/>
    </row>
    <row r="623" ht="12.75" customHeight="1">
      <c r="A623" s="503"/>
      <c r="B623" s="503"/>
      <c r="C623" s="503"/>
      <c r="D623" s="503"/>
      <c r="E623" s="503"/>
      <c r="F623" s="503"/>
      <c r="G623" s="503"/>
      <c r="H623" s="503"/>
      <c r="I623" s="503"/>
      <c r="J623" s="503"/>
      <c r="K623" s="503"/>
      <c r="L623" s="503"/>
      <c r="M623" s="503"/>
      <c r="N623" s="503"/>
      <c r="O623" s="503"/>
      <c r="P623" s="503"/>
      <c r="Q623" s="503"/>
      <c r="R623" s="503"/>
      <c r="S623" s="503"/>
      <c r="T623" s="503"/>
      <c r="U623" s="503"/>
      <c r="V623" s="503"/>
      <c r="W623" s="503"/>
      <c r="X623" s="503"/>
      <c r="Y623" s="503"/>
      <c r="Z623" s="503"/>
    </row>
    <row r="624" ht="12.75" customHeight="1">
      <c r="A624" s="503"/>
      <c r="B624" s="503"/>
      <c r="C624" s="503"/>
      <c r="D624" s="503"/>
      <c r="E624" s="503"/>
      <c r="F624" s="503"/>
      <c r="G624" s="503"/>
      <c r="H624" s="503"/>
      <c r="I624" s="503"/>
      <c r="J624" s="503"/>
      <c r="K624" s="503"/>
      <c r="L624" s="503"/>
      <c r="M624" s="503"/>
      <c r="N624" s="503"/>
      <c r="O624" s="503"/>
      <c r="P624" s="503"/>
      <c r="Q624" s="503"/>
      <c r="R624" s="503"/>
      <c r="S624" s="503"/>
      <c r="T624" s="503"/>
      <c r="U624" s="503"/>
      <c r="V624" s="503"/>
      <c r="W624" s="503"/>
      <c r="X624" s="503"/>
      <c r="Y624" s="503"/>
      <c r="Z624" s="503"/>
    </row>
    <row r="625" ht="12.75" customHeight="1">
      <c r="A625" s="503"/>
      <c r="B625" s="503"/>
      <c r="C625" s="503"/>
      <c r="D625" s="503"/>
      <c r="E625" s="503"/>
      <c r="F625" s="503"/>
      <c r="G625" s="503"/>
      <c r="H625" s="503"/>
      <c r="I625" s="503"/>
      <c r="J625" s="503"/>
      <c r="K625" s="503"/>
      <c r="L625" s="503"/>
      <c r="M625" s="503"/>
      <c r="N625" s="503"/>
      <c r="O625" s="503"/>
      <c r="P625" s="503"/>
      <c r="Q625" s="503"/>
      <c r="R625" s="503"/>
      <c r="S625" s="503"/>
      <c r="T625" s="503"/>
      <c r="U625" s="503"/>
      <c r="V625" s="503"/>
      <c r="W625" s="503"/>
      <c r="X625" s="503"/>
      <c r="Y625" s="503"/>
      <c r="Z625" s="503"/>
    </row>
    <row r="626" ht="12.75" customHeight="1">
      <c r="A626" s="503"/>
      <c r="B626" s="503"/>
      <c r="C626" s="503"/>
      <c r="D626" s="503"/>
      <c r="E626" s="503"/>
      <c r="F626" s="503"/>
      <c r="G626" s="503"/>
      <c r="H626" s="503"/>
      <c r="I626" s="503"/>
      <c r="J626" s="503"/>
      <c r="K626" s="503"/>
      <c r="L626" s="503"/>
      <c r="M626" s="503"/>
      <c r="N626" s="503"/>
      <c r="O626" s="503"/>
      <c r="P626" s="503"/>
      <c r="Q626" s="503"/>
      <c r="R626" s="503"/>
      <c r="S626" s="503"/>
      <c r="T626" s="503"/>
      <c r="U626" s="503"/>
      <c r="V626" s="503"/>
      <c r="W626" s="503"/>
      <c r="X626" s="503"/>
      <c r="Y626" s="503"/>
      <c r="Z626" s="503"/>
    </row>
    <row r="627" ht="12.75" customHeight="1">
      <c r="A627" s="503"/>
      <c r="B627" s="503"/>
      <c r="C627" s="503"/>
      <c r="D627" s="503"/>
      <c r="E627" s="503"/>
      <c r="F627" s="503"/>
      <c r="G627" s="503"/>
      <c r="H627" s="503"/>
      <c r="I627" s="503"/>
      <c r="J627" s="503"/>
      <c r="K627" s="503"/>
      <c r="L627" s="503"/>
      <c r="M627" s="503"/>
      <c r="N627" s="503"/>
      <c r="O627" s="503"/>
      <c r="P627" s="503"/>
      <c r="Q627" s="503"/>
      <c r="R627" s="503"/>
      <c r="S627" s="503"/>
      <c r="T627" s="503"/>
      <c r="U627" s="503"/>
      <c r="V627" s="503"/>
      <c r="W627" s="503"/>
      <c r="X627" s="503"/>
      <c r="Y627" s="503"/>
      <c r="Z627" s="503"/>
    </row>
    <row r="628" ht="12.75" customHeight="1">
      <c r="A628" s="503"/>
      <c r="B628" s="503"/>
      <c r="C628" s="503"/>
      <c r="D628" s="503"/>
      <c r="E628" s="503"/>
      <c r="F628" s="503"/>
      <c r="G628" s="503"/>
      <c r="H628" s="503"/>
      <c r="I628" s="503"/>
      <c r="J628" s="503"/>
      <c r="K628" s="503"/>
      <c r="L628" s="503"/>
      <c r="M628" s="503"/>
      <c r="N628" s="503"/>
      <c r="O628" s="503"/>
      <c r="P628" s="503"/>
      <c r="Q628" s="503"/>
      <c r="R628" s="503"/>
      <c r="S628" s="503"/>
      <c r="T628" s="503"/>
      <c r="U628" s="503"/>
      <c r="V628" s="503"/>
      <c r="W628" s="503"/>
      <c r="X628" s="503"/>
      <c r="Y628" s="503"/>
      <c r="Z628" s="503"/>
    </row>
    <row r="629" ht="12.75" customHeight="1">
      <c r="A629" s="503"/>
      <c r="B629" s="503"/>
      <c r="C629" s="503"/>
      <c r="D629" s="503"/>
      <c r="E629" s="503"/>
      <c r="F629" s="503"/>
      <c r="G629" s="503"/>
      <c r="H629" s="503"/>
      <c r="I629" s="503"/>
      <c r="J629" s="503"/>
      <c r="K629" s="503"/>
      <c r="L629" s="503"/>
      <c r="M629" s="503"/>
      <c r="N629" s="503"/>
      <c r="O629" s="503"/>
      <c r="P629" s="503"/>
      <c r="Q629" s="503"/>
      <c r="R629" s="503"/>
      <c r="S629" s="503"/>
      <c r="T629" s="503"/>
      <c r="U629" s="503"/>
      <c r="V629" s="503"/>
      <c r="W629" s="503"/>
      <c r="X629" s="503"/>
      <c r="Y629" s="503"/>
      <c r="Z629" s="503"/>
    </row>
    <row r="630" ht="12.75" customHeight="1">
      <c r="A630" s="503"/>
      <c r="B630" s="503"/>
      <c r="C630" s="503"/>
      <c r="D630" s="503"/>
      <c r="E630" s="503"/>
      <c r="F630" s="503"/>
      <c r="G630" s="503"/>
      <c r="H630" s="503"/>
      <c r="I630" s="503"/>
      <c r="J630" s="503"/>
      <c r="K630" s="503"/>
      <c r="L630" s="503"/>
      <c r="M630" s="503"/>
      <c r="N630" s="503"/>
      <c r="O630" s="503"/>
      <c r="P630" s="503"/>
      <c r="Q630" s="503"/>
      <c r="R630" s="503"/>
      <c r="S630" s="503"/>
      <c r="T630" s="503"/>
      <c r="U630" s="503"/>
      <c r="V630" s="503"/>
      <c r="W630" s="503"/>
      <c r="X630" s="503"/>
      <c r="Y630" s="503"/>
      <c r="Z630" s="503"/>
    </row>
    <row r="631" ht="12.75" customHeight="1">
      <c r="A631" s="503"/>
      <c r="B631" s="503"/>
      <c r="C631" s="503"/>
      <c r="D631" s="503"/>
      <c r="E631" s="503"/>
      <c r="F631" s="503"/>
      <c r="G631" s="503"/>
      <c r="H631" s="503"/>
      <c r="I631" s="503"/>
      <c r="J631" s="503"/>
      <c r="K631" s="503"/>
      <c r="L631" s="503"/>
      <c r="M631" s="503"/>
      <c r="N631" s="503"/>
      <c r="O631" s="503"/>
      <c r="P631" s="503"/>
      <c r="Q631" s="503"/>
      <c r="R631" s="503"/>
      <c r="S631" s="503"/>
      <c r="T631" s="503"/>
      <c r="U631" s="503"/>
      <c r="V631" s="503"/>
      <c r="W631" s="503"/>
      <c r="X631" s="503"/>
      <c r="Y631" s="503"/>
      <c r="Z631" s="503"/>
    </row>
    <row r="632" ht="12.75" customHeight="1">
      <c r="A632" s="503"/>
      <c r="B632" s="503"/>
      <c r="C632" s="503"/>
      <c r="D632" s="503"/>
      <c r="E632" s="503"/>
      <c r="F632" s="503"/>
      <c r="G632" s="503"/>
      <c r="H632" s="503"/>
      <c r="I632" s="503"/>
      <c r="J632" s="503"/>
      <c r="K632" s="503"/>
      <c r="L632" s="503"/>
      <c r="M632" s="503"/>
      <c r="N632" s="503"/>
      <c r="O632" s="503"/>
      <c r="P632" s="503"/>
      <c r="Q632" s="503"/>
      <c r="R632" s="503"/>
      <c r="S632" s="503"/>
      <c r="T632" s="503"/>
      <c r="U632" s="503"/>
      <c r="V632" s="503"/>
      <c r="W632" s="503"/>
      <c r="X632" s="503"/>
      <c r="Y632" s="503"/>
      <c r="Z632" s="503"/>
    </row>
    <row r="633" ht="12.75" customHeight="1">
      <c r="A633" s="503"/>
      <c r="B633" s="503"/>
      <c r="C633" s="503"/>
      <c r="D633" s="503"/>
      <c r="E633" s="503"/>
      <c r="F633" s="503"/>
      <c r="G633" s="503"/>
      <c r="H633" s="503"/>
      <c r="I633" s="503"/>
      <c r="J633" s="503"/>
      <c r="K633" s="503"/>
      <c r="L633" s="503"/>
      <c r="M633" s="503"/>
      <c r="N633" s="503"/>
      <c r="O633" s="503"/>
      <c r="P633" s="503"/>
      <c r="Q633" s="503"/>
      <c r="R633" s="503"/>
      <c r="S633" s="503"/>
      <c r="T633" s="503"/>
      <c r="U633" s="503"/>
      <c r="V633" s="503"/>
      <c r="W633" s="503"/>
      <c r="X633" s="503"/>
      <c r="Y633" s="503"/>
      <c r="Z633" s="503"/>
    </row>
    <row r="634" ht="12.75" customHeight="1">
      <c r="A634" s="503"/>
      <c r="B634" s="503"/>
      <c r="C634" s="503"/>
      <c r="D634" s="503"/>
      <c r="E634" s="503"/>
      <c r="F634" s="503"/>
      <c r="G634" s="503"/>
      <c r="H634" s="503"/>
      <c r="I634" s="503"/>
      <c r="J634" s="503"/>
      <c r="K634" s="503"/>
      <c r="L634" s="503"/>
      <c r="M634" s="503"/>
      <c r="N634" s="503"/>
      <c r="O634" s="503"/>
      <c r="P634" s="503"/>
      <c r="Q634" s="503"/>
      <c r="R634" s="503"/>
      <c r="S634" s="503"/>
      <c r="T634" s="503"/>
      <c r="U634" s="503"/>
      <c r="V634" s="503"/>
      <c r="W634" s="503"/>
      <c r="X634" s="503"/>
      <c r="Y634" s="503"/>
      <c r="Z634" s="503"/>
    </row>
    <row r="635" ht="12.75" customHeight="1">
      <c r="A635" s="503"/>
      <c r="B635" s="503"/>
      <c r="C635" s="503"/>
      <c r="D635" s="503"/>
      <c r="E635" s="503"/>
      <c r="F635" s="503"/>
      <c r="G635" s="503"/>
      <c r="H635" s="503"/>
      <c r="I635" s="503"/>
      <c r="J635" s="503"/>
      <c r="K635" s="503"/>
      <c r="L635" s="503"/>
      <c r="M635" s="503"/>
      <c r="N635" s="503"/>
      <c r="O635" s="503"/>
      <c r="P635" s="503"/>
      <c r="Q635" s="503"/>
      <c r="R635" s="503"/>
      <c r="S635" s="503"/>
      <c r="T635" s="503"/>
      <c r="U635" s="503"/>
      <c r="V635" s="503"/>
      <c r="W635" s="503"/>
      <c r="X635" s="503"/>
      <c r="Y635" s="503"/>
      <c r="Z635" s="503"/>
    </row>
    <row r="636" ht="12.75" customHeight="1">
      <c r="A636" s="503"/>
      <c r="B636" s="503"/>
      <c r="C636" s="503"/>
      <c r="D636" s="503"/>
      <c r="E636" s="503"/>
      <c r="F636" s="503"/>
      <c r="G636" s="503"/>
      <c r="H636" s="503"/>
      <c r="I636" s="503"/>
      <c r="J636" s="503"/>
      <c r="K636" s="503"/>
      <c r="L636" s="503"/>
      <c r="M636" s="503"/>
      <c r="N636" s="503"/>
      <c r="O636" s="503"/>
      <c r="P636" s="503"/>
      <c r="Q636" s="503"/>
      <c r="R636" s="503"/>
      <c r="S636" s="503"/>
      <c r="T636" s="503"/>
      <c r="U636" s="503"/>
      <c r="V636" s="503"/>
      <c r="W636" s="503"/>
      <c r="X636" s="503"/>
      <c r="Y636" s="503"/>
      <c r="Z636" s="503"/>
    </row>
    <row r="637" ht="12.75" customHeight="1">
      <c r="A637" s="503"/>
      <c r="B637" s="503"/>
      <c r="C637" s="503"/>
      <c r="D637" s="503"/>
      <c r="E637" s="503"/>
      <c r="F637" s="503"/>
      <c r="G637" s="503"/>
      <c r="H637" s="503"/>
      <c r="I637" s="503"/>
      <c r="J637" s="503"/>
      <c r="K637" s="503"/>
      <c r="L637" s="503"/>
      <c r="M637" s="503"/>
      <c r="N637" s="503"/>
      <c r="O637" s="503"/>
      <c r="P637" s="503"/>
      <c r="Q637" s="503"/>
      <c r="R637" s="503"/>
      <c r="S637" s="503"/>
      <c r="T637" s="503"/>
      <c r="U637" s="503"/>
      <c r="V637" s="503"/>
      <c r="W637" s="503"/>
      <c r="X637" s="503"/>
      <c r="Y637" s="503"/>
      <c r="Z637" s="503"/>
    </row>
    <row r="638" ht="12.75" customHeight="1">
      <c r="A638" s="503"/>
      <c r="B638" s="503"/>
      <c r="C638" s="503"/>
      <c r="D638" s="503"/>
      <c r="E638" s="503"/>
      <c r="F638" s="503"/>
      <c r="G638" s="503"/>
      <c r="H638" s="503"/>
      <c r="I638" s="503"/>
      <c r="J638" s="503"/>
      <c r="K638" s="503"/>
      <c r="L638" s="503"/>
      <c r="M638" s="503"/>
      <c r="N638" s="503"/>
      <c r="O638" s="503"/>
      <c r="P638" s="503"/>
      <c r="Q638" s="503"/>
      <c r="R638" s="503"/>
      <c r="S638" s="503"/>
      <c r="T638" s="503"/>
      <c r="U638" s="503"/>
      <c r="V638" s="503"/>
      <c r="W638" s="503"/>
      <c r="X638" s="503"/>
      <c r="Y638" s="503"/>
      <c r="Z638" s="503"/>
    </row>
    <row r="639" ht="12.75" customHeight="1">
      <c r="A639" s="503"/>
      <c r="B639" s="503"/>
      <c r="C639" s="503"/>
      <c r="D639" s="503"/>
      <c r="E639" s="503"/>
      <c r="F639" s="503"/>
      <c r="G639" s="503"/>
      <c r="H639" s="503"/>
      <c r="I639" s="503"/>
      <c r="J639" s="503"/>
      <c r="K639" s="503"/>
      <c r="L639" s="503"/>
      <c r="M639" s="503"/>
      <c r="N639" s="503"/>
      <c r="O639" s="503"/>
      <c r="P639" s="503"/>
      <c r="Q639" s="503"/>
      <c r="R639" s="503"/>
      <c r="S639" s="503"/>
      <c r="T639" s="503"/>
      <c r="U639" s="503"/>
      <c r="V639" s="503"/>
      <c r="W639" s="503"/>
      <c r="X639" s="503"/>
      <c r="Y639" s="503"/>
      <c r="Z639" s="503"/>
    </row>
    <row r="640" ht="12.75" customHeight="1">
      <c r="A640" s="503"/>
      <c r="B640" s="503"/>
      <c r="C640" s="503"/>
      <c r="D640" s="503"/>
      <c r="E640" s="503"/>
      <c r="F640" s="503"/>
      <c r="G640" s="503"/>
      <c r="H640" s="503"/>
      <c r="I640" s="503"/>
      <c r="J640" s="503"/>
      <c r="K640" s="503"/>
      <c r="L640" s="503"/>
      <c r="M640" s="503"/>
      <c r="N640" s="503"/>
      <c r="O640" s="503"/>
      <c r="P640" s="503"/>
      <c r="Q640" s="503"/>
      <c r="R640" s="503"/>
      <c r="S640" s="503"/>
      <c r="T640" s="503"/>
      <c r="U640" s="503"/>
      <c r="V640" s="503"/>
      <c r="W640" s="503"/>
      <c r="X640" s="503"/>
      <c r="Y640" s="503"/>
      <c r="Z640" s="503"/>
    </row>
    <row r="641" ht="12.75" customHeight="1">
      <c r="A641" s="503"/>
      <c r="B641" s="503"/>
      <c r="C641" s="503"/>
      <c r="D641" s="503"/>
      <c r="E641" s="503"/>
      <c r="F641" s="503"/>
      <c r="G641" s="503"/>
      <c r="H641" s="503"/>
      <c r="I641" s="503"/>
      <c r="J641" s="503"/>
      <c r="K641" s="503"/>
      <c r="L641" s="503"/>
      <c r="M641" s="503"/>
      <c r="N641" s="503"/>
      <c r="O641" s="503"/>
      <c r="P641" s="503"/>
      <c r="Q641" s="503"/>
      <c r="R641" s="503"/>
      <c r="S641" s="503"/>
      <c r="T641" s="503"/>
      <c r="U641" s="503"/>
      <c r="V641" s="503"/>
      <c r="W641" s="503"/>
      <c r="X641" s="503"/>
      <c r="Y641" s="503"/>
      <c r="Z641" s="503"/>
    </row>
    <row r="642" ht="12.75" customHeight="1">
      <c r="A642" s="503"/>
      <c r="B642" s="503"/>
      <c r="C642" s="503"/>
      <c r="D642" s="503"/>
      <c r="E642" s="503"/>
      <c r="F642" s="503"/>
      <c r="G642" s="503"/>
      <c r="H642" s="503"/>
      <c r="I642" s="503"/>
      <c r="J642" s="503"/>
      <c r="K642" s="503"/>
      <c r="L642" s="503"/>
      <c r="M642" s="503"/>
      <c r="N642" s="503"/>
      <c r="O642" s="503"/>
      <c r="P642" s="503"/>
      <c r="Q642" s="503"/>
      <c r="R642" s="503"/>
      <c r="S642" s="503"/>
      <c r="T642" s="503"/>
      <c r="U642" s="503"/>
      <c r="V642" s="503"/>
      <c r="W642" s="503"/>
      <c r="X642" s="503"/>
      <c r="Y642" s="503"/>
      <c r="Z642" s="503"/>
    </row>
    <row r="643" ht="12.75" customHeight="1">
      <c r="A643" s="503"/>
      <c r="B643" s="503"/>
      <c r="C643" s="503"/>
      <c r="D643" s="503"/>
      <c r="E643" s="503"/>
      <c r="F643" s="503"/>
      <c r="G643" s="503"/>
      <c r="H643" s="503"/>
      <c r="I643" s="503"/>
      <c r="J643" s="503"/>
      <c r="K643" s="503"/>
      <c r="L643" s="503"/>
      <c r="M643" s="503"/>
      <c r="N643" s="503"/>
      <c r="O643" s="503"/>
      <c r="P643" s="503"/>
      <c r="Q643" s="503"/>
      <c r="R643" s="503"/>
      <c r="S643" s="503"/>
      <c r="T643" s="503"/>
      <c r="U643" s="503"/>
      <c r="V643" s="503"/>
      <c r="W643" s="503"/>
      <c r="X643" s="503"/>
      <c r="Y643" s="503"/>
      <c r="Z643" s="503"/>
    </row>
    <row r="644" ht="12.75" customHeight="1">
      <c r="A644" s="503"/>
      <c r="B644" s="503"/>
      <c r="C644" s="503"/>
      <c r="D644" s="503"/>
      <c r="E644" s="503"/>
      <c r="F644" s="503"/>
      <c r="G644" s="503"/>
      <c r="H644" s="503"/>
      <c r="I644" s="503"/>
      <c r="J644" s="503"/>
      <c r="K644" s="503"/>
      <c r="L644" s="503"/>
      <c r="M644" s="503"/>
      <c r="N644" s="503"/>
      <c r="O644" s="503"/>
      <c r="P644" s="503"/>
      <c r="Q644" s="503"/>
      <c r="R644" s="503"/>
      <c r="S644" s="503"/>
      <c r="T644" s="503"/>
      <c r="U644" s="503"/>
      <c r="V644" s="503"/>
      <c r="W644" s="503"/>
      <c r="X644" s="503"/>
      <c r="Y644" s="503"/>
      <c r="Z644" s="503"/>
    </row>
    <row r="645" ht="12.75" customHeight="1">
      <c r="A645" s="503"/>
      <c r="B645" s="503"/>
      <c r="C645" s="503"/>
      <c r="D645" s="503"/>
      <c r="E645" s="503"/>
      <c r="F645" s="503"/>
      <c r="G645" s="503"/>
      <c r="H645" s="503"/>
      <c r="I645" s="503"/>
      <c r="J645" s="503"/>
      <c r="K645" s="503"/>
      <c r="L645" s="503"/>
      <c r="M645" s="503"/>
      <c r="N645" s="503"/>
      <c r="O645" s="503"/>
      <c r="P645" s="503"/>
      <c r="Q645" s="503"/>
      <c r="R645" s="503"/>
      <c r="S645" s="503"/>
      <c r="T645" s="503"/>
      <c r="U645" s="503"/>
      <c r="V645" s="503"/>
      <c r="W645" s="503"/>
      <c r="X645" s="503"/>
      <c r="Y645" s="503"/>
      <c r="Z645" s="503"/>
    </row>
    <row r="646" ht="12.75" customHeight="1">
      <c r="A646" s="503"/>
      <c r="B646" s="503"/>
      <c r="C646" s="503"/>
      <c r="D646" s="503"/>
      <c r="E646" s="503"/>
      <c r="F646" s="503"/>
      <c r="G646" s="503"/>
      <c r="H646" s="503"/>
      <c r="I646" s="503"/>
      <c r="J646" s="503"/>
      <c r="K646" s="503"/>
      <c r="L646" s="503"/>
      <c r="M646" s="503"/>
      <c r="N646" s="503"/>
      <c r="O646" s="503"/>
      <c r="P646" s="503"/>
      <c r="Q646" s="503"/>
      <c r="R646" s="503"/>
      <c r="S646" s="503"/>
      <c r="T646" s="503"/>
      <c r="U646" s="503"/>
      <c r="V646" s="503"/>
      <c r="W646" s="503"/>
      <c r="X646" s="503"/>
      <c r="Y646" s="503"/>
      <c r="Z646" s="503"/>
    </row>
    <row r="647" ht="12.75" customHeight="1">
      <c r="A647" s="503"/>
      <c r="B647" s="503"/>
      <c r="C647" s="503"/>
      <c r="D647" s="503"/>
      <c r="E647" s="503"/>
      <c r="F647" s="503"/>
      <c r="G647" s="503"/>
      <c r="H647" s="503"/>
      <c r="I647" s="503"/>
      <c r="J647" s="503"/>
      <c r="K647" s="503"/>
      <c r="L647" s="503"/>
      <c r="M647" s="503"/>
      <c r="N647" s="503"/>
      <c r="O647" s="503"/>
      <c r="P647" s="503"/>
      <c r="Q647" s="503"/>
      <c r="R647" s="503"/>
      <c r="S647" s="503"/>
      <c r="T647" s="503"/>
      <c r="U647" s="503"/>
      <c r="V647" s="503"/>
      <c r="W647" s="503"/>
      <c r="X647" s="503"/>
      <c r="Y647" s="503"/>
      <c r="Z647" s="503"/>
    </row>
    <row r="648" ht="12.75" customHeight="1">
      <c r="A648" s="503"/>
      <c r="B648" s="503"/>
      <c r="C648" s="503"/>
      <c r="D648" s="503"/>
      <c r="E648" s="503"/>
      <c r="F648" s="503"/>
      <c r="G648" s="503"/>
      <c r="H648" s="503"/>
      <c r="I648" s="503"/>
      <c r="J648" s="503"/>
      <c r="K648" s="503"/>
      <c r="L648" s="503"/>
      <c r="M648" s="503"/>
      <c r="N648" s="503"/>
      <c r="O648" s="503"/>
      <c r="P648" s="503"/>
      <c r="Q648" s="503"/>
      <c r="R648" s="503"/>
      <c r="S648" s="503"/>
      <c r="T648" s="503"/>
      <c r="U648" s="503"/>
      <c r="V648" s="503"/>
      <c r="W648" s="503"/>
      <c r="X648" s="503"/>
      <c r="Y648" s="503"/>
      <c r="Z648" s="503"/>
    </row>
    <row r="649" ht="12.75" customHeight="1">
      <c r="A649" s="503"/>
      <c r="B649" s="503"/>
      <c r="C649" s="503"/>
      <c r="D649" s="503"/>
      <c r="E649" s="503"/>
      <c r="F649" s="503"/>
      <c r="G649" s="503"/>
      <c r="H649" s="503"/>
      <c r="I649" s="503"/>
      <c r="J649" s="503"/>
      <c r="K649" s="503"/>
      <c r="L649" s="503"/>
      <c r="M649" s="503"/>
      <c r="N649" s="503"/>
      <c r="O649" s="503"/>
      <c r="P649" s="503"/>
      <c r="Q649" s="503"/>
      <c r="R649" s="503"/>
      <c r="S649" s="503"/>
      <c r="T649" s="503"/>
      <c r="U649" s="503"/>
      <c r="V649" s="503"/>
      <c r="W649" s="503"/>
      <c r="X649" s="503"/>
      <c r="Y649" s="503"/>
      <c r="Z649" s="503"/>
    </row>
    <row r="650" ht="12.75" customHeight="1">
      <c r="A650" s="503"/>
      <c r="B650" s="503"/>
      <c r="C650" s="503"/>
      <c r="D650" s="503"/>
      <c r="E650" s="503"/>
      <c r="F650" s="503"/>
      <c r="G650" s="503"/>
      <c r="H650" s="503"/>
      <c r="I650" s="503"/>
      <c r="J650" s="503"/>
      <c r="K650" s="503"/>
      <c r="L650" s="503"/>
      <c r="M650" s="503"/>
      <c r="N650" s="503"/>
      <c r="O650" s="503"/>
      <c r="P650" s="503"/>
      <c r="Q650" s="503"/>
      <c r="R650" s="503"/>
      <c r="S650" s="503"/>
      <c r="T650" s="503"/>
      <c r="U650" s="503"/>
      <c r="V650" s="503"/>
      <c r="W650" s="503"/>
      <c r="X650" s="503"/>
      <c r="Y650" s="503"/>
      <c r="Z650" s="503"/>
    </row>
    <row r="651" ht="12.75" customHeight="1">
      <c r="A651" s="503"/>
      <c r="B651" s="503"/>
      <c r="C651" s="503"/>
      <c r="D651" s="503"/>
      <c r="E651" s="503"/>
      <c r="F651" s="503"/>
      <c r="G651" s="503"/>
      <c r="H651" s="503"/>
      <c r="I651" s="503"/>
      <c r="J651" s="503"/>
      <c r="K651" s="503"/>
      <c r="L651" s="503"/>
      <c r="M651" s="503"/>
      <c r="N651" s="503"/>
      <c r="O651" s="503"/>
      <c r="P651" s="503"/>
      <c r="Q651" s="503"/>
      <c r="R651" s="503"/>
      <c r="S651" s="503"/>
      <c r="T651" s="503"/>
      <c r="U651" s="503"/>
      <c r="V651" s="503"/>
      <c r="W651" s="503"/>
      <c r="X651" s="503"/>
      <c r="Y651" s="503"/>
      <c r="Z651" s="503"/>
    </row>
    <row r="652" ht="12.75" customHeight="1">
      <c r="A652" s="503"/>
      <c r="B652" s="503"/>
      <c r="C652" s="503"/>
      <c r="D652" s="503"/>
      <c r="E652" s="503"/>
      <c r="F652" s="503"/>
      <c r="G652" s="503"/>
      <c r="H652" s="503"/>
      <c r="I652" s="503"/>
      <c r="J652" s="503"/>
      <c r="K652" s="503"/>
      <c r="L652" s="503"/>
      <c r="M652" s="503"/>
      <c r="N652" s="503"/>
      <c r="O652" s="503"/>
      <c r="P652" s="503"/>
      <c r="Q652" s="503"/>
      <c r="R652" s="503"/>
      <c r="S652" s="503"/>
      <c r="T652" s="503"/>
      <c r="U652" s="503"/>
      <c r="V652" s="503"/>
      <c r="W652" s="503"/>
      <c r="X652" s="503"/>
      <c r="Y652" s="503"/>
      <c r="Z652" s="503"/>
    </row>
    <row r="653" ht="12.75" customHeight="1">
      <c r="A653" s="503"/>
      <c r="B653" s="503"/>
      <c r="C653" s="503"/>
      <c r="D653" s="503"/>
      <c r="E653" s="503"/>
      <c r="F653" s="503"/>
      <c r="G653" s="503"/>
      <c r="H653" s="503"/>
      <c r="I653" s="503"/>
      <c r="J653" s="503"/>
      <c r="K653" s="503"/>
      <c r="L653" s="503"/>
      <c r="M653" s="503"/>
      <c r="N653" s="503"/>
      <c r="O653" s="503"/>
      <c r="P653" s="503"/>
      <c r="Q653" s="503"/>
      <c r="R653" s="503"/>
      <c r="S653" s="503"/>
      <c r="T653" s="503"/>
      <c r="U653" s="503"/>
      <c r="V653" s="503"/>
      <c r="W653" s="503"/>
      <c r="X653" s="503"/>
      <c r="Y653" s="503"/>
      <c r="Z653" s="503"/>
    </row>
    <row r="654" ht="12.75" customHeight="1">
      <c r="A654" s="503"/>
      <c r="B654" s="503"/>
      <c r="C654" s="503"/>
      <c r="D654" s="503"/>
      <c r="E654" s="503"/>
      <c r="F654" s="503"/>
      <c r="G654" s="503"/>
      <c r="H654" s="503"/>
      <c r="I654" s="503"/>
      <c r="J654" s="503"/>
      <c r="K654" s="503"/>
      <c r="L654" s="503"/>
      <c r="M654" s="503"/>
      <c r="N654" s="503"/>
      <c r="O654" s="503"/>
      <c r="P654" s="503"/>
      <c r="Q654" s="503"/>
      <c r="R654" s="503"/>
      <c r="S654" s="503"/>
      <c r="T654" s="503"/>
      <c r="U654" s="503"/>
      <c r="V654" s="503"/>
      <c r="W654" s="503"/>
      <c r="X654" s="503"/>
      <c r="Y654" s="503"/>
      <c r="Z654" s="503"/>
    </row>
    <row r="655" ht="12.75" customHeight="1">
      <c r="A655" s="503"/>
      <c r="B655" s="503"/>
      <c r="C655" s="503"/>
      <c r="D655" s="503"/>
      <c r="E655" s="503"/>
      <c r="F655" s="503"/>
      <c r="G655" s="503"/>
      <c r="H655" s="503"/>
      <c r="I655" s="503"/>
      <c r="J655" s="503"/>
      <c r="K655" s="503"/>
      <c r="L655" s="503"/>
      <c r="M655" s="503"/>
      <c r="N655" s="503"/>
      <c r="O655" s="503"/>
      <c r="P655" s="503"/>
      <c r="Q655" s="503"/>
      <c r="R655" s="503"/>
      <c r="S655" s="503"/>
      <c r="T655" s="503"/>
      <c r="U655" s="503"/>
      <c r="V655" s="503"/>
      <c r="W655" s="503"/>
      <c r="X655" s="503"/>
      <c r="Y655" s="503"/>
      <c r="Z655" s="503"/>
    </row>
    <row r="656" ht="12.75" customHeight="1">
      <c r="A656" s="503"/>
      <c r="B656" s="503"/>
      <c r="C656" s="503"/>
      <c r="D656" s="503"/>
      <c r="E656" s="503"/>
      <c r="F656" s="503"/>
      <c r="G656" s="503"/>
      <c r="H656" s="503"/>
      <c r="I656" s="503"/>
      <c r="J656" s="503"/>
      <c r="K656" s="503"/>
      <c r="L656" s="503"/>
      <c r="M656" s="503"/>
      <c r="N656" s="503"/>
      <c r="O656" s="503"/>
      <c r="P656" s="503"/>
      <c r="Q656" s="503"/>
      <c r="R656" s="503"/>
      <c r="S656" s="503"/>
      <c r="T656" s="503"/>
      <c r="U656" s="503"/>
      <c r="V656" s="503"/>
      <c r="W656" s="503"/>
      <c r="X656" s="503"/>
      <c r="Y656" s="503"/>
      <c r="Z656" s="503"/>
    </row>
    <row r="657" ht="12.75" customHeight="1">
      <c r="A657" s="503"/>
      <c r="B657" s="503"/>
      <c r="C657" s="503"/>
      <c r="D657" s="503"/>
      <c r="E657" s="503"/>
      <c r="F657" s="503"/>
      <c r="G657" s="503"/>
      <c r="H657" s="503"/>
      <c r="I657" s="503"/>
      <c r="J657" s="503"/>
      <c r="K657" s="503"/>
      <c r="L657" s="503"/>
      <c r="M657" s="503"/>
      <c r="N657" s="503"/>
      <c r="O657" s="503"/>
      <c r="P657" s="503"/>
      <c r="Q657" s="503"/>
      <c r="R657" s="503"/>
      <c r="S657" s="503"/>
      <c r="T657" s="503"/>
      <c r="U657" s="503"/>
      <c r="V657" s="503"/>
      <c r="W657" s="503"/>
      <c r="X657" s="503"/>
      <c r="Y657" s="503"/>
      <c r="Z657" s="503"/>
    </row>
    <row r="658" ht="12.75" customHeight="1">
      <c r="A658" s="503"/>
      <c r="B658" s="503"/>
      <c r="C658" s="503"/>
      <c r="D658" s="503"/>
      <c r="E658" s="503"/>
      <c r="F658" s="503"/>
      <c r="G658" s="503"/>
      <c r="H658" s="503"/>
      <c r="I658" s="503"/>
      <c r="J658" s="503"/>
      <c r="K658" s="503"/>
      <c r="L658" s="503"/>
      <c r="M658" s="503"/>
      <c r="N658" s="503"/>
      <c r="O658" s="503"/>
      <c r="P658" s="503"/>
      <c r="Q658" s="503"/>
      <c r="R658" s="503"/>
      <c r="S658" s="503"/>
      <c r="T658" s="503"/>
      <c r="U658" s="503"/>
      <c r="V658" s="503"/>
      <c r="W658" s="503"/>
      <c r="X658" s="503"/>
      <c r="Y658" s="503"/>
      <c r="Z658" s="503"/>
    </row>
    <row r="659" ht="12.75" customHeight="1">
      <c r="A659" s="503"/>
      <c r="B659" s="503"/>
      <c r="C659" s="503"/>
      <c r="D659" s="503"/>
      <c r="E659" s="503"/>
      <c r="F659" s="503"/>
      <c r="G659" s="503"/>
      <c r="H659" s="503"/>
      <c r="I659" s="503"/>
      <c r="J659" s="503"/>
      <c r="K659" s="503"/>
      <c r="L659" s="503"/>
      <c r="M659" s="503"/>
      <c r="N659" s="503"/>
      <c r="O659" s="503"/>
      <c r="P659" s="503"/>
      <c r="Q659" s="503"/>
      <c r="R659" s="503"/>
      <c r="S659" s="503"/>
      <c r="T659" s="503"/>
      <c r="U659" s="503"/>
      <c r="V659" s="503"/>
      <c r="W659" s="503"/>
      <c r="X659" s="503"/>
      <c r="Y659" s="503"/>
      <c r="Z659" s="503"/>
    </row>
    <row r="660" ht="12.75" customHeight="1">
      <c r="A660" s="503"/>
      <c r="B660" s="503"/>
      <c r="C660" s="503"/>
      <c r="D660" s="503"/>
      <c r="E660" s="503"/>
      <c r="F660" s="503"/>
      <c r="G660" s="503"/>
      <c r="H660" s="503"/>
      <c r="I660" s="503"/>
      <c r="J660" s="503"/>
      <c r="K660" s="503"/>
      <c r="L660" s="503"/>
      <c r="M660" s="503"/>
      <c r="N660" s="503"/>
      <c r="O660" s="503"/>
      <c r="P660" s="503"/>
      <c r="Q660" s="503"/>
      <c r="R660" s="503"/>
      <c r="S660" s="503"/>
      <c r="T660" s="503"/>
      <c r="U660" s="503"/>
      <c r="V660" s="503"/>
      <c r="W660" s="503"/>
      <c r="X660" s="503"/>
      <c r="Y660" s="503"/>
      <c r="Z660" s="503"/>
    </row>
    <row r="661" ht="12.75" customHeight="1">
      <c r="A661" s="503"/>
      <c r="B661" s="503"/>
      <c r="C661" s="503"/>
      <c r="D661" s="503"/>
      <c r="E661" s="503"/>
      <c r="F661" s="503"/>
      <c r="G661" s="503"/>
      <c r="H661" s="503"/>
      <c r="I661" s="503"/>
      <c r="J661" s="503"/>
      <c r="K661" s="503"/>
      <c r="L661" s="503"/>
      <c r="M661" s="503"/>
      <c r="N661" s="503"/>
      <c r="O661" s="503"/>
      <c r="P661" s="503"/>
      <c r="Q661" s="503"/>
      <c r="R661" s="503"/>
      <c r="S661" s="503"/>
      <c r="T661" s="503"/>
      <c r="U661" s="503"/>
      <c r="V661" s="503"/>
      <c r="W661" s="503"/>
      <c r="X661" s="503"/>
      <c r="Y661" s="503"/>
      <c r="Z661" s="503"/>
    </row>
    <row r="662" ht="12.75" customHeight="1">
      <c r="A662" s="503"/>
      <c r="B662" s="503"/>
      <c r="C662" s="503"/>
      <c r="D662" s="503"/>
      <c r="E662" s="503"/>
      <c r="F662" s="503"/>
      <c r="G662" s="503"/>
      <c r="H662" s="503"/>
      <c r="I662" s="503"/>
      <c r="J662" s="503"/>
      <c r="K662" s="503"/>
      <c r="L662" s="503"/>
      <c r="M662" s="503"/>
      <c r="N662" s="503"/>
      <c r="O662" s="503"/>
      <c r="P662" s="503"/>
      <c r="Q662" s="503"/>
      <c r="R662" s="503"/>
      <c r="S662" s="503"/>
      <c r="T662" s="503"/>
      <c r="U662" s="503"/>
      <c r="V662" s="503"/>
      <c r="W662" s="503"/>
      <c r="X662" s="503"/>
      <c r="Y662" s="503"/>
      <c r="Z662" s="503"/>
    </row>
    <row r="663" ht="12.75" customHeight="1">
      <c r="A663" s="503"/>
      <c r="B663" s="503"/>
      <c r="C663" s="503"/>
      <c r="D663" s="503"/>
      <c r="E663" s="503"/>
      <c r="F663" s="503"/>
      <c r="G663" s="503"/>
      <c r="H663" s="503"/>
      <c r="I663" s="503"/>
      <c r="J663" s="503"/>
      <c r="K663" s="503"/>
      <c r="L663" s="503"/>
      <c r="M663" s="503"/>
      <c r="N663" s="503"/>
      <c r="O663" s="503"/>
      <c r="P663" s="503"/>
      <c r="Q663" s="503"/>
      <c r="R663" s="503"/>
      <c r="S663" s="503"/>
      <c r="T663" s="503"/>
      <c r="U663" s="503"/>
      <c r="V663" s="503"/>
      <c r="W663" s="503"/>
      <c r="X663" s="503"/>
      <c r="Y663" s="503"/>
      <c r="Z663" s="503"/>
    </row>
    <row r="664" ht="12.75" customHeight="1">
      <c r="A664" s="503"/>
      <c r="B664" s="503"/>
      <c r="C664" s="503"/>
      <c r="D664" s="503"/>
      <c r="E664" s="503"/>
      <c r="F664" s="503"/>
      <c r="G664" s="503"/>
      <c r="H664" s="503"/>
      <c r="I664" s="503"/>
      <c r="J664" s="503"/>
      <c r="K664" s="503"/>
      <c r="L664" s="503"/>
      <c r="M664" s="503"/>
      <c r="N664" s="503"/>
      <c r="O664" s="503"/>
      <c r="P664" s="503"/>
      <c r="Q664" s="503"/>
      <c r="R664" s="503"/>
      <c r="S664" s="503"/>
      <c r="T664" s="503"/>
      <c r="U664" s="503"/>
      <c r="V664" s="503"/>
      <c r="W664" s="503"/>
      <c r="X664" s="503"/>
      <c r="Y664" s="503"/>
      <c r="Z664" s="503"/>
    </row>
    <row r="665" ht="12.75" customHeight="1">
      <c r="A665" s="503"/>
      <c r="B665" s="503"/>
      <c r="C665" s="503"/>
      <c r="D665" s="503"/>
      <c r="E665" s="503"/>
      <c r="F665" s="503"/>
      <c r="G665" s="503"/>
      <c r="H665" s="503"/>
      <c r="I665" s="503"/>
      <c r="J665" s="503"/>
      <c r="K665" s="503"/>
      <c r="L665" s="503"/>
      <c r="M665" s="503"/>
      <c r="N665" s="503"/>
      <c r="O665" s="503"/>
      <c r="P665" s="503"/>
      <c r="Q665" s="503"/>
      <c r="R665" s="503"/>
      <c r="S665" s="503"/>
      <c r="T665" s="503"/>
      <c r="U665" s="503"/>
      <c r="V665" s="503"/>
      <c r="W665" s="503"/>
      <c r="X665" s="503"/>
      <c r="Y665" s="503"/>
      <c r="Z665" s="503"/>
    </row>
    <row r="666" ht="12.75" customHeight="1">
      <c r="A666" s="503"/>
      <c r="B666" s="503"/>
      <c r="C666" s="503"/>
      <c r="D666" s="503"/>
      <c r="E666" s="503"/>
      <c r="F666" s="503"/>
      <c r="G666" s="503"/>
      <c r="H666" s="503"/>
      <c r="I666" s="503"/>
      <c r="J666" s="503"/>
      <c r="K666" s="503"/>
      <c r="L666" s="503"/>
      <c r="M666" s="503"/>
      <c r="N666" s="503"/>
      <c r="O666" s="503"/>
      <c r="P666" s="503"/>
      <c r="Q666" s="503"/>
      <c r="R666" s="503"/>
      <c r="S666" s="503"/>
      <c r="T666" s="503"/>
      <c r="U666" s="503"/>
      <c r="V666" s="503"/>
      <c r="W666" s="503"/>
      <c r="X666" s="503"/>
      <c r="Y666" s="503"/>
      <c r="Z666" s="503"/>
    </row>
    <row r="667" ht="12.75" customHeight="1">
      <c r="A667" s="503"/>
      <c r="B667" s="503"/>
      <c r="C667" s="503"/>
      <c r="D667" s="503"/>
      <c r="E667" s="503"/>
      <c r="F667" s="503"/>
      <c r="G667" s="503"/>
      <c r="H667" s="503"/>
      <c r="I667" s="503"/>
      <c r="J667" s="503"/>
      <c r="K667" s="503"/>
      <c r="L667" s="503"/>
      <c r="M667" s="503"/>
      <c r="N667" s="503"/>
      <c r="O667" s="503"/>
      <c r="P667" s="503"/>
      <c r="Q667" s="503"/>
      <c r="R667" s="503"/>
      <c r="S667" s="503"/>
      <c r="T667" s="503"/>
      <c r="U667" s="503"/>
      <c r="V667" s="503"/>
      <c r="W667" s="503"/>
      <c r="X667" s="503"/>
      <c r="Y667" s="503"/>
      <c r="Z667" s="503"/>
    </row>
    <row r="668" ht="12.75" customHeight="1">
      <c r="A668" s="503"/>
      <c r="B668" s="503"/>
      <c r="C668" s="503"/>
      <c r="D668" s="503"/>
      <c r="E668" s="503"/>
      <c r="F668" s="503"/>
      <c r="G668" s="503"/>
      <c r="H668" s="503"/>
      <c r="I668" s="503"/>
      <c r="J668" s="503"/>
      <c r="K668" s="503"/>
      <c r="L668" s="503"/>
      <c r="M668" s="503"/>
      <c r="N668" s="503"/>
      <c r="O668" s="503"/>
      <c r="P668" s="503"/>
      <c r="Q668" s="503"/>
      <c r="R668" s="503"/>
      <c r="S668" s="503"/>
      <c r="T668" s="503"/>
      <c r="U668" s="503"/>
      <c r="V668" s="503"/>
      <c r="W668" s="503"/>
      <c r="X668" s="503"/>
      <c r="Y668" s="503"/>
      <c r="Z668" s="503"/>
    </row>
    <row r="669" ht="12.75" customHeight="1">
      <c r="A669" s="503"/>
      <c r="B669" s="503"/>
      <c r="C669" s="503"/>
      <c r="D669" s="503"/>
      <c r="E669" s="503"/>
      <c r="F669" s="503"/>
      <c r="G669" s="503"/>
      <c r="H669" s="503"/>
      <c r="I669" s="503"/>
      <c r="J669" s="503"/>
      <c r="K669" s="503"/>
      <c r="L669" s="503"/>
      <c r="M669" s="503"/>
      <c r="N669" s="503"/>
      <c r="O669" s="503"/>
      <c r="P669" s="503"/>
      <c r="Q669" s="503"/>
      <c r="R669" s="503"/>
      <c r="S669" s="503"/>
      <c r="T669" s="503"/>
      <c r="U669" s="503"/>
      <c r="V669" s="503"/>
      <c r="W669" s="503"/>
      <c r="X669" s="503"/>
      <c r="Y669" s="503"/>
      <c r="Z669" s="503"/>
    </row>
    <row r="670" ht="12.75" customHeight="1">
      <c r="A670" s="503"/>
      <c r="B670" s="503"/>
      <c r="C670" s="503"/>
      <c r="D670" s="503"/>
      <c r="E670" s="503"/>
      <c r="F670" s="503"/>
      <c r="G670" s="503"/>
      <c r="H670" s="503"/>
      <c r="I670" s="503"/>
      <c r="J670" s="503"/>
      <c r="K670" s="503"/>
      <c r="L670" s="503"/>
      <c r="M670" s="503"/>
      <c r="N670" s="503"/>
      <c r="O670" s="503"/>
      <c r="P670" s="503"/>
      <c r="Q670" s="503"/>
      <c r="R670" s="503"/>
      <c r="S670" s="503"/>
      <c r="T670" s="503"/>
      <c r="U670" s="503"/>
      <c r="V670" s="503"/>
      <c r="W670" s="503"/>
      <c r="X670" s="503"/>
      <c r="Y670" s="503"/>
      <c r="Z670" s="503"/>
    </row>
    <row r="671" ht="12.75" customHeight="1">
      <c r="A671" s="503"/>
      <c r="B671" s="503"/>
      <c r="C671" s="503"/>
      <c r="D671" s="503"/>
      <c r="E671" s="503"/>
      <c r="F671" s="503"/>
      <c r="G671" s="503"/>
      <c r="H671" s="503"/>
      <c r="I671" s="503"/>
      <c r="J671" s="503"/>
      <c r="K671" s="503"/>
      <c r="L671" s="503"/>
      <c r="M671" s="503"/>
      <c r="N671" s="503"/>
      <c r="O671" s="503"/>
      <c r="P671" s="503"/>
      <c r="Q671" s="503"/>
      <c r="R671" s="503"/>
      <c r="S671" s="503"/>
      <c r="T671" s="503"/>
      <c r="U671" s="503"/>
      <c r="V671" s="503"/>
      <c r="W671" s="503"/>
      <c r="X671" s="503"/>
      <c r="Y671" s="503"/>
      <c r="Z671" s="503"/>
    </row>
    <row r="672" ht="12.75" customHeight="1">
      <c r="A672" s="503"/>
      <c r="B672" s="503"/>
      <c r="C672" s="503"/>
      <c r="D672" s="503"/>
      <c r="E672" s="503"/>
      <c r="F672" s="503"/>
      <c r="G672" s="503"/>
      <c r="H672" s="503"/>
      <c r="I672" s="503"/>
      <c r="J672" s="503"/>
      <c r="K672" s="503"/>
      <c r="L672" s="503"/>
      <c r="M672" s="503"/>
      <c r="N672" s="503"/>
      <c r="O672" s="503"/>
      <c r="P672" s="503"/>
      <c r="Q672" s="503"/>
      <c r="R672" s="503"/>
      <c r="S672" s="503"/>
      <c r="T672" s="503"/>
      <c r="U672" s="503"/>
      <c r="V672" s="503"/>
      <c r="W672" s="503"/>
      <c r="X672" s="503"/>
      <c r="Y672" s="503"/>
      <c r="Z672" s="503"/>
    </row>
    <row r="673" ht="12.75" customHeight="1">
      <c r="A673" s="503"/>
      <c r="B673" s="503"/>
      <c r="C673" s="503"/>
      <c r="D673" s="503"/>
      <c r="E673" s="503"/>
      <c r="F673" s="503"/>
      <c r="G673" s="503"/>
      <c r="H673" s="503"/>
      <c r="I673" s="503"/>
      <c r="J673" s="503"/>
      <c r="K673" s="503"/>
      <c r="L673" s="503"/>
      <c r="M673" s="503"/>
      <c r="N673" s="503"/>
      <c r="O673" s="503"/>
      <c r="P673" s="503"/>
      <c r="Q673" s="503"/>
      <c r="R673" s="503"/>
      <c r="S673" s="503"/>
      <c r="T673" s="503"/>
      <c r="U673" s="503"/>
      <c r="V673" s="503"/>
      <c r="W673" s="503"/>
      <c r="X673" s="503"/>
      <c r="Y673" s="503"/>
      <c r="Z673" s="503"/>
    </row>
    <row r="674" ht="12.75" customHeight="1">
      <c r="A674" s="503"/>
      <c r="B674" s="503"/>
      <c r="C674" s="503"/>
      <c r="D674" s="503"/>
      <c r="E674" s="503"/>
      <c r="F674" s="503"/>
      <c r="G674" s="503"/>
      <c r="H674" s="503"/>
      <c r="I674" s="503"/>
      <c r="J674" s="503"/>
      <c r="K674" s="503"/>
      <c r="L674" s="503"/>
      <c r="M674" s="503"/>
      <c r="N674" s="503"/>
      <c r="O674" s="503"/>
      <c r="P674" s="503"/>
      <c r="Q674" s="503"/>
      <c r="R674" s="503"/>
      <c r="S674" s="503"/>
      <c r="T674" s="503"/>
      <c r="U674" s="503"/>
      <c r="V674" s="503"/>
      <c r="W674" s="503"/>
      <c r="X674" s="503"/>
      <c r="Y674" s="503"/>
      <c r="Z674" s="503"/>
    </row>
    <row r="675" ht="12.75" customHeight="1">
      <c r="A675" s="503"/>
      <c r="B675" s="503"/>
      <c r="C675" s="503"/>
      <c r="D675" s="503"/>
      <c r="E675" s="503"/>
      <c r="F675" s="503"/>
      <c r="G675" s="503"/>
      <c r="H675" s="503"/>
      <c r="I675" s="503"/>
      <c r="J675" s="503"/>
      <c r="K675" s="503"/>
      <c r="L675" s="503"/>
      <c r="M675" s="503"/>
      <c r="N675" s="503"/>
      <c r="O675" s="503"/>
      <c r="P675" s="503"/>
      <c r="Q675" s="503"/>
      <c r="R675" s="503"/>
      <c r="S675" s="503"/>
      <c r="T675" s="503"/>
      <c r="U675" s="503"/>
      <c r="V675" s="503"/>
      <c r="W675" s="503"/>
      <c r="X675" s="503"/>
      <c r="Y675" s="503"/>
      <c r="Z675" s="503"/>
    </row>
    <row r="676" ht="12.75" customHeight="1">
      <c r="A676" s="503"/>
      <c r="B676" s="503"/>
      <c r="C676" s="503"/>
      <c r="D676" s="503"/>
      <c r="E676" s="503"/>
      <c r="F676" s="503"/>
      <c r="G676" s="503"/>
      <c r="H676" s="503"/>
      <c r="I676" s="503"/>
      <c r="J676" s="503"/>
      <c r="K676" s="503"/>
      <c r="L676" s="503"/>
      <c r="M676" s="503"/>
      <c r="N676" s="503"/>
      <c r="O676" s="503"/>
      <c r="P676" s="503"/>
      <c r="Q676" s="503"/>
      <c r="R676" s="503"/>
      <c r="S676" s="503"/>
      <c r="T676" s="503"/>
      <c r="U676" s="503"/>
      <c r="V676" s="503"/>
      <c r="W676" s="503"/>
      <c r="X676" s="503"/>
      <c r="Y676" s="503"/>
      <c r="Z676" s="503"/>
    </row>
    <row r="677" ht="12.75" customHeight="1">
      <c r="A677" s="503"/>
      <c r="B677" s="503"/>
      <c r="C677" s="503"/>
      <c r="D677" s="503"/>
      <c r="E677" s="503"/>
      <c r="F677" s="503"/>
      <c r="G677" s="503"/>
      <c r="H677" s="503"/>
      <c r="I677" s="503"/>
      <c r="J677" s="503"/>
      <c r="K677" s="503"/>
      <c r="L677" s="503"/>
      <c r="M677" s="503"/>
      <c r="N677" s="503"/>
      <c r="O677" s="503"/>
      <c r="P677" s="503"/>
      <c r="Q677" s="503"/>
      <c r="R677" s="503"/>
      <c r="S677" s="503"/>
      <c r="T677" s="503"/>
      <c r="U677" s="503"/>
      <c r="V677" s="503"/>
      <c r="W677" s="503"/>
      <c r="X677" s="503"/>
      <c r="Y677" s="503"/>
      <c r="Z677" s="503"/>
    </row>
    <row r="678" ht="12.75" customHeight="1">
      <c r="A678" s="503"/>
      <c r="B678" s="503"/>
      <c r="C678" s="503"/>
      <c r="D678" s="503"/>
      <c r="E678" s="503"/>
      <c r="F678" s="503"/>
      <c r="G678" s="503"/>
      <c r="H678" s="503"/>
      <c r="I678" s="503"/>
      <c r="J678" s="503"/>
      <c r="K678" s="503"/>
      <c r="L678" s="503"/>
      <c r="M678" s="503"/>
      <c r="N678" s="503"/>
      <c r="O678" s="503"/>
      <c r="P678" s="503"/>
      <c r="Q678" s="503"/>
      <c r="R678" s="503"/>
      <c r="S678" s="503"/>
      <c r="T678" s="503"/>
      <c r="U678" s="503"/>
      <c r="V678" s="503"/>
      <c r="W678" s="503"/>
      <c r="X678" s="503"/>
      <c r="Y678" s="503"/>
      <c r="Z678" s="503"/>
    </row>
    <row r="679" ht="12.75" customHeight="1">
      <c r="A679" s="503"/>
      <c r="B679" s="503"/>
      <c r="C679" s="503"/>
      <c r="D679" s="503"/>
      <c r="E679" s="503"/>
      <c r="F679" s="503"/>
      <c r="G679" s="503"/>
      <c r="H679" s="503"/>
      <c r="I679" s="503"/>
      <c r="J679" s="503"/>
      <c r="K679" s="503"/>
      <c r="L679" s="503"/>
      <c r="M679" s="503"/>
      <c r="N679" s="503"/>
      <c r="O679" s="503"/>
      <c r="P679" s="503"/>
      <c r="Q679" s="503"/>
      <c r="R679" s="503"/>
      <c r="S679" s="503"/>
      <c r="T679" s="503"/>
      <c r="U679" s="503"/>
      <c r="V679" s="503"/>
      <c r="W679" s="503"/>
      <c r="X679" s="503"/>
      <c r="Y679" s="503"/>
      <c r="Z679" s="503"/>
    </row>
    <row r="680" ht="12.75" customHeight="1">
      <c r="A680" s="503"/>
      <c r="B680" s="503"/>
      <c r="C680" s="503"/>
      <c r="D680" s="503"/>
      <c r="E680" s="503"/>
      <c r="F680" s="503"/>
      <c r="G680" s="503"/>
      <c r="H680" s="503"/>
      <c r="I680" s="503"/>
      <c r="J680" s="503"/>
      <c r="K680" s="503"/>
      <c r="L680" s="503"/>
      <c r="M680" s="503"/>
      <c r="N680" s="503"/>
      <c r="O680" s="503"/>
      <c r="P680" s="503"/>
      <c r="Q680" s="503"/>
      <c r="R680" s="503"/>
      <c r="S680" s="503"/>
      <c r="T680" s="503"/>
      <c r="U680" s="503"/>
      <c r="V680" s="503"/>
      <c r="W680" s="503"/>
      <c r="X680" s="503"/>
      <c r="Y680" s="503"/>
      <c r="Z680" s="503"/>
    </row>
    <row r="681" ht="12.75" customHeight="1">
      <c r="A681" s="503"/>
      <c r="B681" s="503"/>
      <c r="C681" s="503"/>
      <c r="D681" s="503"/>
      <c r="E681" s="503"/>
      <c r="F681" s="503"/>
      <c r="G681" s="503"/>
      <c r="H681" s="503"/>
      <c r="I681" s="503"/>
      <c r="J681" s="503"/>
      <c r="K681" s="503"/>
      <c r="L681" s="503"/>
      <c r="M681" s="503"/>
      <c r="N681" s="503"/>
      <c r="O681" s="503"/>
      <c r="P681" s="503"/>
      <c r="Q681" s="503"/>
      <c r="R681" s="503"/>
      <c r="S681" s="503"/>
      <c r="T681" s="503"/>
      <c r="U681" s="503"/>
      <c r="V681" s="503"/>
      <c r="W681" s="503"/>
      <c r="X681" s="503"/>
      <c r="Y681" s="503"/>
      <c r="Z681" s="503"/>
    </row>
    <row r="682" ht="12.75" customHeight="1">
      <c r="A682" s="503"/>
      <c r="B682" s="503"/>
      <c r="C682" s="503"/>
      <c r="D682" s="503"/>
      <c r="E682" s="503"/>
      <c r="F682" s="503"/>
      <c r="G682" s="503"/>
      <c r="H682" s="503"/>
      <c r="I682" s="503"/>
      <c r="J682" s="503"/>
      <c r="K682" s="503"/>
      <c r="L682" s="503"/>
      <c r="M682" s="503"/>
      <c r="N682" s="503"/>
      <c r="O682" s="503"/>
      <c r="P682" s="503"/>
      <c r="Q682" s="503"/>
      <c r="R682" s="503"/>
      <c r="S682" s="503"/>
      <c r="T682" s="503"/>
      <c r="U682" s="503"/>
      <c r="V682" s="503"/>
      <c r="W682" s="503"/>
      <c r="X682" s="503"/>
      <c r="Y682" s="503"/>
      <c r="Z682" s="503"/>
    </row>
    <row r="683" ht="12.75" customHeight="1">
      <c r="A683" s="503"/>
      <c r="B683" s="503"/>
      <c r="C683" s="503"/>
      <c r="D683" s="503"/>
      <c r="E683" s="503"/>
      <c r="F683" s="503"/>
      <c r="G683" s="503"/>
      <c r="H683" s="503"/>
      <c r="I683" s="503"/>
      <c r="J683" s="503"/>
      <c r="K683" s="503"/>
      <c r="L683" s="503"/>
      <c r="M683" s="503"/>
      <c r="N683" s="503"/>
      <c r="O683" s="503"/>
      <c r="P683" s="503"/>
      <c r="Q683" s="503"/>
      <c r="R683" s="503"/>
      <c r="S683" s="503"/>
      <c r="T683" s="503"/>
      <c r="U683" s="503"/>
      <c r="V683" s="503"/>
      <c r="W683" s="503"/>
      <c r="X683" s="503"/>
      <c r="Y683" s="503"/>
      <c r="Z683" s="503"/>
    </row>
    <row r="684" ht="12.75" customHeight="1">
      <c r="A684" s="503"/>
      <c r="B684" s="503"/>
      <c r="C684" s="503"/>
      <c r="D684" s="503"/>
      <c r="E684" s="503"/>
      <c r="F684" s="503"/>
      <c r="G684" s="503"/>
      <c r="H684" s="503"/>
      <c r="I684" s="503"/>
      <c r="J684" s="503"/>
      <c r="K684" s="503"/>
      <c r="L684" s="503"/>
      <c r="M684" s="503"/>
      <c r="N684" s="503"/>
      <c r="O684" s="503"/>
      <c r="P684" s="503"/>
      <c r="Q684" s="503"/>
      <c r="R684" s="503"/>
      <c r="S684" s="503"/>
      <c r="T684" s="503"/>
      <c r="U684" s="503"/>
      <c r="V684" s="503"/>
      <c r="W684" s="503"/>
      <c r="X684" s="503"/>
      <c r="Y684" s="503"/>
      <c r="Z684" s="503"/>
    </row>
    <row r="685" ht="12.75" customHeight="1">
      <c r="A685" s="503"/>
      <c r="B685" s="503"/>
      <c r="C685" s="503"/>
      <c r="D685" s="503"/>
      <c r="E685" s="503"/>
      <c r="F685" s="503"/>
      <c r="G685" s="503"/>
      <c r="H685" s="503"/>
      <c r="I685" s="503"/>
      <c r="J685" s="503"/>
      <c r="K685" s="503"/>
      <c r="L685" s="503"/>
      <c r="M685" s="503"/>
      <c r="N685" s="503"/>
      <c r="O685" s="503"/>
      <c r="P685" s="503"/>
      <c r="Q685" s="503"/>
      <c r="R685" s="503"/>
      <c r="S685" s="503"/>
      <c r="T685" s="503"/>
      <c r="U685" s="503"/>
      <c r="V685" s="503"/>
      <c r="W685" s="503"/>
      <c r="X685" s="503"/>
      <c r="Y685" s="503"/>
      <c r="Z685" s="503"/>
    </row>
    <row r="686" ht="12.75" customHeight="1">
      <c r="A686" s="503"/>
      <c r="B686" s="503"/>
      <c r="C686" s="503"/>
      <c r="D686" s="503"/>
      <c r="E686" s="503"/>
      <c r="F686" s="503"/>
      <c r="G686" s="503"/>
      <c r="H686" s="503"/>
      <c r="I686" s="503"/>
      <c r="J686" s="503"/>
      <c r="K686" s="503"/>
      <c r="L686" s="503"/>
      <c r="M686" s="503"/>
      <c r="N686" s="503"/>
      <c r="O686" s="503"/>
      <c r="P686" s="503"/>
      <c r="Q686" s="503"/>
      <c r="R686" s="503"/>
      <c r="S686" s="503"/>
      <c r="T686" s="503"/>
      <c r="U686" s="503"/>
      <c r="V686" s="503"/>
      <c r="W686" s="503"/>
      <c r="X686" s="503"/>
      <c r="Y686" s="503"/>
      <c r="Z686" s="503"/>
    </row>
    <row r="687" ht="12.75" customHeight="1">
      <c r="A687" s="503"/>
      <c r="B687" s="503"/>
      <c r="C687" s="503"/>
      <c r="D687" s="503"/>
      <c r="E687" s="503"/>
      <c r="F687" s="503"/>
      <c r="G687" s="503"/>
      <c r="H687" s="503"/>
      <c r="I687" s="503"/>
      <c r="J687" s="503"/>
      <c r="K687" s="503"/>
      <c r="L687" s="503"/>
      <c r="M687" s="503"/>
      <c r="N687" s="503"/>
      <c r="O687" s="503"/>
      <c r="P687" s="503"/>
      <c r="Q687" s="503"/>
      <c r="R687" s="503"/>
      <c r="S687" s="503"/>
      <c r="T687" s="503"/>
      <c r="U687" s="503"/>
      <c r="V687" s="503"/>
      <c r="W687" s="503"/>
      <c r="X687" s="503"/>
      <c r="Y687" s="503"/>
      <c r="Z687" s="503"/>
    </row>
    <row r="688" ht="12.75" customHeight="1">
      <c r="A688" s="503"/>
      <c r="B688" s="503"/>
      <c r="C688" s="503"/>
      <c r="D688" s="503"/>
      <c r="E688" s="503"/>
      <c r="F688" s="503"/>
      <c r="G688" s="503"/>
      <c r="H688" s="503"/>
      <c r="I688" s="503"/>
      <c r="J688" s="503"/>
      <c r="K688" s="503"/>
      <c r="L688" s="503"/>
      <c r="M688" s="503"/>
      <c r="N688" s="503"/>
      <c r="O688" s="503"/>
      <c r="P688" s="503"/>
      <c r="Q688" s="503"/>
      <c r="R688" s="503"/>
      <c r="S688" s="503"/>
      <c r="T688" s="503"/>
      <c r="U688" s="503"/>
      <c r="V688" s="503"/>
      <c r="W688" s="503"/>
      <c r="X688" s="503"/>
      <c r="Y688" s="503"/>
      <c r="Z688" s="503"/>
    </row>
    <row r="689" ht="12.75" customHeight="1">
      <c r="A689" s="503"/>
      <c r="B689" s="503"/>
      <c r="C689" s="503"/>
      <c r="D689" s="503"/>
      <c r="E689" s="503"/>
      <c r="F689" s="503"/>
      <c r="G689" s="503"/>
      <c r="H689" s="503"/>
      <c r="I689" s="503"/>
      <c r="J689" s="503"/>
      <c r="K689" s="503"/>
      <c r="L689" s="503"/>
      <c r="M689" s="503"/>
      <c r="N689" s="503"/>
      <c r="O689" s="503"/>
      <c r="P689" s="503"/>
      <c r="Q689" s="503"/>
      <c r="R689" s="503"/>
      <c r="S689" s="503"/>
      <c r="T689" s="503"/>
      <c r="U689" s="503"/>
      <c r="V689" s="503"/>
      <c r="W689" s="503"/>
      <c r="X689" s="503"/>
      <c r="Y689" s="503"/>
      <c r="Z689" s="503"/>
    </row>
    <row r="690" ht="12.75" customHeight="1">
      <c r="A690" s="503"/>
      <c r="B690" s="503"/>
      <c r="C690" s="503"/>
      <c r="D690" s="503"/>
      <c r="E690" s="503"/>
      <c r="F690" s="503"/>
      <c r="G690" s="503"/>
      <c r="H690" s="503"/>
      <c r="I690" s="503"/>
      <c r="J690" s="503"/>
      <c r="K690" s="503"/>
      <c r="L690" s="503"/>
      <c r="M690" s="503"/>
      <c r="N690" s="503"/>
      <c r="O690" s="503"/>
      <c r="P690" s="503"/>
      <c r="Q690" s="503"/>
      <c r="R690" s="503"/>
      <c r="S690" s="503"/>
      <c r="T690" s="503"/>
      <c r="U690" s="503"/>
      <c r="V690" s="503"/>
      <c r="W690" s="503"/>
      <c r="X690" s="503"/>
      <c r="Y690" s="503"/>
      <c r="Z690" s="503"/>
    </row>
    <row r="691" ht="12.75" customHeight="1">
      <c r="A691" s="503"/>
      <c r="B691" s="503"/>
      <c r="C691" s="503"/>
      <c r="D691" s="503"/>
      <c r="E691" s="503"/>
      <c r="F691" s="503"/>
      <c r="G691" s="503"/>
      <c r="H691" s="503"/>
      <c r="I691" s="503"/>
      <c r="J691" s="503"/>
      <c r="K691" s="503"/>
      <c r="L691" s="503"/>
      <c r="M691" s="503"/>
      <c r="N691" s="503"/>
      <c r="O691" s="503"/>
      <c r="P691" s="503"/>
      <c r="Q691" s="503"/>
      <c r="R691" s="503"/>
      <c r="S691" s="503"/>
      <c r="T691" s="503"/>
      <c r="U691" s="503"/>
      <c r="V691" s="503"/>
      <c r="W691" s="503"/>
      <c r="X691" s="503"/>
      <c r="Y691" s="503"/>
      <c r="Z691" s="503"/>
    </row>
    <row r="692" ht="12.75" customHeight="1">
      <c r="A692" s="503"/>
      <c r="B692" s="503"/>
      <c r="C692" s="503"/>
      <c r="D692" s="503"/>
      <c r="E692" s="503"/>
      <c r="F692" s="503"/>
      <c r="G692" s="503"/>
      <c r="H692" s="503"/>
      <c r="I692" s="503"/>
      <c r="J692" s="503"/>
      <c r="K692" s="503"/>
      <c r="L692" s="503"/>
      <c r="M692" s="503"/>
      <c r="N692" s="503"/>
      <c r="O692" s="503"/>
      <c r="P692" s="503"/>
      <c r="Q692" s="503"/>
      <c r="R692" s="503"/>
      <c r="S692" s="503"/>
      <c r="T692" s="503"/>
      <c r="U692" s="503"/>
      <c r="V692" s="503"/>
      <c r="W692" s="503"/>
      <c r="X692" s="503"/>
      <c r="Y692" s="503"/>
      <c r="Z692" s="503"/>
    </row>
    <row r="693" ht="12.75" customHeight="1">
      <c r="A693" s="503"/>
      <c r="B693" s="503"/>
      <c r="C693" s="503"/>
      <c r="D693" s="503"/>
      <c r="E693" s="503"/>
      <c r="F693" s="503"/>
      <c r="G693" s="503"/>
      <c r="H693" s="503"/>
      <c r="I693" s="503"/>
      <c r="J693" s="503"/>
      <c r="K693" s="503"/>
      <c r="L693" s="503"/>
      <c r="M693" s="503"/>
      <c r="N693" s="503"/>
      <c r="O693" s="503"/>
      <c r="P693" s="503"/>
      <c r="Q693" s="503"/>
      <c r="R693" s="503"/>
      <c r="S693" s="503"/>
      <c r="T693" s="503"/>
      <c r="U693" s="503"/>
      <c r="V693" s="503"/>
      <c r="W693" s="503"/>
      <c r="X693" s="503"/>
      <c r="Y693" s="503"/>
      <c r="Z693" s="503"/>
    </row>
    <row r="694" ht="12.75" customHeight="1">
      <c r="A694" s="503"/>
      <c r="B694" s="503"/>
      <c r="C694" s="503"/>
      <c r="D694" s="503"/>
      <c r="E694" s="503"/>
      <c r="F694" s="503"/>
      <c r="G694" s="503"/>
      <c r="H694" s="503"/>
      <c r="I694" s="503"/>
      <c r="J694" s="503"/>
      <c r="K694" s="503"/>
      <c r="L694" s="503"/>
      <c r="M694" s="503"/>
      <c r="N694" s="503"/>
      <c r="O694" s="503"/>
      <c r="P694" s="503"/>
      <c r="Q694" s="503"/>
      <c r="R694" s="503"/>
      <c r="S694" s="503"/>
      <c r="T694" s="503"/>
      <c r="U694" s="503"/>
      <c r="V694" s="503"/>
      <c r="W694" s="503"/>
      <c r="X694" s="503"/>
      <c r="Y694" s="503"/>
      <c r="Z694" s="503"/>
    </row>
    <row r="695" ht="12.75" customHeight="1">
      <c r="A695" s="503"/>
      <c r="B695" s="503"/>
      <c r="C695" s="503"/>
      <c r="D695" s="503"/>
      <c r="E695" s="503"/>
      <c r="F695" s="503"/>
      <c r="G695" s="503"/>
      <c r="H695" s="503"/>
      <c r="I695" s="503"/>
      <c r="J695" s="503"/>
      <c r="K695" s="503"/>
      <c r="L695" s="503"/>
      <c r="M695" s="503"/>
      <c r="N695" s="503"/>
      <c r="O695" s="503"/>
      <c r="P695" s="503"/>
      <c r="Q695" s="503"/>
      <c r="R695" s="503"/>
      <c r="S695" s="503"/>
      <c r="T695" s="503"/>
      <c r="U695" s="503"/>
      <c r="V695" s="503"/>
      <c r="W695" s="503"/>
      <c r="X695" s="503"/>
      <c r="Y695" s="503"/>
      <c r="Z695" s="503"/>
    </row>
    <row r="696" ht="12.75" customHeight="1">
      <c r="A696" s="503"/>
      <c r="B696" s="503"/>
      <c r="C696" s="503"/>
      <c r="D696" s="503"/>
      <c r="E696" s="503"/>
      <c r="F696" s="503"/>
      <c r="G696" s="503"/>
      <c r="H696" s="503"/>
      <c r="I696" s="503"/>
      <c r="J696" s="503"/>
      <c r="K696" s="503"/>
      <c r="L696" s="503"/>
      <c r="M696" s="503"/>
      <c r="N696" s="503"/>
      <c r="O696" s="503"/>
      <c r="P696" s="503"/>
      <c r="Q696" s="503"/>
      <c r="R696" s="503"/>
      <c r="S696" s="503"/>
      <c r="T696" s="503"/>
      <c r="U696" s="503"/>
      <c r="V696" s="503"/>
      <c r="W696" s="503"/>
      <c r="X696" s="503"/>
      <c r="Y696" s="503"/>
      <c r="Z696" s="503"/>
    </row>
    <row r="697" ht="12.75" customHeight="1">
      <c r="A697" s="503"/>
      <c r="B697" s="503"/>
      <c r="C697" s="503"/>
      <c r="D697" s="503"/>
      <c r="E697" s="503"/>
      <c r="F697" s="503"/>
      <c r="G697" s="503"/>
      <c r="H697" s="503"/>
      <c r="I697" s="503"/>
      <c r="J697" s="503"/>
      <c r="K697" s="503"/>
      <c r="L697" s="503"/>
      <c r="M697" s="503"/>
      <c r="N697" s="503"/>
      <c r="O697" s="503"/>
      <c r="P697" s="503"/>
      <c r="Q697" s="503"/>
      <c r="R697" s="503"/>
      <c r="S697" s="503"/>
      <c r="T697" s="503"/>
      <c r="U697" s="503"/>
      <c r="V697" s="503"/>
      <c r="W697" s="503"/>
      <c r="X697" s="503"/>
      <c r="Y697" s="503"/>
      <c r="Z697" s="503"/>
    </row>
    <row r="698" ht="12.75" customHeight="1">
      <c r="A698" s="503"/>
      <c r="B698" s="503"/>
      <c r="C698" s="503"/>
      <c r="D698" s="503"/>
      <c r="E698" s="503"/>
      <c r="F698" s="503"/>
      <c r="G698" s="503"/>
      <c r="H698" s="503"/>
      <c r="I698" s="503"/>
      <c r="J698" s="503"/>
      <c r="K698" s="503"/>
      <c r="L698" s="503"/>
      <c r="M698" s="503"/>
      <c r="N698" s="503"/>
      <c r="O698" s="503"/>
      <c r="P698" s="503"/>
      <c r="Q698" s="503"/>
      <c r="R698" s="503"/>
      <c r="S698" s="503"/>
      <c r="T698" s="503"/>
      <c r="U698" s="503"/>
      <c r="V698" s="503"/>
      <c r="W698" s="503"/>
      <c r="X698" s="503"/>
      <c r="Y698" s="503"/>
      <c r="Z698" s="503"/>
    </row>
    <row r="699" ht="12.75" customHeight="1">
      <c r="A699" s="503"/>
      <c r="B699" s="503"/>
      <c r="C699" s="503"/>
      <c r="D699" s="503"/>
      <c r="E699" s="503"/>
      <c r="F699" s="503"/>
      <c r="G699" s="503"/>
      <c r="H699" s="503"/>
      <c r="I699" s="503"/>
      <c r="J699" s="503"/>
      <c r="K699" s="503"/>
      <c r="L699" s="503"/>
      <c r="M699" s="503"/>
      <c r="N699" s="503"/>
      <c r="O699" s="503"/>
      <c r="P699" s="503"/>
      <c r="Q699" s="503"/>
      <c r="R699" s="503"/>
      <c r="S699" s="503"/>
      <c r="T699" s="503"/>
      <c r="U699" s="503"/>
      <c r="V699" s="503"/>
      <c r="W699" s="503"/>
      <c r="X699" s="503"/>
      <c r="Y699" s="503"/>
      <c r="Z699" s="503"/>
    </row>
    <row r="700" ht="12.75" customHeight="1">
      <c r="A700" s="503"/>
      <c r="B700" s="503"/>
      <c r="C700" s="503"/>
      <c r="D700" s="503"/>
      <c r="E700" s="503"/>
      <c r="F700" s="503"/>
      <c r="G700" s="503"/>
      <c r="H700" s="503"/>
      <c r="I700" s="503"/>
      <c r="J700" s="503"/>
      <c r="K700" s="503"/>
      <c r="L700" s="503"/>
      <c r="M700" s="503"/>
      <c r="N700" s="503"/>
      <c r="O700" s="503"/>
      <c r="P700" s="503"/>
      <c r="Q700" s="503"/>
      <c r="R700" s="503"/>
      <c r="S700" s="503"/>
      <c r="T700" s="503"/>
      <c r="U700" s="503"/>
      <c r="V700" s="503"/>
      <c r="W700" s="503"/>
      <c r="X700" s="503"/>
      <c r="Y700" s="503"/>
      <c r="Z700" s="503"/>
    </row>
    <row r="701" ht="12.75" customHeight="1">
      <c r="A701" s="503"/>
      <c r="B701" s="503"/>
      <c r="C701" s="503"/>
      <c r="D701" s="503"/>
      <c r="E701" s="503"/>
      <c r="F701" s="503"/>
      <c r="G701" s="503"/>
      <c r="H701" s="503"/>
      <c r="I701" s="503"/>
      <c r="J701" s="503"/>
      <c r="K701" s="503"/>
      <c r="L701" s="503"/>
      <c r="M701" s="503"/>
      <c r="N701" s="503"/>
      <c r="O701" s="503"/>
      <c r="P701" s="503"/>
      <c r="Q701" s="503"/>
      <c r="R701" s="503"/>
      <c r="S701" s="503"/>
      <c r="T701" s="503"/>
      <c r="U701" s="503"/>
      <c r="V701" s="503"/>
      <c r="W701" s="503"/>
      <c r="X701" s="503"/>
      <c r="Y701" s="503"/>
      <c r="Z701" s="503"/>
    </row>
    <row r="702" ht="12.75" customHeight="1">
      <c r="A702" s="503"/>
      <c r="B702" s="503"/>
      <c r="C702" s="503"/>
      <c r="D702" s="503"/>
      <c r="E702" s="503"/>
      <c r="F702" s="503"/>
      <c r="G702" s="503"/>
      <c r="H702" s="503"/>
      <c r="I702" s="503"/>
      <c r="J702" s="503"/>
      <c r="K702" s="503"/>
      <c r="L702" s="503"/>
      <c r="M702" s="503"/>
      <c r="N702" s="503"/>
      <c r="O702" s="503"/>
      <c r="P702" s="503"/>
      <c r="Q702" s="503"/>
      <c r="R702" s="503"/>
      <c r="S702" s="503"/>
      <c r="T702" s="503"/>
      <c r="U702" s="503"/>
      <c r="V702" s="503"/>
      <c r="W702" s="503"/>
      <c r="X702" s="503"/>
      <c r="Y702" s="503"/>
      <c r="Z702" s="503"/>
    </row>
    <row r="703" ht="12.75" customHeight="1">
      <c r="A703" s="503"/>
      <c r="B703" s="503"/>
      <c r="C703" s="503"/>
      <c r="D703" s="503"/>
      <c r="E703" s="503"/>
      <c r="F703" s="503"/>
      <c r="G703" s="503"/>
      <c r="H703" s="503"/>
      <c r="I703" s="503"/>
      <c r="J703" s="503"/>
      <c r="K703" s="503"/>
      <c r="L703" s="503"/>
      <c r="M703" s="503"/>
      <c r="N703" s="503"/>
      <c r="O703" s="503"/>
      <c r="P703" s="503"/>
      <c r="Q703" s="503"/>
      <c r="R703" s="503"/>
      <c r="S703" s="503"/>
      <c r="T703" s="503"/>
      <c r="U703" s="503"/>
      <c r="V703" s="503"/>
      <c r="W703" s="503"/>
      <c r="X703" s="503"/>
      <c r="Y703" s="503"/>
      <c r="Z703" s="503"/>
    </row>
    <row r="704" ht="12.75" customHeight="1">
      <c r="A704" s="503"/>
      <c r="B704" s="503"/>
      <c r="C704" s="503"/>
      <c r="D704" s="503"/>
      <c r="E704" s="503"/>
      <c r="F704" s="503"/>
      <c r="G704" s="503"/>
      <c r="H704" s="503"/>
      <c r="I704" s="503"/>
      <c r="J704" s="503"/>
      <c r="K704" s="503"/>
      <c r="L704" s="503"/>
      <c r="M704" s="503"/>
      <c r="N704" s="503"/>
      <c r="O704" s="503"/>
      <c r="P704" s="503"/>
      <c r="Q704" s="503"/>
      <c r="R704" s="503"/>
      <c r="S704" s="503"/>
      <c r="T704" s="503"/>
      <c r="U704" s="503"/>
      <c r="V704" s="503"/>
      <c r="W704" s="503"/>
      <c r="X704" s="503"/>
      <c r="Y704" s="503"/>
      <c r="Z704" s="503"/>
    </row>
    <row r="705" ht="12.75" customHeight="1">
      <c r="A705" s="503"/>
      <c r="B705" s="503"/>
      <c r="C705" s="503"/>
      <c r="D705" s="503"/>
      <c r="E705" s="503"/>
      <c r="F705" s="503"/>
      <c r="G705" s="503"/>
      <c r="H705" s="503"/>
      <c r="I705" s="503"/>
      <c r="J705" s="503"/>
      <c r="K705" s="503"/>
      <c r="L705" s="503"/>
      <c r="M705" s="503"/>
      <c r="N705" s="503"/>
      <c r="O705" s="503"/>
      <c r="P705" s="503"/>
      <c r="Q705" s="503"/>
      <c r="R705" s="503"/>
      <c r="S705" s="503"/>
      <c r="T705" s="503"/>
      <c r="U705" s="503"/>
      <c r="V705" s="503"/>
      <c r="W705" s="503"/>
      <c r="X705" s="503"/>
      <c r="Y705" s="503"/>
      <c r="Z705" s="503"/>
    </row>
    <row r="706" ht="12.75" customHeight="1">
      <c r="A706" s="503"/>
      <c r="B706" s="503"/>
      <c r="C706" s="503"/>
      <c r="D706" s="503"/>
      <c r="E706" s="503"/>
      <c r="F706" s="503"/>
      <c r="G706" s="503"/>
      <c r="H706" s="503"/>
      <c r="I706" s="503"/>
      <c r="J706" s="503"/>
      <c r="K706" s="503"/>
      <c r="L706" s="503"/>
      <c r="M706" s="503"/>
      <c r="N706" s="503"/>
      <c r="O706" s="503"/>
      <c r="P706" s="503"/>
      <c r="Q706" s="503"/>
      <c r="R706" s="503"/>
      <c r="S706" s="503"/>
      <c r="T706" s="503"/>
      <c r="U706" s="503"/>
      <c r="V706" s="503"/>
      <c r="W706" s="503"/>
      <c r="X706" s="503"/>
      <c r="Y706" s="503"/>
      <c r="Z706" s="503"/>
    </row>
    <row r="707" ht="12.75" customHeight="1">
      <c r="A707" s="503"/>
      <c r="B707" s="503"/>
      <c r="C707" s="503"/>
      <c r="D707" s="503"/>
      <c r="E707" s="503"/>
      <c r="F707" s="503"/>
      <c r="G707" s="503"/>
      <c r="H707" s="503"/>
      <c r="I707" s="503"/>
      <c r="J707" s="503"/>
      <c r="K707" s="503"/>
      <c r="L707" s="503"/>
      <c r="M707" s="503"/>
      <c r="N707" s="503"/>
      <c r="O707" s="503"/>
      <c r="P707" s="503"/>
      <c r="Q707" s="503"/>
      <c r="R707" s="503"/>
      <c r="S707" s="503"/>
      <c r="T707" s="503"/>
      <c r="U707" s="503"/>
      <c r="V707" s="503"/>
      <c r="W707" s="503"/>
      <c r="X707" s="503"/>
      <c r="Y707" s="503"/>
      <c r="Z707" s="503"/>
    </row>
    <row r="708" ht="12.75" customHeight="1">
      <c r="A708" s="503"/>
      <c r="B708" s="503"/>
      <c r="C708" s="503"/>
      <c r="D708" s="503"/>
      <c r="E708" s="503"/>
      <c r="F708" s="503"/>
      <c r="G708" s="503"/>
      <c r="H708" s="503"/>
      <c r="I708" s="503"/>
      <c r="J708" s="503"/>
      <c r="K708" s="503"/>
      <c r="L708" s="503"/>
      <c r="M708" s="503"/>
      <c r="N708" s="503"/>
      <c r="O708" s="503"/>
      <c r="P708" s="503"/>
      <c r="Q708" s="503"/>
      <c r="R708" s="503"/>
      <c r="S708" s="503"/>
      <c r="T708" s="503"/>
      <c r="U708" s="503"/>
      <c r="V708" s="503"/>
      <c r="W708" s="503"/>
      <c r="X708" s="503"/>
      <c r="Y708" s="503"/>
      <c r="Z708" s="503"/>
    </row>
    <row r="709" ht="12.75" customHeight="1">
      <c r="A709" s="503"/>
      <c r="B709" s="503"/>
      <c r="C709" s="503"/>
      <c r="D709" s="503"/>
      <c r="E709" s="503"/>
      <c r="F709" s="503"/>
      <c r="G709" s="503"/>
      <c r="H709" s="503"/>
      <c r="I709" s="503"/>
      <c r="J709" s="503"/>
      <c r="K709" s="503"/>
      <c r="L709" s="503"/>
      <c r="M709" s="503"/>
      <c r="N709" s="503"/>
      <c r="O709" s="503"/>
      <c r="P709" s="503"/>
      <c r="Q709" s="503"/>
      <c r="R709" s="503"/>
      <c r="S709" s="503"/>
      <c r="T709" s="503"/>
      <c r="U709" s="503"/>
      <c r="V709" s="503"/>
      <c r="W709" s="503"/>
      <c r="X709" s="503"/>
      <c r="Y709" s="503"/>
      <c r="Z709" s="503"/>
    </row>
    <row r="710" ht="12.75" customHeight="1">
      <c r="A710" s="503"/>
      <c r="B710" s="503"/>
      <c r="C710" s="503"/>
      <c r="D710" s="503"/>
      <c r="E710" s="503"/>
      <c r="F710" s="503"/>
      <c r="G710" s="503"/>
      <c r="H710" s="503"/>
      <c r="I710" s="503"/>
      <c r="J710" s="503"/>
      <c r="K710" s="503"/>
      <c r="L710" s="503"/>
      <c r="M710" s="503"/>
      <c r="N710" s="503"/>
      <c r="O710" s="503"/>
      <c r="P710" s="503"/>
      <c r="Q710" s="503"/>
      <c r="R710" s="503"/>
      <c r="S710" s="503"/>
      <c r="T710" s="503"/>
      <c r="U710" s="503"/>
      <c r="V710" s="503"/>
      <c r="W710" s="503"/>
      <c r="X710" s="503"/>
      <c r="Y710" s="503"/>
      <c r="Z710" s="503"/>
    </row>
    <row r="711" ht="12.75" customHeight="1">
      <c r="A711" s="503"/>
      <c r="B711" s="503"/>
      <c r="C711" s="503"/>
      <c r="D711" s="503"/>
      <c r="E711" s="503"/>
      <c r="F711" s="503"/>
      <c r="G711" s="503"/>
      <c r="H711" s="503"/>
      <c r="I711" s="503"/>
      <c r="J711" s="503"/>
      <c r="K711" s="503"/>
      <c r="L711" s="503"/>
      <c r="M711" s="503"/>
      <c r="N711" s="503"/>
      <c r="O711" s="503"/>
      <c r="P711" s="503"/>
      <c r="Q711" s="503"/>
      <c r="R711" s="503"/>
      <c r="S711" s="503"/>
      <c r="T711" s="503"/>
      <c r="U711" s="503"/>
      <c r="V711" s="503"/>
      <c r="W711" s="503"/>
      <c r="X711" s="503"/>
      <c r="Y711" s="503"/>
      <c r="Z711" s="503"/>
    </row>
    <row r="712" ht="12.75" customHeight="1">
      <c r="A712" s="503"/>
      <c r="B712" s="503"/>
      <c r="C712" s="503"/>
      <c r="D712" s="503"/>
      <c r="E712" s="503"/>
      <c r="F712" s="503"/>
      <c r="G712" s="503"/>
      <c r="H712" s="503"/>
      <c r="I712" s="503"/>
      <c r="J712" s="503"/>
      <c r="K712" s="503"/>
      <c r="L712" s="503"/>
      <c r="M712" s="503"/>
      <c r="N712" s="503"/>
      <c r="O712" s="503"/>
      <c r="P712" s="503"/>
      <c r="Q712" s="503"/>
      <c r="R712" s="503"/>
      <c r="S712" s="503"/>
      <c r="T712" s="503"/>
      <c r="U712" s="503"/>
      <c r="V712" s="503"/>
      <c r="W712" s="503"/>
      <c r="X712" s="503"/>
      <c r="Y712" s="503"/>
      <c r="Z712" s="503"/>
    </row>
    <row r="713" ht="12.75" customHeight="1">
      <c r="A713" s="503"/>
      <c r="B713" s="503"/>
      <c r="C713" s="503"/>
      <c r="D713" s="503"/>
      <c r="E713" s="503"/>
      <c r="F713" s="503"/>
      <c r="G713" s="503"/>
      <c r="H713" s="503"/>
      <c r="I713" s="503"/>
      <c r="J713" s="503"/>
      <c r="K713" s="503"/>
      <c r="L713" s="503"/>
      <c r="M713" s="503"/>
      <c r="N713" s="503"/>
      <c r="O713" s="503"/>
      <c r="P713" s="503"/>
      <c r="Q713" s="503"/>
      <c r="R713" s="503"/>
      <c r="S713" s="503"/>
      <c r="T713" s="503"/>
      <c r="U713" s="503"/>
      <c r="V713" s="503"/>
      <c r="W713" s="503"/>
      <c r="X713" s="503"/>
      <c r="Y713" s="503"/>
      <c r="Z713" s="503"/>
    </row>
    <row r="714" ht="12.75" customHeight="1">
      <c r="A714" s="503"/>
      <c r="B714" s="503"/>
      <c r="C714" s="503"/>
      <c r="D714" s="503"/>
      <c r="E714" s="503"/>
      <c r="F714" s="503"/>
      <c r="G714" s="503"/>
      <c r="H714" s="503"/>
      <c r="I714" s="503"/>
      <c r="J714" s="503"/>
      <c r="K714" s="503"/>
      <c r="L714" s="503"/>
      <c r="M714" s="503"/>
      <c r="N714" s="503"/>
      <c r="O714" s="503"/>
      <c r="P714" s="503"/>
      <c r="Q714" s="503"/>
      <c r="R714" s="503"/>
      <c r="S714" s="503"/>
      <c r="T714" s="503"/>
      <c r="U714" s="503"/>
      <c r="V714" s="503"/>
      <c r="W714" s="503"/>
      <c r="X714" s="503"/>
      <c r="Y714" s="503"/>
      <c r="Z714" s="503"/>
    </row>
    <row r="715" ht="12.75" customHeight="1">
      <c r="A715" s="503"/>
      <c r="B715" s="503"/>
      <c r="C715" s="503"/>
      <c r="D715" s="503"/>
      <c r="E715" s="503"/>
      <c r="F715" s="503"/>
      <c r="G715" s="503"/>
      <c r="H715" s="503"/>
      <c r="I715" s="503"/>
      <c r="J715" s="503"/>
      <c r="K715" s="503"/>
      <c r="L715" s="503"/>
      <c r="M715" s="503"/>
      <c r="N715" s="503"/>
      <c r="O715" s="503"/>
      <c r="P715" s="503"/>
      <c r="Q715" s="503"/>
      <c r="R715" s="503"/>
      <c r="S715" s="503"/>
      <c r="T715" s="503"/>
      <c r="U715" s="503"/>
      <c r="V715" s="503"/>
      <c r="W715" s="503"/>
      <c r="X715" s="503"/>
      <c r="Y715" s="503"/>
      <c r="Z715" s="503"/>
    </row>
    <row r="716" ht="12.75" customHeight="1">
      <c r="A716" s="503"/>
      <c r="B716" s="503"/>
      <c r="C716" s="503"/>
      <c r="D716" s="503"/>
      <c r="E716" s="503"/>
      <c r="F716" s="503"/>
      <c r="G716" s="503"/>
      <c r="H716" s="503"/>
      <c r="I716" s="503"/>
      <c r="J716" s="503"/>
      <c r="K716" s="503"/>
      <c r="L716" s="503"/>
      <c r="M716" s="503"/>
      <c r="N716" s="503"/>
      <c r="O716" s="503"/>
      <c r="P716" s="503"/>
      <c r="Q716" s="503"/>
      <c r="R716" s="503"/>
      <c r="S716" s="503"/>
      <c r="T716" s="503"/>
      <c r="U716" s="503"/>
      <c r="V716" s="503"/>
      <c r="W716" s="503"/>
      <c r="X716" s="503"/>
      <c r="Y716" s="503"/>
      <c r="Z716" s="503"/>
    </row>
    <row r="717" ht="12.75" customHeight="1">
      <c r="A717" s="503"/>
      <c r="B717" s="503"/>
      <c r="C717" s="503"/>
      <c r="D717" s="503"/>
      <c r="E717" s="503"/>
      <c r="F717" s="503"/>
      <c r="G717" s="503"/>
      <c r="H717" s="503"/>
      <c r="I717" s="503"/>
      <c r="J717" s="503"/>
      <c r="K717" s="503"/>
      <c r="L717" s="503"/>
      <c r="M717" s="503"/>
      <c r="N717" s="503"/>
      <c r="O717" s="503"/>
      <c r="P717" s="503"/>
      <c r="Q717" s="503"/>
      <c r="R717" s="503"/>
      <c r="S717" s="503"/>
      <c r="T717" s="503"/>
      <c r="U717" s="503"/>
      <c r="V717" s="503"/>
      <c r="W717" s="503"/>
      <c r="X717" s="503"/>
      <c r="Y717" s="503"/>
      <c r="Z717" s="503"/>
    </row>
    <row r="718" ht="12.75" customHeight="1">
      <c r="A718" s="503"/>
      <c r="B718" s="503"/>
      <c r="C718" s="503"/>
      <c r="D718" s="503"/>
      <c r="E718" s="503"/>
      <c r="F718" s="503"/>
      <c r="G718" s="503"/>
      <c r="H718" s="503"/>
      <c r="I718" s="503"/>
      <c r="J718" s="503"/>
      <c r="K718" s="503"/>
      <c r="L718" s="503"/>
      <c r="M718" s="503"/>
      <c r="N718" s="503"/>
      <c r="O718" s="503"/>
      <c r="P718" s="503"/>
      <c r="Q718" s="503"/>
      <c r="R718" s="503"/>
      <c r="S718" s="503"/>
      <c r="T718" s="503"/>
      <c r="U718" s="503"/>
      <c r="V718" s="503"/>
      <c r="W718" s="503"/>
      <c r="X718" s="503"/>
      <c r="Y718" s="503"/>
      <c r="Z718" s="503"/>
    </row>
    <row r="719" ht="12.75" customHeight="1">
      <c r="A719" s="503"/>
      <c r="B719" s="503"/>
      <c r="C719" s="503"/>
      <c r="D719" s="503"/>
      <c r="E719" s="503"/>
      <c r="F719" s="503"/>
      <c r="G719" s="503"/>
      <c r="H719" s="503"/>
      <c r="I719" s="503"/>
      <c r="J719" s="503"/>
      <c r="K719" s="503"/>
      <c r="L719" s="503"/>
      <c r="M719" s="503"/>
      <c r="N719" s="503"/>
      <c r="O719" s="503"/>
      <c r="P719" s="503"/>
      <c r="Q719" s="503"/>
      <c r="R719" s="503"/>
      <c r="S719" s="503"/>
      <c r="T719" s="503"/>
      <c r="U719" s="503"/>
      <c r="V719" s="503"/>
      <c r="W719" s="503"/>
      <c r="X719" s="503"/>
      <c r="Y719" s="503"/>
      <c r="Z719" s="503"/>
    </row>
    <row r="720" ht="12.75" customHeight="1">
      <c r="A720" s="503"/>
      <c r="B720" s="503"/>
      <c r="C720" s="503"/>
      <c r="D720" s="503"/>
      <c r="E720" s="503"/>
      <c r="F720" s="503"/>
      <c r="G720" s="503"/>
      <c r="H720" s="503"/>
      <c r="I720" s="503"/>
      <c r="J720" s="503"/>
      <c r="K720" s="503"/>
      <c r="L720" s="503"/>
      <c r="M720" s="503"/>
      <c r="N720" s="503"/>
      <c r="O720" s="503"/>
      <c r="P720" s="503"/>
      <c r="Q720" s="503"/>
      <c r="R720" s="503"/>
      <c r="S720" s="503"/>
      <c r="T720" s="503"/>
      <c r="U720" s="503"/>
      <c r="V720" s="503"/>
      <c r="W720" s="503"/>
      <c r="X720" s="503"/>
      <c r="Y720" s="503"/>
      <c r="Z720" s="503"/>
    </row>
    <row r="721" ht="12.75" customHeight="1">
      <c r="A721" s="503"/>
      <c r="B721" s="503"/>
      <c r="C721" s="503"/>
      <c r="D721" s="503"/>
      <c r="E721" s="503"/>
      <c r="F721" s="503"/>
      <c r="G721" s="503"/>
      <c r="H721" s="503"/>
      <c r="I721" s="503"/>
      <c r="J721" s="503"/>
      <c r="K721" s="503"/>
      <c r="L721" s="503"/>
      <c r="M721" s="503"/>
      <c r="N721" s="503"/>
      <c r="O721" s="503"/>
      <c r="P721" s="503"/>
      <c r="Q721" s="503"/>
      <c r="R721" s="503"/>
      <c r="S721" s="503"/>
      <c r="T721" s="503"/>
      <c r="U721" s="503"/>
      <c r="V721" s="503"/>
      <c r="W721" s="503"/>
      <c r="X721" s="503"/>
      <c r="Y721" s="503"/>
      <c r="Z721" s="503"/>
    </row>
    <row r="722" ht="12.75" customHeight="1">
      <c r="A722" s="503"/>
      <c r="B722" s="503"/>
      <c r="C722" s="503"/>
      <c r="D722" s="503"/>
      <c r="E722" s="503"/>
      <c r="F722" s="503"/>
      <c r="G722" s="503"/>
      <c r="H722" s="503"/>
      <c r="I722" s="503"/>
      <c r="J722" s="503"/>
      <c r="K722" s="503"/>
      <c r="L722" s="503"/>
      <c r="M722" s="503"/>
      <c r="N722" s="503"/>
      <c r="O722" s="503"/>
      <c r="P722" s="503"/>
      <c r="Q722" s="503"/>
      <c r="R722" s="503"/>
      <c r="S722" s="503"/>
      <c r="T722" s="503"/>
      <c r="U722" s="503"/>
      <c r="V722" s="503"/>
      <c r="W722" s="503"/>
      <c r="X722" s="503"/>
      <c r="Y722" s="503"/>
      <c r="Z722" s="503"/>
    </row>
    <row r="723" ht="12.75" customHeight="1">
      <c r="A723" s="503"/>
      <c r="B723" s="503"/>
      <c r="C723" s="503"/>
      <c r="D723" s="503"/>
      <c r="E723" s="503"/>
      <c r="F723" s="503"/>
      <c r="G723" s="503"/>
      <c r="H723" s="503"/>
      <c r="I723" s="503"/>
      <c r="J723" s="503"/>
      <c r="K723" s="503"/>
      <c r="L723" s="503"/>
      <c r="M723" s="503"/>
      <c r="N723" s="503"/>
      <c r="O723" s="503"/>
      <c r="P723" s="503"/>
      <c r="Q723" s="503"/>
      <c r="R723" s="503"/>
      <c r="S723" s="503"/>
      <c r="T723" s="503"/>
      <c r="U723" s="503"/>
      <c r="V723" s="503"/>
      <c r="W723" s="503"/>
      <c r="X723" s="503"/>
      <c r="Y723" s="503"/>
      <c r="Z723" s="503"/>
    </row>
    <row r="724" ht="12.75" customHeight="1">
      <c r="A724" s="503"/>
      <c r="B724" s="503"/>
      <c r="C724" s="503"/>
      <c r="D724" s="503"/>
      <c r="E724" s="503"/>
      <c r="F724" s="503"/>
      <c r="G724" s="503"/>
      <c r="H724" s="503"/>
      <c r="I724" s="503"/>
      <c r="J724" s="503"/>
      <c r="K724" s="503"/>
      <c r="L724" s="503"/>
      <c r="M724" s="503"/>
      <c r="N724" s="503"/>
      <c r="O724" s="503"/>
      <c r="P724" s="503"/>
      <c r="Q724" s="503"/>
      <c r="R724" s="503"/>
      <c r="S724" s="503"/>
      <c r="T724" s="503"/>
      <c r="U724" s="503"/>
      <c r="V724" s="503"/>
      <c r="W724" s="503"/>
      <c r="X724" s="503"/>
      <c r="Y724" s="503"/>
      <c r="Z724" s="503"/>
    </row>
    <row r="725" ht="12.75" customHeight="1">
      <c r="A725" s="503"/>
      <c r="B725" s="503"/>
      <c r="C725" s="503"/>
      <c r="D725" s="503"/>
      <c r="E725" s="503"/>
      <c r="F725" s="503"/>
      <c r="G725" s="503"/>
      <c r="H725" s="503"/>
      <c r="I725" s="503"/>
      <c r="J725" s="503"/>
      <c r="K725" s="503"/>
      <c r="L725" s="503"/>
      <c r="M725" s="503"/>
      <c r="N725" s="503"/>
      <c r="O725" s="503"/>
      <c r="P725" s="503"/>
      <c r="Q725" s="503"/>
      <c r="R725" s="503"/>
      <c r="S725" s="503"/>
      <c r="T725" s="503"/>
      <c r="U725" s="503"/>
      <c r="V725" s="503"/>
      <c r="W725" s="503"/>
      <c r="X725" s="503"/>
      <c r="Y725" s="503"/>
      <c r="Z725" s="503"/>
    </row>
    <row r="726" ht="12.75" customHeight="1">
      <c r="A726" s="503"/>
      <c r="B726" s="503"/>
      <c r="C726" s="503"/>
      <c r="D726" s="503"/>
      <c r="E726" s="503"/>
      <c r="F726" s="503"/>
      <c r="G726" s="503"/>
      <c r="H726" s="503"/>
      <c r="I726" s="503"/>
      <c r="J726" s="503"/>
      <c r="K726" s="503"/>
      <c r="L726" s="503"/>
      <c r="M726" s="503"/>
      <c r="N726" s="503"/>
      <c r="O726" s="503"/>
      <c r="P726" s="503"/>
      <c r="Q726" s="503"/>
      <c r="R726" s="503"/>
      <c r="S726" s="503"/>
      <c r="T726" s="503"/>
      <c r="U726" s="503"/>
      <c r="V726" s="503"/>
      <c r="W726" s="503"/>
      <c r="X726" s="503"/>
      <c r="Y726" s="503"/>
      <c r="Z726" s="503"/>
    </row>
    <row r="727" ht="12.75" customHeight="1">
      <c r="A727" s="503"/>
      <c r="B727" s="503"/>
      <c r="C727" s="503"/>
      <c r="D727" s="503"/>
      <c r="E727" s="503"/>
      <c r="F727" s="503"/>
      <c r="G727" s="503"/>
      <c r="H727" s="503"/>
      <c r="I727" s="503"/>
      <c r="J727" s="503"/>
      <c r="K727" s="503"/>
      <c r="L727" s="503"/>
      <c r="M727" s="503"/>
      <c r="N727" s="503"/>
      <c r="O727" s="503"/>
      <c r="P727" s="503"/>
      <c r="Q727" s="503"/>
      <c r="R727" s="503"/>
      <c r="S727" s="503"/>
      <c r="T727" s="503"/>
      <c r="U727" s="503"/>
      <c r="V727" s="503"/>
      <c r="W727" s="503"/>
      <c r="X727" s="503"/>
      <c r="Y727" s="503"/>
      <c r="Z727" s="503"/>
    </row>
    <row r="728" ht="12.75" customHeight="1">
      <c r="A728" s="503"/>
      <c r="B728" s="503"/>
      <c r="C728" s="503"/>
      <c r="D728" s="503"/>
      <c r="E728" s="503"/>
      <c r="F728" s="503"/>
      <c r="G728" s="503"/>
      <c r="H728" s="503"/>
      <c r="I728" s="503"/>
      <c r="J728" s="503"/>
      <c r="K728" s="503"/>
      <c r="L728" s="503"/>
      <c r="M728" s="503"/>
      <c r="N728" s="503"/>
      <c r="O728" s="503"/>
      <c r="P728" s="503"/>
      <c r="Q728" s="503"/>
      <c r="R728" s="503"/>
      <c r="S728" s="503"/>
      <c r="T728" s="503"/>
      <c r="U728" s="503"/>
      <c r="V728" s="503"/>
      <c r="W728" s="503"/>
      <c r="X728" s="503"/>
      <c r="Y728" s="503"/>
      <c r="Z728" s="503"/>
    </row>
    <row r="729" ht="12.75" customHeight="1">
      <c r="A729" s="503"/>
      <c r="B729" s="503"/>
      <c r="C729" s="503"/>
      <c r="D729" s="503"/>
      <c r="E729" s="503"/>
      <c r="F729" s="503"/>
      <c r="G729" s="503"/>
      <c r="H729" s="503"/>
      <c r="I729" s="503"/>
      <c r="J729" s="503"/>
      <c r="K729" s="503"/>
      <c r="L729" s="503"/>
      <c r="M729" s="503"/>
      <c r="N729" s="503"/>
      <c r="O729" s="503"/>
      <c r="P729" s="503"/>
      <c r="Q729" s="503"/>
      <c r="R729" s="503"/>
      <c r="S729" s="503"/>
      <c r="T729" s="503"/>
      <c r="U729" s="503"/>
      <c r="V729" s="503"/>
      <c r="W729" s="503"/>
      <c r="X729" s="503"/>
      <c r="Y729" s="503"/>
      <c r="Z729" s="503"/>
    </row>
    <row r="730" ht="12.75" customHeight="1">
      <c r="A730" s="503"/>
      <c r="B730" s="503"/>
      <c r="C730" s="503"/>
      <c r="D730" s="503"/>
      <c r="E730" s="503"/>
      <c r="F730" s="503"/>
      <c r="G730" s="503"/>
      <c r="H730" s="503"/>
      <c r="I730" s="503"/>
      <c r="J730" s="503"/>
      <c r="K730" s="503"/>
      <c r="L730" s="503"/>
      <c r="M730" s="503"/>
      <c r="N730" s="503"/>
      <c r="O730" s="503"/>
      <c r="P730" s="503"/>
      <c r="Q730" s="503"/>
      <c r="R730" s="503"/>
      <c r="S730" s="503"/>
      <c r="T730" s="503"/>
      <c r="U730" s="503"/>
      <c r="V730" s="503"/>
      <c r="W730" s="503"/>
      <c r="X730" s="503"/>
      <c r="Y730" s="503"/>
      <c r="Z730" s="503"/>
    </row>
    <row r="731" ht="12.75" customHeight="1">
      <c r="A731" s="503"/>
      <c r="B731" s="503"/>
      <c r="C731" s="503"/>
      <c r="D731" s="503"/>
      <c r="E731" s="503"/>
      <c r="F731" s="503"/>
      <c r="G731" s="503"/>
      <c r="H731" s="503"/>
      <c r="I731" s="503"/>
      <c r="J731" s="503"/>
      <c r="K731" s="503"/>
      <c r="L731" s="503"/>
      <c r="M731" s="503"/>
      <c r="N731" s="503"/>
      <c r="O731" s="503"/>
      <c r="P731" s="503"/>
      <c r="Q731" s="503"/>
      <c r="R731" s="503"/>
      <c r="S731" s="503"/>
      <c r="T731" s="503"/>
      <c r="U731" s="503"/>
      <c r="V731" s="503"/>
      <c r="W731" s="503"/>
      <c r="X731" s="503"/>
      <c r="Y731" s="503"/>
      <c r="Z731" s="503"/>
    </row>
    <row r="732" ht="12.75" customHeight="1">
      <c r="A732" s="503"/>
      <c r="B732" s="503"/>
      <c r="C732" s="503"/>
      <c r="D732" s="503"/>
      <c r="E732" s="503"/>
      <c r="F732" s="503"/>
      <c r="G732" s="503"/>
      <c r="H732" s="503"/>
      <c r="I732" s="503"/>
      <c r="J732" s="503"/>
      <c r="K732" s="503"/>
      <c r="L732" s="503"/>
      <c r="M732" s="503"/>
      <c r="N732" s="503"/>
      <c r="O732" s="503"/>
      <c r="P732" s="503"/>
      <c r="Q732" s="503"/>
      <c r="R732" s="503"/>
      <c r="S732" s="503"/>
      <c r="T732" s="503"/>
      <c r="U732" s="503"/>
      <c r="V732" s="503"/>
      <c r="W732" s="503"/>
      <c r="X732" s="503"/>
      <c r="Y732" s="503"/>
      <c r="Z732" s="503"/>
    </row>
    <row r="733" ht="12.75" customHeight="1">
      <c r="A733" s="503"/>
      <c r="B733" s="503"/>
      <c r="C733" s="503"/>
      <c r="D733" s="503"/>
      <c r="E733" s="503"/>
      <c r="F733" s="503"/>
      <c r="G733" s="503"/>
      <c r="H733" s="503"/>
      <c r="I733" s="503"/>
      <c r="J733" s="503"/>
      <c r="K733" s="503"/>
      <c r="L733" s="503"/>
      <c r="M733" s="503"/>
      <c r="N733" s="503"/>
      <c r="O733" s="503"/>
      <c r="P733" s="503"/>
      <c r="Q733" s="503"/>
      <c r="R733" s="503"/>
      <c r="S733" s="503"/>
      <c r="T733" s="503"/>
      <c r="U733" s="503"/>
      <c r="V733" s="503"/>
      <c r="W733" s="503"/>
      <c r="X733" s="503"/>
      <c r="Y733" s="503"/>
      <c r="Z733" s="503"/>
    </row>
    <row r="734" ht="12.75" customHeight="1">
      <c r="A734" s="503"/>
      <c r="B734" s="503"/>
      <c r="C734" s="503"/>
      <c r="D734" s="503"/>
      <c r="E734" s="503"/>
      <c r="F734" s="503"/>
      <c r="G734" s="503"/>
      <c r="H734" s="503"/>
      <c r="I734" s="503"/>
      <c r="J734" s="503"/>
      <c r="K734" s="503"/>
      <c r="L734" s="503"/>
      <c r="M734" s="503"/>
      <c r="N734" s="503"/>
      <c r="O734" s="503"/>
      <c r="P734" s="503"/>
      <c r="Q734" s="503"/>
      <c r="R734" s="503"/>
      <c r="S734" s="503"/>
      <c r="T734" s="503"/>
      <c r="U734" s="503"/>
      <c r="V734" s="503"/>
      <c r="W734" s="503"/>
      <c r="X734" s="503"/>
      <c r="Y734" s="503"/>
      <c r="Z734" s="503"/>
    </row>
    <row r="735" ht="12.75" customHeight="1">
      <c r="A735" s="503"/>
      <c r="B735" s="503"/>
      <c r="C735" s="503"/>
      <c r="D735" s="503"/>
      <c r="E735" s="503"/>
      <c r="F735" s="503"/>
      <c r="G735" s="503"/>
      <c r="H735" s="503"/>
      <c r="I735" s="503"/>
      <c r="J735" s="503"/>
      <c r="K735" s="503"/>
      <c r="L735" s="503"/>
      <c r="M735" s="503"/>
      <c r="N735" s="503"/>
      <c r="O735" s="503"/>
      <c r="P735" s="503"/>
      <c r="Q735" s="503"/>
      <c r="R735" s="503"/>
      <c r="S735" s="503"/>
      <c r="T735" s="503"/>
      <c r="U735" s="503"/>
      <c r="V735" s="503"/>
      <c r="W735" s="503"/>
      <c r="X735" s="503"/>
      <c r="Y735" s="503"/>
      <c r="Z735" s="503"/>
    </row>
    <row r="736" ht="12.75" customHeight="1">
      <c r="A736" s="503"/>
      <c r="B736" s="503"/>
      <c r="C736" s="503"/>
      <c r="D736" s="503"/>
      <c r="E736" s="503"/>
      <c r="F736" s="503"/>
      <c r="G736" s="503"/>
      <c r="H736" s="503"/>
      <c r="I736" s="503"/>
      <c r="J736" s="503"/>
      <c r="K736" s="503"/>
      <c r="L736" s="503"/>
      <c r="M736" s="503"/>
      <c r="N736" s="503"/>
      <c r="O736" s="503"/>
      <c r="P736" s="503"/>
      <c r="Q736" s="503"/>
      <c r="R736" s="503"/>
      <c r="S736" s="503"/>
      <c r="T736" s="503"/>
      <c r="U736" s="503"/>
      <c r="V736" s="503"/>
      <c r="W736" s="503"/>
      <c r="X736" s="503"/>
      <c r="Y736" s="503"/>
      <c r="Z736" s="503"/>
    </row>
    <row r="737" ht="12.75" customHeight="1">
      <c r="A737" s="503"/>
      <c r="B737" s="503"/>
      <c r="C737" s="503"/>
      <c r="D737" s="503"/>
      <c r="E737" s="503"/>
      <c r="F737" s="503"/>
      <c r="G737" s="503"/>
      <c r="H737" s="503"/>
      <c r="I737" s="503"/>
      <c r="J737" s="503"/>
      <c r="K737" s="503"/>
      <c r="L737" s="503"/>
      <c r="M737" s="503"/>
      <c r="N737" s="503"/>
      <c r="O737" s="503"/>
      <c r="P737" s="503"/>
      <c r="Q737" s="503"/>
      <c r="R737" s="503"/>
      <c r="S737" s="503"/>
      <c r="T737" s="503"/>
      <c r="U737" s="503"/>
      <c r="V737" s="503"/>
      <c r="W737" s="503"/>
      <c r="X737" s="503"/>
      <c r="Y737" s="503"/>
      <c r="Z737" s="503"/>
    </row>
    <row r="738" ht="12.75" customHeight="1">
      <c r="A738" s="503"/>
      <c r="B738" s="503"/>
      <c r="C738" s="503"/>
      <c r="D738" s="503"/>
      <c r="E738" s="503"/>
      <c r="F738" s="503"/>
      <c r="G738" s="503"/>
      <c r="H738" s="503"/>
      <c r="I738" s="503"/>
      <c r="J738" s="503"/>
      <c r="K738" s="503"/>
      <c r="L738" s="503"/>
      <c r="M738" s="503"/>
      <c r="N738" s="503"/>
      <c r="O738" s="503"/>
      <c r="P738" s="503"/>
      <c r="Q738" s="503"/>
      <c r="R738" s="503"/>
      <c r="S738" s="503"/>
      <c r="T738" s="503"/>
      <c r="U738" s="503"/>
      <c r="V738" s="503"/>
      <c r="W738" s="503"/>
      <c r="X738" s="503"/>
      <c r="Y738" s="503"/>
      <c r="Z738" s="503"/>
    </row>
    <row r="739" ht="12.75" customHeight="1">
      <c r="A739" s="503"/>
      <c r="B739" s="503"/>
      <c r="C739" s="503"/>
      <c r="D739" s="503"/>
      <c r="E739" s="503"/>
      <c r="F739" s="503"/>
      <c r="G739" s="503"/>
      <c r="H739" s="503"/>
      <c r="I739" s="503"/>
      <c r="J739" s="503"/>
      <c r="K739" s="503"/>
      <c r="L739" s="503"/>
      <c r="M739" s="503"/>
      <c r="N739" s="503"/>
      <c r="O739" s="503"/>
      <c r="P739" s="503"/>
      <c r="Q739" s="503"/>
      <c r="R739" s="503"/>
      <c r="S739" s="503"/>
      <c r="T739" s="503"/>
      <c r="U739" s="503"/>
      <c r="V739" s="503"/>
      <c r="W739" s="503"/>
      <c r="X739" s="503"/>
      <c r="Y739" s="503"/>
      <c r="Z739" s="503"/>
    </row>
    <row r="740" ht="12.75" customHeight="1">
      <c r="A740" s="503"/>
      <c r="B740" s="503"/>
      <c r="C740" s="503"/>
      <c r="D740" s="503"/>
      <c r="E740" s="503"/>
      <c r="F740" s="503"/>
      <c r="G740" s="503"/>
      <c r="H740" s="503"/>
      <c r="I740" s="503"/>
      <c r="J740" s="503"/>
      <c r="K740" s="503"/>
      <c r="L740" s="503"/>
      <c r="M740" s="503"/>
      <c r="N740" s="503"/>
      <c r="O740" s="503"/>
      <c r="P740" s="503"/>
      <c r="Q740" s="503"/>
      <c r="R740" s="503"/>
      <c r="S740" s="503"/>
      <c r="T740" s="503"/>
      <c r="U740" s="503"/>
      <c r="V740" s="503"/>
      <c r="W740" s="503"/>
      <c r="X740" s="503"/>
      <c r="Y740" s="503"/>
      <c r="Z740" s="503"/>
    </row>
    <row r="741" ht="12.75" customHeight="1">
      <c r="A741" s="503"/>
      <c r="B741" s="503"/>
      <c r="C741" s="503"/>
      <c r="D741" s="503"/>
      <c r="E741" s="503"/>
      <c r="F741" s="503"/>
      <c r="G741" s="503"/>
      <c r="H741" s="503"/>
      <c r="I741" s="503"/>
      <c r="J741" s="503"/>
      <c r="K741" s="503"/>
      <c r="L741" s="503"/>
      <c r="M741" s="503"/>
      <c r="N741" s="503"/>
      <c r="O741" s="503"/>
      <c r="P741" s="503"/>
      <c r="Q741" s="503"/>
      <c r="R741" s="503"/>
      <c r="S741" s="503"/>
      <c r="T741" s="503"/>
      <c r="U741" s="503"/>
      <c r="V741" s="503"/>
      <c r="W741" s="503"/>
      <c r="X741" s="503"/>
      <c r="Y741" s="503"/>
      <c r="Z741" s="503"/>
    </row>
    <row r="742" ht="12.75" customHeight="1">
      <c r="A742" s="503"/>
      <c r="B742" s="503"/>
      <c r="C742" s="503"/>
      <c r="D742" s="503"/>
      <c r="E742" s="503"/>
      <c r="F742" s="503"/>
      <c r="G742" s="503"/>
      <c r="H742" s="503"/>
      <c r="I742" s="503"/>
      <c r="J742" s="503"/>
      <c r="K742" s="503"/>
      <c r="L742" s="503"/>
      <c r="M742" s="503"/>
      <c r="N742" s="503"/>
      <c r="O742" s="503"/>
      <c r="P742" s="503"/>
      <c r="Q742" s="503"/>
      <c r="R742" s="503"/>
      <c r="S742" s="503"/>
      <c r="T742" s="503"/>
      <c r="U742" s="503"/>
      <c r="V742" s="503"/>
      <c r="W742" s="503"/>
      <c r="X742" s="503"/>
      <c r="Y742" s="503"/>
      <c r="Z742" s="503"/>
    </row>
    <row r="743" ht="12.75" customHeight="1">
      <c r="A743" s="503"/>
      <c r="B743" s="503"/>
      <c r="C743" s="503"/>
      <c r="D743" s="503"/>
      <c r="E743" s="503"/>
      <c r="F743" s="503"/>
      <c r="G743" s="503"/>
      <c r="H743" s="503"/>
      <c r="I743" s="503"/>
      <c r="J743" s="503"/>
      <c r="K743" s="503"/>
      <c r="L743" s="503"/>
      <c r="M743" s="503"/>
      <c r="N743" s="503"/>
      <c r="O743" s="503"/>
      <c r="P743" s="503"/>
      <c r="Q743" s="503"/>
      <c r="R743" s="503"/>
      <c r="S743" s="503"/>
      <c r="T743" s="503"/>
      <c r="U743" s="503"/>
      <c r="V743" s="503"/>
      <c r="W743" s="503"/>
      <c r="X743" s="503"/>
      <c r="Y743" s="503"/>
      <c r="Z743" s="503"/>
    </row>
    <row r="744" ht="12.75" customHeight="1">
      <c r="A744" s="503"/>
      <c r="B744" s="503"/>
      <c r="C744" s="503"/>
      <c r="D744" s="503"/>
      <c r="E744" s="503"/>
      <c r="F744" s="503"/>
      <c r="G744" s="503"/>
      <c r="H744" s="503"/>
      <c r="I744" s="503"/>
      <c r="J744" s="503"/>
      <c r="K744" s="503"/>
      <c r="L744" s="503"/>
      <c r="M744" s="503"/>
      <c r="N744" s="503"/>
      <c r="O744" s="503"/>
      <c r="P744" s="503"/>
      <c r="Q744" s="503"/>
      <c r="R744" s="503"/>
      <c r="S744" s="503"/>
      <c r="T744" s="503"/>
      <c r="U744" s="503"/>
      <c r="V744" s="503"/>
      <c r="W744" s="503"/>
      <c r="X744" s="503"/>
      <c r="Y744" s="503"/>
      <c r="Z744" s="503"/>
    </row>
    <row r="745" ht="12.75" customHeight="1">
      <c r="A745" s="503"/>
      <c r="B745" s="503"/>
      <c r="C745" s="503"/>
      <c r="D745" s="503"/>
      <c r="E745" s="503"/>
      <c r="F745" s="503"/>
      <c r="G745" s="503"/>
      <c r="H745" s="503"/>
      <c r="I745" s="503"/>
      <c r="J745" s="503"/>
      <c r="K745" s="503"/>
      <c r="L745" s="503"/>
      <c r="M745" s="503"/>
      <c r="N745" s="503"/>
      <c r="O745" s="503"/>
      <c r="P745" s="503"/>
      <c r="Q745" s="503"/>
      <c r="R745" s="503"/>
      <c r="S745" s="503"/>
      <c r="T745" s="503"/>
      <c r="U745" s="503"/>
      <c r="V745" s="503"/>
      <c r="W745" s="503"/>
      <c r="X745" s="503"/>
      <c r="Y745" s="503"/>
      <c r="Z745" s="503"/>
    </row>
    <row r="746" ht="12.75" customHeight="1">
      <c r="A746" s="503"/>
      <c r="B746" s="503"/>
      <c r="C746" s="503"/>
      <c r="D746" s="503"/>
      <c r="E746" s="503"/>
      <c r="F746" s="503"/>
      <c r="G746" s="503"/>
      <c r="H746" s="503"/>
      <c r="I746" s="503"/>
      <c r="J746" s="503"/>
      <c r="K746" s="503"/>
      <c r="L746" s="503"/>
      <c r="M746" s="503"/>
      <c r="N746" s="503"/>
      <c r="O746" s="503"/>
      <c r="P746" s="503"/>
      <c r="Q746" s="503"/>
      <c r="R746" s="503"/>
      <c r="S746" s="503"/>
      <c r="T746" s="503"/>
      <c r="U746" s="503"/>
      <c r="V746" s="503"/>
      <c r="W746" s="503"/>
      <c r="X746" s="503"/>
      <c r="Y746" s="503"/>
      <c r="Z746" s="503"/>
    </row>
    <row r="747" ht="12.75" customHeight="1">
      <c r="A747" s="503"/>
      <c r="B747" s="503"/>
      <c r="C747" s="503"/>
      <c r="D747" s="503"/>
      <c r="E747" s="503"/>
      <c r="F747" s="503"/>
      <c r="G747" s="503"/>
      <c r="H747" s="503"/>
      <c r="I747" s="503"/>
      <c r="J747" s="503"/>
      <c r="K747" s="503"/>
      <c r="L747" s="503"/>
      <c r="M747" s="503"/>
      <c r="N747" s="503"/>
      <c r="O747" s="503"/>
      <c r="P747" s="503"/>
      <c r="Q747" s="503"/>
      <c r="R747" s="503"/>
      <c r="S747" s="503"/>
      <c r="T747" s="503"/>
      <c r="U747" s="503"/>
      <c r="V747" s="503"/>
      <c r="W747" s="503"/>
      <c r="X747" s="503"/>
      <c r="Y747" s="503"/>
      <c r="Z747" s="503"/>
    </row>
    <row r="748" ht="12.75" customHeight="1">
      <c r="A748" s="503"/>
      <c r="B748" s="503"/>
      <c r="C748" s="503"/>
      <c r="D748" s="503"/>
      <c r="E748" s="503"/>
      <c r="F748" s="503"/>
      <c r="G748" s="503"/>
      <c r="H748" s="503"/>
      <c r="I748" s="503"/>
      <c r="J748" s="503"/>
      <c r="K748" s="503"/>
      <c r="L748" s="503"/>
      <c r="M748" s="503"/>
      <c r="N748" s="503"/>
      <c r="O748" s="503"/>
      <c r="P748" s="503"/>
      <c r="Q748" s="503"/>
      <c r="R748" s="503"/>
      <c r="S748" s="503"/>
      <c r="T748" s="503"/>
      <c r="U748" s="503"/>
      <c r="V748" s="503"/>
      <c r="W748" s="503"/>
      <c r="X748" s="503"/>
      <c r="Y748" s="503"/>
      <c r="Z748" s="503"/>
    </row>
    <row r="749" ht="12.75" customHeight="1">
      <c r="A749" s="503"/>
      <c r="B749" s="503"/>
      <c r="C749" s="503"/>
      <c r="D749" s="503"/>
      <c r="E749" s="503"/>
      <c r="F749" s="503"/>
      <c r="G749" s="503"/>
      <c r="H749" s="503"/>
      <c r="I749" s="503"/>
      <c r="J749" s="503"/>
      <c r="K749" s="503"/>
      <c r="L749" s="503"/>
      <c r="M749" s="503"/>
      <c r="N749" s="503"/>
      <c r="O749" s="503"/>
      <c r="P749" s="503"/>
      <c r="Q749" s="503"/>
      <c r="R749" s="503"/>
      <c r="S749" s="503"/>
      <c r="T749" s="503"/>
      <c r="U749" s="503"/>
      <c r="V749" s="503"/>
      <c r="W749" s="503"/>
      <c r="X749" s="503"/>
      <c r="Y749" s="503"/>
      <c r="Z749" s="503"/>
    </row>
    <row r="750" ht="12.75" customHeight="1">
      <c r="A750" s="503"/>
      <c r="B750" s="503"/>
      <c r="C750" s="503"/>
      <c r="D750" s="503"/>
      <c r="E750" s="503"/>
      <c r="F750" s="503"/>
      <c r="G750" s="503"/>
      <c r="H750" s="503"/>
      <c r="I750" s="503"/>
      <c r="J750" s="503"/>
      <c r="K750" s="503"/>
      <c r="L750" s="503"/>
      <c r="M750" s="503"/>
      <c r="N750" s="503"/>
      <c r="O750" s="503"/>
      <c r="P750" s="503"/>
      <c r="Q750" s="503"/>
      <c r="R750" s="503"/>
      <c r="S750" s="503"/>
      <c r="T750" s="503"/>
      <c r="U750" s="503"/>
      <c r="V750" s="503"/>
      <c r="W750" s="503"/>
      <c r="X750" s="503"/>
      <c r="Y750" s="503"/>
      <c r="Z750" s="503"/>
    </row>
    <row r="751" ht="12.75" customHeight="1">
      <c r="A751" s="503"/>
      <c r="B751" s="503"/>
      <c r="C751" s="503"/>
      <c r="D751" s="503"/>
      <c r="E751" s="503"/>
      <c r="F751" s="503"/>
      <c r="G751" s="503"/>
      <c r="H751" s="503"/>
      <c r="I751" s="503"/>
      <c r="J751" s="503"/>
      <c r="K751" s="503"/>
      <c r="L751" s="503"/>
      <c r="M751" s="503"/>
      <c r="N751" s="503"/>
      <c r="O751" s="503"/>
      <c r="P751" s="503"/>
      <c r="Q751" s="503"/>
      <c r="R751" s="503"/>
      <c r="S751" s="503"/>
      <c r="T751" s="503"/>
      <c r="U751" s="503"/>
      <c r="V751" s="503"/>
      <c r="W751" s="503"/>
      <c r="X751" s="503"/>
      <c r="Y751" s="503"/>
      <c r="Z751" s="503"/>
    </row>
    <row r="752" ht="12.75" customHeight="1">
      <c r="A752" s="503"/>
      <c r="B752" s="503"/>
      <c r="C752" s="503"/>
      <c r="D752" s="503"/>
      <c r="E752" s="503"/>
      <c r="F752" s="503"/>
      <c r="G752" s="503"/>
      <c r="H752" s="503"/>
      <c r="I752" s="503"/>
      <c r="J752" s="503"/>
      <c r="K752" s="503"/>
      <c r="L752" s="503"/>
      <c r="M752" s="503"/>
      <c r="N752" s="503"/>
      <c r="O752" s="503"/>
      <c r="P752" s="503"/>
      <c r="Q752" s="503"/>
      <c r="R752" s="503"/>
      <c r="S752" s="503"/>
      <c r="T752" s="503"/>
      <c r="U752" s="503"/>
      <c r="V752" s="503"/>
      <c r="W752" s="503"/>
      <c r="X752" s="503"/>
      <c r="Y752" s="503"/>
      <c r="Z752" s="503"/>
    </row>
    <row r="753" ht="12.75" customHeight="1">
      <c r="A753" s="503"/>
      <c r="B753" s="503"/>
      <c r="C753" s="503"/>
      <c r="D753" s="503"/>
      <c r="E753" s="503"/>
      <c r="F753" s="503"/>
      <c r="G753" s="503"/>
      <c r="H753" s="503"/>
      <c r="I753" s="503"/>
      <c r="J753" s="503"/>
      <c r="K753" s="503"/>
      <c r="L753" s="503"/>
      <c r="M753" s="503"/>
      <c r="N753" s="503"/>
      <c r="O753" s="503"/>
      <c r="P753" s="503"/>
      <c r="Q753" s="503"/>
      <c r="R753" s="503"/>
      <c r="S753" s="503"/>
      <c r="T753" s="503"/>
      <c r="U753" s="503"/>
      <c r="V753" s="503"/>
      <c r="W753" s="503"/>
      <c r="X753" s="503"/>
      <c r="Y753" s="503"/>
      <c r="Z753" s="503"/>
    </row>
    <row r="754" ht="12.75" customHeight="1">
      <c r="A754" s="503"/>
      <c r="B754" s="503"/>
      <c r="C754" s="503"/>
      <c r="D754" s="503"/>
      <c r="E754" s="503"/>
      <c r="F754" s="503"/>
      <c r="G754" s="503"/>
      <c r="H754" s="503"/>
      <c r="I754" s="503"/>
      <c r="J754" s="503"/>
      <c r="K754" s="503"/>
      <c r="L754" s="503"/>
      <c r="M754" s="503"/>
      <c r="N754" s="503"/>
      <c r="O754" s="503"/>
      <c r="P754" s="503"/>
      <c r="Q754" s="503"/>
      <c r="R754" s="503"/>
      <c r="S754" s="503"/>
      <c r="T754" s="503"/>
      <c r="U754" s="503"/>
      <c r="V754" s="503"/>
      <c r="W754" s="503"/>
      <c r="X754" s="503"/>
      <c r="Y754" s="503"/>
      <c r="Z754" s="503"/>
    </row>
    <row r="755" ht="12.75" customHeight="1">
      <c r="A755" s="503"/>
      <c r="B755" s="503"/>
      <c r="C755" s="503"/>
      <c r="D755" s="503"/>
      <c r="E755" s="503"/>
      <c r="F755" s="503"/>
      <c r="G755" s="503"/>
      <c r="H755" s="503"/>
      <c r="I755" s="503"/>
      <c r="J755" s="503"/>
      <c r="K755" s="503"/>
      <c r="L755" s="503"/>
      <c r="M755" s="503"/>
      <c r="N755" s="503"/>
      <c r="O755" s="503"/>
      <c r="P755" s="503"/>
      <c r="Q755" s="503"/>
      <c r="R755" s="503"/>
      <c r="S755" s="503"/>
      <c r="T755" s="503"/>
      <c r="U755" s="503"/>
      <c r="V755" s="503"/>
      <c r="W755" s="503"/>
      <c r="X755" s="503"/>
      <c r="Y755" s="503"/>
      <c r="Z755" s="503"/>
    </row>
    <row r="756" ht="12.75" customHeight="1">
      <c r="A756" s="503"/>
      <c r="B756" s="503"/>
      <c r="C756" s="503"/>
      <c r="D756" s="503"/>
      <c r="E756" s="503"/>
      <c r="F756" s="503"/>
      <c r="G756" s="503"/>
      <c r="H756" s="503"/>
      <c r="I756" s="503"/>
      <c r="J756" s="503"/>
      <c r="K756" s="503"/>
      <c r="L756" s="503"/>
      <c r="M756" s="503"/>
      <c r="N756" s="503"/>
      <c r="O756" s="503"/>
      <c r="P756" s="503"/>
      <c r="Q756" s="503"/>
      <c r="R756" s="503"/>
      <c r="S756" s="503"/>
      <c r="T756" s="503"/>
      <c r="U756" s="503"/>
      <c r="V756" s="503"/>
      <c r="W756" s="503"/>
      <c r="X756" s="503"/>
      <c r="Y756" s="503"/>
      <c r="Z756" s="503"/>
    </row>
    <row r="757" ht="12.75" customHeight="1">
      <c r="A757" s="503"/>
      <c r="B757" s="503"/>
      <c r="C757" s="503"/>
      <c r="D757" s="503"/>
      <c r="E757" s="503"/>
      <c r="F757" s="503"/>
      <c r="G757" s="503"/>
      <c r="H757" s="503"/>
      <c r="I757" s="503"/>
      <c r="J757" s="503"/>
      <c r="K757" s="503"/>
      <c r="L757" s="503"/>
      <c r="M757" s="503"/>
      <c r="N757" s="503"/>
      <c r="O757" s="503"/>
      <c r="P757" s="503"/>
      <c r="Q757" s="503"/>
      <c r="R757" s="503"/>
      <c r="S757" s="503"/>
      <c r="T757" s="503"/>
      <c r="U757" s="503"/>
      <c r="V757" s="503"/>
      <c r="W757" s="503"/>
      <c r="X757" s="503"/>
      <c r="Y757" s="503"/>
      <c r="Z757" s="503"/>
    </row>
    <row r="758" ht="12.75" customHeight="1">
      <c r="A758" s="503"/>
      <c r="B758" s="503"/>
      <c r="C758" s="503"/>
      <c r="D758" s="503"/>
      <c r="E758" s="503"/>
      <c r="F758" s="503"/>
      <c r="G758" s="503"/>
      <c r="H758" s="503"/>
      <c r="I758" s="503"/>
      <c r="J758" s="503"/>
      <c r="K758" s="503"/>
      <c r="L758" s="503"/>
      <c r="M758" s="503"/>
      <c r="N758" s="503"/>
      <c r="O758" s="503"/>
      <c r="P758" s="503"/>
      <c r="Q758" s="503"/>
      <c r="R758" s="503"/>
      <c r="S758" s="503"/>
      <c r="T758" s="503"/>
      <c r="U758" s="503"/>
      <c r="V758" s="503"/>
      <c r="W758" s="503"/>
      <c r="X758" s="503"/>
      <c r="Y758" s="503"/>
      <c r="Z758" s="503"/>
    </row>
    <row r="759" ht="12.75" customHeight="1">
      <c r="A759" s="503"/>
      <c r="B759" s="503"/>
      <c r="C759" s="503"/>
      <c r="D759" s="503"/>
      <c r="E759" s="503"/>
      <c r="F759" s="503"/>
      <c r="G759" s="503"/>
      <c r="H759" s="503"/>
      <c r="I759" s="503"/>
      <c r="J759" s="503"/>
      <c r="K759" s="503"/>
      <c r="L759" s="503"/>
      <c r="M759" s="503"/>
      <c r="N759" s="503"/>
      <c r="O759" s="503"/>
      <c r="P759" s="503"/>
      <c r="Q759" s="503"/>
      <c r="R759" s="503"/>
      <c r="S759" s="503"/>
      <c r="T759" s="503"/>
      <c r="U759" s="503"/>
      <c r="V759" s="503"/>
      <c r="W759" s="503"/>
      <c r="X759" s="503"/>
      <c r="Y759" s="503"/>
      <c r="Z759" s="503"/>
    </row>
    <row r="760" ht="12.75" customHeight="1">
      <c r="A760" s="503"/>
      <c r="B760" s="503"/>
      <c r="C760" s="503"/>
      <c r="D760" s="503"/>
      <c r="E760" s="503"/>
      <c r="F760" s="503"/>
      <c r="G760" s="503"/>
      <c r="H760" s="503"/>
      <c r="I760" s="503"/>
      <c r="J760" s="503"/>
      <c r="K760" s="503"/>
      <c r="L760" s="503"/>
      <c r="M760" s="503"/>
      <c r="N760" s="503"/>
      <c r="O760" s="503"/>
      <c r="P760" s="503"/>
      <c r="Q760" s="503"/>
      <c r="R760" s="503"/>
      <c r="S760" s="503"/>
      <c r="T760" s="503"/>
      <c r="U760" s="503"/>
      <c r="V760" s="503"/>
      <c r="W760" s="503"/>
      <c r="X760" s="503"/>
      <c r="Y760" s="503"/>
      <c r="Z760" s="503"/>
    </row>
    <row r="761" ht="12.75" customHeight="1">
      <c r="A761" s="503"/>
      <c r="B761" s="503"/>
      <c r="C761" s="503"/>
      <c r="D761" s="503"/>
      <c r="E761" s="503"/>
      <c r="F761" s="503"/>
      <c r="G761" s="503"/>
      <c r="H761" s="503"/>
      <c r="I761" s="503"/>
      <c r="J761" s="503"/>
      <c r="K761" s="503"/>
      <c r="L761" s="503"/>
      <c r="M761" s="503"/>
      <c r="N761" s="503"/>
      <c r="O761" s="503"/>
      <c r="P761" s="503"/>
      <c r="Q761" s="503"/>
      <c r="R761" s="503"/>
      <c r="S761" s="503"/>
      <c r="T761" s="503"/>
      <c r="U761" s="503"/>
      <c r="V761" s="503"/>
      <c r="W761" s="503"/>
      <c r="X761" s="503"/>
      <c r="Y761" s="503"/>
      <c r="Z761" s="503"/>
    </row>
    <row r="762" ht="12.75" customHeight="1">
      <c r="A762" s="503"/>
      <c r="B762" s="503"/>
      <c r="C762" s="503"/>
      <c r="D762" s="503"/>
      <c r="E762" s="503"/>
      <c r="F762" s="503"/>
      <c r="G762" s="503"/>
      <c r="H762" s="503"/>
      <c r="I762" s="503"/>
      <c r="J762" s="503"/>
      <c r="K762" s="503"/>
      <c r="L762" s="503"/>
      <c r="M762" s="503"/>
      <c r="N762" s="503"/>
      <c r="O762" s="503"/>
      <c r="P762" s="503"/>
      <c r="Q762" s="503"/>
      <c r="R762" s="503"/>
      <c r="S762" s="503"/>
      <c r="T762" s="503"/>
      <c r="U762" s="503"/>
      <c r="V762" s="503"/>
      <c r="W762" s="503"/>
      <c r="X762" s="503"/>
      <c r="Y762" s="503"/>
      <c r="Z762" s="503"/>
    </row>
    <row r="763" ht="12.75" customHeight="1">
      <c r="A763" s="503"/>
      <c r="B763" s="503"/>
      <c r="C763" s="503"/>
      <c r="D763" s="503"/>
      <c r="E763" s="503"/>
      <c r="F763" s="503"/>
      <c r="G763" s="503"/>
      <c r="H763" s="503"/>
      <c r="I763" s="503"/>
      <c r="J763" s="503"/>
      <c r="K763" s="503"/>
      <c r="L763" s="503"/>
      <c r="M763" s="503"/>
      <c r="N763" s="503"/>
      <c r="O763" s="503"/>
      <c r="P763" s="503"/>
      <c r="Q763" s="503"/>
      <c r="R763" s="503"/>
      <c r="S763" s="503"/>
      <c r="T763" s="503"/>
      <c r="U763" s="503"/>
      <c r="V763" s="503"/>
      <c r="W763" s="503"/>
      <c r="X763" s="503"/>
      <c r="Y763" s="503"/>
      <c r="Z763" s="503"/>
    </row>
    <row r="764" ht="12.75" customHeight="1">
      <c r="A764" s="503"/>
      <c r="B764" s="503"/>
      <c r="C764" s="503"/>
      <c r="D764" s="503"/>
      <c r="E764" s="503"/>
      <c r="F764" s="503"/>
      <c r="G764" s="503"/>
      <c r="H764" s="503"/>
      <c r="I764" s="503"/>
      <c r="J764" s="503"/>
      <c r="K764" s="503"/>
      <c r="L764" s="503"/>
      <c r="M764" s="503"/>
      <c r="N764" s="503"/>
      <c r="O764" s="503"/>
      <c r="P764" s="503"/>
      <c r="Q764" s="503"/>
      <c r="R764" s="503"/>
      <c r="S764" s="503"/>
      <c r="T764" s="503"/>
      <c r="U764" s="503"/>
      <c r="V764" s="503"/>
      <c r="W764" s="503"/>
      <c r="X764" s="503"/>
      <c r="Y764" s="503"/>
      <c r="Z764" s="503"/>
    </row>
    <row r="765" ht="12.75" customHeight="1">
      <c r="A765" s="503"/>
      <c r="B765" s="503"/>
      <c r="C765" s="503"/>
      <c r="D765" s="503"/>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row>
    <row r="766" ht="12.75" customHeight="1">
      <c r="A766" s="503"/>
      <c r="B766" s="503"/>
      <c r="C766" s="503"/>
      <c r="D766" s="503"/>
      <c r="E766" s="503"/>
      <c r="F766" s="503"/>
      <c r="G766" s="503"/>
      <c r="H766" s="503"/>
      <c r="I766" s="503"/>
      <c r="J766" s="503"/>
      <c r="K766" s="503"/>
      <c r="L766" s="503"/>
      <c r="M766" s="503"/>
      <c r="N766" s="503"/>
      <c r="O766" s="503"/>
      <c r="P766" s="503"/>
      <c r="Q766" s="503"/>
      <c r="R766" s="503"/>
      <c r="S766" s="503"/>
      <c r="T766" s="503"/>
      <c r="U766" s="503"/>
      <c r="V766" s="503"/>
      <c r="W766" s="503"/>
      <c r="X766" s="503"/>
      <c r="Y766" s="503"/>
      <c r="Z766" s="503"/>
    </row>
    <row r="767" ht="12.75" customHeight="1">
      <c r="A767" s="503"/>
      <c r="B767" s="503"/>
      <c r="C767" s="503"/>
      <c r="D767" s="503"/>
      <c r="E767" s="503"/>
      <c r="F767" s="503"/>
      <c r="G767" s="503"/>
      <c r="H767" s="503"/>
      <c r="I767" s="503"/>
      <c r="J767" s="503"/>
      <c r="K767" s="503"/>
      <c r="L767" s="503"/>
      <c r="M767" s="503"/>
      <c r="N767" s="503"/>
      <c r="O767" s="503"/>
      <c r="P767" s="503"/>
      <c r="Q767" s="503"/>
      <c r="R767" s="503"/>
      <c r="S767" s="503"/>
      <c r="T767" s="503"/>
      <c r="U767" s="503"/>
      <c r="V767" s="503"/>
      <c r="W767" s="503"/>
      <c r="X767" s="503"/>
      <c r="Y767" s="503"/>
      <c r="Z767" s="503"/>
    </row>
    <row r="768" ht="12.75" customHeight="1">
      <c r="A768" s="503"/>
      <c r="B768" s="503"/>
      <c r="C768" s="503"/>
      <c r="D768" s="503"/>
      <c r="E768" s="503"/>
      <c r="F768" s="503"/>
      <c r="G768" s="503"/>
      <c r="H768" s="503"/>
      <c r="I768" s="503"/>
      <c r="J768" s="503"/>
      <c r="K768" s="503"/>
      <c r="L768" s="503"/>
      <c r="M768" s="503"/>
      <c r="N768" s="503"/>
      <c r="O768" s="503"/>
      <c r="P768" s="503"/>
      <c r="Q768" s="503"/>
      <c r="R768" s="503"/>
      <c r="S768" s="503"/>
      <c r="T768" s="503"/>
      <c r="U768" s="503"/>
      <c r="V768" s="503"/>
      <c r="W768" s="503"/>
      <c r="X768" s="503"/>
      <c r="Y768" s="503"/>
      <c r="Z768" s="503"/>
    </row>
    <row r="769" ht="12.75" customHeight="1">
      <c r="A769" s="503"/>
      <c r="B769" s="503"/>
      <c r="C769" s="503"/>
      <c r="D769" s="503"/>
      <c r="E769" s="503"/>
      <c r="F769" s="503"/>
      <c r="G769" s="503"/>
      <c r="H769" s="503"/>
      <c r="I769" s="503"/>
      <c r="J769" s="503"/>
      <c r="K769" s="503"/>
      <c r="L769" s="503"/>
      <c r="M769" s="503"/>
      <c r="N769" s="503"/>
      <c r="O769" s="503"/>
      <c r="P769" s="503"/>
      <c r="Q769" s="503"/>
      <c r="R769" s="503"/>
      <c r="S769" s="503"/>
      <c r="T769" s="503"/>
      <c r="U769" s="503"/>
      <c r="V769" s="503"/>
      <c r="W769" s="503"/>
      <c r="X769" s="503"/>
      <c r="Y769" s="503"/>
      <c r="Z769" s="503"/>
    </row>
    <row r="770" ht="12.75" customHeight="1">
      <c r="A770" s="503"/>
      <c r="B770" s="503"/>
      <c r="C770" s="503"/>
      <c r="D770" s="503"/>
      <c r="E770" s="503"/>
      <c r="F770" s="503"/>
      <c r="G770" s="503"/>
      <c r="H770" s="503"/>
      <c r="I770" s="503"/>
      <c r="J770" s="503"/>
      <c r="K770" s="503"/>
      <c r="L770" s="503"/>
      <c r="M770" s="503"/>
      <c r="N770" s="503"/>
      <c r="O770" s="503"/>
      <c r="P770" s="503"/>
      <c r="Q770" s="503"/>
      <c r="R770" s="503"/>
      <c r="S770" s="503"/>
      <c r="T770" s="503"/>
      <c r="U770" s="503"/>
      <c r="V770" s="503"/>
      <c r="W770" s="503"/>
      <c r="X770" s="503"/>
      <c r="Y770" s="503"/>
      <c r="Z770" s="503"/>
    </row>
    <row r="771" ht="12.75" customHeight="1">
      <c r="A771" s="503"/>
      <c r="B771" s="503"/>
      <c r="C771" s="503"/>
      <c r="D771" s="503"/>
      <c r="E771" s="503"/>
      <c r="F771" s="503"/>
      <c r="G771" s="503"/>
      <c r="H771" s="503"/>
      <c r="I771" s="503"/>
      <c r="J771" s="503"/>
      <c r="K771" s="503"/>
      <c r="L771" s="503"/>
      <c r="M771" s="503"/>
      <c r="N771" s="503"/>
      <c r="O771" s="503"/>
      <c r="P771" s="503"/>
      <c r="Q771" s="503"/>
      <c r="R771" s="503"/>
      <c r="S771" s="503"/>
      <c r="T771" s="503"/>
      <c r="U771" s="503"/>
      <c r="V771" s="503"/>
      <c r="W771" s="503"/>
      <c r="X771" s="503"/>
      <c r="Y771" s="503"/>
      <c r="Z771" s="503"/>
    </row>
    <row r="772" ht="12.75" customHeight="1">
      <c r="A772" s="503"/>
      <c r="B772" s="503"/>
      <c r="C772" s="503"/>
      <c r="D772" s="503"/>
      <c r="E772" s="503"/>
      <c r="F772" s="503"/>
      <c r="G772" s="503"/>
      <c r="H772" s="503"/>
      <c r="I772" s="503"/>
      <c r="J772" s="503"/>
      <c r="K772" s="503"/>
      <c r="L772" s="503"/>
      <c r="M772" s="503"/>
      <c r="N772" s="503"/>
      <c r="O772" s="503"/>
      <c r="P772" s="503"/>
      <c r="Q772" s="503"/>
      <c r="R772" s="503"/>
      <c r="S772" s="503"/>
      <c r="T772" s="503"/>
      <c r="U772" s="503"/>
      <c r="V772" s="503"/>
      <c r="W772" s="503"/>
      <c r="X772" s="503"/>
      <c r="Y772" s="503"/>
      <c r="Z772" s="503"/>
    </row>
    <row r="773" ht="12.75" customHeight="1">
      <c r="A773" s="503"/>
      <c r="B773" s="503"/>
      <c r="C773" s="503"/>
      <c r="D773" s="503"/>
      <c r="E773" s="503"/>
      <c r="F773" s="503"/>
      <c r="G773" s="503"/>
      <c r="H773" s="503"/>
      <c r="I773" s="503"/>
      <c r="J773" s="503"/>
      <c r="K773" s="503"/>
      <c r="L773" s="503"/>
      <c r="M773" s="503"/>
      <c r="N773" s="503"/>
      <c r="O773" s="503"/>
      <c r="P773" s="503"/>
      <c r="Q773" s="503"/>
      <c r="R773" s="503"/>
      <c r="S773" s="503"/>
      <c r="T773" s="503"/>
      <c r="U773" s="503"/>
      <c r="V773" s="503"/>
      <c r="W773" s="503"/>
      <c r="X773" s="503"/>
      <c r="Y773" s="503"/>
      <c r="Z773" s="503"/>
    </row>
    <row r="774" ht="12.75" customHeight="1">
      <c r="A774" s="503"/>
      <c r="B774" s="503"/>
      <c r="C774" s="503"/>
      <c r="D774" s="503"/>
      <c r="E774" s="503"/>
      <c r="F774" s="503"/>
      <c r="G774" s="503"/>
      <c r="H774" s="503"/>
      <c r="I774" s="503"/>
      <c r="J774" s="503"/>
      <c r="K774" s="503"/>
      <c r="L774" s="503"/>
      <c r="M774" s="503"/>
      <c r="N774" s="503"/>
      <c r="O774" s="503"/>
      <c r="P774" s="503"/>
      <c r="Q774" s="503"/>
      <c r="R774" s="503"/>
      <c r="S774" s="503"/>
      <c r="T774" s="503"/>
      <c r="U774" s="503"/>
      <c r="V774" s="503"/>
      <c r="W774" s="503"/>
      <c r="X774" s="503"/>
      <c r="Y774" s="503"/>
      <c r="Z774" s="503"/>
    </row>
    <row r="775" ht="12.75" customHeight="1">
      <c r="A775" s="503"/>
      <c r="B775" s="503"/>
      <c r="C775" s="503"/>
      <c r="D775" s="503"/>
      <c r="E775" s="503"/>
      <c r="F775" s="503"/>
      <c r="G775" s="503"/>
      <c r="H775" s="503"/>
      <c r="I775" s="503"/>
      <c r="J775" s="503"/>
      <c r="K775" s="503"/>
      <c r="L775" s="503"/>
      <c r="M775" s="503"/>
      <c r="N775" s="503"/>
      <c r="O775" s="503"/>
      <c r="P775" s="503"/>
      <c r="Q775" s="503"/>
      <c r="R775" s="503"/>
      <c r="S775" s="503"/>
      <c r="T775" s="503"/>
      <c r="U775" s="503"/>
      <c r="V775" s="503"/>
      <c r="W775" s="503"/>
      <c r="X775" s="503"/>
      <c r="Y775" s="503"/>
      <c r="Z775" s="503"/>
    </row>
    <row r="776" ht="12.75" customHeight="1">
      <c r="A776" s="503"/>
      <c r="B776" s="503"/>
      <c r="C776" s="503"/>
      <c r="D776" s="503"/>
      <c r="E776" s="503"/>
      <c r="F776" s="503"/>
      <c r="G776" s="503"/>
      <c r="H776" s="503"/>
      <c r="I776" s="503"/>
      <c r="J776" s="503"/>
      <c r="K776" s="503"/>
      <c r="L776" s="503"/>
      <c r="M776" s="503"/>
      <c r="N776" s="503"/>
      <c r="O776" s="503"/>
      <c r="P776" s="503"/>
      <c r="Q776" s="503"/>
      <c r="R776" s="503"/>
      <c r="S776" s="503"/>
      <c r="T776" s="503"/>
      <c r="U776" s="503"/>
      <c r="V776" s="503"/>
      <c r="W776" s="503"/>
      <c r="X776" s="503"/>
      <c r="Y776" s="503"/>
      <c r="Z776" s="503"/>
    </row>
    <row r="777" ht="12.75" customHeight="1">
      <c r="A777" s="503"/>
      <c r="B777" s="503"/>
      <c r="C777" s="503"/>
      <c r="D777" s="503"/>
      <c r="E777" s="503"/>
      <c r="F777" s="503"/>
      <c r="G777" s="503"/>
      <c r="H777" s="503"/>
      <c r="I777" s="503"/>
      <c r="J777" s="503"/>
      <c r="K777" s="503"/>
      <c r="L777" s="503"/>
      <c r="M777" s="503"/>
      <c r="N777" s="503"/>
      <c r="O777" s="503"/>
      <c r="P777" s="503"/>
      <c r="Q777" s="503"/>
      <c r="R777" s="503"/>
      <c r="S777" s="503"/>
      <c r="T777" s="503"/>
      <c r="U777" s="503"/>
      <c r="V777" s="503"/>
      <c r="W777" s="503"/>
      <c r="X777" s="503"/>
      <c r="Y777" s="503"/>
      <c r="Z777" s="503"/>
    </row>
    <row r="778" ht="12.75" customHeight="1">
      <c r="A778" s="503"/>
      <c r="B778" s="503"/>
      <c r="C778" s="503"/>
      <c r="D778" s="503"/>
      <c r="E778" s="503"/>
      <c r="F778" s="503"/>
      <c r="G778" s="503"/>
      <c r="H778" s="503"/>
      <c r="I778" s="503"/>
      <c r="J778" s="503"/>
      <c r="K778" s="503"/>
      <c r="L778" s="503"/>
      <c r="M778" s="503"/>
      <c r="N778" s="503"/>
      <c r="O778" s="503"/>
      <c r="P778" s="503"/>
      <c r="Q778" s="503"/>
      <c r="R778" s="503"/>
      <c r="S778" s="503"/>
      <c r="T778" s="503"/>
      <c r="U778" s="503"/>
      <c r="V778" s="503"/>
      <c r="W778" s="503"/>
      <c r="X778" s="503"/>
      <c r="Y778" s="503"/>
      <c r="Z778" s="503"/>
    </row>
    <row r="779" ht="12.75" customHeight="1">
      <c r="A779" s="503"/>
      <c r="B779" s="503"/>
      <c r="C779" s="503"/>
      <c r="D779" s="503"/>
      <c r="E779" s="503"/>
      <c r="F779" s="503"/>
      <c r="G779" s="503"/>
      <c r="H779" s="503"/>
      <c r="I779" s="503"/>
      <c r="J779" s="503"/>
      <c r="K779" s="503"/>
      <c r="L779" s="503"/>
      <c r="M779" s="503"/>
      <c r="N779" s="503"/>
      <c r="O779" s="503"/>
      <c r="P779" s="503"/>
      <c r="Q779" s="503"/>
      <c r="R779" s="503"/>
      <c r="S779" s="503"/>
      <c r="T779" s="503"/>
      <c r="U779" s="503"/>
      <c r="V779" s="503"/>
      <c r="W779" s="503"/>
      <c r="X779" s="503"/>
      <c r="Y779" s="503"/>
      <c r="Z779" s="503"/>
    </row>
    <row r="780" ht="12.75" customHeight="1">
      <c r="A780" s="503"/>
      <c r="B780" s="503"/>
      <c r="C780" s="503"/>
      <c r="D780" s="503"/>
      <c r="E780" s="503"/>
      <c r="F780" s="503"/>
      <c r="G780" s="503"/>
      <c r="H780" s="503"/>
      <c r="I780" s="503"/>
      <c r="J780" s="503"/>
      <c r="K780" s="503"/>
      <c r="L780" s="503"/>
      <c r="M780" s="503"/>
      <c r="N780" s="503"/>
      <c r="O780" s="503"/>
      <c r="P780" s="503"/>
      <c r="Q780" s="503"/>
      <c r="R780" s="503"/>
      <c r="S780" s="503"/>
      <c r="T780" s="503"/>
      <c r="U780" s="503"/>
      <c r="V780" s="503"/>
      <c r="W780" s="503"/>
      <c r="X780" s="503"/>
      <c r="Y780" s="503"/>
      <c r="Z780" s="503"/>
    </row>
    <row r="781" ht="12.75" customHeight="1">
      <c r="A781" s="503"/>
      <c r="B781" s="503"/>
      <c r="C781" s="503"/>
      <c r="D781" s="503"/>
      <c r="E781" s="503"/>
      <c r="F781" s="503"/>
      <c r="G781" s="503"/>
      <c r="H781" s="503"/>
      <c r="I781" s="503"/>
      <c r="J781" s="503"/>
      <c r="K781" s="503"/>
      <c r="L781" s="503"/>
      <c r="M781" s="503"/>
      <c r="N781" s="503"/>
      <c r="O781" s="503"/>
      <c r="P781" s="503"/>
      <c r="Q781" s="503"/>
      <c r="R781" s="503"/>
      <c r="S781" s="503"/>
      <c r="T781" s="503"/>
      <c r="U781" s="503"/>
      <c r="V781" s="503"/>
      <c r="W781" s="503"/>
      <c r="X781" s="503"/>
      <c r="Y781" s="503"/>
      <c r="Z781" s="503"/>
    </row>
    <row r="782" ht="12.75" customHeight="1">
      <c r="A782" s="503"/>
      <c r="B782" s="503"/>
      <c r="C782" s="503"/>
      <c r="D782" s="503"/>
      <c r="E782" s="503"/>
      <c r="F782" s="503"/>
      <c r="G782" s="503"/>
      <c r="H782" s="503"/>
      <c r="I782" s="503"/>
      <c r="J782" s="503"/>
      <c r="K782" s="503"/>
      <c r="L782" s="503"/>
      <c r="M782" s="503"/>
      <c r="N782" s="503"/>
      <c r="O782" s="503"/>
      <c r="P782" s="503"/>
      <c r="Q782" s="503"/>
      <c r="R782" s="503"/>
      <c r="S782" s="503"/>
      <c r="T782" s="503"/>
      <c r="U782" s="503"/>
      <c r="V782" s="503"/>
      <c r="W782" s="503"/>
      <c r="X782" s="503"/>
      <c r="Y782" s="503"/>
      <c r="Z782" s="503"/>
    </row>
    <row r="783" ht="12.75" customHeight="1">
      <c r="A783" s="503"/>
      <c r="B783" s="503"/>
      <c r="C783" s="503"/>
      <c r="D783" s="503"/>
      <c r="E783" s="503"/>
      <c r="F783" s="503"/>
      <c r="G783" s="503"/>
      <c r="H783" s="503"/>
      <c r="I783" s="503"/>
      <c r="J783" s="503"/>
      <c r="K783" s="503"/>
      <c r="L783" s="503"/>
      <c r="M783" s="503"/>
      <c r="N783" s="503"/>
      <c r="O783" s="503"/>
      <c r="P783" s="503"/>
      <c r="Q783" s="503"/>
      <c r="R783" s="503"/>
      <c r="S783" s="503"/>
      <c r="T783" s="503"/>
      <c r="U783" s="503"/>
      <c r="V783" s="503"/>
      <c r="W783" s="503"/>
      <c r="X783" s="503"/>
      <c r="Y783" s="503"/>
      <c r="Z783" s="503"/>
    </row>
    <row r="784" ht="12.75" customHeight="1">
      <c r="A784" s="503"/>
      <c r="B784" s="503"/>
      <c r="C784" s="503"/>
      <c r="D784" s="503"/>
      <c r="E784" s="503"/>
      <c r="F784" s="503"/>
      <c r="G784" s="503"/>
      <c r="H784" s="503"/>
      <c r="I784" s="503"/>
      <c r="J784" s="503"/>
      <c r="K784" s="503"/>
      <c r="L784" s="503"/>
      <c r="M784" s="503"/>
      <c r="N784" s="503"/>
      <c r="O784" s="503"/>
      <c r="P784" s="503"/>
      <c r="Q784" s="503"/>
      <c r="R784" s="503"/>
      <c r="S784" s="503"/>
      <c r="T784" s="503"/>
      <c r="U784" s="503"/>
      <c r="V784" s="503"/>
      <c r="W784" s="503"/>
      <c r="X784" s="503"/>
      <c r="Y784" s="503"/>
      <c r="Z784" s="503"/>
    </row>
    <row r="785" ht="12.75" customHeight="1">
      <c r="A785" s="503"/>
      <c r="B785" s="503"/>
      <c r="C785" s="503"/>
      <c r="D785" s="503"/>
      <c r="E785" s="503"/>
      <c r="F785" s="503"/>
      <c r="G785" s="503"/>
      <c r="H785" s="503"/>
      <c r="I785" s="503"/>
      <c r="J785" s="503"/>
      <c r="K785" s="503"/>
      <c r="L785" s="503"/>
      <c r="M785" s="503"/>
      <c r="N785" s="503"/>
      <c r="O785" s="503"/>
      <c r="P785" s="503"/>
      <c r="Q785" s="503"/>
      <c r="R785" s="503"/>
      <c r="S785" s="503"/>
      <c r="T785" s="503"/>
      <c r="U785" s="503"/>
      <c r="V785" s="503"/>
      <c r="W785" s="503"/>
      <c r="X785" s="503"/>
      <c r="Y785" s="503"/>
      <c r="Z785" s="503"/>
    </row>
    <row r="786" ht="12.75" customHeight="1">
      <c r="A786" s="503"/>
      <c r="B786" s="503"/>
      <c r="C786" s="503"/>
      <c r="D786" s="503"/>
      <c r="E786" s="503"/>
      <c r="F786" s="503"/>
      <c r="G786" s="503"/>
      <c r="H786" s="503"/>
      <c r="I786" s="503"/>
      <c r="J786" s="503"/>
      <c r="K786" s="503"/>
      <c r="L786" s="503"/>
      <c r="M786" s="503"/>
      <c r="N786" s="503"/>
      <c r="O786" s="503"/>
      <c r="P786" s="503"/>
      <c r="Q786" s="503"/>
      <c r="R786" s="503"/>
      <c r="S786" s="503"/>
      <c r="T786" s="503"/>
      <c r="U786" s="503"/>
      <c r="V786" s="503"/>
      <c r="W786" s="503"/>
      <c r="X786" s="503"/>
      <c r="Y786" s="503"/>
      <c r="Z786" s="503"/>
    </row>
    <row r="787" ht="12.75" customHeight="1">
      <c r="A787" s="503"/>
      <c r="B787" s="503"/>
      <c r="C787" s="503"/>
      <c r="D787" s="503"/>
      <c r="E787" s="503"/>
      <c r="F787" s="503"/>
      <c r="G787" s="503"/>
      <c r="H787" s="503"/>
      <c r="I787" s="503"/>
      <c r="J787" s="503"/>
      <c r="K787" s="503"/>
      <c r="L787" s="503"/>
      <c r="M787" s="503"/>
      <c r="N787" s="503"/>
      <c r="O787" s="503"/>
      <c r="P787" s="503"/>
      <c r="Q787" s="503"/>
      <c r="R787" s="503"/>
      <c r="S787" s="503"/>
      <c r="T787" s="503"/>
      <c r="U787" s="503"/>
      <c r="V787" s="503"/>
      <c r="W787" s="503"/>
      <c r="X787" s="503"/>
      <c r="Y787" s="503"/>
      <c r="Z787" s="503"/>
    </row>
    <row r="788" ht="12.75" customHeight="1">
      <c r="A788" s="503"/>
      <c r="B788" s="503"/>
      <c r="C788" s="503"/>
      <c r="D788" s="503"/>
      <c r="E788" s="503"/>
      <c r="F788" s="503"/>
      <c r="G788" s="503"/>
      <c r="H788" s="503"/>
      <c r="I788" s="503"/>
      <c r="J788" s="503"/>
      <c r="K788" s="503"/>
      <c r="L788" s="503"/>
      <c r="M788" s="503"/>
      <c r="N788" s="503"/>
      <c r="O788" s="503"/>
      <c r="P788" s="503"/>
      <c r="Q788" s="503"/>
      <c r="R788" s="503"/>
      <c r="S788" s="503"/>
      <c r="T788" s="503"/>
      <c r="U788" s="503"/>
      <c r="V788" s="503"/>
      <c r="W788" s="503"/>
      <c r="X788" s="503"/>
      <c r="Y788" s="503"/>
      <c r="Z788" s="503"/>
    </row>
    <row r="789" ht="12.75" customHeight="1">
      <c r="A789" s="503"/>
      <c r="B789" s="503"/>
      <c r="C789" s="503"/>
      <c r="D789" s="503"/>
      <c r="E789" s="503"/>
      <c r="F789" s="503"/>
      <c r="G789" s="503"/>
      <c r="H789" s="503"/>
      <c r="I789" s="503"/>
      <c r="J789" s="503"/>
      <c r="K789" s="503"/>
      <c r="L789" s="503"/>
      <c r="M789" s="503"/>
      <c r="N789" s="503"/>
      <c r="O789" s="503"/>
      <c r="P789" s="503"/>
      <c r="Q789" s="503"/>
      <c r="R789" s="503"/>
      <c r="S789" s="503"/>
      <c r="T789" s="503"/>
      <c r="U789" s="503"/>
      <c r="V789" s="503"/>
      <c r="W789" s="503"/>
      <c r="X789" s="503"/>
      <c r="Y789" s="503"/>
      <c r="Z789" s="503"/>
    </row>
    <row r="790" ht="12.75" customHeight="1">
      <c r="A790" s="503"/>
      <c r="B790" s="503"/>
      <c r="C790" s="503"/>
      <c r="D790" s="503"/>
      <c r="E790" s="503"/>
      <c r="F790" s="503"/>
      <c r="G790" s="503"/>
      <c r="H790" s="503"/>
      <c r="I790" s="503"/>
      <c r="J790" s="503"/>
      <c r="K790" s="503"/>
      <c r="L790" s="503"/>
      <c r="M790" s="503"/>
      <c r="N790" s="503"/>
      <c r="O790" s="503"/>
      <c r="P790" s="503"/>
      <c r="Q790" s="503"/>
      <c r="R790" s="503"/>
      <c r="S790" s="503"/>
      <c r="T790" s="503"/>
      <c r="U790" s="503"/>
      <c r="V790" s="503"/>
      <c r="W790" s="503"/>
      <c r="X790" s="503"/>
      <c r="Y790" s="503"/>
      <c r="Z790" s="503"/>
    </row>
    <row r="791" ht="12.75" customHeight="1">
      <c r="A791" s="503"/>
      <c r="B791" s="503"/>
      <c r="C791" s="503"/>
      <c r="D791" s="503"/>
      <c r="E791" s="503"/>
      <c r="F791" s="503"/>
      <c r="G791" s="503"/>
      <c r="H791" s="503"/>
      <c r="I791" s="503"/>
      <c r="J791" s="503"/>
      <c r="K791" s="503"/>
      <c r="L791" s="503"/>
      <c r="M791" s="503"/>
      <c r="N791" s="503"/>
      <c r="O791" s="503"/>
      <c r="P791" s="503"/>
      <c r="Q791" s="503"/>
      <c r="R791" s="503"/>
      <c r="S791" s="503"/>
      <c r="T791" s="503"/>
      <c r="U791" s="503"/>
      <c r="V791" s="503"/>
      <c r="W791" s="503"/>
      <c r="X791" s="503"/>
      <c r="Y791" s="503"/>
      <c r="Z791" s="503"/>
    </row>
    <row r="792" ht="12.75" customHeight="1">
      <c r="A792" s="503"/>
      <c r="B792" s="503"/>
      <c r="C792" s="503"/>
      <c r="D792" s="503"/>
      <c r="E792" s="503"/>
      <c r="F792" s="503"/>
      <c r="G792" s="503"/>
      <c r="H792" s="503"/>
      <c r="I792" s="503"/>
      <c r="J792" s="503"/>
      <c r="K792" s="503"/>
      <c r="L792" s="503"/>
      <c r="M792" s="503"/>
      <c r="N792" s="503"/>
      <c r="O792" s="503"/>
      <c r="P792" s="503"/>
      <c r="Q792" s="503"/>
      <c r="R792" s="503"/>
      <c r="S792" s="503"/>
      <c r="T792" s="503"/>
      <c r="U792" s="503"/>
      <c r="V792" s="503"/>
      <c r="W792" s="503"/>
      <c r="X792" s="503"/>
      <c r="Y792" s="503"/>
      <c r="Z792" s="503"/>
    </row>
    <row r="793" ht="12.75" customHeight="1">
      <c r="A793" s="503"/>
      <c r="B793" s="503"/>
      <c r="C793" s="503"/>
      <c r="D793" s="503"/>
      <c r="E793" s="503"/>
      <c r="F793" s="503"/>
      <c r="G793" s="503"/>
      <c r="H793" s="503"/>
      <c r="I793" s="503"/>
      <c r="J793" s="503"/>
      <c r="K793" s="503"/>
      <c r="L793" s="503"/>
      <c r="M793" s="503"/>
      <c r="N793" s="503"/>
      <c r="O793" s="503"/>
      <c r="P793" s="503"/>
      <c r="Q793" s="503"/>
      <c r="R793" s="503"/>
      <c r="S793" s="503"/>
      <c r="T793" s="503"/>
      <c r="U793" s="503"/>
      <c r="V793" s="503"/>
      <c r="W793" s="503"/>
      <c r="X793" s="503"/>
      <c r="Y793" s="503"/>
      <c r="Z793" s="503"/>
    </row>
    <row r="794" ht="12.75" customHeight="1">
      <c r="A794" s="503"/>
      <c r="B794" s="503"/>
      <c r="C794" s="503"/>
      <c r="D794" s="503"/>
      <c r="E794" s="503"/>
      <c r="F794" s="503"/>
      <c r="G794" s="503"/>
      <c r="H794" s="503"/>
      <c r="I794" s="503"/>
      <c r="J794" s="503"/>
      <c r="K794" s="503"/>
      <c r="L794" s="503"/>
      <c r="M794" s="503"/>
      <c r="N794" s="503"/>
      <c r="O794" s="503"/>
      <c r="P794" s="503"/>
      <c r="Q794" s="503"/>
      <c r="R794" s="503"/>
      <c r="S794" s="503"/>
      <c r="T794" s="503"/>
      <c r="U794" s="503"/>
      <c r="V794" s="503"/>
      <c r="W794" s="503"/>
      <c r="X794" s="503"/>
      <c r="Y794" s="503"/>
      <c r="Z794" s="503"/>
    </row>
    <row r="795" ht="12.75" customHeight="1">
      <c r="A795" s="503"/>
      <c r="B795" s="503"/>
      <c r="C795" s="503"/>
      <c r="D795" s="503"/>
      <c r="E795" s="503"/>
      <c r="F795" s="503"/>
      <c r="G795" s="503"/>
      <c r="H795" s="503"/>
      <c r="I795" s="503"/>
      <c r="J795" s="503"/>
      <c r="K795" s="503"/>
      <c r="L795" s="503"/>
      <c r="M795" s="503"/>
      <c r="N795" s="503"/>
      <c r="O795" s="503"/>
      <c r="P795" s="503"/>
      <c r="Q795" s="503"/>
      <c r="R795" s="503"/>
      <c r="S795" s="503"/>
      <c r="T795" s="503"/>
      <c r="U795" s="503"/>
      <c r="V795" s="503"/>
      <c r="W795" s="503"/>
      <c r="X795" s="503"/>
      <c r="Y795" s="503"/>
      <c r="Z795" s="503"/>
    </row>
    <row r="796" ht="12.75" customHeight="1">
      <c r="A796" s="503"/>
      <c r="B796" s="503"/>
      <c r="C796" s="503"/>
      <c r="D796" s="503"/>
      <c r="E796" s="503"/>
      <c r="F796" s="503"/>
      <c r="G796" s="503"/>
      <c r="H796" s="503"/>
      <c r="I796" s="503"/>
      <c r="J796" s="503"/>
      <c r="K796" s="503"/>
      <c r="L796" s="503"/>
      <c r="M796" s="503"/>
      <c r="N796" s="503"/>
      <c r="O796" s="503"/>
      <c r="P796" s="503"/>
      <c r="Q796" s="503"/>
      <c r="R796" s="503"/>
      <c r="S796" s="503"/>
      <c r="T796" s="503"/>
      <c r="U796" s="503"/>
      <c r="V796" s="503"/>
      <c r="W796" s="503"/>
      <c r="X796" s="503"/>
      <c r="Y796" s="503"/>
      <c r="Z796" s="503"/>
    </row>
    <row r="797" ht="12.75" customHeight="1">
      <c r="A797" s="503"/>
      <c r="B797" s="503"/>
      <c r="C797" s="503"/>
      <c r="D797" s="503"/>
      <c r="E797" s="503"/>
      <c r="F797" s="503"/>
      <c r="G797" s="503"/>
      <c r="H797" s="503"/>
      <c r="I797" s="503"/>
      <c r="J797" s="503"/>
      <c r="K797" s="503"/>
      <c r="L797" s="503"/>
      <c r="M797" s="503"/>
      <c r="N797" s="503"/>
      <c r="O797" s="503"/>
      <c r="P797" s="503"/>
      <c r="Q797" s="503"/>
      <c r="R797" s="503"/>
      <c r="S797" s="503"/>
      <c r="T797" s="503"/>
      <c r="U797" s="503"/>
      <c r="V797" s="503"/>
      <c r="W797" s="503"/>
      <c r="X797" s="503"/>
      <c r="Y797" s="503"/>
      <c r="Z797" s="503"/>
    </row>
    <row r="798" ht="12.75" customHeight="1">
      <c r="A798" s="503"/>
      <c r="B798" s="503"/>
      <c r="C798" s="503"/>
      <c r="D798" s="503"/>
      <c r="E798" s="503"/>
      <c r="F798" s="503"/>
      <c r="G798" s="503"/>
      <c r="H798" s="503"/>
      <c r="I798" s="503"/>
      <c r="J798" s="503"/>
      <c r="K798" s="503"/>
      <c r="L798" s="503"/>
      <c r="M798" s="503"/>
      <c r="N798" s="503"/>
      <c r="O798" s="503"/>
      <c r="P798" s="503"/>
      <c r="Q798" s="503"/>
      <c r="R798" s="503"/>
      <c r="S798" s="503"/>
      <c r="T798" s="503"/>
      <c r="U798" s="503"/>
      <c r="V798" s="503"/>
      <c r="W798" s="503"/>
      <c r="X798" s="503"/>
      <c r="Y798" s="503"/>
      <c r="Z798" s="503"/>
    </row>
    <row r="799" ht="12.75" customHeight="1">
      <c r="A799" s="503"/>
      <c r="B799" s="503"/>
      <c r="C799" s="503"/>
      <c r="D799" s="503"/>
      <c r="E799" s="503"/>
      <c r="F799" s="503"/>
      <c r="G799" s="503"/>
      <c r="H799" s="503"/>
      <c r="I799" s="503"/>
      <c r="J799" s="503"/>
      <c r="K799" s="503"/>
      <c r="L799" s="503"/>
      <c r="M799" s="503"/>
      <c r="N799" s="503"/>
      <c r="O799" s="503"/>
      <c r="P799" s="503"/>
      <c r="Q799" s="503"/>
      <c r="R799" s="503"/>
      <c r="S799" s="503"/>
      <c r="T799" s="503"/>
      <c r="U799" s="503"/>
      <c r="V799" s="503"/>
      <c r="W799" s="503"/>
      <c r="X799" s="503"/>
      <c r="Y799" s="503"/>
      <c r="Z799" s="503"/>
    </row>
    <row r="800" ht="12.75" customHeight="1">
      <c r="A800" s="503"/>
      <c r="B800" s="503"/>
      <c r="C800" s="503"/>
      <c r="D800" s="503"/>
      <c r="E800" s="503"/>
      <c r="F800" s="503"/>
      <c r="G800" s="503"/>
      <c r="H800" s="503"/>
      <c r="I800" s="503"/>
      <c r="J800" s="503"/>
      <c r="K800" s="503"/>
      <c r="L800" s="503"/>
      <c r="M800" s="503"/>
      <c r="N800" s="503"/>
      <c r="O800" s="503"/>
      <c r="P800" s="503"/>
      <c r="Q800" s="503"/>
      <c r="R800" s="503"/>
      <c r="S800" s="503"/>
      <c r="T800" s="503"/>
      <c r="U800" s="503"/>
      <c r="V800" s="503"/>
      <c r="W800" s="503"/>
      <c r="X800" s="503"/>
      <c r="Y800" s="503"/>
      <c r="Z800" s="503"/>
    </row>
    <row r="801" ht="12.75" customHeight="1">
      <c r="A801" s="503"/>
      <c r="B801" s="503"/>
      <c r="C801" s="503"/>
      <c r="D801" s="503"/>
      <c r="E801" s="503"/>
      <c r="F801" s="503"/>
      <c r="G801" s="503"/>
      <c r="H801" s="503"/>
      <c r="I801" s="503"/>
      <c r="J801" s="503"/>
      <c r="K801" s="503"/>
      <c r="L801" s="503"/>
      <c r="M801" s="503"/>
      <c r="N801" s="503"/>
      <c r="O801" s="503"/>
      <c r="P801" s="503"/>
      <c r="Q801" s="503"/>
      <c r="R801" s="503"/>
      <c r="S801" s="503"/>
      <c r="T801" s="503"/>
      <c r="U801" s="503"/>
      <c r="V801" s="503"/>
      <c r="W801" s="503"/>
      <c r="X801" s="503"/>
      <c r="Y801" s="503"/>
      <c r="Z801" s="503"/>
    </row>
    <row r="802" ht="12.75" customHeight="1">
      <c r="A802" s="503"/>
      <c r="B802" s="503"/>
      <c r="C802" s="503"/>
      <c r="D802" s="503"/>
      <c r="E802" s="503"/>
      <c r="F802" s="503"/>
      <c r="G802" s="503"/>
      <c r="H802" s="503"/>
      <c r="I802" s="503"/>
      <c r="J802" s="503"/>
      <c r="K802" s="503"/>
      <c r="L802" s="503"/>
      <c r="M802" s="503"/>
      <c r="N802" s="503"/>
      <c r="O802" s="503"/>
      <c r="P802" s="503"/>
      <c r="Q802" s="503"/>
      <c r="R802" s="503"/>
      <c r="S802" s="503"/>
      <c r="T802" s="503"/>
      <c r="U802" s="503"/>
      <c r="V802" s="503"/>
      <c r="W802" s="503"/>
      <c r="X802" s="503"/>
      <c r="Y802" s="503"/>
      <c r="Z802" s="503"/>
    </row>
    <row r="803" ht="12.75" customHeight="1">
      <c r="A803" s="503"/>
      <c r="B803" s="503"/>
      <c r="C803" s="503"/>
      <c r="D803" s="503"/>
      <c r="E803" s="503"/>
      <c r="F803" s="503"/>
      <c r="G803" s="503"/>
      <c r="H803" s="503"/>
      <c r="I803" s="503"/>
      <c r="J803" s="503"/>
      <c r="K803" s="503"/>
      <c r="L803" s="503"/>
      <c r="M803" s="503"/>
      <c r="N803" s="503"/>
      <c r="O803" s="503"/>
      <c r="P803" s="503"/>
      <c r="Q803" s="503"/>
      <c r="R803" s="503"/>
      <c r="S803" s="503"/>
      <c r="T803" s="503"/>
      <c r="U803" s="503"/>
      <c r="V803" s="503"/>
      <c r="W803" s="503"/>
      <c r="X803" s="503"/>
      <c r="Y803" s="503"/>
      <c r="Z803" s="503"/>
    </row>
    <row r="804" ht="12.75" customHeight="1">
      <c r="A804" s="503"/>
      <c r="B804" s="503"/>
      <c r="C804" s="503"/>
      <c r="D804" s="503"/>
      <c r="E804" s="503"/>
      <c r="F804" s="503"/>
      <c r="G804" s="503"/>
      <c r="H804" s="503"/>
      <c r="I804" s="503"/>
      <c r="J804" s="503"/>
      <c r="K804" s="503"/>
      <c r="L804" s="503"/>
      <c r="M804" s="503"/>
      <c r="N804" s="503"/>
      <c r="O804" s="503"/>
      <c r="P804" s="503"/>
      <c r="Q804" s="503"/>
      <c r="R804" s="503"/>
      <c r="S804" s="503"/>
      <c r="T804" s="503"/>
      <c r="U804" s="503"/>
      <c r="V804" s="503"/>
      <c r="W804" s="503"/>
      <c r="X804" s="503"/>
      <c r="Y804" s="503"/>
      <c r="Z804" s="503"/>
    </row>
    <row r="805" ht="12.75" customHeight="1">
      <c r="A805" s="503"/>
      <c r="B805" s="503"/>
      <c r="C805" s="503"/>
      <c r="D805" s="503"/>
      <c r="E805" s="503"/>
      <c r="F805" s="503"/>
      <c r="G805" s="503"/>
      <c r="H805" s="503"/>
      <c r="I805" s="503"/>
      <c r="J805" s="503"/>
      <c r="K805" s="503"/>
      <c r="L805" s="503"/>
      <c r="M805" s="503"/>
      <c r="N805" s="503"/>
      <c r="O805" s="503"/>
      <c r="P805" s="503"/>
      <c r="Q805" s="503"/>
      <c r="R805" s="503"/>
      <c r="S805" s="503"/>
      <c r="T805" s="503"/>
      <c r="U805" s="503"/>
      <c r="V805" s="503"/>
      <c r="W805" s="503"/>
      <c r="X805" s="503"/>
      <c r="Y805" s="503"/>
      <c r="Z805" s="503"/>
    </row>
    <row r="806" ht="12.75" customHeight="1">
      <c r="A806" s="503"/>
      <c r="B806" s="503"/>
      <c r="C806" s="503"/>
      <c r="D806" s="503"/>
      <c r="E806" s="503"/>
      <c r="F806" s="503"/>
      <c r="G806" s="503"/>
      <c r="H806" s="503"/>
      <c r="I806" s="503"/>
      <c r="J806" s="503"/>
      <c r="K806" s="503"/>
      <c r="L806" s="503"/>
      <c r="M806" s="503"/>
      <c r="N806" s="503"/>
      <c r="O806" s="503"/>
      <c r="P806" s="503"/>
      <c r="Q806" s="503"/>
      <c r="R806" s="503"/>
      <c r="S806" s="503"/>
      <c r="T806" s="503"/>
      <c r="U806" s="503"/>
      <c r="V806" s="503"/>
      <c r="W806" s="503"/>
      <c r="X806" s="503"/>
      <c r="Y806" s="503"/>
      <c r="Z806" s="503"/>
    </row>
    <row r="807" ht="12.75" customHeight="1">
      <c r="A807" s="503"/>
      <c r="B807" s="503"/>
      <c r="C807" s="503"/>
      <c r="D807" s="503"/>
      <c r="E807" s="503"/>
      <c r="F807" s="503"/>
      <c r="G807" s="503"/>
      <c r="H807" s="503"/>
      <c r="I807" s="503"/>
      <c r="J807" s="503"/>
      <c r="K807" s="503"/>
      <c r="L807" s="503"/>
      <c r="M807" s="503"/>
      <c r="N807" s="503"/>
      <c r="O807" s="503"/>
      <c r="P807" s="503"/>
      <c r="Q807" s="503"/>
      <c r="R807" s="503"/>
      <c r="S807" s="503"/>
      <c r="T807" s="503"/>
      <c r="U807" s="503"/>
      <c r="V807" s="503"/>
      <c r="W807" s="503"/>
      <c r="X807" s="503"/>
      <c r="Y807" s="503"/>
      <c r="Z807" s="503"/>
    </row>
    <row r="808" ht="12.75" customHeight="1">
      <c r="A808" s="503"/>
      <c r="B808" s="503"/>
      <c r="C808" s="503"/>
      <c r="D808" s="503"/>
      <c r="E808" s="503"/>
      <c r="F808" s="503"/>
      <c r="G808" s="503"/>
      <c r="H808" s="503"/>
      <c r="I808" s="503"/>
      <c r="J808" s="503"/>
      <c r="K808" s="503"/>
      <c r="L808" s="503"/>
      <c r="M808" s="503"/>
      <c r="N808" s="503"/>
      <c r="O808" s="503"/>
      <c r="P808" s="503"/>
      <c r="Q808" s="503"/>
      <c r="R808" s="503"/>
      <c r="S808" s="503"/>
      <c r="T808" s="503"/>
      <c r="U808" s="503"/>
      <c r="V808" s="503"/>
      <c r="W808" s="503"/>
      <c r="X808" s="503"/>
      <c r="Y808" s="503"/>
      <c r="Z808" s="503"/>
    </row>
    <row r="809" ht="12.75" customHeight="1">
      <c r="A809" s="503"/>
      <c r="B809" s="503"/>
      <c r="C809" s="503"/>
      <c r="D809" s="503"/>
      <c r="E809" s="503"/>
      <c r="F809" s="503"/>
      <c r="G809" s="503"/>
      <c r="H809" s="503"/>
      <c r="I809" s="503"/>
      <c r="J809" s="503"/>
      <c r="K809" s="503"/>
      <c r="L809" s="503"/>
      <c r="M809" s="503"/>
      <c r="N809" s="503"/>
      <c r="O809" s="503"/>
      <c r="P809" s="503"/>
      <c r="Q809" s="503"/>
      <c r="R809" s="503"/>
      <c r="S809" s="503"/>
      <c r="T809" s="503"/>
      <c r="U809" s="503"/>
      <c r="V809" s="503"/>
      <c r="W809" s="503"/>
      <c r="X809" s="503"/>
      <c r="Y809" s="503"/>
      <c r="Z809" s="503"/>
    </row>
    <row r="810" ht="12.75" customHeight="1">
      <c r="A810" s="503"/>
      <c r="B810" s="503"/>
      <c r="C810" s="503"/>
      <c r="D810" s="503"/>
      <c r="E810" s="503"/>
      <c r="F810" s="503"/>
      <c r="G810" s="503"/>
      <c r="H810" s="503"/>
      <c r="I810" s="503"/>
      <c r="J810" s="503"/>
      <c r="K810" s="503"/>
      <c r="L810" s="503"/>
      <c r="M810" s="503"/>
      <c r="N810" s="503"/>
      <c r="O810" s="503"/>
      <c r="P810" s="503"/>
      <c r="Q810" s="503"/>
      <c r="R810" s="503"/>
      <c r="S810" s="503"/>
      <c r="T810" s="503"/>
      <c r="U810" s="503"/>
      <c r="V810" s="503"/>
      <c r="W810" s="503"/>
      <c r="X810" s="503"/>
      <c r="Y810" s="503"/>
      <c r="Z810" s="503"/>
    </row>
    <row r="811" ht="12.75" customHeight="1">
      <c r="A811" s="503"/>
      <c r="B811" s="503"/>
      <c r="C811" s="503"/>
      <c r="D811" s="503"/>
      <c r="E811" s="503"/>
      <c r="F811" s="503"/>
      <c r="G811" s="503"/>
      <c r="H811" s="503"/>
      <c r="I811" s="503"/>
      <c r="J811" s="503"/>
      <c r="K811" s="503"/>
      <c r="L811" s="503"/>
      <c r="M811" s="503"/>
      <c r="N811" s="503"/>
      <c r="O811" s="503"/>
      <c r="P811" s="503"/>
      <c r="Q811" s="503"/>
      <c r="R811" s="503"/>
      <c r="S811" s="503"/>
      <c r="T811" s="503"/>
      <c r="U811" s="503"/>
      <c r="V811" s="503"/>
      <c r="W811" s="503"/>
      <c r="X811" s="503"/>
      <c r="Y811" s="503"/>
      <c r="Z811" s="503"/>
    </row>
    <row r="812" ht="12.75" customHeight="1">
      <c r="A812" s="503"/>
      <c r="B812" s="503"/>
      <c r="C812" s="503"/>
      <c r="D812" s="503"/>
      <c r="E812" s="503"/>
      <c r="F812" s="503"/>
      <c r="G812" s="503"/>
      <c r="H812" s="503"/>
      <c r="I812" s="503"/>
      <c r="J812" s="503"/>
      <c r="K812" s="503"/>
      <c r="L812" s="503"/>
      <c r="M812" s="503"/>
      <c r="N812" s="503"/>
      <c r="O812" s="503"/>
      <c r="P812" s="503"/>
      <c r="Q812" s="503"/>
      <c r="R812" s="503"/>
      <c r="S812" s="503"/>
      <c r="T812" s="503"/>
      <c r="U812" s="503"/>
      <c r="V812" s="503"/>
      <c r="W812" s="503"/>
      <c r="X812" s="503"/>
      <c r="Y812" s="503"/>
      <c r="Z812" s="503"/>
    </row>
    <row r="813" ht="12.75" customHeight="1">
      <c r="A813" s="503"/>
      <c r="B813" s="503"/>
      <c r="C813" s="503"/>
      <c r="D813" s="503"/>
      <c r="E813" s="503"/>
      <c r="F813" s="503"/>
      <c r="G813" s="503"/>
      <c r="H813" s="503"/>
      <c r="I813" s="503"/>
      <c r="J813" s="503"/>
      <c r="K813" s="503"/>
      <c r="L813" s="503"/>
      <c r="M813" s="503"/>
      <c r="N813" s="503"/>
      <c r="O813" s="503"/>
      <c r="P813" s="503"/>
      <c r="Q813" s="503"/>
      <c r="R813" s="503"/>
      <c r="S813" s="503"/>
      <c r="T813" s="503"/>
      <c r="U813" s="503"/>
      <c r="V813" s="503"/>
      <c r="W813" s="503"/>
      <c r="X813" s="503"/>
      <c r="Y813" s="503"/>
      <c r="Z813" s="503"/>
    </row>
    <row r="814" ht="12.75" customHeight="1">
      <c r="A814" s="503"/>
      <c r="B814" s="503"/>
      <c r="C814" s="503"/>
      <c r="D814" s="503"/>
      <c r="E814" s="503"/>
      <c r="F814" s="503"/>
      <c r="G814" s="503"/>
      <c r="H814" s="503"/>
      <c r="I814" s="503"/>
      <c r="J814" s="503"/>
      <c r="K814" s="503"/>
      <c r="L814" s="503"/>
      <c r="M814" s="503"/>
      <c r="N814" s="503"/>
      <c r="O814" s="503"/>
      <c r="P814" s="503"/>
      <c r="Q814" s="503"/>
      <c r="R814" s="503"/>
      <c r="S814" s="503"/>
      <c r="T814" s="503"/>
      <c r="U814" s="503"/>
      <c r="V814" s="503"/>
      <c r="W814" s="503"/>
      <c r="X814" s="503"/>
      <c r="Y814" s="503"/>
      <c r="Z814" s="503"/>
    </row>
    <row r="815" ht="12.75" customHeight="1">
      <c r="A815" s="503"/>
      <c r="B815" s="503"/>
      <c r="C815" s="503"/>
      <c r="D815" s="503"/>
      <c r="E815" s="503"/>
      <c r="F815" s="503"/>
      <c r="G815" s="503"/>
      <c r="H815" s="503"/>
      <c r="I815" s="503"/>
      <c r="J815" s="503"/>
      <c r="K815" s="503"/>
      <c r="L815" s="503"/>
      <c r="M815" s="503"/>
      <c r="N815" s="503"/>
      <c r="O815" s="503"/>
      <c r="P815" s="503"/>
      <c r="Q815" s="503"/>
      <c r="R815" s="503"/>
      <c r="S815" s="503"/>
      <c r="T815" s="503"/>
      <c r="U815" s="503"/>
      <c r="V815" s="503"/>
      <c r="W815" s="503"/>
      <c r="X815" s="503"/>
      <c r="Y815" s="503"/>
      <c r="Z815" s="503"/>
    </row>
    <row r="816" ht="12.75" customHeight="1">
      <c r="A816" s="503"/>
      <c r="B816" s="503"/>
      <c r="C816" s="503"/>
      <c r="D816" s="503"/>
      <c r="E816" s="503"/>
      <c r="F816" s="503"/>
      <c r="G816" s="503"/>
      <c r="H816" s="503"/>
      <c r="I816" s="503"/>
      <c r="J816" s="503"/>
      <c r="K816" s="503"/>
      <c r="L816" s="503"/>
      <c r="M816" s="503"/>
      <c r="N816" s="503"/>
      <c r="O816" s="503"/>
      <c r="P816" s="503"/>
      <c r="Q816" s="503"/>
      <c r="R816" s="503"/>
      <c r="S816" s="503"/>
      <c r="T816" s="503"/>
      <c r="U816" s="503"/>
      <c r="V816" s="503"/>
      <c r="W816" s="503"/>
      <c r="X816" s="503"/>
      <c r="Y816" s="503"/>
      <c r="Z816" s="503"/>
    </row>
    <row r="817" ht="12.75" customHeight="1">
      <c r="A817" s="503"/>
      <c r="B817" s="503"/>
      <c r="C817" s="503"/>
      <c r="D817" s="503"/>
      <c r="E817" s="503"/>
      <c r="F817" s="503"/>
      <c r="G817" s="503"/>
      <c r="H817" s="503"/>
      <c r="I817" s="503"/>
      <c r="J817" s="503"/>
      <c r="K817" s="503"/>
      <c r="L817" s="503"/>
      <c r="M817" s="503"/>
      <c r="N817" s="503"/>
      <c r="O817" s="503"/>
      <c r="P817" s="503"/>
      <c r="Q817" s="503"/>
      <c r="R817" s="503"/>
      <c r="S817" s="503"/>
      <c r="T817" s="503"/>
      <c r="U817" s="503"/>
      <c r="V817" s="503"/>
      <c r="W817" s="503"/>
      <c r="X817" s="503"/>
      <c r="Y817" s="503"/>
      <c r="Z817" s="503"/>
    </row>
    <row r="818" ht="12.75" customHeight="1">
      <c r="A818" s="503"/>
      <c r="B818" s="503"/>
      <c r="C818" s="503"/>
      <c r="D818" s="503"/>
      <c r="E818" s="503"/>
      <c r="F818" s="503"/>
      <c r="G818" s="503"/>
      <c r="H818" s="503"/>
      <c r="I818" s="503"/>
      <c r="J818" s="503"/>
      <c r="K818" s="503"/>
      <c r="L818" s="503"/>
      <c r="M818" s="503"/>
      <c r="N818" s="503"/>
      <c r="O818" s="503"/>
      <c r="P818" s="503"/>
      <c r="Q818" s="503"/>
      <c r="R818" s="503"/>
      <c r="S818" s="503"/>
      <c r="T818" s="503"/>
      <c r="U818" s="503"/>
      <c r="V818" s="503"/>
      <c r="W818" s="503"/>
      <c r="X818" s="503"/>
      <c r="Y818" s="503"/>
      <c r="Z818" s="503"/>
    </row>
    <row r="819" ht="12.75" customHeight="1">
      <c r="A819" s="503"/>
      <c r="B819" s="503"/>
      <c r="C819" s="503"/>
      <c r="D819" s="503"/>
      <c r="E819" s="503"/>
      <c r="F819" s="503"/>
      <c r="G819" s="503"/>
      <c r="H819" s="503"/>
      <c r="I819" s="503"/>
      <c r="J819" s="503"/>
      <c r="K819" s="503"/>
      <c r="L819" s="503"/>
      <c r="M819" s="503"/>
      <c r="N819" s="503"/>
      <c r="O819" s="503"/>
      <c r="P819" s="503"/>
      <c r="Q819" s="503"/>
      <c r="R819" s="503"/>
      <c r="S819" s="503"/>
      <c r="T819" s="503"/>
      <c r="U819" s="503"/>
      <c r="V819" s="503"/>
      <c r="W819" s="503"/>
      <c r="X819" s="503"/>
      <c r="Y819" s="503"/>
      <c r="Z819" s="503"/>
    </row>
    <row r="820" ht="12.75" customHeight="1">
      <c r="A820" s="503"/>
      <c r="B820" s="503"/>
      <c r="C820" s="503"/>
      <c r="D820" s="503"/>
      <c r="E820" s="503"/>
      <c r="F820" s="503"/>
      <c r="G820" s="503"/>
      <c r="H820" s="503"/>
      <c r="I820" s="503"/>
      <c r="J820" s="503"/>
      <c r="K820" s="503"/>
      <c r="L820" s="503"/>
      <c r="M820" s="503"/>
      <c r="N820" s="503"/>
      <c r="O820" s="503"/>
      <c r="P820" s="503"/>
      <c r="Q820" s="503"/>
      <c r="R820" s="503"/>
      <c r="S820" s="503"/>
      <c r="T820" s="503"/>
      <c r="U820" s="503"/>
      <c r="V820" s="503"/>
      <c r="W820" s="503"/>
      <c r="X820" s="503"/>
      <c r="Y820" s="503"/>
      <c r="Z820" s="503"/>
    </row>
    <row r="821" ht="12.75" customHeight="1">
      <c r="A821" s="503"/>
      <c r="B821" s="503"/>
      <c r="C821" s="503"/>
      <c r="D821" s="503"/>
      <c r="E821" s="503"/>
      <c r="F821" s="503"/>
      <c r="G821" s="503"/>
      <c r="H821" s="503"/>
      <c r="I821" s="503"/>
      <c r="J821" s="503"/>
      <c r="K821" s="503"/>
      <c r="L821" s="503"/>
      <c r="M821" s="503"/>
      <c r="N821" s="503"/>
      <c r="O821" s="503"/>
      <c r="P821" s="503"/>
      <c r="Q821" s="503"/>
      <c r="R821" s="503"/>
      <c r="S821" s="503"/>
      <c r="T821" s="503"/>
      <c r="U821" s="503"/>
      <c r="V821" s="503"/>
      <c r="W821" s="503"/>
      <c r="X821" s="503"/>
      <c r="Y821" s="503"/>
      <c r="Z821" s="503"/>
    </row>
    <row r="822" ht="12.75" customHeight="1">
      <c r="A822" s="503"/>
      <c r="B822" s="503"/>
      <c r="C822" s="503"/>
      <c r="D822" s="503"/>
      <c r="E822" s="503"/>
      <c r="F822" s="503"/>
      <c r="G822" s="503"/>
      <c r="H822" s="503"/>
      <c r="I822" s="503"/>
      <c r="J822" s="503"/>
      <c r="K822" s="503"/>
      <c r="L822" s="503"/>
      <c r="M822" s="503"/>
      <c r="N822" s="503"/>
      <c r="O822" s="503"/>
      <c r="P822" s="503"/>
      <c r="Q822" s="503"/>
      <c r="R822" s="503"/>
      <c r="S822" s="503"/>
      <c r="T822" s="503"/>
      <c r="U822" s="503"/>
      <c r="V822" s="503"/>
      <c r="W822" s="503"/>
      <c r="X822" s="503"/>
      <c r="Y822" s="503"/>
      <c r="Z822" s="503"/>
    </row>
    <row r="823" ht="12.75" customHeight="1">
      <c r="A823" s="503"/>
      <c r="B823" s="503"/>
      <c r="C823" s="503"/>
      <c r="D823" s="503"/>
      <c r="E823" s="503"/>
      <c r="F823" s="503"/>
      <c r="G823" s="503"/>
      <c r="H823" s="503"/>
      <c r="I823" s="503"/>
      <c r="J823" s="503"/>
      <c r="K823" s="503"/>
      <c r="L823" s="503"/>
      <c r="M823" s="503"/>
      <c r="N823" s="503"/>
      <c r="O823" s="503"/>
      <c r="P823" s="503"/>
      <c r="Q823" s="503"/>
      <c r="R823" s="503"/>
      <c r="S823" s="503"/>
      <c r="T823" s="503"/>
      <c r="U823" s="503"/>
      <c r="V823" s="503"/>
      <c r="W823" s="503"/>
      <c r="X823" s="503"/>
      <c r="Y823" s="503"/>
      <c r="Z823" s="503"/>
    </row>
    <row r="824" ht="12.75" customHeight="1">
      <c r="A824" s="503"/>
      <c r="B824" s="503"/>
      <c r="C824" s="503"/>
      <c r="D824" s="503"/>
      <c r="E824" s="503"/>
      <c r="F824" s="503"/>
      <c r="G824" s="503"/>
      <c r="H824" s="503"/>
      <c r="I824" s="503"/>
      <c r="J824" s="503"/>
      <c r="K824" s="503"/>
      <c r="L824" s="503"/>
      <c r="M824" s="503"/>
      <c r="N824" s="503"/>
      <c r="O824" s="503"/>
      <c r="P824" s="503"/>
      <c r="Q824" s="503"/>
      <c r="R824" s="503"/>
      <c r="S824" s="503"/>
      <c r="T824" s="503"/>
      <c r="U824" s="503"/>
      <c r="V824" s="503"/>
      <c r="W824" s="503"/>
      <c r="X824" s="503"/>
      <c r="Y824" s="503"/>
      <c r="Z824" s="503"/>
    </row>
    <row r="825" ht="12.75" customHeight="1">
      <c r="A825" s="503"/>
      <c r="B825" s="503"/>
      <c r="C825" s="503"/>
      <c r="D825" s="503"/>
      <c r="E825" s="503"/>
      <c r="F825" s="503"/>
      <c r="G825" s="503"/>
      <c r="H825" s="503"/>
      <c r="I825" s="503"/>
      <c r="J825" s="503"/>
      <c r="K825" s="503"/>
      <c r="L825" s="503"/>
      <c r="M825" s="503"/>
      <c r="N825" s="503"/>
      <c r="O825" s="503"/>
      <c r="P825" s="503"/>
      <c r="Q825" s="503"/>
      <c r="R825" s="503"/>
      <c r="S825" s="503"/>
      <c r="T825" s="503"/>
      <c r="U825" s="503"/>
      <c r="V825" s="503"/>
      <c r="W825" s="503"/>
      <c r="X825" s="503"/>
      <c r="Y825" s="503"/>
      <c r="Z825" s="503"/>
    </row>
    <row r="826" ht="12.75" customHeight="1">
      <c r="A826" s="503"/>
      <c r="B826" s="503"/>
      <c r="C826" s="503"/>
      <c r="D826" s="503"/>
      <c r="E826" s="503"/>
      <c r="F826" s="503"/>
      <c r="G826" s="503"/>
      <c r="H826" s="503"/>
      <c r="I826" s="503"/>
      <c r="J826" s="503"/>
      <c r="K826" s="503"/>
      <c r="L826" s="503"/>
      <c r="M826" s="503"/>
      <c r="N826" s="503"/>
      <c r="O826" s="503"/>
      <c r="P826" s="503"/>
      <c r="Q826" s="503"/>
      <c r="R826" s="503"/>
      <c r="S826" s="503"/>
      <c r="T826" s="503"/>
      <c r="U826" s="503"/>
      <c r="V826" s="503"/>
      <c r="W826" s="503"/>
      <c r="X826" s="503"/>
      <c r="Y826" s="503"/>
      <c r="Z826" s="503"/>
    </row>
    <row r="827" ht="12.75" customHeight="1">
      <c r="A827" s="503"/>
      <c r="B827" s="503"/>
      <c r="C827" s="503"/>
      <c r="D827" s="503"/>
      <c r="E827" s="503"/>
      <c r="F827" s="503"/>
      <c r="G827" s="503"/>
      <c r="H827" s="503"/>
      <c r="I827" s="503"/>
      <c r="J827" s="503"/>
      <c r="K827" s="503"/>
      <c r="L827" s="503"/>
      <c r="M827" s="503"/>
      <c r="N827" s="503"/>
      <c r="O827" s="503"/>
      <c r="P827" s="503"/>
      <c r="Q827" s="503"/>
      <c r="R827" s="503"/>
      <c r="S827" s="503"/>
      <c r="T827" s="503"/>
      <c r="U827" s="503"/>
      <c r="V827" s="503"/>
      <c r="W827" s="503"/>
      <c r="X827" s="503"/>
      <c r="Y827" s="503"/>
      <c r="Z827" s="503"/>
    </row>
    <row r="828" ht="12.75" customHeight="1">
      <c r="A828" s="503"/>
      <c r="B828" s="503"/>
      <c r="C828" s="503"/>
      <c r="D828" s="503"/>
      <c r="E828" s="503"/>
      <c r="F828" s="503"/>
      <c r="G828" s="503"/>
      <c r="H828" s="503"/>
      <c r="I828" s="503"/>
      <c r="J828" s="503"/>
      <c r="K828" s="503"/>
      <c r="L828" s="503"/>
      <c r="M828" s="503"/>
      <c r="N828" s="503"/>
      <c r="O828" s="503"/>
      <c r="P828" s="503"/>
      <c r="Q828" s="503"/>
      <c r="R828" s="503"/>
      <c r="S828" s="503"/>
      <c r="T828" s="503"/>
      <c r="U828" s="503"/>
      <c r="V828" s="503"/>
      <c r="W828" s="503"/>
      <c r="X828" s="503"/>
      <c r="Y828" s="503"/>
      <c r="Z828" s="503"/>
    </row>
    <row r="829" ht="12.75" customHeight="1">
      <c r="A829" s="503"/>
      <c r="B829" s="503"/>
      <c r="C829" s="503"/>
      <c r="D829" s="503"/>
      <c r="E829" s="503"/>
      <c r="F829" s="503"/>
      <c r="G829" s="503"/>
      <c r="H829" s="503"/>
      <c r="I829" s="503"/>
      <c r="J829" s="503"/>
      <c r="K829" s="503"/>
      <c r="L829" s="503"/>
      <c r="M829" s="503"/>
      <c r="N829" s="503"/>
      <c r="O829" s="503"/>
      <c r="P829" s="503"/>
      <c r="Q829" s="503"/>
      <c r="R829" s="503"/>
      <c r="S829" s="503"/>
      <c r="T829" s="503"/>
      <c r="U829" s="503"/>
      <c r="V829" s="503"/>
      <c r="W829" s="503"/>
      <c r="X829" s="503"/>
      <c r="Y829" s="503"/>
      <c r="Z829" s="503"/>
    </row>
    <row r="830" ht="12.75" customHeight="1">
      <c r="A830" s="503"/>
      <c r="B830" s="503"/>
      <c r="C830" s="503"/>
      <c r="D830" s="503"/>
      <c r="E830" s="503"/>
      <c r="F830" s="503"/>
      <c r="G830" s="503"/>
      <c r="H830" s="503"/>
      <c r="I830" s="503"/>
      <c r="J830" s="503"/>
      <c r="K830" s="503"/>
      <c r="L830" s="503"/>
      <c r="M830" s="503"/>
      <c r="N830" s="503"/>
      <c r="O830" s="503"/>
      <c r="P830" s="503"/>
      <c r="Q830" s="503"/>
      <c r="R830" s="503"/>
      <c r="S830" s="503"/>
      <c r="T830" s="503"/>
      <c r="U830" s="503"/>
      <c r="V830" s="503"/>
      <c r="W830" s="503"/>
      <c r="X830" s="503"/>
      <c r="Y830" s="503"/>
      <c r="Z830" s="503"/>
    </row>
    <row r="831" ht="12.75" customHeight="1">
      <c r="A831" s="503"/>
      <c r="B831" s="503"/>
      <c r="C831" s="503"/>
      <c r="D831" s="503"/>
      <c r="E831" s="503"/>
      <c r="F831" s="503"/>
      <c r="G831" s="503"/>
      <c r="H831" s="503"/>
      <c r="I831" s="503"/>
      <c r="J831" s="503"/>
      <c r="K831" s="503"/>
      <c r="L831" s="503"/>
      <c r="M831" s="503"/>
      <c r="N831" s="503"/>
      <c r="O831" s="503"/>
      <c r="P831" s="503"/>
      <c r="Q831" s="503"/>
      <c r="R831" s="503"/>
      <c r="S831" s="503"/>
      <c r="T831" s="503"/>
      <c r="U831" s="503"/>
      <c r="V831" s="503"/>
      <c r="W831" s="503"/>
      <c r="X831" s="503"/>
      <c r="Y831" s="503"/>
      <c r="Z831" s="503"/>
    </row>
    <row r="832" ht="12.75" customHeight="1">
      <c r="A832" s="503"/>
      <c r="B832" s="503"/>
      <c r="C832" s="503"/>
      <c r="D832" s="503"/>
      <c r="E832" s="503"/>
      <c r="F832" s="503"/>
      <c r="G832" s="503"/>
      <c r="H832" s="503"/>
      <c r="I832" s="503"/>
      <c r="J832" s="503"/>
      <c r="K832" s="503"/>
      <c r="L832" s="503"/>
      <c r="M832" s="503"/>
      <c r="N832" s="503"/>
      <c r="O832" s="503"/>
      <c r="P832" s="503"/>
      <c r="Q832" s="503"/>
      <c r="R832" s="503"/>
      <c r="S832" s="503"/>
      <c r="T832" s="503"/>
      <c r="U832" s="503"/>
      <c r="V832" s="503"/>
      <c r="W832" s="503"/>
      <c r="X832" s="503"/>
      <c r="Y832" s="503"/>
      <c r="Z832" s="503"/>
    </row>
    <row r="833" ht="12.75" customHeight="1">
      <c r="A833" s="503"/>
      <c r="B833" s="503"/>
      <c r="C833" s="503"/>
      <c r="D833" s="503"/>
      <c r="E833" s="503"/>
      <c r="F833" s="503"/>
      <c r="G833" s="503"/>
      <c r="H833" s="503"/>
      <c r="I833" s="503"/>
      <c r="J833" s="503"/>
      <c r="K833" s="503"/>
      <c r="L833" s="503"/>
      <c r="M833" s="503"/>
      <c r="N833" s="503"/>
      <c r="O833" s="503"/>
      <c r="P833" s="503"/>
      <c r="Q833" s="503"/>
      <c r="R833" s="503"/>
      <c r="S833" s="503"/>
      <c r="T833" s="503"/>
      <c r="U833" s="503"/>
      <c r="V833" s="503"/>
      <c r="W833" s="503"/>
      <c r="X833" s="503"/>
      <c r="Y833" s="503"/>
      <c r="Z833" s="503"/>
    </row>
    <row r="834" ht="12.75" customHeight="1">
      <c r="A834" s="503"/>
      <c r="B834" s="503"/>
      <c r="C834" s="503"/>
      <c r="D834" s="503"/>
      <c r="E834" s="503"/>
      <c r="F834" s="503"/>
      <c r="G834" s="503"/>
      <c r="H834" s="503"/>
      <c r="I834" s="503"/>
      <c r="J834" s="503"/>
      <c r="K834" s="503"/>
      <c r="L834" s="503"/>
      <c r="M834" s="503"/>
      <c r="N834" s="503"/>
      <c r="O834" s="503"/>
      <c r="P834" s="503"/>
      <c r="Q834" s="503"/>
      <c r="R834" s="503"/>
      <c r="S834" s="503"/>
      <c r="T834" s="503"/>
      <c r="U834" s="503"/>
      <c r="V834" s="503"/>
      <c r="W834" s="503"/>
      <c r="X834" s="503"/>
      <c r="Y834" s="503"/>
      <c r="Z834" s="503"/>
    </row>
    <row r="835" ht="12.75" customHeight="1">
      <c r="A835" s="503"/>
      <c r="B835" s="503"/>
      <c r="C835" s="503"/>
      <c r="D835" s="503"/>
      <c r="E835" s="503"/>
      <c r="F835" s="503"/>
      <c r="G835" s="503"/>
      <c r="H835" s="503"/>
      <c r="I835" s="503"/>
      <c r="J835" s="503"/>
      <c r="K835" s="503"/>
      <c r="L835" s="503"/>
      <c r="M835" s="503"/>
      <c r="N835" s="503"/>
      <c r="O835" s="503"/>
      <c r="P835" s="503"/>
      <c r="Q835" s="503"/>
      <c r="R835" s="503"/>
      <c r="S835" s="503"/>
      <c r="T835" s="503"/>
      <c r="U835" s="503"/>
      <c r="V835" s="503"/>
      <c r="W835" s="503"/>
      <c r="X835" s="503"/>
      <c r="Y835" s="503"/>
      <c r="Z835" s="503"/>
    </row>
    <row r="836" ht="12.75" customHeight="1">
      <c r="A836" s="503"/>
      <c r="B836" s="503"/>
      <c r="C836" s="503"/>
      <c r="D836" s="503"/>
      <c r="E836" s="503"/>
      <c r="F836" s="503"/>
      <c r="G836" s="503"/>
      <c r="H836" s="503"/>
      <c r="I836" s="503"/>
      <c r="J836" s="503"/>
      <c r="K836" s="503"/>
      <c r="L836" s="503"/>
      <c r="M836" s="503"/>
      <c r="N836" s="503"/>
      <c r="O836" s="503"/>
      <c r="P836" s="503"/>
      <c r="Q836" s="503"/>
      <c r="R836" s="503"/>
      <c r="S836" s="503"/>
      <c r="T836" s="503"/>
      <c r="U836" s="503"/>
      <c r="V836" s="503"/>
      <c r="W836" s="503"/>
      <c r="X836" s="503"/>
      <c r="Y836" s="503"/>
      <c r="Z836" s="503"/>
    </row>
    <row r="837" ht="12.75" customHeight="1">
      <c r="A837" s="503"/>
      <c r="B837" s="503"/>
      <c r="C837" s="503"/>
      <c r="D837" s="503"/>
      <c r="E837" s="503"/>
      <c r="F837" s="503"/>
      <c r="G837" s="503"/>
      <c r="H837" s="503"/>
      <c r="I837" s="503"/>
      <c r="J837" s="503"/>
      <c r="K837" s="503"/>
      <c r="L837" s="503"/>
      <c r="M837" s="503"/>
      <c r="N837" s="503"/>
      <c r="O837" s="503"/>
      <c r="P837" s="503"/>
      <c r="Q837" s="503"/>
      <c r="R837" s="503"/>
      <c r="S837" s="503"/>
      <c r="T837" s="503"/>
      <c r="U837" s="503"/>
      <c r="V837" s="503"/>
      <c r="W837" s="503"/>
      <c r="X837" s="503"/>
      <c r="Y837" s="503"/>
      <c r="Z837" s="503"/>
    </row>
    <row r="838" ht="12.75" customHeight="1">
      <c r="A838" s="503"/>
      <c r="B838" s="503"/>
      <c r="C838" s="503"/>
      <c r="D838" s="503"/>
      <c r="E838" s="503"/>
      <c r="F838" s="503"/>
      <c r="G838" s="503"/>
      <c r="H838" s="503"/>
      <c r="I838" s="503"/>
      <c r="J838" s="503"/>
      <c r="K838" s="503"/>
      <c r="L838" s="503"/>
      <c r="M838" s="503"/>
      <c r="N838" s="503"/>
      <c r="O838" s="503"/>
      <c r="P838" s="503"/>
      <c r="Q838" s="503"/>
      <c r="R838" s="503"/>
      <c r="S838" s="503"/>
      <c r="T838" s="503"/>
      <c r="U838" s="503"/>
      <c r="V838" s="503"/>
      <c r="W838" s="503"/>
      <c r="X838" s="503"/>
      <c r="Y838" s="503"/>
      <c r="Z838" s="503"/>
    </row>
    <row r="839" ht="12.75" customHeight="1">
      <c r="A839" s="503"/>
      <c r="B839" s="503"/>
      <c r="C839" s="503"/>
      <c r="D839" s="503"/>
      <c r="E839" s="503"/>
      <c r="F839" s="503"/>
      <c r="G839" s="503"/>
      <c r="H839" s="503"/>
      <c r="I839" s="503"/>
      <c r="J839" s="503"/>
      <c r="K839" s="503"/>
      <c r="L839" s="503"/>
      <c r="M839" s="503"/>
      <c r="N839" s="503"/>
      <c r="O839" s="503"/>
      <c r="P839" s="503"/>
      <c r="Q839" s="503"/>
      <c r="R839" s="503"/>
      <c r="S839" s="503"/>
      <c r="T839" s="503"/>
      <c r="U839" s="503"/>
      <c r="V839" s="503"/>
      <c r="W839" s="503"/>
      <c r="X839" s="503"/>
      <c r="Y839" s="503"/>
      <c r="Z839" s="503"/>
    </row>
    <row r="840" ht="12.75" customHeight="1">
      <c r="A840" s="503"/>
      <c r="B840" s="503"/>
      <c r="C840" s="503"/>
      <c r="D840" s="503"/>
      <c r="E840" s="503"/>
      <c r="F840" s="503"/>
      <c r="G840" s="503"/>
      <c r="H840" s="503"/>
      <c r="I840" s="503"/>
      <c r="J840" s="503"/>
      <c r="K840" s="503"/>
      <c r="L840" s="503"/>
      <c r="M840" s="503"/>
      <c r="N840" s="503"/>
      <c r="O840" s="503"/>
      <c r="P840" s="503"/>
      <c r="Q840" s="503"/>
      <c r="R840" s="503"/>
      <c r="S840" s="503"/>
      <c r="T840" s="503"/>
      <c r="U840" s="503"/>
      <c r="V840" s="503"/>
      <c r="W840" s="503"/>
      <c r="X840" s="503"/>
      <c r="Y840" s="503"/>
      <c r="Z840" s="503"/>
    </row>
    <row r="841" ht="12.75" customHeight="1">
      <c r="A841" s="503"/>
      <c r="B841" s="503"/>
      <c r="C841" s="503"/>
      <c r="D841" s="503"/>
      <c r="E841" s="503"/>
      <c r="F841" s="503"/>
      <c r="G841" s="503"/>
      <c r="H841" s="503"/>
      <c r="I841" s="503"/>
      <c r="J841" s="503"/>
      <c r="K841" s="503"/>
      <c r="L841" s="503"/>
      <c r="M841" s="503"/>
      <c r="N841" s="503"/>
      <c r="O841" s="503"/>
      <c r="P841" s="503"/>
      <c r="Q841" s="503"/>
      <c r="R841" s="503"/>
      <c r="S841" s="503"/>
      <c r="T841" s="503"/>
      <c r="U841" s="503"/>
      <c r="V841" s="503"/>
      <c r="W841" s="503"/>
      <c r="X841" s="503"/>
      <c r="Y841" s="503"/>
      <c r="Z841" s="503"/>
    </row>
    <row r="842" ht="12.75" customHeight="1">
      <c r="A842" s="503"/>
      <c r="B842" s="503"/>
      <c r="C842" s="503"/>
      <c r="D842" s="503"/>
      <c r="E842" s="503"/>
      <c r="F842" s="503"/>
      <c r="G842" s="503"/>
      <c r="H842" s="503"/>
      <c r="I842" s="503"/>
      <c r="J842" s="503"/>
      <c r="K842" s="503"/>
      <c r="L842" s="503"/>
      <c r="M842" s="503"/>
      <c r="N842" s="503"/>
      <c r="O842" s="503"/>
      <c r="P842" s="503"/>
      <c r="Q842" s="503"/>
      <c r="R842" s="503"/>
      <c r="S842" s="503"/>
      <c r="T842" s="503"/>
      <c r="U842" s="503"/>
      <c r="V842" s="503"/>
      <c r="W842" s="503"/>
      <c r="X842" s="503"/>
      <c r="Y842" s="503"/>
      <c r="Z842" s="503"/>
    </row>
    <row r="843" ht="12.75" customHeight="1">
      <c r="A843" s="503"/>
      <c r="B843" s="503"/>
      <c r="C843" s="503"/>
      <c r="D843" s="503"/>
      <c r="E843" s="503"/>
      <c r="F843" s="503"/>
      <c r="G843" s="503"/>
      <c r="H843" s="503"/>
      <c r="I843" s="503"/>
      <c r="J843" s="503"/>
      <c r="K843" s="503"/>
      <c r="L843" s="503"/>
      <c r="M843" s="503"/>
      <c r="N843" s="503"/>
      <c r="O843" s="503"/>
      <c r="P843" s="503"/>
      <c r="Q843" s="503"/>
      <c r="R843" s="503"/>
      <c r="S843" s="503"/>
      <c r="T843" s="503"/>
      <c r="U843" s="503"/>
      <c r="V843" s="503"/>
      <c r="W843" s="503"/>
      <c r="X843" s="503"/>
      <c r="Y843" s="503"/>
      <c r="Z843" s="503"/>
    </row>
    <row r="844" ht="12.75" customHeight="1">
      <c r="A844" s="503"/>
      <c r="B844" s="503"/>
      <c r="C844" s="503"/>
      <c r="D844" s="503"/>
      <c r="E844" s="503"/>
      <c r="F844" s="503"/>
      <c r="G844" s="503"/>
      <c r="H844" s="503"/>
      <c r="I844" s="503"/>
      <c r="J844" s="503"/>
      <c r="K844" s="503"/>
      <c r="L844" s="503"/>
      <c r="M844" s="503"/>
      <c r="N844" s="503"/>
      <c r="O844" s="503"/>
      <c r="P844" s="503"/>
      <c r="Q844" s="503"/>
      <c r="R844" s="503"/>
      <c r="S844" s="503"/>
      <c r="T844" s="503"/>
      <c r="U844" s="503"/>
      <c r="V844" s="503"/>
      <c r="W844" s="503"/>
      <c r="X844" s="503"/>
      <c r="Y844" s="503"/>
      <c r="Z844" s="503"/>
    </row>
    <row r="845" ht="12.75" customHeight="1">
      <c r="A845" s="503"/>
      <c r="B845" s="503"/>
      <c r="C845" s="503"/>
      <c r="D845" s="503"/>
      <c r="E845" s="503"/>
      <c r="F845" s="503"/>
      <c r="G845" s="503"/>
      <c r="H845" s="503"/>
      <c r="I845" s="503"/>
      <c r="J845" s="503"/>
      <c r="K845" s="503"/>
      <c r="L845" s="503"/>
      <c r="M845" s="503"/>
      <c r="N845" s="503"/>
      <c r="O845" s="503"/>
      <c r="P845" s="503"/>
      <c r="Q845" s="503"/>
      <c r="R845" s="503"/>
      <c r="S845" s="503"/>
      <c r="T845" s="503"/>
      <c r="U845" s="503"/>
      <c r="V845" s="503"/>
      <c r="W845" s="503"/>
      <c r="X845" s="503"/>
      <c r="Y845" s="503"/>
      <c r="Z845" s="503"/>
    </row>
    <row r="846" ht="12.75" customHeight="1">
      <c r="A846" s="503"/>
      <c r="B846" s="503"/>
      <c r="C846" s="503"/>
      <c r="D846" s="503"/>
      <c r="E846" s="503"/>
      <c r="F846" s="503"/>
      <c r="G846" s="503"/>
      <c r="H846" s="503"/>
      <c r="I846" s="503"/>
      <c r="J846" s="503"/>
      <c r="K846" s="503"/>
      <c r="L846" s="503"/>
      <c r="M846" s="503"/>
      <c r="N846" s="503"/>
      <c r="O846" s="503"/>
      <c r="P846" s="503"/>
      <c r="Q846" s="503"/>
      <c r="R846" s="503"/>
      <c r="S846" s="503"/>
      <c r="T846" s="503"/>
      <c r="U846" s="503"/>
      <c r="V846" s="503"/>
      <c r="W846" s="503"/>
      <c r="X846" s="503"/>
      <c r="Y846" s="503"/>
      <c r="Z846" s="503"/>
    </row>
    <row r="847" ht="12.75" customHeight="1">
      <c r="A847" s="503"/>
      <c r="B847" s="503"/>
      <c r="C847" s="503"/>
      <c r="D847" s="503"/>
      <c r="E847" s="503"/>
      <c r="F847" s="503"/>
      <c r="G847" s="503"/>
      <c r="H847" s="503"/>
      <c r="I847" s="503"/>
      <c r="J847" s="503"/>
      <c r="K847" s="503"/>
      <c r="L847" s="503"/>
      <c r="M847" s="503"/>
      <c r="N847" s="503"/>
      <c r="O847" s="503"/>
      <c r="P847" s="503"/>
      <c r="Q847" s="503"/>
      <c r="R847" s="503"/>
      <c r="S847" s="503"/>
      <c r="T847" s="503"/>
      <c r="U847" s="503"/>
      <c r="V847" s="503"/>
      <c r="W847" s="503"/>
      <c r="X847" s="503"/>
      <c r="Y847" s="503"/>
      <c r="Z847" s="503"/>
    </row>
    <row r="848" ht="12.75" customHeight="1">
      <c r="A848" s="503"/>
      <c r="B848" s="503"/>
      <c r="C848" s="503"/>
      <c r="D848" s="503"/>
      <c r="E848" s="503"/>
      <c r="F848" s="503"/>
      <c r="G848" s="503"/>
      <c r="H848" s="503"/>
      <c r="I848" s="503"/>
      <c r="J848" s="503"/>
      <c r="K848" s="503"/>
      <c r="L848" s="503"/>
      <c r="M848" s="503"/>
      <c r="N848" s="503"/>
      <c r="O848" s="503"/>
      <c r="P848" s="503"/>
      <c r="Q848" s="503"/>
      <c r="R848" s="503"/>
      <c r="S848" s="503"/>
      <c r="T848" s="503"/>
      <c r="U848" s="503"/>
      <c r="V848" s="503"/>
      <c r="W848" s="503"/>
      <c r="X848" s="503"/>
      <c r="Y848" s="503"/>
      <c r="Z848" s="503"/>
    </row>
    <row r="849" ht="12.75" customHeight="1">
      <c r="A849" s="503"/>
      <c r="B849" s="503"/>
      <c r="C849" s="503"/>
      <c r="D849" s="503"/>
      <c r="E849" s="503"/>
      <c r="F849" s="503"/>
      <c r="G849" s="503"/>
      <c r="H849" s="503"/>
      <c r="I849" s="503"/>
      <c r="J849" s="503"/>
      <c r="K849" s="503"/>
      <c r="L849" s="503"/>
      <c r="M849" s="503"/>
      <c r="N849" s="503"/>
      <c r="O849" s="503"/>
      <c r="P849" s="503"/>
      <c r="Q849" s="503"/>
      <c r="R849" s="503"/>
      <c r="S849" s="503"/>
      <c r="T849" s="503"/>
      <c r="U849" s="503"/>
      <c r="V849" s="503"/>
      <c r="W849" s="503"/>
      <c r="X849" s="503"/>
      <c r="Y849" s="503"/>
      <c r="Z849" s="503"/>
    </row>
    <row r="850" ht="12.75" customHeight="1">
      <c r="A850" s="503"/>
      <c r="B850" s="503"/>
      <c r="C850" s="503"/>
      <c r="D850" s="503"/>
      <c r="E850" s="503"/>
      <c r="F850" s="503"/>
      <c r="G850" s="503"/>
      <c r="H850" s="503"/>
      <c r="I850" s="503"/>
      <c r="J850" s="503"/>
      <c r="K850" s="503"/>
      <c r="L850" s="503"/>
      <c r="M850" s="503"/>
      <c r="N850" s="503"/>
      <c r="O850" s="503"/>
      <c r="P850" s="503"/>
      <c r="Q850" s="503"/>
      <c r="R850" s="503"/>
      <c r="S850" s="503"/>
      <c r="T850" s="503"/>
      <c r="U850" s="503"/>
      <c r="V850" s="503"/>
      <c r="W850" s="503"/>
      <c r="X850" s="503"/>
      <c r="Y850" s="503"/>
      <c r="Z850" s="503"/>
    </row>
    <row r="851" ht="12.75" customHeight="1">
      <c r="A851" s="503"/>
      <c r="B851" s="503"/>
      <c r="C851" s="503"/>
      <c r="D851" s="503"/>
      <c r="E851" s="503"/>
      <c r="F851" s="503"/>
      <c r="G851" s="503"/>
      <c r="H851" s="503"/>
      <c r="I851" s="503"/>
      <c r="J851" s="503"/>
      <c r="K851" s="503"/>
      <c r="L851" s="503"/>
      <c r="M851" s="503"/>
      <c r="N851" s="503"/>
      <c r="O851" s="503"/>
      <c r="P851" s="503"/>
      <c r="Q851" s="503"/>
      <c r="R851" s="503"/>
      <c r="S851" s="503"/>
      <c r="T851" s="503"/>
      <c r="U851" s="503"/>
      <c r="V851" s="503"/>
      <c r="W851" s="503"/>
      <c r="X851" s="503"/>
      <c r="Y851" s="503"/>
      <c r="Z851" s="503"/>
    </row>
    <row r="852" ht="12.75" customHeight="1">
      <c r="A852" s="503"/>
      <c r="B852" s="503"/>
      <c r="C852" s="503"/>
      <c r="D852" s="503"/>
      <c r="E852" s="503"/>
      <c r="F852" s="503"/>
      <c r="G852" s="503"/>
      <c r="H852" s="503"/>
      <c r="I852" s="503"/>
      <c r="J852" s="503"/>
      <c r="K852" s="503"/>
      <c r="L852" s="503"/>
      <c r="M852" s="503"/>
      <c r="N852" s="503"/>
      <c r="O852" s="503"/>
      <c r="P852" s="503"/>
      <c r="Q852" s="503"/>
      <c r="R852" s="503"/>
      <c r="S852" s="503"/>
      <c r="T852" s="503"/>
      <c r="U852" s="503"/>
      <c r="V852" s="503"/>
      <c r="W852" s="503"/>
      <c r="X852" s="503"/>
      <c r="Y852" s="503"/>
      <c r="Z852" s="503"/>
    </row>
    <row r="853" ht="12.75" customHeight="1">
      <c r="A853" s="503"/>
      <c r="B853" s="503"/>
      <c r="C853" s="503"/>
      <c r="D853" s="503"/>
      <c r="E853" s="503"/>
      <c r="F853" s="503"/>
      <c r="G853" s="503"/>
      <c r="H853" s="503"/>
      <c r="I853" s="503"/>
      <c r="J853" s="503"/>
      <c r="K853" s="503"/>
      <c r="L853" s="503"/>
      <c r="M853" s="503"/>
      <c r="N853" s="503"/>
      <c r="O853" s="503"/>
      <c r="P853" s="503"/>
      <c r="Q853" s="503"/>
      <c r="R853" s="503"/>
      <c r="S853" s="503"/>
      <c r="T853" s="503"/>
      <c r="U853" s="503"/>
      <c r="V853" s="503"/>
      <c r="W853" s="503"/>
      <c r="X853" s="503"/>
      <c r="Y853" s="503"/>
      <c r="Z853" s="503"/>
    </row>
    <row r="854" ht="12.75" customHeight="1">
      <c r="A854" s="503"/>
      <c r="B854" s="503"/>
      <c r="C854" s="503"/>
      <c r="D854" s="503"/>
      <c r="E854" s="503"/>
      <c r="F854" s="503"/>
      <c r="G854" s="503"/>
      <c r="H854" s="503"/>
      <c r="I854" s="503"/>
      <c r="J854" s="503"/>
      <c r="K854" s="503"/>
      <c r="L854" s="503"/>
      <c r="M854" s="503"/>
      <c r="N854" s="503"/>
      <c r="O854" s="503"/>
      <c r="P854" s="503"/>
      <c r="Q854" s="503"/>
      <c r="R854" s="503"/>
      <c r="S854" s="503"/>
      <c r="T854" s="503"/>
      <c r="U854" s="503"/>
      <c r="V854" s="503"/>
      <c r="W854" s="503"/>
      <c r="X854" s="503"/>
      <c r="Y854" s="503"/>
      <c r="Z854" s="503"/>
    </row>
    <row r="855" ht="12.75" customHeight="1">
      <c r="A855" s="503"/>
      <c r="B855" s="503"/>
      <c r="C855" s="503"/>
      <c r="D855" s="503"/>
      <c r="E855" s="503"/>
      <c r="F855" s="503"/>
      <c r="G855" s="503"/>
      <c r="H855" s="503"/>
      <c r="I855" s="503"/>
      <c r="J855" s="503"/>
      <c r="K855" s="503"/>
      <c r="L855" s="503"/>
      <c r="M855" s="503"/>
      <c r="N855" s="503"/>
      <c r="O855" s="503"/>
      <c r="P855" s="503"/>
      <c r="Q855" s="503"/>
      <c r="R855" s="503"/>
      <c r="S855" s="503"/>
      <c r="T855" s="503"/>
      <c r="U855" s="503"/>
      <c r="V855" s="503"/>
      <c r="W855" s="503"/>
      <c r="X855" s="503"/>
      <c r="Y855" s="503"/>
      <c r="Z855" s="503"/>
    </row>
    <row r="856" ht="12.75" customHeight="1">
      <c r="A856" s="503"/>
      <c r="B856" s="503"/>
      <c r="C856" s="503"/>
      <c r="D856" s="503"/>
      <c r="E856" s="503"/>
      <c r="F856" s="503"/>
      <c r="G856" s="503"/>
      <c r="H856" s="503"/>
      <c r="I856" s="503"/>
      <c r="J856" s="503"/>
      <c r="K856" s="503"/>
      <c r="L856" s="503"/>
      <c r="M856" s="503"/>
      <c r="N856" s="503"/>
      <c r="O856" s="503"/>
      <c r="P856" s="503"/>
      <c r="Q856" s="503"/>
      <c r="R856" s="503"/>
      <c r="S856" s="503"/>
      <c r="T856" s="503"/>
      <c r="U856" s="503"/>
      <c r="V856" s="503"/>
      <c r="W856" s="503"/>
      <c r="X856" s="503"/>
      <c r="Y856" s="503"/>
      <c r="Z856" s="503"/>
    </row>
    <row r="857" ht="12.75" customHeight="1">
      <c r="A857" s="503"/>
      <c r="B857" s="503"/>
      <c r="C857" s="503"/>
      <c r="D857" s="503"/>
      <c r="E857" s="503"/>
      <c r="F857" s="503"/>
      <c r="G857" s="503"/>
      <c r="H857" s="503"/>
      <c r="I857" s="503"/>
      <c r="J857" s="503"/>
      <c r="K857" s="503"/>
      <c r="L857" s="503"/>
      <c r="M857" s="503"/>
      <c r="N857" s="503"/>
      <c r="O857" s="503"/>
      <c r="P857" s="503"/>
      <c r="Q857" s="503"/>
      <c r="R857" s="503"/>
      <c r="S857" s="503"/>
      <c r="T857" s="503"/>
      <c r="U857" s="503"/>
      <c r="V857" s="503"/>
      <c r="W857" s="503"/>
      <c r="X857" s="503"/>
      <c r="Y857" s="503"/>
      <c r="Z857" s="503"/>
    </row>
    <row r="858" ht="12.75" customHeight="1">
      <c r="A858" s="503"/>
      <c r="B858" s="503"/>
      <c r="C858" s="503"/>
      <c r="D858" s="503"/>
      <c r="E858" s="503"/>
      <c r="F858" s="503"/>
      <c r="G858" s="503"/>
      <c r="H858" s="503"/>
      <c r="I858" s="503"/>
      <c r="J858" s="503"/>
      <c r="K858" s="503"/>
      <c r="L858" s="503"/>
      <c r="M858" s="503"/>
      <c r="N858" s="503"/>
      <c r="O858" s="503"/>
      <c r="P858" s="503"/>
      <c r="Q858" s="503"/>
      <c r="R858" s="503"/>
      <c r="S858" s="503"/>
      <c r="T858" s="503"/>
      <c r="U858" s="503"/>
      <c r="V858" s="503"/>
      <c r="W858" s="503"/>
      <c r="X858" s="503"/>
      <c r="Y858" s="503"/>
      <c r="Z858" s="503"/>
    </row>
    <row r="859" ht="12.75" customHeight="1">
      <c r="A859" s="503"/>
      <c r="B859" s="503"/>
      <c r="C859" s="503"/>
      <c r="D859" s="503"/>
      <c r="E859" s="503"/>
      <c r="F859" s="503"/>
      <c r="G859" s="503"/>
      <c r="H859" s="503"/>
      <c r="I859" s="503"/>
      <c r="J859" s="503"/>
      <c r="K859" s="503"/>
      <c r="L859" s="503"/>
      <c r="M859" s="503"/>
      <c r="N859" s="503"/>
      <c r="O859" s="503"/>
      <c r="P859" s="503"/>
      <c r="Q859" s="503"/>
      <c r="R859" s="503"/>
      <c r="S859" s="503"/>
      <c r="T859" s="503"/>
      <c r="U859" s="503"/>
      <c r="V859" s="503"/>
      <c r="W859" s="503"/>
      <c r="X859" s="503"/>
      <c r="Y859" s="503"/>
      <c r="Z859" s="503"/>
    </row>
    <row r="860" ht="12.75" customHeight="1">
      <c r="A860" s="503"/>
      <c r="B860" s="503"/>
      <c r="C860" s="503"/>
      <c r="D860" s="503"/>
      <c r="E860" s="503"/>
      <c r="F860" s="503"/>
      <c r="G860" s="503"/>
      <c r="H860" s="503"/>
      <c r="I860" s="503"/>
      <c r="J860" s="503"/>
      <c r="K860" s="503"/>
      <c r="L860" s="503"/>
      <c r="M860" s="503"/>
      <c r="N860" s="503"/>
      <c r="O860" s="503"/>
      <c r="P860" s="503"/>
      <c r="Q860" s="503"/>
      <c r="R860" s="503"/>
      <c r="S860" s="503"/>
      <c r="T860" s="503"/>
      <c r="U860" s="503"/>
      <c r="V860" s="503"/>
      <c r="W860" s="503"/>
      <c r="X860" s="503"/>
      <c r="Y860" s="503"/>
      <c r="Z860" s="503"/>
    </row>
    <row r="861" ht="12.75" customHeight="1">
      <c r="A861" s="503"/>
      <c r="B861" s="503"/>
      <c r="C861" s="503"/>
      <c r="D861" s="503"/>
      <c r="E861" s="503"/>
      <c r="F861" s="503"/>
      <c r="G861" s="503"/>
      <c r="H861" s="503"/>
      <c r="I861" s="503"/>
      <c r="J861" s="503"/>
      <c r="K861" s="503"/>
      <c r="L861" s="503"/>
      <c r="M861" s="503"/>
      <c r="N861" s="503"/>
      <c r="O861" s="503"/>
      <c r="P861" s="503"/>
      <c r="Q861" s="503"/>
      <c r="R861" s="503"/>
      <c r="S861" s="503"/>
      <c r="T861" s="503"/>
      <c r="U861" s="503"/>
      <c r="V861" s="503"/>
      <c r="W861" s="503"/>
      <c r="X861" s="503"/>
      <c r="Y861" s="503"/>
      <c r="Z861" s="503"/>
    </row>
    <row r="862" ht="12.75" customHeight="1">
      <c r="A862" s="503"/>
      <c r="B862" s="503"/>
      <c r="C862" s="503"/>
      <c r="D862" s="503"/>
      <c r="E862" s="503"/>
      <c r="F862" s="503"/>
      <c r="G862" s="503"/>
      <c r="H862" s="503"/>
      <c r="I862" s="503"/>
      <c r="J862" s="503"/>
      <c r="K862" s="503"/>
      <c r="L862" s="503"/>
      <c r="M862" s="503"/>
      <c r="N862" s="503"/>
      <c r="O862" s="503"/>
      <c r="P862" s="503"/>
      <c r="Q862" s="503"/>
      <c r="R862" s="503"/>
      <c r="S862" s="503"/>
      <c r="T862" s="503"/>
      <c r="U862" s="503"/>
      <c r="V862" s="503"/>
      <c r="W862" s="503"/>
      <c r="X862" s="503"/>
      <c r="Y862" s="503"/>
      <c r="Z862" s="503"/>
    </row>
    <row r="863" ht="12.75" customHeight="1">
      <c r="A863" s="503"/>
      <c r="B863" s="503"/>
      <c r="C863" s="503"/>
      <c r="D863" s="503"/>
      <c r="E863" s="503"/>
      <c r="F863" s="503"/>
      <c r="G863" s="503"/>
      <c r="H863" s="503"/>
      <c r="I863" s="503"/>
      <c r="J863" s="503"/>
      <c r="K863" s="503"/>
      <c r="L863" s="503"/>
      <c r="M863" s="503"/>
      <c r="N863" s="503"/>
      <c r="O863" s="503"/>
      <c r="P863" s="503"/>
      <c r="Q863" s="503"/>
      <c r="R863" s="503"/>
      <c r="S863" s="503"/>
      <c r="T863" s="503"/>
      <c r="U863" s="503"/>
      <c r="V863" s="503"/>
      <c r="W863" s="503"/>
      <c r="X863" s="503"/>
      <c r="Y863" s="503"/>
      <c r="Z863" s="503"/>
    </row>
    <row r="864" ht="12.75" customHeight="1">
      <c r="A864" s="503"/>
      <c r="B864" s="503"/>
      <c r="C864" s="503"/>
      <c r="D864" s="503"/>
      <c r="E864" s="503"/>
      <c r="F864" s="503"/>
      <c r="G864" s="503"/>
      <c r="H864" s="503"/>
      <c r="I864" s="503"/>
      <c r="J864" s="503"/>
      <c r="K864" s="503"/>
      <c r="L864" s="503"/>
      <c r="M864" s="503"/>
      <c r="N864" s="503"/>
      <c r="O864" s="503"/>
      <c r="P864" s="503"/>
      <c r="Q864" s="503"/>
      <c r="R864" s="503"/>
      <c r="S864" s="503"/>
      <c r="T864" s="503"/>
      <c r="U864" s="503"/>
      <c r="V864" s="503"/>
      <c r="W864" s="503"/>
      <c r="X864" s="503"/>
      <c r="Y864" s="503"/>
      <c r="Z864" s="503"/>
    </row>
    <row r="865" ht="12.75" customHeight="1">
      <c r="A865" s="503"/>
      <c r="B865" s="503"/>
      <c r="C865" s="503"/>
      <c r="D865" s="503"/>
      <c r="E865" s="503"/>
      <c r="F865" s="503"/>
      <c r="G865" s="503"/>
      <c r="H865" s="503"/>
      <c r="I865" s="503"/>
      <c r="J865" s="503"/>
      <c r="K865" s="503"/>
      <c r="L865" s="503"/>
      <c r="M865" s="503"/>
      <c r="N865" s="503"/>
      <c r="O865" s="503"/>
      <c r="P865" s="503"/>
      <c r="Q865" s="503"/>
      <c r="R865" s="503"/>
      <c r="S865" s="503"/>
      <c r="T865" s="503"/>
      <c r="U865" s="503"/>
      <c r="V865" s="503"/>
      <c r="W865" s="503"/>
      <c r="X865" s="503"/>
      <c r="Y865" s="503"/>
      <c r="Z865" s="503"/>
    </row>
    <row r="866" ht="12.75" customHeight="1">
      <c r="A866" s="503"/>
      <c r="B866" s="503"/>
      <c r="C866" s="503"/>
      <c r="D866" s="503"/>
      <c r="E866" s="503"/>
      <c r="F866" s="503"/>
      <c r="G866" s="503"/>
      <c r="H866" s="503"/>
      <c r="I866" s="503"/>
      <c r="J866" s="503"/>
      <c r="K866" s="503"/>
      <c r="L866" s="503"/>
      <c r="M866" s="503"/>
      <c r="N866" s="503"/>
      <c r="O866" s="503"/>
      <c r="P866" s="503"/>
      <c r="Q866" s="503"/>
      <c r="R866" s="503"/>
      <c r="S866" s="503"/>
      <c r="T866" s="503"/>
      <c r="U866" s="503"/>
      <c r="V866" s="503"/>
      <c r="W866" s="503"/>
      <c r="X866" s="503"/>
      <c r="Y866" s="503"/>
      <c r="Z866" s="503"/>
    </row>
    <row r="867" ht="12.75" customHeight="1">
      <c r="A867" s="503"/>
      <c r="B867" s="503"/>
      <c r="C867" s="503"/>
      <c r="D867" s="503"/>
      <c r="E867" s="503"/>
      <c r="F867" s="503"/>
      <c r="G867" s="503"/>
      <c r="H867" s="503"/>
      <c r="I867" s="503"/>
      <c r="J867" s="503"/>
      <c r="K867" s="503"/>
      <c r="L867" s="503"/>
      <c r="M867" s="503"/>
      <c r="N867" s="503"/>
      <c r="O867" s="503"/>
      <c r="P867" s="503"/>
      <c r="Q867" s="503"/>
      <c r="R867" s="503"/>
      <c r="S867" s="503"/>
      <c r="T867" s="503"/>
      <c r="U867" s="503"/>
      <c r="V867" s="503"/>
      <c r="W867" s="503"/>
      <c r="X867" s="503"/>
      <c r="Y867" s="503"/>
      <c r="Z867" s="503"/>
    </row>
    <row r="868" ht="12.75" customHeight="1">
      <c r="A868" s="503"/>
      <c r="B868" s="503"/>
      <c r="C868" s="503"/>
      <c r="D868" s="503"/>
      <c r="E868" s="503"/>
      <c r="F868" s="503"/>
      <c r="G868" s="503"/>
      <c r="H868" s="503"/>
      <c r="I868" s="503"/>
      <c r="J868" s="503"/>
      <c r="K868" s="503"/>
      <c r="L868" s="503"/>
      <c r="M868" s="503"/>
      <c r="N868" s="503"/>
      <c r="O868" s="503"/>
      <c r="P868" s="503"/>
      <c r="Q868" s="503"/>
      <c r="R868" s="503"/>
      <c r="S868" s="503"/>
      <c r="T868" s="503"/>
      <c r="U868" s="503"/>
      <c r="V868" s="503"/>
      <c r="W868" s="503"/>
      <c r="X868" s="503"/>
      <c r="Y868" s="503"/>
      <c r="Z868" s="503"/>
    </row>
    <row r="869" ht="12.75" customHeight="1">
      <c r="A869" s="503"/>
      <c r="B869" s="503"/>
      <c r="C869" s="503"/>
      <c r="D869" s="503"/>
      <c r="E869" s="503"/>
      <c r="F869" s="503"/>
      <c r="G869" s="503"/>
      <c r="H869" s="503"/>
      <c r="I869" s="503"/>
      <c r="J869" s="503"/>
      <c r="K869" s="503"/>
      <c r="L869" s="503"/>
      <c r="M869" s="503"/>
      <c r="N869" s="503"/>
      <c r="O869" s="503"/>
      <c r="P869" s="503"/>
      <c r="Q869" s="503"/>
      <c r="R869" s="503"/>
      <c r="S869" s="503"/>
      <c r="T869" s="503"/>
      <c r="U869" s="503"/>
      <c r="V869" s="503"/>
      <c r="W869" s="503"/>
      <c r="X869" s="503"/>
      <c r="Y869" s="503"/>
      <c r="Z869" s="503"/>
    </row>
    <row r="870" ht="12.75" customHeight="1">
      <c r="A870" s="503"/>
      <c r="B870" s="503"/>
      <c r="C870" s="503"/>
      <c r="D870" s="503"/>
      <c r="E870" s="503"/>
      <c r="F870" s="503"/>
      <c r="G870" s="503"/>
      <c r="H870" s="503"/>
      <c r="I870" s="503"/>
      <c r="J870" s="503"/>
      <c r="K870" s="503"/>
      <c r="L870" s="503"/>
      <c r="M870" s="503"/>
      <c r="N870" s="503"/>
      <c r="O870" s="503"/>
      <c r="P870" s="503"/>
      <c r="Q870" s="503"/>
      <c r="R870" s="503"/>
      <c r="S870" s="503"/>
      <c r="T870" s="503"/>
      <c r="U870" s="503"/>
      <c r="V870" s="503"/>
      <c r="W870" s="503"/>
      <c r="X870" s="503"/>
      <c r="Y870" s="503"/>
      <c r="Z870" s="503"/>
    </row>
    <row r="871" ht="12.75" customHeight="1">
      <c r="A871" s="503"/>
      <c r="B871" s="503"/>
      <c r="C871" s="503"/>
      <c r="D871" s="503"/>
      <c r="E871" s="503"/>
      <c r="F871" s="503"/>
      <c r="G871" s="503"/>
      <c r="H871" s="503"/>
      <c r="I871" s="503"/>
      <c r="J871" s="503"/>
      <c r="K871" s="503"/>
      <c r="L871" s="503"/>
      <c r="M871" s="503"/>
      <c r="N871" s="503"/>
      <c r="O871" s="503"/>
      <c r="P871" s="503"/>
      <c r="Q871" s="503"/>
      <c r="R871" s="503"/>
      <c r="S871" s="503"/>
      <c r="T871" s="503"/>
      <c r="U871" s="503"/>
      <c r="V871" s="503"/>
      <c r="W871" s="503"/>
      <c r="X871" s="503"/>
      <c r="Y871" s="503"/>
      <c r="Z871" s="503"/>
    </row>
    <row r="872" ht="12.75" customHeight="1">
      <c r="A872" s="503"/>
      <c r="B872" s="503"/>
      <c r="C872" s="503"/>
      <c r="D872" s="503"/>
      <c r="E872" s="503"/>
      <c r="F872" s="503"/>
      <c r="G872" s="503"/>
      <c r="H872" s="503"/>
      <c r="I872" s="503"/>
      <c r="J872" s="503"/>
      <c r="K872" s="503"/>
      <c r="L872" s="503"/>
      <c r="M872" s="503"/>
      <c r="N872" s="503"/>
      <c r="O872" s="503"/>
      <c r="P872" s="503"/>
      <c r="Q872" s="503"/>
      <c r="R872" s="503"/>
      <c r="S872" s="503"/>
      <c r="T872" s="503"/>
      <c r="U872" s="503"/>
      <c r="V872" s="503"/>
      <c r="W872" s="503"/>
      <c r="X872" s="503"/>
      <c r="Y872" s="503"/>
      <c r="Z872" s="503"/>
    </row>
    <row r="873" ht="12.75" customHeight="1">
      <c r="A873" s="503"/>
      <c r="B873" s="503"/>
      <c r="C873" s="503"/>
      <c r="D873" s="503"/>
      <c r="E873" s="503"/>
      <c r="F873" s="503"/>
      <c r="G873" s="503"/>
      <c r="H873" s="503"/>
      <c r="I873" s="503"/>
      <c r="J873" s="503"/>
      <c r="K873" s="503"/>
      <c r="L873" s="503"/>
      <c r="M873" s="503"/>
      <c r="N873" s="503"/>
      <c r="O873" s="503"/>
      <c r="P873" s="503"/>
      <c r="Q873" s="503"/>
      <c r="R873" s="503"/>
      <c r="S873" s="503"/>
      <c r="T873" s="503"/>
      <c r="U873" s="503"/>
      <c r="V873" s="503"/>
      <c r="W873" s="503"/>
      <c r="X873" s="503"/>
      <c r="Y873" s="503"/>
      <c r="Z873" s="503"/>
    </row>
    <row r="874" ht="12.75" customHeight="1">
      <c r="A874" s="503"/>
      <c r="B874" s="503"/>
      <c r="C874" s="503"/>
      <c r="D874" s="503"/>
      <c r="E874" s="503"/>
      <c r="F874" s="503"/>
      <c r="G874" s="503"/>
      <c r="H874" s="503"/>
      <c r="I874" s="503"/>
      <c r="J874" s="503"/>
      <c r="K874" s="503"/>
      <c r="L874" s="503"/>
      <c r="M874" s="503"/>
      <c r="N874" s="503"/>
      <c r="O874" s="503"/>
      <c r="P874" s="503"/>
      <c r="Q874" s="503"/>
      <c r="R874" s="503"/>
      <c r="S874" s="503"/>
      <c r="T874" s="503"/>
      <c r="U874" s="503"/>
      <c r="V874" s="503"/>
      <c r="W874" s="503"/>
      <c r="X874" s="503"/>
      <c r="Y874" s="503"/>
      <c r="Z874" s="503"/>
    </row>
    <row r="875" ht="12.75" customHeight="1">
      <c r="A875" s="503"/>
      <c r="B875" s="503"/>
      <c r="C875" s="503"/>
      <c r="D875" s="503"/>
      <c r="E875" s="503"/>
      <c r="F875" s="503"/>
      <c r="G875" s="503"/>
      <c r="H875" s="503"/>
      <c r="I875" s="503"/>
      <c r="J875" s="503"/>
      <c r="K875" s="503"/>
      <c r="L875" s="503"/>
      <c r="M875" s="503"/>
      <c r="N875" s="503"/>
      <c r="O875" s="503"/>
      <c r="P875" s="503"/>
      <c r="Q875" s="503"/>
      <c r="R875" s="503"/>
      <c r="S875" s="503"/>
      <c r="T875" s="503"/>
      <c r="U875" s="503"/>
      <c r="V875" s="503"/>
      <c r="W875" s="503"/>
      <c r="X875" s="503"/>
      <c r="Y875" s="503"/>
      <c r="Z875" s="503"/>
    </row>
    <row r="876" ht="12.75" customHeight="1">
      <c r="A876" s="503"/>
      <c r="B876" s="503"/>
      <c r="C876" s="503"/>
      <c r="D876" s="503"/>
      <c r="E876" s="503"/>
      <c r="F876" s="503"/>
      <c r="G876" s="503"/>
      <c r="H876" s="503"/>
      <c r="I876" s="503"/>
      <c r="J876" s="503"/>
      <c r="K876" s="503"/>
      <c r="L876" s="503"/>
      <c r="M876" s="503"/>
      <c r="N876" s="503"/>
      <c r="O876" s="503"/>
      <c r="P876" s="503"/>
      <c r="Q876" s="503"/>
      <c r="R876" s="503"/>
      <c r="S876" s="503"/>
      <c r="T876" s="503"/>
      <c r="U876" s="503"/>
      <c r="V876" s="503"/>
      <c r="W876" s="503"/>
      <c r="X876" s="503"/>
      <c r="Y876" s="503"/>
      <c r="Z876" s="503"/>
    </row>
    <row r="877" ht="12.75" customHeight="1">
      <c r="A877" s="503"/>
      <c r="B877" s="503"/>
      <c r="C877" s="503"/>
      <c r="D877" s="503"/>
      <c r="E877" s="503"/>
      <c r="F877" s="503"/>
      <c r="G877" s="503"/>
      <c r="H877" s="503"/>
      <c r="I877" s="503"/>
      <c r="J877" s="503"/>
      <c r="K877" s="503"/>
      <c r="L877" s="503"/>
      <c r="M877" s="503"/>
      <c r="N877" s="503"/>
      <c r="O877" s="503"/>
      <c r="P877" s="503"/>
      <c r="Q877" s="503"/>
      <c r="R877" s="503"/>
      <c r="S877" s="503"/>
      <c r="T877" s="503"/>
      <c r="U877" s="503"/>
      <c r="V877" s="503"/>
      <c r="W877" s="503"/>
      <c r="X877" s="503"/>
      <c r="Y877" s="503"/>
      <c r="Z877" s="503"/>
    </row>
    <row r="878" ht="12.75" customHeight="1">
      <c r="A878" s="503"/>
      <c r="B878" s="503"/>
      <c r="C878" s="503"/>
      <c r="D878" s="503"/>
      <c r="E878" s="503"/>
      <c r="F878" s="503"/>
      <c r="G878" s="503"/>
      <c r="H878" s="503"/>
      <c r="I878" s="503"/>
      <c r="J878" s="503"/>
      <c r="K878" s="503"/>
      <c r="L878" s="503"/>
      <c r="M878" s="503"/>
      <c r="N878" s="503"/>
      <c r="O878" s="503"/>
      <c r="P878" s="503"/>
      <c r="Q878" s="503"/>
      <c r="R878" s="503"/>
      <c r="S878" s="503"/>
      <c r="T878" s="503"/>
      <c r="U878" s="503"/>
      <c r="V878" s="503"/>
      <c r="W878" s="503"/>
      <c r="X878" s="503"/>
      <c r="Y878" s="503"/>
      <c r="Z878" s="503"/>
    </row>
    <row r="879" ht="12.75" customHeight="1">
      <c r="A879" s="503"/>
      <c r="B879" s="503"/>
      <c r="C879" s="503"/>
      <c r="D879" s="503"/>
      <c r="E879" s="503"/>
      <c r="F879" s="503"/>
      <c r="G879" s="503"/>
      <c r="H879" s="503"/>
      <c r="I879" s="503"/>
      <c r="J879" s="503"/>
      <c r="K879" s="503"/>
      <c r="L879" s="503"/>
      <c r="M879" s="503"/>
      <c r="N879" s="503"/>
      <c r="O879" s="503"/>
      <c r="P879" s="503"/>
      <c r="Q879" s="503"/>
      <c r="R879" s="503"/>
      <c r="S879" s="503"/>
      <c r="T879" s="503"/>
      <c r="U879" s="503"/>
      <c r="V879" s="503"/>
      <c r="W879" s="503"/>
      <c r="X879" s="503"/>
      <c r="Y879" s="503"/>
      <c r="Z879" s="503"/>
    </row>
    <row r="880" ht="12.75" customHeight="1">
      <c r="A880" s="503"/>
      <c r="B880" s="503"/>
      <c r="C880" s="503"/>
      <c r="D880" s="503"/>
      <c r="E880" s="503"/>
      <c r="F880" s="503"/>
      <c r="G880" s="503"/>
      <c r="H880" s="503"/>
      <c r="I880" s="503"/>
      <c r="J880" s="503"/>
      <c r="K880" s="503"/>
      <c r="L880" s="503"/>
      <c r="M880" s="503"/>
      <c r="N880" s="503"/>
      <c r="O880" s="503"/>
      <c r="P880" s="503"/>
      <c r="Q880" s="503"/>
      <c r="R880" s="503"/>
      <c r="S880" s="503"/>
      <c r="T880" s="503"/>
      <c r="U880" s="503"/>
      <c r="V880" s="503"/>
      <c r="W880" s="503"/>
      <c r="X880" s="503"/>
      <c r="Y880" s="503"/>
      <c r="Z880" s="503"/>
    </row>
    <row r="881" ht="12.75" customHeight="1">
      <c r="A881" s="503"/>
      <c r="B881" s="503"/>
      <c r="C881" s="503"/>
      <c r="D881" s="503"/>
      <c r="E881" s="503"/>
      <c r="F881" s="503"/>
      <c r="G881" s="503"/>
      <c r="H881" s="503"/>
      <c r="I881" s="503"/>
      <c r="J881" s="503"/>
      <c r="K881" s="503"/>
      <c r="L881" s="503"/>
      <c r="M881" s="503"/>
      <c r="N881" s="503"/>
      <c r="O881" s="503"/>
      <c r="P881" s="503"/>
      <c r="Q881" s="503"/>
      <c r="R881" s="503"/>
      <c r="S881" s="503"/>
      <c r="T881" s="503"/>
      <c r="U881" s="503"/>
      <c r="V881" s="503"/>
      <c r="W881" s="503"/>
      <c r="X881" s="503"/>
      <c r="Y881" s="503"/>
      <c r="Z881" s="503"/>
    </row>
    <row r="882" ht="12.75" customHeight="1">
      <c r="A882" s="503"/>
      <c r="B882" s="503"/>
      <c r="C882" s="503"/>
      <c r="D882" s="503"/>
      <c r="E882" s="503"/>
      <c r="F882" s="503"/>
      <c r="G882" s="503"/>
      <c r="H882" s="503"/>
      <c r="I882" s="503"/>
      <c r="J882" s="503"/>
      <c r="K882" s="503"/>
      <c r="L882" s="503"/>
      <c r="M882" s="503"/>
      <c r="N882" s="503"/>
      <c r="O882" s="503"/>
      <c r="P882" s="503"/>
      <c r="Q882" s="503"/>
      <c r="R882" s="503"/>
      <c r="S882" s="503"/>
      <c r="T882" s="503"/>
      <c r="U882" s="503"/>
      <c r="V882" s="503"/>
      <c r="W882" s="503"/>
      <c r="X882" s="503"/>
      <c r="Y882" s="503"/>
      <c r="Z882" s="503"/>
    </row>
    <row r="883" ht="12.75" customHeight="1">
      <c r="A883" s="503"/>
      <c r="B883" s="503"/>
      <c r="C883" s="503"/>
      <c r="D883" s="503"/>
      <c r="E883" s="503"/>
      <c r="F883" s="503"/>
      <c r="G883" s="503"/>
      <c r="H883" s="503"/>
      <c r="I883" s="503"/>
      <c r="J883" s="503"/>
      <c r="K883" s="503"/>
      <c r="L883" s="503"/>
      <c r="M883" s="503"/>
      <c r="N883" s="503"/>
      <c r="O883" s="503"/>
      <c r="P883" s="503"/>
      <c r="Q883" s="503"/>
      <c r="R883" s="503"/>
      <c r="S883" s="503"/>
      <c r="T883" s="503"/>
      <c r="U883" s="503"/>
      <c r="V883" s="503"/>
      <c r="W883" s="503"/>
      <c r="X883" s="503"/>
      <c r="Y883" s="503"/>
      <c r="Z883" s="503"/>
    </row>
    <row r="884" ht="12.75" customHeight="1">
      <c r="A884" s="503"/>
      <c r="B884" s="503"/>
      <c r="C884" s="503"/>
      <c r="D884" s="503"/>
      <c r="E884" s="503"/>
      <c r="F884" s="503"/>
      <c r="G884" s="503"/>
      <c r="H884" s="503"/>
      <c r="I884" s="503"/>
      <c r="J884" s="503"/>
      <c r="K884" s="503"/>
      <c r="L884" s="503"/>
      <c r="M884" s="503"/>
      <c r="N884" s="503"/>
      <c r="O884" s="503"/>
      <c r="P884" s="503"/>
      <c r="Q884" s="503"/>
      <c r="R884" s="503"/>
      <c r="S884" s="503"/>
      <c r="T884" s="503"/>
      <c r="U884" s="503"/>
      <c r="V884" s="503"/>
      <c r="W884" s="503"/>
      <c r="X884" s="503"/>
      <c r="Y884" s="503"/>
      <c r="Z884" s="503"/>
    </row>
    <row r="885" ht="12.75" customHeight="1">
      <c r="A885" s="503"/>
      <c r="B885" s="503"/>
      <c r="C885" s="503"/>
      <c r="D885" s="503"/>
      <c r="E885" s="503"/>
      <c r="F885" s="503"/>
      <c r="G885" s="503"/>
      <c r="H885" s="503"/>
      <c r="I885" s="503"/>
      <c r="J885" s="503"/>
      <c r="K885" s="503"/>
      <c r="L885" s="503"/>
      <c r="M885" s="503"/>
      <c r="N885" s="503"/>
      <c r="O885" s="503"/>
      <c r="P885" s="503"/>
      <c r="Q885" s="503"/>
      <c r="R885" s="503"/>
      <c r="S885" s="503"/>
      <c r="T885" s="503"/>
      <c r="U885" s="503"/>
      <c r="V885" s="503"/>
      <c r="W885" s="503"/>
      <c r="X885" s="503"/>
      <c r="Y885" s="503"/>
      <c r="Z885" s="503"/>
    </row>
    <row r="886" ht="12.75" customHeight="1">
      <c r="A886" s="503"/>
      <c r="B886" s="503"/>
      <c r="C886" s="503"/>
      <c r="D886" s="503"/>
      <c r="E886" s="503"/>
      <c r="F886" s="503"/>
      <c r="G886" s="503"/>
      <c r="H886" s="503"/>
      <c r="I886" s="503"/>
      <c r="J886" s="503"/>
      <c r="K886" s="503"/>
      <c r="L886" s="503"/>
      <c r="M886" s="503"/>
      <c r="N886" s="503"/>
      <c r="O886" s="503"/>
      <c r="P886" s="503"/>
      <c r="Q886" s="503"/>
      <c r="R886" s="503"/>
      <c r="S886" s="503"/>
      <c r="T886" s="503"/>
      <c r="U886" s="503"/>
      <c r="V886" s="503"/>
      <c r="W886" s="503"/>
      <c r="X886" s="503"/>
      <c r="Y886" s="503"/>
      <c r="Z886" s="503"/>
    </row>
    <row r="887" ht="12.75" customHeight="1">
      <c r="A887" s="503"/>
      <c r="B887" s="503"/>
      <c r="C887" s="503"/>
      <c r="D887" s="503"/>
      <c r="E887" s="503"/>
      <c r="F887" s="503"/>
      <c r="G887" s="503"/>
      <c r="H887" s="503"/>
      <c r="I887" s="503"/>
      <c r="J887" s="503"/>
      <c r="K887" s="503"/>
      <c r="L887" s="503"/>
      <c r="M887" s="503"/>
      <c r="N887" s="503"/>
      <c r="O887" s="503"/>
      <c r="P887" s="503"/>
      <c r="Q887" s="503"/>
      <c r="R887" s="503"/>
      <c r="S887" s="503"/>
      <c r="T887" s="503"/>
      <c r="U887" s="503"/>
      <c r="V887" s="503"/>
      <c r="W887" s="503"/>
      <c r="X887" s="503"/>
      <c r="Y887" s="503"/>
      <c r="Z887" s="503"/>
    </row>
    <row r="888" ht="12.75" customHeight="1">
      <c r="A888" s="503"/>
      <c r="B888" s="503"/>
      <c r="C888" s="503"/>
      <c r="D888" s="503"/>
      <c r="E888" s="503"/>
      <c r="F888" s="503"/>
      <c r="G888" s="503"/>
      <c r="H888" s="503"/>
      <c r="I888" s="503"/>
      <c r="J888" s="503"/>
      <c r="K888" s="503"/>
      <c r="L888" s="503"/>
      <c r="M888" s="503"/>
      <c r="N888" s="503"/>
      <c r="O888" s="503"/>
      <c r="P888" s="503"/>
      <c r="Q888" s="503"/>
      <c r="R888" s="503"/>
      <c r="S888" s="503"/>
      <c r="T888" s="503"/>
      <c r="U888" s="503"/>
      <c r="V888" s="503"/>
      <c r="W888" s="503"/>
      <c r="X888" s="503"/>
      <c r="Y888" s="503"/>
      <c r="Z888" s="503"/>
    </row>
    <row r="889" ht="12.75" customHeight="1">
      <c r="A889" s="503"/>
      <c r="B889" s="503"/>
      <c r="C889" s="503"/>
      <c r="D889" s="503"/>
      <c r="E889" s="503"/>
      <c r="F889" s="503"/>
      <c r="G889" s="503"/>
      <c r="H889" s="503"/>
      <c r="I889" s="503"/>
      <c r="J889" s="503"/>
      <c r="K889" s="503"/>
      <c r="L889" s="503"/>
      <c r="M889" s="503"/>
      <c r="N889" s="503"/>
      <c r="O889" s="503"/>
      <c r="P889" s="503"/>
      <c r="Q889" s="503"/>
      <c r="R889" s="503"/>
      <c r="S889" s="503"/>
      <c r="T889" s="503"/>
      <c r="U889" s="503"/>
      <c r="V889" s="503"/>
      <c r="W889" s="503"/>
      <c r="X889" s="503"/>
      <c r="Y889" s="503"/>
      <c r="Z889" s="503"/>
    </row>
    <row r="890" ht="12.75" customHeight="1">
      <c r="A890" s="503"/>
      <c r="B890" s="503"/>
      <c r="C890" s="503"/>
      <c r="D890" s="503"/>
      <c r="E890" s="503"/>
      <c r="F890" s="503"/>
      <c r="G890" s="503"/>
      <c r="H890" s="503"/>
      <c r="I890" s="503"/>
      <c r="J890" s="503"/>
      <c r="K890" s="503"/>
      <c r="L890" s="503"/>
      <c r="M890" s="503"/>
      <c r="N890" s="503"/>
      <c r="O890" s="503"/>
      <c r="P890" s="503"/>
      <c r="Q890" s="503"/>
      <c r="R890" s="503"/>
      <c r="S890" s="503"/>
      <c r="T890" s="503"/>
      <c r="U890" s="503"/>
      <c r="V890" s="503"/>
      <c r="W890" s="503"/>
      <c r="X890" s="503"/>
      <c r="Y890" s="503"/>
      <c r="Z890" s="503"/>
    </row>
    <row r="891" ht="12.75" customHeight="1">
      <c r="A891" s="503"/>
      <c r="B891" s="503"/>
      <c r="C891" s="503"/>
      <c r="D891" s="503"/>
      <c r="E891" s="503"/>
      <c r="F891" s="503"/>
      <c r="G891" s="503"/>
      <c r="H891" s="503"/>
      <c r="I891" s="503"/>
      <c r="J891" s="503"/>
      <c r="K891" s="503"/>
      <c r="L891" s="503"/>
      <c r="M891" s="503"/>
      <c r="N891" s="503"/>
      <c r="O891" s="503"/>
      <c r="P891" s="503"/>
      <c r="Q891" s="503"/>
      <c r="R891" s="503"/>
      <c r="S891" s="503"/>
      <c r="T891" s="503"/>
      <c r="U891" s="503"/>
      <c r="V891" s="503"/>
      <c r="W891" s="503"/>
      <c r="X891" s="503"/>
      <c r="Y891" s="503"/>
      <c r="Z891" s="503"/>
    </row>
    <row r="892" ht="12.75" customHeight="1">
      <c r="A892" s="503"/>
      <c r="B892" s="503"/>
      <c r="C892" s="503"/>
      <c r="D892" s="503"/>
      <c r="E892" s="503"/>
      <c r="F892" s="503"/>
      <c r="G892" s="503"/>
      <c r="H892" s="503"/>
      <c r="I892" s="503"/>
      <c r="J892" s="503"/>
      <c r="K892" s="503"/>
      <c r="L892" s="503"/>
      <c r="M892" s="503"/>
      <c r="N892" s="503"/>
      <c r="O892" s="503"/>
      <c r="P892" s="503"/>
      <c r="Q892" s="503"/>
      <c r="R892" s="503"/>
      <c r="S892" s="503"/>
      <c r="T892" s="503"/>
      <c r="U892" s="503"/>
      <c r="V892" s="503"/>
      <c r="W892" s="503"/>
      <c r="X892" s="503"/>
      <c r="Y892" s="503"/>
      <c r="Z892" s="503"/>
    </row>
    <row r="893" ht="12.75" customHeight="1">
      <c r="A893" s="503"/>
      <c r="B893" s="503"/>
      <c r="C893" s="503"/>
      <c r="D893" s="503"/>
      <c r="E893" s="503"/>
      <c r="F893" s="503"/>
      <c r="G893" s="503"/>
      <c r="H893" s="503"/>
      <c r="I893" s="503"/>
      <c r="J893" s="503"/>
      <c r="K893" s="503"/>
      <c r="L893" s="503"/>
      <c r="M893" s="503"/>
      <c r="N893" s="503"/>
      <c r="O893" s="503"/>
      <c r="P893" s="503"/>
      <c r="Q893" s="503"/>
      <c r="R893" s="503"/>
      <c r="S893" s="503"/>
      <c r="T893" s="503"/>
      <c r="U893" s="503"/>
      <c r="V893" s="503"/>
      <c r="W893" s="503"/>
      <c r="X893" s="503"/>
      <c r="Y893" s="503"/>
      <c r="Z893" s="503"/>
    </row>
    <row r="894" ht="12.75" customHeight="1">
      <c r="A894" s="503"/>
      <c r="B894" s="503"/>
      <c r="C894" s="503"/>
      <c r="D894" s="503"/>
      <c r="E894" s="503"/>
      <c r="F894" s="503"/>
      <c r="G894" s="503"/>
      <c r="H894" s="503"/>
      <c r="I894" s="503"/>
      <c r="J894" s="503"/>
      <c r="K894" s="503"/>
      <c r="L894" s="503"/>
      <c r="M894" s="503"/>
      <c r="N894" s="503"/>
      <c r="O894" s="503"/>
      <c r="P894" s="503"/>
      <c r="Q894" s="503"/>
      <c r="R894" s="503"/>
      <c r="S894" s="503"/>
      <c r="T894" s="503"/>
      <c r="U894" s="503"/>
      <c r="V894" s="503"/>
      <c r="W894" s="503"/>
      <c r="X894" s="503"/>
      <c r="Y894" s="503"/>
      <c r="Z894" s="503"/>
    </row>
    <row r="895" ht="12.75" customHeight="1">
      <c r="A895" s="503"/>
      <c r="B895" s="503"/>
      <c r="C895" s="503"/>
      <c r="D895" s="503"/>
      <c r="E895" s="503"/>
      <c r="F895" s="503"/>
      <c r="G895" s="503"/>
      <c r="H895" s="503"/>
      <c r="I895" s="503"/>
      <c r="J895" s="503"/>
      <c r="K895" s="503"/>
      <c r="L895" s="503"/>
      <c r="M895" s="503"/>
      <c r="N895" s="503"/>
      <c r="O895" s="503"/>
      <c r="P895" s="503"/>
      <c r="Q895" s="503"/>
      <c r="R895" s="503"/>
      <c r="S895" s="503"/>
      <c r="T895" s="503"/>
      <c r="U895" s="503"/>
      <c r="V895" s="503"/>
      <c r="W895" s="503"/>
      <c r="X895" s="503"/>
      <c r="Y895" s="503"/>
      <c r="Z895" s="503"/>
    </row>
    <row r="896" ht="12.75" customHeight="1">
      <c r="A896" s="503"/>
      <c r="B896" s="503"/>
      <c r="C896" s="503"/>
      <c r="D896" s="503"/>
      <c r="E896" s="503"/>
      <c r="F896" s="503"/>
      <c r="G896" s="503"/>
      <c r="H896" s="503"/>
      <c r="I896" s="503"/>
      <c r="J896" s="503"/>
      <c r="K896" s="503"/>
      <c r="L896" s="503"/>
      <c r="M896" s="503"/>
      <c r="N896" s="503"/>
      <c r="O896" s="503"/>
      <c r="P896" s="503"/>
      <c r="Q896" s="503"/>
      <c r="R896" s="503"/>
      <c r="S896" s="503"/>
      <c r="T896" s="503"/>
      <c r="U896" s="503"/>
      <c r="V896" s="503"/>
      <c r="W896" s="503"/>
      <c r="X896" s="503"/>
      <c r="Y896" s="503"/>
      <c r="Z896" s="503"/>
    </row>
    <row r="897" ht="12.75" customHeight="1">
      <c r="A897" s="503"/>
      <c r="B897" s="503"/>
      <c r="C897" s="503"/>
      <c r="D897" s="503"/>
      <c r="E897" s="503"/>
      <c r="F897" s="503"/>
      <c r="G897" s="503"/>
      <c r="H897" s="503"/>
      <c r="I897" s="503"/>
      <c r="J897" s="503"/>
      <c r="K897" s="503"/>
      <c r="L897" s="503"/>
      <c r="M897" s="503"/>
      <c r="N897" s="503"/>
      <c r="O897" s="503"/>
      <c r="P897" s="503"/>
      <c r="Q897" s="503"/>
      <c r="R897" s="503"/>
      <c r="S897" s="503"/>
      <c r="T897" s="503"/>
      <c r="U897" s="503"/>
      <c r="V897" s="503"/>
      <c r="W897" s="503"/>
      <c r="X897" s="503"/>
      <c r="Y897" s="503"/>
      <c r="Z897" s="503"/>
    </row>
    <row r="898" ht="12.75" customHeight="1">
      <c r="A898" s="503"/>
      <c r="B898" s="503"/>
      <c r="C898" s="503"/>
      <c r="D898" s="503"/>
      <c r="E898" s="503"/>
      <c r="F898" s="503"/>
      <c r="G898" s="503"/>
      <c r="H898" s="503"/>
      <c r="I898" s="503"/>
      <c r="J898" s="503"/>
      <c r="K898" s="503"/>
      <c r="L898" s="503"/>
      <c r="M898" s="503"/>
      <c r="N898" s="503"/>
      <c r="O898" s="503"/>
      <c r="P898" s="503"/>
      <c r="Q898" s="503"/>
      <c r="R898" s="503"/>
      <c r="S898" s="503"/>
      <c r="T898" s="503"/>
      <c r="U898" s="503"/>
      <c r="V898" s="503"/>
      <c r="W898" s="503"/>
      <c r="X898" s="503"/>
      <c r="Y898" s="503"/>
      <c r="Z898" s="503"/>
    </row>
    <row r="899" ht="12.75" customHeight="1">
      <c r="A899" s="503"/>
      <c r="B899" s="503"/>
      <c r="C899" s="503"/>
      <c r="D899" s="503"/>
      <c r="E899" s="503"/>
      <c r="F899" s="503"/>
      <c r="G899" s="503"/>
      <c r="H899" s="503"/>
      <c r="I899" s="503"/>
      <c r="J899" s="503"/>
      <c r="K899" s="503"/>
      <c r="L899" s="503"/>
      <c r="M899" s="503"/>
      <c r="N899" s="503"/>
      <c r="O899" s="503"/>
      <c r="P899" s="503"/>
      <c r="Q899" s="503"/>
      <c r="R899" s="503"/>
      <c r="S899" s="503"/>
      <c r="T899" s="503"/>
      <c r="U899" s="503"/>
      <c r="V899" s="503"/>
      <c r="W899" s="503"/>
      <c r="X899" s="503"/>
      <c r="Y899" s="503"/>
      <c r="Z899" s="503"/>
    </row>
    <row r="900" ht="12.75" customHeight="1">
      <c r="A900" s="503"/>
      <c r="B900" s="503"/>
      <c r="C900" s="503"/>
      <c r="D900" s="503"/>
      <c r="E900" s="503"/>
      <c r="F900" s="503"/>
      <c r="G900" s="503"/>
      <c r="H900" s="503"/>
      <c r="I900" s="503"/>
      <c r="J900" s="503"/>
      <c r="K900" s="503"/>
      <c r="L900" s="503"/>
      <c r="M900" s="503"/>
      <c r="N900" s="503"/>
      <c r="O900" s="503"/>
      <c r="P900" s="503"/>
      <c r="Q900" s="503"/>
      <c r="R900" s="503"/>
      <c r="S900" s="503"/>
      <c r="T900" s="503"/>
      <c r="U900" s="503"/>
      <c r="V900" s="503"/>
      <c r="W900" s="503"/>
      <c r="X900" s="503"/>
      <c r="Y900" s="503"/>
      <c r="Z900" s="503"/>
    </row>
    <row r="901" ht="12.75" customHeight="1">
      <c r="A901" s="503"/>
      <c r="B901" s="503"/>
      <c r="C901" s="503"/>
      <c r="D901" s="503"/>
      <c r="E901" s="503"/>
      <c r="F901" s="503"/>
      <c r="G901" s="503"/>
      <c r="H901" s="503"/>
      <c r="I901" s="503"/>
      <c r="J901" s="503"/>
      <c r="K901" s="503"/>
      <c r="L901" s="503"/>
      <c r="M901" s="503"/>
      <c r="N901" s="503"/>
      <c r="O901" s="503"/>
      <c r="P901" s="503"/>
      <c r="Q901" s="503"/>
      <c r="R901" s="503"/>
      <c r="S901" s="503"/>
      <c r="T901" s="503"/>
      <c r="U901" s="503"/>
      <c r="V901" s="503"/>
      <c r="W901" s="503"/>
      <c r="X901" s="503"/>
      <c r="Y901" s="503"/>
      <c r="Z901" s="503"/>
    </row>
    <row r="902" ht="12.75" customHeight="1">
      <c r="A902" s="503"/>
      <c r="B902" s="503"/>
      <c r="C902" s="503"/>
      <c r="D902" s="503"/>
      <c r="E902" s="503"/>
      <c r="F902" s="503"/>
      <c r="G902" s="503"/>
      <c r="H902" s="503"/>
      <c r="I902" s="503"/>
      <c r="J902" s="503"/>
      <c r="K902" s="503"/>
      <c r="L902" s="503"/>
      <c r="M902" s="503"/>
      <c r="N902" s="503"/>
      <c r="O902" s="503"/>
      <c r="P902" s="503"/>
      <c r="Q902" s="503"/>
      <c r="R902" s="503"/>
      <c r="S902" s="503"/>
      <c r="T902" s="503"/>
      <c r="U902" s="503"/>
      <c r="V902" s="503"/>
      <c r="W902" s="503"/>
      <c r="X902" s="503"/>
      <c r="Y902" s="503"/>
      <c r="Z902" s="503"/>
    </row>
    <row r="903" ht="12.75" customHeight="1">
      <c r="A903" s="503"/>
      <c r="B903" s="503"/>
      <c r="C903" s="503"/>
      <c r="D903" s="503"/>
      <c r="E903" s="503"/>
      <c r="F903" s="503"/>
      <c r="G903" s="503"/>
      <c r="H903" s="503"/>
      <c r="I903" s="503"/>
      <c r="J903" s="503"/>
      <c r="K903" s="503"/>
      <c r="L903" s="503"/>
      <c r="M903" s="503"/>
      <c r="N903" s="503"/>
      <c r="O903" s="503"/>
      <c r="P903" s="503"/>
      <c r="Q903" s="503"/>
      <c r="R903" s="503"/>
      <c r="S903" s="503"/>
      <c r="T903" s="503"/>
      <c r="U903" s="503"/>
      <c r="V903" s="503"/>
      <c r="W903" s="503"/>
      <c r="X903" s="503"/>
      <c r="Y903" s="503"/>
      <c r="Z903" s="503"/>
    </row>
    <row r="904" ht="12.75" customHeight="1">
      <c r="A904" s="503"/>
      <c r="B904" s="503"/>
      <c r="C904" s="503"/>
      <c r="D904" s="503"/>
      <c r="E904" s="503"/>
      <c r="F904" s="503"/>
      <c r="G904" s="503"/>
      <c r="H904" s="503"/>
      <c r="I904" s="503"/>
      <c r="J904" s="503"/>
      <c r="K904" s="503"/>
      <c r="L904" s="503"/>
      <c r="M904" s="503"/>
      <c r="N904" s="503"/>
      <c r="O904" s="503"/>
      <c r="P904" s="503"/>
      <c r="Q904" s="503"/>
      <c r="R904" s="503"/>
      <c r="S904" s="503"/>
      <c r="T904" s="503"/>
      <c r="U904" s="503"/>
      <c r="V904" s="503"/>
      <c r="W904" s="503"/>
      <c r="X904" s="503"/>
      <c r="Y904" s="503"/>
      <c r="Z904" s="503"/>
    </row>
    <row r="905" ht="12.75" customHeight="1">
      <c r="A905" s="503"/>
      <c r="B905" s="503"/>
      <c r="C905" s="503"/>
      <c r="D905" s="503"/>
      <c r="E905" s="503"/>
      <c r="F905" s="503"/>
      <c r="G905" s="503"/>
      <c r="H905" s="503"/>
      <c r="I905" s="503"/>
      <c r="J905" s="503"/>
      <c r="K905" s="503"/>
      <c r="L905" s="503"/>
      <c r="M905" s="503"/>
      <c r="N905" s="503"/>
      <c r="O905" s="503"/>
      <c r="P905" s="503"/>
      <c r="Q905" s="503"/>
      <c r="R905" s="503"/>
      <c r="S905" s="503"/>
      <c r="T905" s="503"/>
      <c r="U905" s="503"/>
      <c r="V905" s="503"/>
      <c r="W905" s="503"/>
      <c r="X905" s="503"/>
      <c r="Y905" s="503"/>
      <c r="Z905" s="503"/>
    </row>
    <row r="906" ht="12.75" customHeight="1">
      <c r="A906" s="503"/>
      <c r="B906" s="503"/>
      <c r="C906" s="503"/>
      <c r="D906" s="503"/>
      <c r="E906" s="503"/>
      <c r="F906" s="503"/>
      <c r="G906" s="503"/>
      <c r="H906" s="503"/>
      <c r="I906" s="503"/>
      <c r="J906" s="503"/>
      <c r="K906" s="503"/>
      <c r="L906" s="503"/>
      <c r="M906" s="503"/>
      <c r="N906" s="503"/>
      <c r="O906" s="503"/>
      <c r="P906" s="503"/>
      <c r="Q906" s="503"/>
      <c r="R906" s="503"/>
      <c r="S906" s="503"/>
      <c r="T906" s="503"/>
      <c r="U906" s="503"/>
      <c r="V906" s="503"/>
      <c r="W906" s="503"/>
      <c r="X906" s="503"/>
      <c r="Y906" s="503"/>
      <c r="Z906" s="503"/>
    </row>
    <row r="907" ht="12.75" customHeight="1">
      <c r="A907" s="503"/>
      <c r="B907" s="503"/>
      <c r="C907" s="503"/>
      <c r="D907" s="503"/>
      <c r="E907" s="503"/>
      <c r="F907" s="503"/>
      <c r="G907" s="503"/>
      <c r="H907" s="503"/>
      <c r="I907" s="503"/>
      <c r="J907" s="503"/>
      <c r="K907" s="503"/>
      <c r="L907" s="503"/>
      <c r="M907" s="503"/>
      <c r="N907" s="503"/>
      <c r="O907" s="503"/>
      <c r="P907" s="503"/>
      <c r="Q907" s="503"/>
      <c r="R907" s="503"/>
      <c r="S907" s="503"/>
      <c r="T907" s="503"/>
      <c r="U907" s="503"/>
      <c r="V907" s="503"/>
      <c r="W907" s="503"/>
      <c r="X907" s="503"/>
      <c r="Y907" s="503"/>
      <c r="Z907" s="503"/>
    </row>
    <row r="908" ht="12.75" customHeight="1">
      <c r="A908" s="503"/>
      <c r="B908" s="503"/>
      <c r="C908" s="503"/>
      <c r="D908" s="503"/>
      <c r="E908" s="503"/>
      <c r="F908" s="503"/>
      <c r="G908" s="503"/>
      <c r="H908" s="503"/>
      <c r="I908" s="503"/>
      <c r="J908" s="503"/>
      <c r="K908" s="503"/>
      <c r="L908" s="503"/>
      <c r="M908" s="503"/>
      <c r="N908" s="503"/>
      <c r="O908" s="503"/>
      <c r="P908" s="503"/>
      <c r="Q908" s="503"/>
      <c r="R908" s="503"/>
      <c r="S908" s="503"/>
      <c r="T908" s="503"/>
      <c r="U908" s="503"/>
      <c r="V908" s="503"/>
      <c r="W908" s="503"/>
      <c r="X908" s="503"/>
      <c r="Y908" s="503"/>
      <c r="Z908" s="503"/>
    </row>
    <row r="909" ht="12.75" customHeight="1">
      <c r="A909" s="503"/>
      <c r="B909" s="503"/>
      <c r="C909" s="503"/>
      <c r="D909" s="503"/>
      <c r="E909" s="503"/>
      <c r="F909" s="503"/>
      <c r="G909" s="503"/>
      <c r="H909" s="503"/>
      <c r="I909" s="503"/>
      <c r="J909" s="503"/>
      <c r="K909" s="503"/>
      <c r="L909" s="503"/>
      <c r="M909" s="503"/>
      <c r="N909" s="503"/>
      <c r="O909" s="503"/>
      <c r="P909" s="503"/>
      <c r="Q909" s="503"/>
      <c r="R909" s="503"/>
      <c r="S909" s="503"/>
      <c r="T909" s="503"/>
      <c r="U909" s="503"/>
      <c r="V909" s="503"/>
      <c r="W909" s="503"/>
      <c r="X909" s="503"/>
      <c r="Y909" s="503"/>
      <c r="Z909" s="503"/>
    </row>
    <row r="910" ht="12.75" customHeight="1">
      <c r="A910" s="503"/>
      <c r="B910" s="503"/>
      <c r="C910" s="503"/>
      <c r="D910" s="503"/>
      <c r="E910" s="503"/>
      <c r="F910" s="503"/>
      <c r="G910" s="503"/>
      <c r="H910" s="503"/>
      <c r="I910" s="503"/>
      <c r="J910" s="503"/>
      <c r="K910" s="503"/>
      <c r="L910" s="503"/>
      <c r="M910" s="503"/>
      <c r="N910" s="503"/>
      <c r="O910" s="503"/>
      <c r="P910" s="503"/>
      <c r="Q910" s="503"/>
      <c r="R910" s="503"/>
      <c r="S910" s="503"/>
      <c r="T910" s="503"/>
      <c r="U910" s="503"/>
      <c r="V910" s="503"/>
      <c r="W910" s="503"/>
      <c r="X910" s="503"/>
      <c r="Y910" s="503"/>
      <c r="Z910" s="503"/>
    </row>
    <row r="911" ht="12.75" customHeight="1">
      <c r="A911" s="503"/>
      <c r="B911" s="503"/>
      <c r="C911" s="503"/>
      <c r="D911" s="503"/>
      <c r="E911" s="503"/>
      <c r="F911" s="503"/>
      <c r="G911" s="503"/>
      <c r="H911" s="503"/>
      <c r="I911" s="503"/>
      <c r="J911" s="503"/>
      <c r="K911" s="503"/>
      <c r="L911" s="503"/>
      <c r="M911" s="503"/>
      <c r="N911" s="503"/>
      <c r="O911" s="503"/>
      <c r="P911" s="503"/>
      <c r="Q911" s="503"/>
      <c r="R911" s="503"/>
      <c r="S911" s="503"/>
      <c r="T911" s="503"/>
      <c r="U911" s="503"/>
      <c r="V911" s="503"/>
      <c r="W911" s="503"/>
      <c r="X911" s="503"/>
      <c r="Y911" s="503"/>
      <c r="Z911" s="503"/>
    </row>
    <row r="912" ht="12.75" customHeight="1">
      <c r="A912" s="503"/>
      <c r="B912" s="503"/>
      <c r="C912" s="503"/>
      <c r="D912" s="503"/>
      <c r="E912" s="503"/>
      <c r="F912" s="503"/>
      <c r="G912" s="503"/>
      <c r="H912" s="503"/>
      <c r="I912" s="503"/>
      <c r="J912" s="503"/>
      <c r="K912" s="503"/>
      <c r="L912" s="503"/>
      <c r="M912" s="503"/>
      <c r="N912" s="503"/>
      <c r="O912" s="503"/>
      <c r="P912" s="503"/>
      <c r="Q912" s="503"/>
      <c r="R912" s="503"/>
      <c r="S912" s="503"/>
      <c r="T912" s="503"/>
      <c r="U912" s="503"/>
      <c r="V912" s="503"/>
      <c r="W912" s="503"/>
      <c r="X912" s="503"/>
      <c r="Y912" s="503"/>
      <c r="Z912" s="503"/>
    </row>
    <row r="913" ht="12.75" customHeight="1">
      <c r="A913" s="503"/>
      <c r="B913" s="503"/>
      <c r="C913" s="503"/>
      <c r="D913" s="503"/>
      <c r="E913" s="503"/>
      <c r="F913" s="503"/>
      <c r="G913" s="503"/>
      <c r="H913" s="503"/>
      <c r="I913" s="503"/>
      <c r="J913" s="503"/>
      <c r="K913" s="503"/>
      <c r="L913" s="503"/>
      <c r="M913" s="503"/>
      <c r="N913" s="503"/>
      <c r="O913" s="503"/>
      <c r="P913" s="503"/>
      <c r="Q913" s="503"/>
      <c r="R913" s="503"/>
      <c r="S913" s="503"/>
      <c r="T913" s="503"/>
      <c r="U913" s="503"/>
      <c r="V913" s="503"/>
      <c r="W913" s="503"/>
      <c r="X913" s="503"/>
      <c r="Y913" s="503"/>
      <c r="Z913" s="503"/>
    </row>
    <row r="914" ht="12.75" customHeight="1">
      <c r="A914" s="503"/>
      <c r="B914" s="503"/>
      <c r="C914" s="503"/>
      <c r="D914" s="503"/>
      <c r="E914" s="503"/>
      <c r="F914" s="503"/>
      <c r="G914" s="503"/>
      <c r="H914" s="503"/>
      <c r="I914" s="503"/>
      <c r="J914" s="503"/>
      <c r="K914" s="503"/>
      <c r="L914" s="503"/>
      <c r="M914" s="503"/>
      <c r="N914" s="503"/>
      <c r="O914" s="503"/>
      <c r="P914" s="503"/>
      <c r="Q914" s="503"/>
      <c r="R914" s="503"/>
      <c r="S914" s="503"/>
      <c r="T914" s="503"/>
      <c r="U914" s="503"/>
      <c r="V914" s="503"/>
      <c r="W914" s="503"/>
      <c r="X914" s="503"/>
      <c r="Y914" s="503"/>
      <c r="Z914" s="503"/>
    </row>
    <row r="915" ht="12.75" customHeight="1">
      <c r="A915" s="503"/>
      <c r="B915" s="503"/>
      <c r="C915" s="503"/>
      <c r="D915" s="503"/>
      <c r="E915" s="503"/>
      <c r="F915" s="503"/>
      <c r="G915" s="503"/>
      <c r="H915" s="503"/>
      <c r="I915" s="503"/>
      <c r="J915" s="503"/>
      <c r="K915" s="503"/>
      <c r="L915" s="503"/>
      <c r="M915" s="503"/>
      <c r="N915" s="503"/>
      <c r="O915" s="503"/>
      <c r="P915" s="503"/>
      <c r="Q915" s="503"/>
      <c r="R915" s="503"/>
      <c r="S915" s="503"/>
      <c r="T915" s="503"/>
      <c r="U915" s="503"/>
      <c r="V915" s="503"/>
      <c r="W915" s="503"/>
      <c r="X915" s="503"/>
      <c r="Y915" s="503"/>
      <c r="Z915" s="503"/>
    </row>
    <row r="916" ht="12.75" customHeight="1">
      <c r="A916" s="503"/>
      <c r="B916" s="503"/>
      <c r="C916" s="503"/>
      <c r="D916" s="503"/>
      <c r="E916" s="503"/>
      <c r="F916" s="503"/>
      <c r="G916" s="503"/>
      <c r="H916" s="503"/>
      <c r="I916" s="503"/>
      <c r="J916" s="503"/>
      <c r="K916" s="503"/>
      <c r="L916" s="503"/>
      <c r="M916" s="503"/>
      <c r="N916" s="503"/>
      <c r="O916" s="503"/>
      <c r="P916" s="503"/>
      <c r="Q916" s="503"/>
      <c r="R916" s="503"/>
      <c r="S916" s="503"/>
      <c r="T916" s="503"/>
      <c r="U916" s="503"/>
      <c r="V916" s="503"/>
      <c r="W916" s="503"/>
      <c r="X916" s="503"/>
      <c r="Y916" s="503"/>
      <c r="Z916" s="503"/>
    </row>
    <row r="917" ht="12.75" customHeight="1">
      <c r="A917" s="503"/>
      <c r="B917" s="503"/>
      <c r="C917" s="503"/>
      <c r="D917" s="503"/>
      <c r="E917" s="503"/>
      <c r="F917" s="503"/>
      <c r="G917" s="503"/>
      <c r="H917" s="503"/>
      <c r="I917" s="503"/>
      <c r="J917" s="503"/>
      <c r="K917" s="503"/>
      <c r="L917" s="503"/>
      <c r="M917" s="503"/>
      <c r="N917" s="503"/>
      <c r="O917" s="503"/>
      <c r="P917" s="503"/>
      <c r="Q917" s="503"/>
      <c r="R917" s="503"/>
      <c r="S917" s="503"/>
      <c r="T917" s="503"/>
      <c r="U917" s="503"/>
      <c r="V917" s="503"/>
      <c r="W917" s="503"/>
      <c r="X917" s="503"/>
      <c r="Y917" s="503"/>
      <c r="Z917" s="503"/>
    </row>
    <row r="918" ht="12.75" customHeight="1">
      <c r="A918" s="503"/>
      <c r="B918" s="503"/>
      <c r="C918" s="503"/>
      <c r="D918" s="503"/>
      <c r="E918" s="503"/>
      <c r="F918" s="503"/>
      <c r="G918" s="503"/>
      <c r="H918" s="503"/>
      <c r="I918" s="503"/>
      <c r="J918" s="503"/>
      <c r="K918" s="503"/>
      <c r="L918" s="503"/>
      <c r="M918" s="503"/>
      <c r="N918" s="503"/>
      <c r="O918" s="503"/>
      <c r="P918" s="503"/>
      <c r="Q918" s="503"/>
      <c r="R918" s="503"/>
      <c r="S918" s="503"/>
      <c r="T918" s="503"/>
      <c r="U918" s="503"/>
      <c r="V918" s="503"/>
      <c r="W918" s="503"/>
      <c r="X918" s="503"/>
      <c r="Y918" s="503"/>
      <c r="Z918" s="503"/>
    </row>
    <row r="919" ht="12.75" customHeight="1">
      <c r="A919" s="503"/>
      <c r="B919" s="503"/>
      <c r="C919" s="503"/>
      <c r="D919" s="503"/>
      <c r="E919" s="503"/>
      <c r="F919" s="503"/>
      <c r="G919" s="503"/>
      <c r="H919" s="503"/>
      <c r="I919" s="503"/>
      <c r="J919" s="503"/>
      <c r="K919" s="503"/>
      <c r="L919" s="503"/>
      <c r="M919" s="503"/>
      <c r="N919" s="503"/>
      <c r="O919" s="503"/>
      <c r="P919" s="503"/>
      <c r="Q919" s="503"/>
      <c r="R919" s="503"/>
      <c r="S919" s="503"/>
      <c r="T919" s="503"/>
      <c r="U919" s="503"/>
      <c r="V919" s="503"/>
      <c r="W919" s="503"/>
      <c r="X919" s="503"/>
      <c r="Y919" s="503"/>
      <c r="Z919" s="503"/>
    </row>
    <row r="920" ht="12.75" customHeight="1">
      <c r="A920" s="503"/>
      <c r="B920" s="503"/>
      <c r="C920" s="503"/>
      <c r="D920" s="503"/>
      <c r="E920" s="503"/>
      <c r="F920" s="503"/>
      <c r="G920" s="503"/>
      <c r="H920" s="503"/>
      <c r="I920" s="503"/>
      <c r="J920" s="503"/>
      <c r="K920" s="503"/>
      <c r="L920" s="503"/>
      <c r="M920" s="503"/>
      <c r="N920" s="503"/>
      <c r="O920" s="503"/>
      <c r="P920" s="503"/>
      <c r="Q920" s="503"/>
      <c r="R920" s="503"/>
      <c r="S920" s="503"/>
      <c r="T920" s="503"/>
      <c r="U920" s="503"/>
      <c r="V920" s="503"/>
      <c r="W920" s="503"/>
      <c r="X920" s="503"/>
      <c r="Y920" s="503"/>
      <c r="Z920" s="503"/>
    </row>
    <row r="921" ht="12.75" customHeight="1">
      <c r="A921" s="503"/>
      <c r="B921" s="503"/>
      <c r="C921" s="503"/>
      <c r="D921" s="503"/>
      <c r="E921" s="503"/>
      <c r="F921" s="503"/>
      <c r="G921" s="503"/>
      <c r="H921" s="503"/>
      <c r="I921" s="503"/>
      <c r="J921" s="503"/>
      <c r="K921" s="503"/>
      <c r="L921" s="503"/>
      <c r="M921" s="503"/>
      <c r="N921" s="503"/>
      <c r="O921" s="503"/>
      <c r="P921" s="503"/>
      <c r="Q921" s="503"/>
      <c r="R921" s="503"/>
      <c r="S921" s="503"/>
      <c r="T921" s="503"/>
      <c r="U921" s="503"/>
      <c r="V921" s="503"/>
      <c r="W921" s="503"/>
      <c r="X921" s="503"/>
      <c r="Y921" s="503"/>
      <c r="Z921" s="503"/>
    </row>
    <row r="922" ht="12.75" customHeight="1">
      <c r="A922" s="503"/>
      <c r="B922" s="503"/>
      <c r="C922" s="503"/>
      <c r="D922" s="503"/>
      <c r="E922" s="503"/>
      <c r="F922" s="503"/>
      <c r="G922" s="503"/>
      <c r="H922" s="503"/>
      <c r="I922" s="503"/>
      <c r="J922" s="503"/>
      <c r="K922" s="503"/>
      <c r="L922" s="503"/>
      <c r="M922" s="503"/>
      <c r="N922" s="503"/>
      <c r="O922" s="503"/>
      <c r="P922" s="503"/>
      <c r="Q922" s="503"/>
      <c r="R922" s="503"/>
      <c r="S922" s="503"/>
      <c r="T922" s="503"/>
      <c r="U922" s="503"/>
      <c r="V922" s="503"/>
      <c r="W922" s="503"/>
      <c r="X922" s="503"/>
      <c r="Y922" s="503"/>
      <c r="Z922" s="503"/>
    </row>
    <row r="923" ht="12.75" customHeight="1">
      <c r="A923" s="503"/>
      <c r="B923" s="503"/>
      <c r="C923" s="503"/>
      <c r="D923" s="503"/>
      <c r="E923" s="503"/>
      <c r="F923" s="503"/>
      <c r="G923" s="503"/>
      <c r="H923" s="503"/>
      <c r="I923" s="503"/>
      <c r="J923" s="503"/>
      <c r="K923" s="503"/>
      <c r="L923" s="503"/>
      <c r="M923" s="503"/>
      <c r="N923" s="503"/>
      <c r="O923" s="503"/>
      <c r="P923" s="503"/>
      <c r="Q923" s="503"/>
      <c r="R923" s="503"/>
      <c r="S923" s="503"/>
      <c r="T923" s="503"/>
      <c r="U923" s="503"/>
      <c r="V923" s="503"/>
      <c r="W923" s="503"/>
      <c r="X923" s="503"/>
      <c r="Y923" s="503"/>
      <c r="Z923" s="503"/>
    </row>
    <row r="924" ht="12.75" customHeight="1">
      <c r="A924" s="503"/>
      <c r="B924" s="503"/>
      <c r="C924" s="503"/>
      <c r="D924" s="503"/>
      <c r="E924" s="503"/>
      <c r="F924" s="503"/>
      <c r="G924" s="503"/>
      <c r="H924" s="503"/>
      <c r="I924" s="503"/>
      <c r="J924" s="503"/>
      <c r="K924" s="503"/>
      <c r="L924" s="503"/>
      <c r="M924" s="503"/>
      <c r="N924" s="503"/>
      <c r="O924" s="503"/>
      <c r="P924" s="503"/>
      <c r="Q924" s="503"/>
      <c r="R924" s="503"/>
      <c r="S924" s="503"/>
      <c r="T924" s="503"/>
      <c r="U924" s="503"/>
      <c r="V924" s="503"/>
      <c r="W924" s="503"/>
      <c r="X924" s="503"/>
      <c r="Y924" s="503"/>
      <c r="Z924" s="503"/>
    </row>
    <row r="925" ht="12.75" customHeight="1">
      <c r="A925" s="503"/>
      <c r="B925" s="503"/>
      <c r="C925" s="503"/>
      <c r="D925" s="503"/>
      <c r="E925" s="503"/>
      <c r="F925" s="503"/>
      <c r="G925" s="503"/>
      <c r="H925" s="503"/>
      <c r="I925" s="503"/>
      <c r="J925" s="503"/>
      <c r="K925" s="503"/>
      <c r="L925" s="503"/>
      <c r="M925" s="503"/>
      <c r="N925" s="503"/>
      <c r="O925" s="503"/>
      <c r="P925" s="503"/>
      <c r="Q925" s="503"/>
      <c r="R925" s="503"/>
      <c r="S925" s="503"/>
      <c r="T925" s="503"/>
      <c r="U925" s="503"/>
      <c r="V925" s="503"/>
      <c r="W925" s="503"/>
      <c r="X925" s="503"/>
      <c r="Y925" s="503"/>
      <c r="Z925" s="503"/>
    </row>
    <row r="926" ht="12.75" customHeight="1">
      <c r="A926" s="503"/>
      <c r="B926" s="503"/>
      <c r="C926" s="503"/>
      <c r="D926" s="503"/>
      <c r="E926" s="503"/>
      <c r="F926" s="503"/>
      <c r="G926" s="503"/>
      <c r="H926" s="503"/>
      <c r="I926" s="503"/>
      <c r="J926" s="503"/>
      <c r="K926" s="503"/>
      <c r="L926" s="503"/>
      <c r="M926" s="503"/>
      <c r="N926" s="503"/>
      <c r="O926" s="503"/>
      <c r="P926" s="503"/>
      <c r="Q926" s="503"/>
      <c r="R926" s="503"/>
      <c r="S926" s="503"/>
      <c r="T926" s="503"/>
      <c r="U926" s="503"/>
      <c r="V926" s="503"/>
      <c r="W926" s="503"/>
      <c r="X926" s="503"/>
      <c r="Y926" s="503"/>
      <c r="Z926" s="503"/>
    </row>
    <row r="927" ht="12.75" customHeight="1">
      <c r="A927" s="503"/>
      <c r="B927" s="503"/>
      <c r="C927" s="503"/>
      <c r="D927" s="503"/>
      <c r="E927" s="503"/>
      <c r="F927" s="503"/>
      <c r="G927" s="503"/>
      <c r="H927" s="503"/>
      <c r="I927" s="503"/>
      <c r="J927" s="503"/>
      <c r="K927" s="503"/>
      <c r="L927" s="503"/>
      <c r="M927" s="503"/>
      <c r="N927" s="503"/>
      <c r="O927" s="503"/>
      <c r="P927" s="503"/>
      <c r="Q927" s="503"/>
      <c r="R927" s="503"/>
      <c r="S927" s="503"/>
      <c r="T927" s="503"/>
      <c r="U927" s="503"/>
      <c r="V927" s="503"/>
      <c r="W927" s="503"/>
      <c r="X927" s="503"/>
      <c r="Y927" s="503"/>
      <c r="Z927" s="503"/>
    </row>
    <row r="928" ht="12.75" customHeight="1">
      <c r="A928" s="503"/>
      <c r="B928" s="503"/>
      <c r="C928" s="503"/>
      <c r="D928" s="503"/>
      <c r="E928" s="503"/>
      <c r="F928" s="503"/>
      <c r="G928" s="503"/>
      <c r="H928" s="503"/>
      <c r="I928" s="503"/>
      <c r="J928" s="503"/>
      <c r="K928" s="503"/>
      <c r="L928" s="503"/>
      <c r="M928" s="503"/>
      <c r="N928" s="503"/>
      <c r="O928" s="503"/>
      <c r="P928" s="503"/>
      <c r="Q928" s="503"/>
      <c r="R928" s="503"/>
      <c r="S928" s="503"/>
      <c r="T928" s="503"/>
      <c r="U928" s="503"/>
      <c r="V928" s="503"/>
      <c r="W928" s="503"/>
      <c r="X928" s="503"/>
      <c r="Y928" s="503"/>
      <c r="Z928" s="503"/>
    </row>
    <row r="929" ht="12.75" customHeight="1">
      <c r="A929" s="503"/>
      <c r="B929" s="503"/>
      <c r="C929" s="503"/>
      <c r="D929" s="503"/>
      <c r="E929" s="503"/>
      <c r="F929" s="503"/>
      <c r="G929" s="503"/>
      <c r="H929" s="503"/>
      <c r="I929" s="503"/>
      <c r="J929" s="503"/>
      <c r="K929" s="503"/>
      <c r="L929" s="503"/>
      <c r="M929" s="503"/>
      <c r="N929" s="503"/>
      <c r="O929" s="503"/>
      <c r="P929" s="503"/>
      <c r="Q929" s="503"/>
      <c r="R929" s="503"/>
      <c r="S929" s="503"/>
      <c r="T929" s="503"/>
      <c r="U929" s="503"/>
      <c r="V929" s="503"/>
      <c r="W929" s="503"/>
      <c r="X929" s="503"/>
      <c r="Y929" s="503"/>
      <c r="Z929" s="503"/>
    </row>
    <row r="930" ht="12.75" customHeight="1">
      <c r="A930" s="503"/>
      <c r="B930" s="503"/>
      <c r="C930" s="503"/>
      <c r="D930" s="503"/>
      <c r="E930" s="503"/>
      <c r="F930" s="503"/>
      <c r="G930" s="503"/>
      <c r="H930" s="503"/>
      <c r="I930" s="503"/>
      <c r="J930" s="503"/>
      <c r="K930" s="503"/>
      <c r="L930" s="503"/>
      <c r="M930" s="503"/>
      <c r="N930" s="503"/>
      <c r="O930" s="503"/>
      <c r="P930" s="503"/>
      <c r="Q930" s="503"/>
      <c r="R930" s="503"/>
      <c r="S930" s="503"/>
      <c r="T930" s="503"/>
      <c r="U930" s="503"/>
      <c r="V930" s="503"/>
      <c r="W930" s="503"/>
      <c r="X930" s="503"/>
      <c r="Y930" s="503"/>
      <c r="Z930" s="503"/>
    </row>
    <row r="931" ht="12.75" customHeight="1">
      <c r="A931" s="503"/>
      <c r="B931" s="503"/>
      <c r="C931" s="503"/>
      <c r="D931" s="503"/>
      <c r="E931" s="503"/>
      <c r="F931" s="503"/>
      <c r="G931" s="503"/>
      <c r="H931" s="503"/>
      <c r="I931" s="503"/>
      <c r="J931" s="503"/>
      <c r="K931" s="503"/>
      <c r="L931" s="503"/>
      <c r="M931" s="503"/>
      <c r="N931" s="503"/>
      <c r="O931" s="503"/>
      <c r="P931" s="503"/>
      <c r="Q931" s="503"/>
      <c r="R931" s="503"/>
      <c r="S931" s="503"/>
      <c r="T931" s="503"/>
      <c r="U931" s="503"/>
      <c r="V931" s="503"/>
      <c r="W931" s="503"/>
      <c r="X931" s="503"/>
      <c r="Y931" s="503"/>
      <c r="Z931" s="503"/>
    </row>
    <row r="932" ht="12.75" customHeight="1">
      <c r="A932" s="503"/>
      <c r="B932" s="503"/>
      <c r="C932" s="503"/>
      <c r="D932" s="503"/>
      <c r="E932" s="503"/>
      <c r="F932" s="503"/>
      <c r="G932" s="503"/>
      <c r="H932" s="503"/>
      <c r="I932" s="503"/>
      <c r="J932" s="503"/>
      <c r="K932" s="503"/>
      <c r="L932" s="503"/>
      <c r="M932" s="503"/>
      <c r="N932" s="503"/>
      <c r="O932" s="503"/>
      <c r="P932" s="503"/>
      <c r="Q932" s="503"/>
      <c r="R932" s="503"/>
      <c r="S932" s="503"/>
      <c r="T932" s="503"/>
      <c r="U932" s="503"/>
      <c r="V932" s="503"/>
      <c r="W932" s="503"/>
      <c r="X932" s="503"/>
      <c r="Y932" s="503"/>
      <c r="Z932" s="503"/>
    </row>
    <row r="933" ht="12.75" customHeight="1">
      <c r="A933" s="503"/>
      <c r="B933" s="503"/>
      <c r="C933" s="503"/>
      <c r="D933" s="503"/>
      <c r="E933" s="503"/>
      <c r="F933" s="503"/>
      <c r="G933" s="503"/>
      <c r="H933" s="503"/>
      <c r="I933" s="503"/>
      <c r="J933" s="503"/>
      <c r="K933" s="503"/>
      <c r="L933" s="503"/>
      <c r="M933" s="503"/>
      <c r="N933" s="503"/>
      <c r="O933" s="503"/>
      <c r="P933" s="503"/>
      <c r="Q933" s="503"/>
      <c r="R933" s="503"/>
      <c r="S933" s="503"/>
      <c r="T933" s="503"/>
      <c r="U933" s="503"/>
      <c r="V933" s="503"/>
      <c r="W933" s="503"/>
      <c r="X933" s="503"/>
      <c r="Y933" s="503"/>
      <c r="Z933" s="503"/>
    </row>
    <row r="934" ht="12.75" customHeight="1">
      <c r="A934" s="503"/>
      <c r="B934" s="503"/>
      <c r="C934" s="503"/>
      <c r="D934" s="503"/>
      <c r="E934" s="503"/>
      <c r="F934" s="503"/>
      <c r="G934" s="503"/>
      <c r="H934" s="503"/>
      <c r="I934" s="503"/>
      <c r="J934" s="503"/>
      <c r="K934" s="503"/>
      <c r="L934" s="503"/>
      <c r="M934" s="503"/>
      <c r="N934" s="503"/>
      <c r="O934" s="503"/>
      <c r="P934" s="503"/>
      <c r="Q934" s="503"/>
      <c r="R934" s="503"/>
      <c r="S934" s="503"/>
      <c r="T934" s="503"/>
      <c r="U934" s="503"/>
      <c r="V934" s="503"/>
      <c r="W934" s="503"/>
      <c r="X934" s="503"/>
      <c r="Y934" s="503"/>
      <c r="Z934" s="503"/>
    </row>
    <row r="935" ht="12.75" customHeight="1">
      <c r="A935" s="503"/>
      <c r="B935" s="503"/>
      <c r="C935" s="503"/>
      <c r="D935" s="503"/>
      <c r="E935" s="503"/>
      <c r="F935" s="503"/>
      <c r="G935" s="503"/>
      <c r="H935" s="503"/>
      <c r="I935" s="503"/>
      <c r="J935" s="503"/>
      <c r="K935" s="503"/>
      <c r="L935" s="503"/>
      <c r="M935" s="503"/>
      <c r="N935" s="503"/>
      <c r="O935" s="503"/>
      <c r="P935" s="503"/>
      <c r="Q935" s="503"/>
      <c r="R935" s="503"/>
      <c r="S935" s="503"/>
      <c r="T935" s="503"/>
      <c r="U935" s="503"/>
      <c r="V935" s="503"/>
      <c r="W935" s="503"/>
      <c r="X935" s="503"/>
      <c r="Y935" s="503"/>
      <c r="Z935" s="503"/>
    </row>
    <row r="936" ht="12.75" customHeight="1">
      <c r="A936" s="503"/>
      <c r="B936" s="503"/>
      <c r="C936" s="503"/>
      <c r="D936" s="503"/>
      <c r="E936" s="503"/>
      <c r="F936" s="503"/>
      <c r="G936" s="503"/>
      <c r="H936" s="503"/>
      <c r="I936" s="503"/>
      <c r="J936" s="503"/>
      <c r="K936" s="503"/>
      <c r="L936" s="503"/>
      <c r="M936" s="503"/>
      <c r="N936" s="503"/>
      <c r="O936" s="503"/>
      <c r="P936" s="503"/>
      <c r="Q936" s="503"/>
      <c r="R936" s="503"/>
      <c r="S936" s="503"/>
      <c r="T936" s="503"/>
      <c r="U936" s="503"/>
      <c r="V936" s="503"/>
      <c r="W936" s="503"/>
      <c r="X936" s="503"/>
      <c r="Y936" s="503"/>
      <c r="Z936" s="503"/>
    </row>
    <row r="937" ht="12.75" customHeight="1">
      <c r="A937" s="503"/>
      <c r="B937" s="503"/>
      <c r="C937" s="503"/>
      <c r="D937" s="503"/>
      <c r="E937" s="503"/>
      <c r="F937" s="503"/>
      <c r="G937" s="503"/>
      <c r="H937" s="503"/>
      <c r="I937" s="503"/>
      <c r="J937" s="503"/>
      <c r="K937" s="503"/>
      <c r="L937" s="503"/>
      <c r="M937" s="503"/>
      <c r="N937" s="503"/>
      <c r="O937" s="503"/>
      <c r="P937" s="503"/>
      <c r="Q937" s="503"/>
      <c r="R937" s="503"/>
      <c r="S937" s="503"/>
      <c r="T937" s="503"/>
      <c r="U937" s="503"/>
      <c r="V937" s="503"/>
      <c r="W937" s="503"/>
      <c r="X937" s="503"/>
      <c r="Y937" s="503"/>
      <c r="Z937" s="503"/>
    </row>
    <row r="938" ht="12.75" customHeight="1">
      <c r="A938" s="503"/>
      <c r="B938" s="503"/>
      <c r="C938" s="503"/>
      <c r="D938" s="503"/>
      <c r="E938" s="503"/>
      <c r="F938" s="503"/>
      <c r="G938" s="503"/>
      <c r="H938" s="503"/>
      <c r="I938" s="503"/>
      <c r="J938" s="503"/>
      <c r="K938" s="503"/>
      <c r="L938" s="503"/>
      <c r="M938" s="503"/>
      <c r="N938" s="503"/>
      <c r="O938" s="503"/>
      <c r="P938" s="503"/>
      <c r="Q938" s="503"/>
      <c r="R938" s="503"/>
      <c r="S938" s="503"/>
      <c r="T938" s="503"/>
      <c r="U938" s="503"/>
      <c r="V938" s="503"/>
      <c r="W938" s="503"/>
      <c r="X938" s="503"/>
      <c r="Y938" s="503"/>
      <c r="Z938" s="503"/>
    </row>
    <row r="939" ht="12.75" customHeight="1">
      <c r="A939" s="503"/>
      <c r="B939" s="503"/>
      <c r="C939" s="503"/>
      <c r="D939" s="503"/>
      <c r="E939" s="503"/>
      <c r="F939" s="503"/>
      <c r="G939" s="503"/>
      <c r="H939" s="503"/>
      <c r="I939" s="503"/>
      <c r="J939" s="503"/>
      <c r="K939" s="503"/>
      <c r="L939" s="503"/>
      <c r="M939" s="503"/>
      <c r="N939" s="503"/>
      <c r="O939" s="503"/>
      <c r="P939" s="503"/>
      <c r="Q939" s="503"/>
      <c r="R939" s="503"/>
      <c r="S939" s="503"/>
      <c r="T939" s="503"/>
      <c r="U939" s="503"/>
      <c r="V939" s="503"/>
      <c r="W939" s="503"/>
      <c r="X939" s="503"/>
      <c r="Y939" s="503"/>
      <c r="Z939" s="503"/>
    </row>
    <row r="940" ht="12.75" customHeight="1">
      <c r="A940" s="503"/>
      <c r="B940" s="503"/>
      <c r="C940" s="503"/>
      <c r="D940" s="503"/>
      <c r="E940" s="503"/>
      <c r="F940" s="503"/>
      <c r="G940" s="503"/>
      <c r="H940" s="503"/>
      <c r="I940" s="503"/>
      <c r="J940" s="503"/>
      <c r="K940" s="503"/>
      <c r="L940" s="503"/>
      <c r="M940" s="503"/>
      <c r="N940" s="503"/>
      <c r="O940" s="503"/>
      <c r="P940" s="503"/>
      <c r="Q940" s="503"/>
      <c r="R940" s="503"/>
      <c r="S940" s="503"/>
      <c r="T940" s="503"/>
      <c r="U940" s="503"/>
      <c r="V940" s="503"/>
      <c r="W940" s="503"/>
      <c r="X940" s="503"/>
      <c r="Y940" s="503"/>
      <c r="Z940" s="503"/>
    </row>
    <row r="941" ht="12.75" customHeight="1">
      <c r="A941" s="503"/>
      <c r="B941" s="503"/>
      <c r="C941" s="503"/>
      <c r="D941" s="503"/>
      <c r="E941" s="503"/>
      <c r="F941" s="503"/>
      <c r="G941" s="503"/>
      <c r="H941" s="503"/>
      <c r="I941" s="503"/>
      <c r="J941" s="503"/>
      <c r="K941" s="503"/>
      <c r="L941" s="503"/>
      <c r="M941" s="503"/>
      <c r="N941" s="503"/>
      <c r="O941" s="503"/>
      <c r="P941" s="503"/>
      <c r="Q941" s="503"/>
      <c r="R941" s="503"/>
      <c r="S941" s="503"/>
      <c r="T941" s="503"/>
      <c r="U941" s="503"/>
      <c r="V941" s="503"/>
      <c r="W941" s="503"/>
      <c r="X941" s="503"/>
      <c r="Y941" s="503"/>
      <c r="Z941" s="503"/>
    </row>
    <row r="942" ht="12.75" customHeight="1">
      <c r="A942" s="503"/>
      <c r="B942" s="503"/>
      <c r="C942" s="503"/>
      <c r="D942" s="503"/>
      <c r="E942" s="503"/>
      <c r="F942" s="503"/>
      <c r="G942" s="503"/>
      <c r="H942" s="503"/>
      <c r="I942" s="503"/>
      <c r="J942" s="503"/>
      <c r="K942" s="503"/>
      <c r="L942" s="503"/>
      <c r="M942" s="503"/>
      <c r="N942" s="503"/>
      <c r="O942" s="503"/>
      <c r="P942" s="503"/>
      <c r="Q942" s="503"/>
      <c r="R942" s="503"/>
      <c r="S942" s="503"/>
      <c r="T942" s="503"/>
      <c r="U942" s="503"/>
      <c r="V942" s="503"/>
      <c r="W942" s="503"/>
      <c r="X942" s="503"/>
      <c r="Y942" s="503"/>
      <c r="Z942" s="503"/>
    </row>
    <row r="943" ht="12.75" customHeight="1">
      <c r="A943" s="503"/>
      <c r="B943" s="503"/>
      <c r="C943" s="503"/>
      <c r="D943" s="503"/>
      <c r="E943" s="503"/>
      <c r="F943" s="503"/>
      <c r="G943" s="503"/>
      <c r="H943" s="503"/>
      <c r="I943" s="503"/>
      <c r="J943" s="503"/>
      <c r="K943" s="503"/>
      <c r="L943" s="503"/>
      <c r="M943" s="503"/>
      <c r="N943" s="503"/>
      <c r="O943" s="503"/>
      <c r="P943" s="503"/>
      <c r="Q943" s="503"/>
      <c r="R943" s="503"/>
      <c r="S943" s="503"/>
      <c r="T943" s="503"/>
      <c r="U943" s="503"/>
      <c r="V943" s="503"/>
      <c r="W943" s="503"/>
      <c r="X943" s="503"/>
      <c r="Y943" s="503"/>
      <c r="Z943" s="503"/>
    </row>
    <row r="944" ht="12.75" customHeight="1">
      <c r="A944" s="503"/>
      <c r="B944" s="503"/>
      <c r="C944" s="503"/>
      <c r="D944" s="503"/>
      <c r="E944" s="503"/>
      <c r="F944" s="503"/>
      <c r="G944" s="503"/>
      <c r="H944" s="503"/>
      <c r="I944" s="503"/>
      <c r="J944" s="503"/>
      <c r="K944" s="503"/>
      <c r="L944" s="503"/>
      <c r="M944" s="503"/>
      <c r="N944" s="503"/>
      <c r="O944" s="503"/>
      <c r="P944" s="503"/>
      <c r="Q944" s="503"/>
      <c r="R944" s="503"/>
      <c r="S944" s="503"/>
      <c r="T944" s="503"/>
      <c r="U944" s="503"/>
      <c r="V944" s="503"/>
      <c r="W944" s="503"/>
      <c r="X944" s="503"/>
      <c r="Y944" s="503"/>
      <c r="Z944" s="503"/>
    </row>
    <row r="945" ht="12.75" customHeight="1">
      <c r="A945" s="503"/>
      <c r="B945" s="503"/>
      <c r="C945" s="503"/>
      <c r="D945" s="503"/>
      <c r="E945" s="503"/>
      <c r="F945" s="503"/>
      <c r="G945" s="503"/>
      <c r="H945" s="503"/>
      <c r="I945" s="503"/>
      <c r="J945" s="503"/>
      <c r="K945" s="503"/>
      <c r="L945" s="503"/>
      <c r="M945" s="503"/>
      <c r="N945" s="503"/>
      <c r="O945" s="503"/>
      <c r="P945" s="503"/>
      <c r="Q945" s="503"/>
      <c r="R945" s="503"/>
      <c r="S945" s="503"/>
      <c r="T945" s="503"/>
      <c r="U945" s="503"/>
      <c r="V945" s="503"/>
      <c r="W945" s="503"/>
      <c r="X945" s="503"/>
      <c r="Y945" s="503"/>
      <c r="Z945" s="503"/>
    </row>
    <row r="946" ht="12.75" customHeight="1">
      <c r="A946" s="503"/>
      <c r="B946" s="503"/>
      <c r="C946" s="503"/>
      <c r="D946" s="503"/>
      <c r="E946" s="503"/>
      <c r="F946" s="503"/>
      <c r="G946" s="503"/>
      <c r="H946" s="503"/>
      <c r="I946" s="503"/>
      <c r="J946" s="503"/>
      <c r="K946" s="503"/>
      <c r="L946" s="503"/>
      <c r="M946" s="503"/>
      <c r="N946" s="503"/>
      <c r="O946" s="503"/>
      <c r="P946" s="503"/>
      <c r="Q946" s="503"/>
      <c r="R946" s="503"/>
      <c r="S946" s="503"/>
      <c r="T946" s="503"/>
      <c r="U946" s="503"/>
      <c r="V946" s="503"/>
      <c r="W946" s="503"/>
      <c r="X946" s="503"/>
      <c r="Y946" s="503"/>
      <c r="Z946" s="503"/>
    </row>
    <row r="947" ht="12.75" customHeight="1">
      <c r="A947" s="503"/>
      <c r="B947" s="503"/>
      <c r="C947" s="503"/>
      <c r="D947" s="503"/>
      <c r="E947" s="503"/>
      <c r="F947" s="503"/>
      <c r="G947" s="503"/>
      <c r="H947" s="503"/>
      <c r="I947" s="503"/>
      <c r="J947" s="503"/>
      <c r="K947" s="503"/>
      <c r="L947" s="503"/>
      <c r="M947" s="503"/>
      <c r="N947" s="503"/>
      <c r="O947" s="503"/>
      <c r="P947" s="503"/>
      <c r="Q947" s="503"/>
      <c r="R947" s="503"/>
      <c r="S947" s="503"/>
      <c r="T947" s="503"/>
      <c r="U947" s="503"/>
      <c r="V947" s="503"/>
      <c r="W947" s="503"/>
      <c r="X947" s="503"/>
      <c r="Y947" s="503"/>
      <c r="Z947" s="503"/>
    </row>
    <row r="948" ht="12.75" customHeight="1">
      <c r="A948" s="503"/>
      <c r="B948" s="503"/>
      <c r="C948" s="503"/>
      <c r="D948" s="503"/>
      <c r="E948" s="503"/>
      <c r="F948" s="503"/>
      <c r="G948" s="503"/>
      <c r="H948" s="503"/>
      <c r="I948" s="503"/>
      <c r="J948" s="503"/>
      <c r="K948" s="503"/>
      <c r="L948" s="503"/>
      <c r="M948" s="503"/>
      <c r="N948" s="503"/>
      <c r="O948" s="503"/>
      <c r="P948" s="503"/>
      <c r="Q948" s="503"/>
      <c r="R948" s="503"/>
      <c r="S948" s="503"/>
      <c r="T948" s="503"/>
      <c r="U948" s="503"/>
      <c r="V948" s="503"/>
      <c r="W948" s="503"/>
      <c r="X948" s="503"/>
      <c r="Y948" s="503"/>
      <c r="Z948" s="503"/>
    </row>
    <row r="949" ht="12.75" customHeight="1">
      <c r="A949" s="503"/>
      <c r="B949" s="503"/>
      <c r="C949" s="503"/>
      <c r="D949" s="503"/>
      <c r="E949" s="503"/>
      <c r="F949" s="503"/>
      <c r="G949" s="503"/>
      <c r="H949" s="503"/>
      <c r="I949" s="503"/>
      <c r="J949" s="503"/>
      <c r="K949" s="503"/>
      <c r="L949" s="503"/>
      <c r="M949" s="503"/>
      <c r="N949" s="503"/>
      <c r="O949" s="503"/>
      <c r="P949" s="503"/>
      <c r="Q949" s="503"/>
      <c r="R949" s="503"/>
      <c r="S949" s="503"/>
      <c r="T949" s="503"/>
      <c r="U949" s="503"/>
      <c r="V949" s="503"/>
      <c r="W949" s="503"/>
      <c r="X949" s="503"/>
      <c r="Y949" s="503"/>
      <c r="Z949" s="503"/>
    </row>
    <row r="950" ht="12.75" customHeight="1">
      <c r="A950" s="503"/>
      <c r="B950" s="503"/>
      <c r="C950" s="503"/>
      <c r="D950" s="503"/>
      <c r="E950" s="503"/>
      <c r="F950" s="503"/>
      <c r="G950" s="503"/>
      <c r="H950" s="503"/>
      <c r="I950" s="503"/>
      <c r="J950" s="503"/>
      <c r="K950" s="503"/>
      <c r="L950" s="503"/>
      <c r="M950" s="503"/>
      <c r="N950" s="503"/>
      <c r="O950" s="503"/>
      <c r="P950" s="503"/>
      <c r="Q950" s="503"/>
      <c r="R950" s="503"/>
      <c r="S950" s="503"/>
      <c r="T950" s="503"/>
      <c r="U950" s="503"/>
      <c r="V950" s="503"/>
      <c r="W950" s="503"/>
      <c r="X950" s="503"/>
      <c r="Y950" s="503"/>
      <c r="Z950" s="503"/>
    </row>
    <row r="951" ht="12.75" customHeight="1">
      <c r="A951" s="503"/>
      <c r="B951" s="503"/>
      <c r="C951" s="503"/>
      <c r="D951" s="503"/>
      <c r="E951" s="503"/>
      <c r="F951" s="503"/>
      <c r="G951" s="503"/>
      <c r="H951" s="503"/>
      <c r="I951" s="503"/>
      <c r="J951" s="503"/>
      <c r="K951" s="503"/>
      <c r="L951" s="503"/>
      <c r="M951" s="503"/>
      <c r="N951" s="503"/>
      <c r="O951" s="503"/>
      <c r="P951" s="503"/>
      <c r="Q951" s="503"/>
      <c r="R951" s="503"/>
      <c r="S951" s="503"/>
      <c r="T951" s="503"/>
      <c r="U951" s="503"/>
      <c r="V951" s="503"/>
      <c r="W951" s="503"/>
      <c r="X951" s="503"/>
      <c r="Y951" s="503"/>
      <c r="Z951" s="503"/>
    </row>
    <row r="952" ht="12.75" customHeight="1">
      <c r="A952" s="503"/>
      <c r="B952" s="503"/>
      <c r="C952" s="503"/>
      <c r="D952" s="503"/>
      <c r="E952" s="503"/>
      <c r="F952" s="503"/>
      <c r="G952" s="503"/>
      <c r="H952" s="503"/>
      <c r="I952" s="503"/>
      <c r="J952" s="503"/>
      <c r="K952" s="503"/>
      <c r="L952" s="503"/>
      <c r="M952" s="503"/>
      <c r="N952" s="503"/>
      <c r="O952" s="503"/>
      <c r="P952" s="503"/>
      <c r="Q952" s="503"/>
      <c r="R952" s="503"/>
      <c r="S952" s="503"/>
      <c r="T952" s="503"/>
      <c r="U952" s="503"/>
      <c r="V952" s="503"/>
      <c r="W952" s="503"/>
      <c r="X952" s="503"/>
      <c r="Y952" s="503"/>
      <c r="Z952" s="503"/>
    </row>
    <row r="953" ht="12.75" customHeight="1">
      <c r="A953" s="503"/>
      <c r="B953" s="503"/>
      <c r="C953" s="503"/>
      <c r="D953" s="503"/>
      <c r="E953" s="503"/>
      <c r="F953" s="503"/>
      <c r="G953" s="503"/>
      <c r="H953" s="503"/>
      <c r="I953" s="503"/>
      <c r="J953" s="503"/>
      <c r="K953" s="503"/>
      <c r="L953" s="503"/>
      <c r="M953" s="503"/>
      <c r="N953" s="503"/>
      <c r="O953" s="503"/>
      <c r="P953" s="503"/>
      <c r="Q953" s="503"/>
      <c r="R953" s="503"/>
      <c r="S953" s="503"/>
      <c r="T953" s="503"/>
      <c r="U953" s="503"/>
      <c r="V953" s="503"/>
      <c r="W953" s="503"/>
      <c r="X953" s="503"/>
      <c r="Y953" s="503"/>
      <c r="Z953" s="503"/>
    </row>
    <row r="954" ht="12.75" customHeight="1">
      <c r="A954" s="503"/>
      <c r="B954" s="503"/>
      <c r="C954" s="503"/>
      <c r="D954" s="503"/>
      <c r="E954" s="503"/>
      <c r="F954" s="503"/>
      <c r="G954" s="503"/>
      <c r="H954" s="503"/>
      <c r="I954" s="503"/>
      <c r="J954" s="503"/>
      <c r="K954" s="503"/>
      <c r="L954" s="503"/>
      <c r="M954" s="503"/>
      <c r="N954" s="503"/>
      <c r="O954" s="503"/>
      <c r="P954" s="503"/>
      <c r="Q954" s="503"/>
      <c r="R954" s="503"/>
      <c r="S954" s="503"/>
      <c r="T954" s="503"/>
      <c r="U954" s="503"/>
      <c r="V954" s="503"/>
      <c r="W954" s="503"/>
      <c r="X954" s="503"/>
      <c r="Y954" s="503"/>
      <c r="Z954" s="503"/>
    </row>
    <row r="955" ht="12.75" customHeight="1">
      <c r="A955" s="503"/>
      <c r="B955" s="503"/>
      <c r="C955" s="503"/>
      <c r="D955" s="503"/>
      <c r="E955" s="503"/>
      <c r="F955" s="503"/>
      <c r="G955" s="503"/>
      <c r="H955" s="503"/>
      <c r="I955" s="503"/>
      <c r="J955" s="503"/>
      <c r="K955" s="503"/>
      <c r="L955" s="503"/>
      <c r="M955" s="503"/>
      <c r="N955" s="503"/>
      <c r="O955" s="503"/>
      <c r="P955" s="503"/>
      <c r="Q955" s="503"/>
      <c r="R955" s="503"/>
      <c r="S955" s="503"/>
      <c r="T955" s="503"/>
      <c r="U955" s="503"/>
      <c r="V955" s="503"/>
      <c r="W955" s="503"/>
      <c r="X955" s="503"/>
      <c r="Y955" s="503"/>
      <c r="Z955" s="503"/>
    </row>
    <row r="956" ht="12.75" customHeight="1">
      <c r="A956" s="503"/>
      <c r="B956" s="503"/>
      <c r="C956" s="503"/>
      <c r="D956" s="503"/>
      <c r="E956" s="503"/>
      <c r="F956" s="503"/>
      <c r="G956" s="503"/>
      <c r="H956" s="503"/>
      <c r="I956" s="503"/>
      <c r="J956" s="503"/>
      <c r="K956" s="503"/>
      <c r="L956" s="503"/>
      <c r="M956" s="503"/>
      <c r="N956" s="503"/>
      <c r="O956" s="503"/>
      <c r="P956" s="503"/>
      <c r="Q956" s="503"/>
      <c r="R956" s="503"/>
      <c r="S956" s="503"/>
      <c r="T956" s="503"/>
      <c r="U956" s="503"/>
      <c r="V956" s="503"/>
      <c r="W956" s="503"/>
      <c r="X956" s="503"/>
      <c r="Y956" s="503"/>
      <c r="Z956" s="503"/>
    </row>
    <row r="957" ht="12.75" customHeight="1">
      <c r="A957" s="503"/>
      <c r="B957" s="503"/>
      <c r="C957" s="503"/>
      <c r="D957" s="503"/>
      <c r="E957" s="503"/>
      <c r="F957" s="503"/>
      <c r="G957" s="503"/>
      <c r="H957" s="503"/>
      <c r="I957" s="503"/>
      <c r="J957" s="503"/>
      <c r="K957" s="503"/>
      <c r="L957" s="503"/>
      <c r="M957" s="503"/>
      <c r="N957" s="503"/>
      <c r="O957" s="503"/>
      <c r="P957" s="503"/>
      <c r="Q957" s="503"/>
      <c r="R957" s="503"/>
      <c r="S957" s="503"/>
      <c r="T957" s="503"/>
      <c r="U957" s="503"/>
      <c r="V957" s="503"/>
      <c r="W957" s="503"/>
      <c r="X957" s="503"/>
      <c r="Y957" s="503"/>
      <c r="Z957" s="503"/>
    </row>
    <row r="958" ht="12.75" customHeight="1">
      <c r="A958" s="503"/>
      <c r="B958" s="503"/>
      <c r="C958" s="503"/>
      <c r="D958" s="503"/>
      <c r="E958" s="503"/>
      <c r="F958" s="503"/>
      <c r="G958" s="503"/>
      <c r="H958" s="503"/>
      <c r="I958" s="503"/>
      <c r="J958" s="503"/>
      <c r="K958" s="503"/>
      <c r="L958" s="503"/>
      <c r="M958" s="503"/>
      <c r="N958" s="503"/>
      <c r="O958" s="503"/>
      <c r="P958" s="503"/>
      <c r="Q958" s="503"/>
      <c r="R958" s="503"/>
      <c r="S958" s="503"/>
      <c r="T958" s="503"/>
      <c r="U958" s="503"/>
      <c r="V958" s="503"/>
      <c r="W958" s="503"/>
      <c r="X958" s="503"/>
      <c r="Y958" s="503"/>
      <c r="Z958" s="503"/>
    </row>
    <row r="959" ht="12.75" customHeight="1">
      <c r="A959" s="503"/>
      <c r="B959" s="503"/>
      <c r="C959" s="503"/>
      <c r="D959" s="503"/>
      <c r="E959" s="503"/>
      <c r="F959" s="503"/>
      <c r="G959" s="503"/>
      <c r="H959" s="503"/>
      <c r="I959" s="503"/>
      <c r="J959" s="503"/>
      <c r="K959" s="503"/>
      <c r="L959" s="503"/>
      <c r="M959" s="503"/>
      <c r="N959" s="503"/>
      <c r="O959" s="503"/>
      <c r="P959" s="503"/>
      <c r="Q959" s="503"/>
      <c r="R959" s="503"/>
      <c r="S959" s="503"/>
      <c r="T959" s="503"/>
      <c r="U959" s="503"/>
      <c r="V959" s="503"/>
      <c r="W959" s="503"/>
      <c r="X959" s="503"/>
      <c r="Y959" s="503"/>
      <c r="Z959" s="503"/>
    </row>
    <row r="960" ht="12.75" customHeight="1">
      <c r="A960" s="503"/>
      <c r="B960" s="503"/>
      <c r="C960" s="503"/>
      <c r="D960" s="503"/>
      <c r="E960" s="503"/>
      <c r="F960" s="503"/>
      <c r="G960" s="503"/>
      <c r="H960" s="503"/>
      <c r="I960" s="503"/>
      <c r="J960" s="503"/>
      <c r="K960" s="503"/>
      <c r="L960" s="503"/>
      <c r="M960" s="503"/>
      <c r="N960" s="503"/>
      <c r="O960" s="503"/>
      <c r="P960" s="503"/>
      <c r="Q960" s="503"/>
      <c r="R960" s="503"/>
      <c r="S960" s="503"/>
      <c r="T960" s="503"/>
      <c r="U960" s="503"/>
      <c r="V960" s="503"/>
      <c r="W960" s="503"/>
      <c r="X960" s="503"/>
      <c r="Y960" s="503"/>
      <c r="Z960" s="503"/>
    </row>
    <row r="961" ht="12.75" customHeight="1">
      <c r="A961" s="503"/>
      <c r="B961" s="503"/>
      <c r="C961" s="503"/>
      <c r="D961" s="503"/>
      <c r="E961" s="503"/>
      <c r="F961" s="503"/>
      <c r="G961" s="503"/>
      <c r="H961" s="503"/>
      <c r="I961" s="503"/>
      <c r="J961" s="503"/>
      <c r="K961" s="503"/>
      <c r="L961" s="503"/>
      <c r="M961" s="503"/>
      <c r="N961" s="503"/>
      <c r="O961" s="503"/>
      <c r="P961" s="503"/>
      <c r="Q961" s="503"/>
      <c r="R961" s="503"/>
      <c r="S961" s="503"/>
      <c r="T961" s="503"/>
      <c r="U961" s="503"/>
      <c r="V961" s="503"/>
      <c r="W961" s="503"/>
      <c r="X961" s="503"/>
      <c r="Y961" s="503"/>
      <c r="Z961" s="503"/>
    </row>
    <row r="962" ht="12.75" customHeight="1">
      <c r="A962" s="503"/>
      <c r="B962" s="503"/>
      <c r="C962" s="503"/>
      <c r="D962" s="503"/>
      <c r="E962" s="503"/>
      <c r="F962" s="503"/>
      <c r="G962" s="503"/>
      <c r="H962" s="503"/>
      <c r="I962" s="503"/>
      <c r="J962" s="503"/>
      <c r="K962" s="503"/>
      <c r="L962" s="503"/>
      <c r="M962" s="503"/>
      <c r="N962" s="503"/>
      <c r="O962" s="503"/>
      <c r="P962" s="503"/>
      <c r="Q962" s="503"/>
      <c r="R962" s="503"/>
      <c r="S962" s="503"/>
      <c r="T962" s="503"/>
      <c r="U962" s="503"/>
      <c r="V962" s="503"/>
      <c r="W962" s="503"/>
      <c r="X962" s="503"/>
      <c r="Y962" s="503"/>
      <c r="Z962" s="503"/>
    </row>
    <row r="963" ht="12.75" customHeight="1">
      <c r="A963" s="503"/>
      <c r="B963" s="503"/>
      <c r="C963" s="503"/>
      <c r="D963" s="503"/>
      <c r="E963" s="503"/>
      <c r="F963" s="503"/>
      <c r="G963" s="503"/>
      <c r="H963" s="503"/>
      <c r="I963" s="503"/>
      <c r="J963" s="503"/>
      <c r="K963" s="503"/>
      <c r="L963" s="503"/>
      <c r="M963" s="503"/>
      <c r="N963" s="503"/>
      <c r="O963" s="503"/>
      <c r="P963" s="503"/>
      <c r="Q963" s="503"/>
      <c r="R963" s="503"/>
      <c r="S963" s="503"/>
      <c r="T963" s="503"/>
      <c r="U963" s="503"/>
      <c r="V963" s="503"/>
      <c r="W963" s="503"/>
      <c r="X963" s="503"/>
      <c r="Y963" s="503"/>
      <c r="Z963" s="503"/>
    </row>
    <row r="964" ht="12.75" customHeight="1">
      <c r="A964" s="503"/>
      <c r="B964" s="503"/>
      <c r="C964" s="503"/>
      <c r="D964" s="503"/>
      <c r="E964" s="503"/>
      <c r="F964" s="503"/>
      <c r="G964" s="503"/>
      <c r="H964" s="503"/>
      <c r="I964" s="503"/>
      <c r="J964" s="503"/>
      <c r="K964" s="503"/>
      <c r="L964" s="503"/>
      <c r="M964" s="503"/>
      <c r="N964" s="503"/>
      <c r="O964" s="503"/>
      <c r="P964" s="503"/>
      <c r="Q964" s="503"/>
      <c r="R964" s="503"/>
      <c r="S964" s="503"/>
      <c r="T964" s="503"/>
      <c r="U964" s="503"/>
      <c r="V964" s="503"/>
      <c r="W964" s="503"/>
      <c r="X964" s="503"/>
      <c r="Y964" s="503"/>
      <c r="Z964" s="503"/>
    </row>
    <row r="965" ht="12.75" customHeight="1">
      <c r="A965" s="503"/>
      <c r="B965" s="503"/>
      <c r="C965" s="503"/>
      <c r="D965" s="503"/>
      <c r="E965" s="503"/>
      <c r="F965" s="503"/>
      <c r="G965" s="503"/>
      <c r="H965" s="503"/>
      <c r="I965" s="503"/>
      <c r="J965" s="503"/>
      <c r="K965" s="503"/>
      <c r="L965" s="503"/>
      <c r="M965" s="503"/>
      <c r="N965" s="503"/>
      <c r="O965" s="503"/>
      <c r="P965" s="503"/>
      <c r="Q965" s="503"/>
      <c r="R965" s="503"/>
      <c r="S965" s="503"/>
      <c r="T965" s="503"/>
      <c r="U965" s="503"/>
      <c r="V965" s="503"/>
      <c r="W965" s="503"/>
      <c r="X965" s="503"/>
      <c r="Y965" s="503"/>
      <c r="Z965" s="503"/>
    </row>
    <row r="966" ht="12.75" customHeight="1">
      <c r="A966" s="503"/>
      <c r="B966" s="503"/>
      <c r="C966" s="503"/>
      <c r="D966" s="503"/>
      <c r="E966" s="503"/>
      <c r="F966" s="503"/>
      <c r="G966" s="503"/>
      <c r="H966" s="503"/>
      <c r="I966" s="503"/>
      <c r="J966" s="503"/>
      <c r="K966" s="503"/>
      <c r="L966" s="503"/>
      <c r="M966" s="503"/>
      <c r="N966" s="503"/>
      <c r="O966" s="503"/>
      <c r="P966" s="503"/>
      <c r="Q966" s="503"/>
      <c r="R966" s="503"/>
      <c r="S966" s="503"/>
      <c r="T966" s="503"/>
      <c r="U966" s="503"/>
      <c r="V966" s="503"/>
      <c r="W966" s="503"/>
      <c r="X966" s="503"/>
      <c r="Y966" s="503"/>
      <c r="Z966" s="503"/>
    </row>
    <row r="967" ht="12.75" customHeight="1">
      <c r="A967" s="503"/>
      <c r="B967" s="503"/>
      <c r="C967" s="503"/>
      <c r="D967" s="503"/>
      <c r="E967" s="503"/>
      <c r="F967" s="503"/>
      <c r="G967" s="503"/>
      <c r="H967" s="503"/>
      <c r="I967" s="503"/>
      <c r="J967" s="503"/>
      <c r="K967" s="503"/>
      <c r="L967" s="503"/>
      <c r="M967" s="503"/>
      <c r="N967" s="503"/>
      <c r="O967" s="503"/>
      <c r="P967" s="503"/>
      <c r="Q967" s="503"/>
      <c r="R967" s="503"/>
      <c r="S967" s="503"/>
      <c r="T967" s="503"/>
      <c r="U967" s="503"/>
      <c r="V967" s="503"/>
      <c r="W967" s="503"/>
      <c r="X967" s="503"/>
      <c r="Y967" s="503"/>
      <c r="Z967" s="503"/>
    </row>
    <row r="968" ht="12.75" customHeight="1">
      <c r="A968" s="503"/>
      <c r="B968" s="503"/>
      <c r="C968" s="503"/>
      <c r="D968" s="503"/>
      <c r="E968" s="503"/>
      <c r="F968" s="503"/>
      <c r="G968" s="503"/>
      <c r="H968" s="503"/>
      <c r="I968" s="503"/>
      <c r="J968" s="503"/>
      <c r="K968" s="503"/>
      <c r="L968" s="503"/>
      <c r="M968" s="503"/>
      <c r="N968" s="503"/>
      <c r="O968" s="503"/>
      <c r="P968" s="503"/>
      <c r="Q968" s="503"/>
      <c r="R968" s="503"/>
      <c r="S968" s="503"/>
      <c r="T968" s="503"/>
      <c r="U968" s="503"/>
      <c r="V968" s="503"/>
      <c r="W968" s="503"/>
      <c r="X968" s="503"/>
      <c r="Y968" s="503"/>
      <c r="Z968" s="503"/>
    </row>
    <row r="969" ht="12.75" customHeight="1">
      <c r="A969" s="503"/>
      <c r="B969" s="503"/>
      <c r="C969" s="503"/>
      <c r="D969" s="503"/>
      <c r="E969" s="503"/>
      <c r="F969" s="503"/>
      <c r="G969" s="503"/>
      <c r="H969" s="503"/>
      <c r="I969" s="503"/>
      <c r="J969" s="503"/>
      <c r="K969" s="503"/>
      <c r="L969" s="503"/>
      <c r="M969" s="503"/>
      <c r="N969" s="503"/>
      <c r="O969" s="503"/>
      <c r="P969" s="503"/>
      <c r="Q969" s="503"/>
      <c r="R969" s="503"/>
      <c r="S969" s="503"/>
      <c r="T969" s="503"/>
      <c r="U969" s="503"/>
      <c r="V969" s="503"/>
      <c r="W969" s="503"/>
      <c r="X969" s="503"/>
      <c r="Y969" s="503"/>
      <c r="Z969" s="503"/>
    </row>
    <row r="970" ht="12.75" customHeight="1">
      <c r="A970" s="503"/>
      <c r="B970" s="503"/>
      <c r="C970" s="503"/>
      <c r="D970" s="503"/>
      <c r="E970" s="503"/>
      <c r="F970" s="503"/>
      <c r="G970" s="503"/>
      <c r="H970" s="503"/>
      <c r="I970" s="503"/>
      <c r="J970" s="503"/>
      <c r="K970" s="503"/>
      <c r="L970" s="503"/>
      <c r="M970" s="503"/>
      <c r="N970" s="503"/>
      <c r="O970" s="503"/>
      <c r="P970" s="503"/>
      <c r="Q970" s="503"/>
      <c r="R970" s="503"/>
      <c r="S970" s="503"/>
      <c r="T970" s="503"/>
      <c r="U970" s="503"/>
      <c r="V970" s="503"/>
      <c r="W970" s="503"/>
      <c r="X970" s="503"/>
      <c r="Y970" s="503"/>
      <c r="Z970" s="503"/>
    </row>
    <row r="971" ht="12.75" customHeight="1">
      <c r="A971" s="503"/>
      <c r="B971" s="503"/>
      <c r="C971" s="503"/>
      <c r="D971" s="503"/>
      <c r="E971" s="503"/>
      <c r="F971" s="503"/>
      <c r="G971" s="503"/>
      <c r="H971" s="503"/>
      <c r="I971" s="503"/>
      <c r="J971" s="503"/>
      <c r="K971" s="503"/>
      <c r="L971" s="503"/>
      <c r="M971" s="503"/>
      <c r="N971" s="503"/>
      <c r="O971" s="503"/>
      <c r="P971" s="503"/>
      <c r="Q971" s="503"/>
      <c r="R971" s="503"/>
      <c r="S971" s="503"/>
      <c r="T971" s="503"/>
      <c r="U971" s="503"/>
      <c r="V971" s="503"/>
      <c r="W971" s="503"/>
      <c r="X971" s="503"/>
      <c r="Y971" s="503"/>
      <c r="Z971" s="503"/>
    </row>
    <row r="972" ht="12.75" customHeight="1">
      <c r="A972" s="503"/>
      <c r="B972" s="503"/>
      <c r="C972" s="503"/>
      <c r="D972" s="503"/>
      <c r="E972" s="503"/>
      <c r="F972" s="503"/>
      <c r="G972" s="503"/>
      <c r="H972" s="503"/>
      <c r="I972" s="503"/>
      <c r="J972" s="503"/>
      <c r="K972" s="503"/>
      <c r="L972" s="503"/>
      <c r="M972" s="503"/>
      <c r="N972" s="503"/>
      <c r="O972" s="503"/>
      <c r="P972" s="503"/>
      <c r="Q972" s="503"/>
      <c r="R972" s="503"/>
      <c r="S972" s="503"/>
      <c r="T972" s="503"/>
      <c r="U972" s="503"/>
      <c r="V972" s="503"/>
      <c r="W972" s="503"/>
      <c r="X972" s="503"/>
      <c r="Y972" s="503"/>
      <c r="Z972" s="503"/>
    </row>
    <row r="973" ht="12.75" customHeight="1">
      <c r="A973" s="503"/>
      <c r="B973" s="503"/>
      <c r="C973" s="503"/>
      <c r="D973" s="503"/>
      <c r="E973" s="503"/>
      <c r="F973" s="503"/>
      <c r="G973" s="503"/>
      <c r="H973" s="503"/>
      <c r="I973" s="503"/>
      <c r="J973" s="503"/>
      <c r="K973" s="503"/>
      <c r="L973" s="503"/>
      <c r="M973" s="503"/>
      <c r="N973" s="503"/>
      <c r="O973" s="503"/>
      <c r="P973" s="503"/>
      <c r="Q973" s="503"/>
      <c r="R973" s="503"/>
      <c r="S973" s="503"/>
      <c r="T973" s="503"/>
      <c r="U973" s="503"/>
      <c r="V973" s="503"/>
      <c r="W973" s="503"/>
      <c r="X973" s="503"/>
      <c r="Y973" s="503"/>
      <c r="Z973" s="503"/>
    </row>
    <row r="974" ht="12.75" customHeight="1">
      <c r="A974" s="503"/>
      <c r="B974" s="503"/>
      <c r="C974" s="503"/>
      <c r="D974" s="503"/>
      <c r="E974" s="503"/>
      <c r="F974" s="503"/>
      <c r="G974" s="503"/>
      <c r="H974" s="503"/>
      <c r="I974" s="503"/>
      <c r="J974" s="503"/>
      <c r="K974" s="503"/>
      <c r="L974" s="503"/>
      <c r="M974" s="503"/>
      <c r="N974" s="503"/>
      <c r="O974" s="503"/>
      <c r="P974" s="503"/>
      <c r="Q974" s="503"/>
      <c r="R974" s="503"/>
      <c r="S974" s="503"/>
      <c r="T974" s="503"/>
      <c r="U974" s="503"/>
      <c r="V974" s="503"/>
      <c r="W974" s="503"/>
      <c r="X974" s="503"/>
      <c r="Y974" s="503"/>
      <c r="Z974" s="503"/>
    </row>
    <row r="975" ht="12.75" customHeight="1">
      <c r="A975" s="503"/>
      <c r="B975" s="503"/>
      <c r="C975" s="503"/>
      <c r="D975" s="503"/>
      <c r="E975" s="503"/>
      <c r="F975" s="503"/>
      <c r="G975" s="503"/>
      <c r="H975" s="503"/>
      <c r="I975" s="503"/>
      <c r="J975" s="503"/>
      <c r="K975" s="503"/>
      <c r="L975" s="503"/>
      <c r="M975" s="503"/>
      <c r="N975" s="503"/>
      <c r="O975" s="503"/>
      <c r="P975" s="503"/>
      <c r="Q975" s="503"/>
      <c r="R975" s="503"/>
      <c r="S975" s="503"/>
      <c r="T975" s="503"/>
      <c r="U975" s="503"/>
      <c r="V975" s="503"/>
      <c r="W975" s="503"/>
      <c r="X975" s="503"/>
      <c r="Y975" s="503"/>
      <c r="Z975" s="503"/>
    </row>
    <row r="976" ht="12.75" customHeight="1">
      <c r="A976" s="503"/>
      <c r="B976" s="503"/>
      <c r="C976" s="503"/>
      <c r="D976" s="503"/>
      <c r="E976" s="503"/>
      <c r="F976" s="503"/>
      <c r="G976" s="503"/>
      <c r="H976" s="503"/>
      <c r="I976" s="503"/>
      <c r="J976" s="503"/>
      <c r="K976" s="503"/>
      <c r="L976" s="503"/>
      <c r="M976" s="503"/>
      <c r="N976" s="503"/>
      <c r="O976" s="503"/>
      <c r="P976" s="503"/>
      <c r="Q976" s="503"/>
      <c r="R976" s="503"/>
      <c r="S976" s="503"/>
      <c r="T976" s="503"/>
      <c r="U976" s="503"/>
      <c r="V976" s="503"/>
      <c r="W976" s="503"/>
      <c r="X976" s="503"/>
      <c r="Y976" s="503"/>
      <c r="Z976" s="503"/>
    </row>
    <row r="977" ht="12.75" customHeight="1">
      <c r="A977" s="503"/>
      <c r="B977" s="503"/>
      <c r="C977" s="503"/>
      <c r="D977" s="503"/>
      <c r="E977" s="503"/>
      <c r="F977" s="503"/>
      <c r="G977" s="503"/>
      <c r="H977" s="503"/>
      <c r="I977" s="503"/>
      <c r="J977" s="503"/>
      <c r="K977" s="503"/>
      <c r="L977" s="503"/>
      <c r="M977" s="503"/>
      <c r="N977" s="503"/>
      <c r="O977" s="503"/>
      <c r="P977" s="503"/>
      <c r="Q977" s="503"/>
      <c r="R977" s="503"/>
      <c r="S977" s="503"/>
      <c r="T977" s="503"/>
      <c r="U977" s="503"/>
      <c r="V977" s="503"/>
      <c r="W977" s="503"/>
      <c r="X977" s="503"/>
      <c r="Y977" s="503"/>
      <c r="Z977" s="503"/>
    </row>
    <row r="978" ht="12.75" customHeight="1">
      <c r="A978" s="503"/>
      <c r="B978" s="503"/>
      <c r="C978" s="503"/>
      <c r="D978" s="503"/>
      <c r="E978" s="503"/>
      <c r="F978" s="503"/>
      <c r="G978" s="503"/>
      <c r="H978" s="503"/>
      <c r="I978" s="503"/>
      <c r="J978" s="503"/>
      <c r="K978" s="503"/>
      <c r="L978" s="503"/>
      <c r="M978" s="503"/>
      <c r="N978" s="503"/>
      <c r="O978" s="503"/>
      <c r="P978" s="503"/>
      <c r="Q978" s="503"/>
      <c r="R978" s="503"/>
      <c r="S978" s="503"/>
      <c r="T978" s="503"/>
      <c r="U978" s="503"/>
      <c r="V978" s="503"/>
      <c r="W978" s="503"/>
      <c r="X978" s="503"/>
      <c r="Y978" s="503"/>
      <c r="Z978" s="503"/>
    </row>
    <row r="979" ht="12.75" customHeight="1">
      <c r="A979" s="503"/>
      <c r="B979" s="503"/>
      <c r="C979" s="503"/>
      <c r="D979" s="503"/>
      <c r="E979" s="503"/>
      <c r="F979" s="503"/>
      <c r="G979" s="503"/>
      <c r="H979" s="503"/>
      <c r="I979" s="503"/>
      <c r="J979" s="503"/>
      <c r="K979" s="503"/>
      <c r="L979" s="503"/>
      <c r="M979" s="503"/>
      <c r="N979" s="503"/>
      <c r="O979" s="503"/>
      <c r="P979" s="503"/>
      <c r="Q979" s="503"/>
      <c r="R979" s="503"/>
      <c r="S979" s="503"/>
      <c r="T979" s="503"/>
      <c r="U979" s="503"/>
      <c r="V979" s="503"/>
      <c r="W979" s="503"/>
      <c r="X979" s="503"/>
      <c r="Y979" s="503"/>
      <c r="Z979" s="503"/>
    </row>
    <row r="980" ht="12.75" customHeight="1">
      <c r="A980" s="503"/>
      <c r="B980" s="503"/>
      <c r="C980" s="503"/>
      <c r="D980" s="503"/>
      <c r="E980" s="503"/>
      <c r="F980" s="503"/>
      <c r="G980" s="503"/>
      <c r="H980" s="503"/>
      <c r="I980" s="503"/>
      <c r="J980" s="503"/>
      <c r="K980" s="503"/>
      <c r="L980" s="503"/>
      <c r="M980" s="503"/>
      <c r="N980" s="503"/>
      <c r="O980" s="503"/>
      <c r="P980" s="503"/>
      <c r="Q980" s="503"/>
      <c r="R980" s="503"/>
      <c r="S980" s="503"/>
      <c r="T980" s="503"/>
      <c r="U980" s="503"/>
      <c r="V980" s="503"/>
      <c r="W980" s="503"/>
      <c r="X980" s="503"/>
      <c r="Y980" s="503"/>
      <c r="Z980" s="503"/>
    </row>
    <row r="981" ht="12.75" customHeight="1">
      <c r="A981" s="503"/>
      <c r="B981" s="503"/>
      <c r="C981" s="503"/>
      <c r="D981" s="503"/>
      <c r="E981" s="503"/>
      <c r="F981" s="503"/>
      <c r="G981" s="503"/>
      <c r="H981" s="503"/>
      <c r="I981" s="503"/>
      <c r="J981" s="503"/>
      <c r="K981" s="503"/>
      <c r="L981" s="503"/>
      <c r="M981" s="503"/>
      <c r="N981" s="503"/>
      <c r="O981" s="503"/>
      <c r="P981" s="503"/>
      <c r="Q981" s="503"/>
      <c r="R981" s="503"/>
      <c r="S981" s="503"/>
      <c r="T981" s="503"/>
      <c r="U981" s="503"/>
      <c r="V981" s="503"/>
      <c r="W981" s="503"/>
      <c r="X981" s="503"/>
      <c r="Y981" s="503"/>
      <c r="Z981" s="503"/>
    </row>
    <row r="982" ht="12.75" customHeight="1">
      <c r="A982" s="503"/>
      <c r="B982" s="503"/>
      <c r="C982" s="503"/>
      <c r="D982" s="503"/>
      <c r="E982" s="503"/>
      <c r="F982" s="503"/>
      <c r="G982" s="503"/>
      <c r="H982" s="503"/>
      <c r="I982" s="503"/>
      <c r="J982" s="503"/>
      <c r="K982" s="503"/>
      <c r="L982" s="503"/>
      <c r="M982" s="503"/>
      <c r="N982" s="503"/>
      <c r="O982" s="503"/>
      <c r="P982" s="503"/>
      <c r="Q982" s="503"/>
      <c r="R982" s="503"/>
      <c r="S982" s="503"/>
      <c r="T982" s="503"/>
      <c r="U982" s="503"/>
      <c r="V982" s="503"/>
      <c r="W982" s="503"/>
      <c r="X982" s="503"/>
      <c r="Y982" s="503"/>
      <c r="Z982" s="503"/>
    </row>
    <row r="983" ht="12.75" customHeight="1">
      <c r="A983" s="503"/>
      <c r="B983" s="503"/>
      <c r="C983" s="503"/>
      <c r="D983" s="503"/>
      <c r="E983" s="503"/>
      <c r="F983" s="503"/>
      <c r="G983" s="503"/>
      <c r="H983" s="503"/>
      <c r="I983" s="503"/>
      <c r="J983" s="503"/>
      <c r="K983" s="503"/>
      <c r="L983" s="503"/>
      <c r="M983" s="503"/>
      <c r="N983" s="503"/>
      <c r="O983" s="503"/>
      <c r="P983" s="503"/>
      <c r="Q983" s="503"/>
      <c r="R983" s="503"/>
      <c r="S983" s="503"/>
      <c r="T983" s="503"/>
      <c r="U983" s="503"/>
      <c r="V983" s="503"/>
      <c r="W983" s="503"/>
      <c r="X983" s="503"/>
      <c r="Y983" s="503"/>
      <c r="Z983" s="503"/>
    </row>
    <row r="984" ht="12.75" customHeight="1">
      <c r="A984" s="503"/>
      <c r="B984" s="503"/>
      <c r="C984" s="503"/>
      <c r="D984" s="503"/>
      <c r="E984" s="503"/>
      <c r="F984" s="503"/>
      <c r="G984" s="503"/>
      <c r="H984" s="503"/>
      <c r="I984" s="503"/>
      <c r="J984" s="503"/>
      <c r="K984" s="503"/>
      <c r="L984" s="503"/>
      <c r="M984" s="503"/>
      <c r="N984" s="503"/>
      <c r="O984" s="503"/>
      <c r="P984" s="503"/>
      <c r="Q984" s="503"/>
      <c r="R984" s="503"/>
      <c r="S984" s="503"/>
      <c r="T984" s="503"/>
      <c r="U984" s="503"/>
      <c r="V984" s="503"/>
      <c r="W984" s="503"/>
      <c r="X984" s="503"/>
      <c r="Y984" s="503"/>
      <c r="Z984" s="503"/>
    </row>
    <row r="985" ht="12.75" customHeight="1">
      <c r="A985" s="503"/>
      <c r="B985" s="503"/>
      <c r="C985" s="503"/>
      <c r="D985" s="503"/>
      <c r="E985" s="503"/>
      <c r="F985" s="503"/>
      <c r="G985" s="503"/>
      <c r="H985" s="503"/>
      <c r="I985" s="503"/>
      <c r="J985" s="503"/>
      <c r="K985" s="503"/>
      <c r="L985" s="503"/>
      <c r="M985" s="503"/>
      <c r="N985" s="503"/>
      <c r="O985" s="503"/>
      <c r="P985" s="503"/>
      <c r="Q985" s="503"/>
      <c r="R985" s="503"/>
      <c r="S985" s="503"/>
      <c r="T985" s="503"/>
      <c r="U985" s="503"/>
      <c r="V985" s="503"/>
      <c r="W985" s="503"/>
      <c r="X985" s="503"/>
      <c r="Y985" s="503"/>
      <c r="Z985" s="503"/>
    </row>
    <row r="986" ht="12.75" customHeight="1">
      <c r="A986" s="503"/>
      <c r="B986" s="503"/>
      <c r="C986" s="503"/>
      <c r="D986" s="503"/>
      <c r="E986" s="503"/>
      <c r="F986" s="503"/>
      <c r="G986" s="503"/>
      <c r="H986" s="503"/>
      <c r="I986" s="503"/>
      <c r="J986" s="503"/>
      <c r="K986" s="503"/>
      <c r="L986" s="503"/>
      <c r="M986" s="503"/>
      <c r="N986" s="503"/>
      <c r="O986" s="503"/>
      <c r="P986" s="503"/>
      <c r="Q986" s="503"/>
      <c r="R986" s="503"/>
      <c r="S986" s="503"/>
      <c r="T986" s="503"/>
      <c r="U986" s="503"/>
      <c r="V986" s="503"/>
      <c r="W986" s="503"/>
      <c r="X986" s="503"/>
      <c r="Y986" s="503"/>
      <c r="Z986" s="503"/>
    </row>
    <row r="987" ht="12.75" customHeight="1">
      <c r="A987" s="503"/>
      <c r="B987" s="503"/>
      <c r="C987" s="503"/>
      <c r="D987" s="503"/>
      <c r="E987" s="503"/>
      <c r="F987" s="503"/>
      <c r="G987" s="503"/>
      <c r="H987" s="503"/>
      <c r="I987" s="503"/>
      <c r="J987" s="503"/>
      <c r="K987" s="503"/>
      <c r="L987" s="503"/>
      <c r="M987" s="503"/>
      <c r="N987" s="503"/>
      <c r="O987" s="503"/>
      <c r="P987" s="503"/>
      <c r="Q987" s="503"/>
      <c r="R987" s="503"/>
      <c r="S987" s="503"/>
      <c r="T987" s="503"/>
      <c r="U987" s="503"/>
      <c r="V987" s="503"/>
      <c r="W987" s="503"/>
      <c r="X987" s="503"/>
      <c r="Y987" s="503"/>
      <c r="Z987" s="503"/>
    </row>
    <row r="988" ht="12.75" customHeight="1">
      <c r="A988" s="503"/>
      <c r="B988" s="503"/>
      <c r="C988" s="503"/>
      <c r="D988" s="503"/>
      <c r="E988" s="503"/>
      <c r="F988" s="503"/>
      <c r="G988" s="503"/>
      <c r="H988" s="503"/>
      <c r="I988" s="503"/>
      <c r="J988" s="503"/>
      <c r="K988" s="503"/>
      <c r="L988" s="503"/>
      <c r="M988" s="503"/>
      <c r="N988" s="503"/>
      <c r="O988" s="503"/>
      <c r="P988" s="503"/>
      <c r="Q988" s="503"/>
      <c r="R988" s="503"/>
      <c r="S988" s="503"/>
      <c r="T988" s="503"/>
      <c r="U988" s="503"/>
      <c r="V988" s="503"/>
      <c r="W988" s="503"/>
      <c r="X988" s="503"/>
      <c r="Y988" s="503"/>
      <c r="Z988" s="503"/>
    </row>
    <row r="989" ht="12.75" customHeight="1">
      <c r="A989" s="503"/>
      <c r="B989" s="503"/>
      <c r="C989" s="503"/>
      <c r="D989" s="503"/>
      <c r="E989" s="503"/>
      <c r="F989" s="503"/>
      <c r="G989" s="503"/>
      <c r="H989" s="503"/>
      <c r="I989" s="503"/>
      <c r="J989" s="503"/>
      <c r="K989" s="503"/>
      <c r="L989" s="503"/>
      <c r="M989" s="503"/>
      <c r="N989" s="503"/>
      <c r="O989" s="503"/>
      <c r="P989" s="503"/>
      <c r="Q989" s="503"/>
      <c r="R989" s="503"/>
      <c r="S989" s="503"/>
      <c r="T989" s="503"/>
      <c r="U989" s="503"/>
      <c r="V989" s="503"/>
      <c r="W989" s="503"/>
      <c r="X989" s="503"/>
      <c r="Y989" s="503"/>
      <c r="Z989" s="503"/>
    </row>
    <row r="990" ht="12.75" customHeight="1">
      <c r="A990" s="503"/>
      <c r="B990" s="503"/>
      <c r="C990" s="503"/>
      <c r="D990" s="503"/>
      <c r="E990" s="503"/>
      <c r="F990" s="503"/>
      <c r="G990" s="503"/>
      <c r="H990" s="503"/>
      <c r="I990" s="503"/>
      <c r="J990" s="503"/>
      <c r="K990" s="503"/>
      <c r="L990" s="503"/>
      <c r="M990" s="503"/>
      <c r="N990" s="503"/>
      <c r="O990" s="503"/>
      <c r="P990" s="503"/>
      <c r="Q990" s="503"/>
      <c r="R990" s="503"/>
      <c r="S990" s="503"/>
      <c r="T990" s="503"/>
      <c r="U990" s="503"/>
      <c r="V990" s="503"/>
      <c r="W990" s="503"/>
      <c r="X990" s="503"/>
      <c r="Y990" s="503"/>
      <c r="Z990" s="503"/>
    </row>
    <row r="991" ht="12.75" customHeight="1">
      <c r="A991" s="503"/>
      <c r="B991" s="503"/>
      <c r="C991" s="503"/>
      <c r="D991" s="503"/>
      <c r="E991" s="503"/>
      <c r="F991" s="503"/>
      <c r="G991" s="503"/>
      <c r="H991" s="503"/>
      <c r="I991" s="503"/>
      <c r="J991" s="503"/>
      <c r="K991" s="503"/>
      <c r="L991" s="503"/>
      <c r="M991" s="503"/>
      <c r="N991" s="503"/>
      <c r="O991" s="503"/>
      <c r="P991" s="503"/>
      <c r="Q991" s="503"/>
      <c r="R991" s="503"/>
      <c r="S991" s="503"/>
      <c r="T991" s="503"/>
      <c r="U991" s="503"/>
      <c r="V991" s="503"/>
      <c r="W991" s="503"/>
      <c r="X991" s="503"/>
      <c r="Y991" s="503"/>
      <c r="Z991" s="503"/>
    </row>
    <row r="992" ht="12.75" customHeight="1">
      <c r="A992" s="503"/>
      <c r="B992" s="503"/>
      <c r="C992" s="503"/>
      <c r="D992" s="503"/>
      <c r="E992" s="503"/>
      <c r="F992" s="503"/>
      <c r="G992" s="503"/>
      <c r="H992" s="503"/>
      <c r="I992" s="503"/>
      <c r="J992" s="503"/>
      <c r="K992" s="503"/>
      <c r="L992" s="503"/>
      <c r="M992" s="503"/>
      <c r="N992" s="503"/>
      <c r="O992" s="503"/>
      <c r="P992" s="503"/>
      <c r="Q992" s="503"/>
      <c r="R992" s="503"/>
      <c r="S992" s="503"/>
      <c r="T992" s="503"/>
      <c r="U992" s="503"/>
      <c r="V992" s="503"/>
      <c r="W992" s="503"/>
      <c r="X992" s="503"/>
      <c r="Y992" s="503"/>
      <c r="Z992" s="503"/>
    </row>
    <row r="993" ht="12.75" customHeight="1">
      <c r="A993" s="503"/>
      <c r="B993" s="503"/>
      <c r="C993" s="503"/>
      <c r="D993" s="503"/>
      <c r="E993" s="503"/>
      <c r="F993" s="503"/>
      <c r="G993" s="503"/>
      <c r="H993" s="503"/>
      <c r="I993" s="503"/>
      <c r="J993" s="503"/>
      <c r="K993" s="503"/>
      <c r="L993" s="503"/>
      <c r="M993" s="503"/>
      <c r="N993" s="503"/>
      <c r="O993" s="503"/>
      <c r="P993" s="503"/>
      <c r="Q993" s="503"/>
      <c r="R993" s="503"/>
      <c r="S993" s="503"/>
      <c r="T993" s="503"/>
      <c r="U993" s="503"/>
      <c r="V993" s="503"/>
      <c r="W993" s="503"/>
      <c r="X993" s="503"/>
      <c r="Y993" s="503"/>
      <c r="Z993" s="503"/>
    </row>
    <row r="994" ht="12.75" customHeight="1">
      <c r="A994" s="503"/>
      <c r="B994" s="503"/>
      <c r="C994" s="503"/>
      <c r="D994" s="503"/>
      <c r="E994" s="503"/>
      <c r="F994" s="503"/>
      <c r="G994" s="503"/>
      <c r="H994" s="503"/>
      <c r="I994" s="503"/>
      <c r="J994" s="503"/>
      <c r="K994" s="503"/>
      <c r="L994" s="503"/>
      <c r="M994" s="503"/>
      <c r="N994" s="503"/>
      <c r="O994" s="503"/>
      <c r="P994" s="503"/>
      <c r="Q994" s="503"/>
      <c r="R994" s="503"/>
      <c r="S994" s="503"/>
      <c r="T994" s="503"/>
      <c r="U994" s="503"/>
      <c r="V994" s="503"/>
      <c r="W994" s="503"/>
      <c r="X994" s="503"/>
      <c r="Y994" s="503"/>
      <c r="Z994" s="503"/>
    </row>
    <row r="995" ht="12.75" customHeight="1">
      <c r="A995" s="503"/>
      <c r="B995" s="503"/>
      <c r="C995" s="503"/>
      <c r="D995" s="503"/>
      <c r="E995" s="503"/>
      <c r="F995" s="503"/>
      <c r="G995" s="503"/>
      <c r="H995" s="503"/>
      <c r="I995" s="503"/>
      <c r="J995" s="503"/>
      <c r="K995" s="503"/>
      <c r="L995" s="503"/>
      <c r="M995" s="503"/>
      <c r="N995" s="503"/>
      <c r="O995" s="503"/>
      <c r="P995" s="503"/>
      <c r="Q995" s="503"/>
      <c r="R995" s="503"/>
      <c r="S995" s="503"/>
      <c r="T995" s="503"/>
      <c r="U995" s="503"/>
      <c r="V995" s="503"/>
      <c r="W995" s="503"/>
      <c r="X995" s="503"/>
      <c r="Y995" s="503"/>
      <c r="Z995" s="503"/>
    </row>
    <row r="996" ht="12.75" customHeight="1">
      <c r="A996" s="503"/>
      <c r="B996" s="503"/>
      <c r="C996" s="503"/>
      <c r="D996" s="503"/>
      <c r="E996" s="503"/>
      <c r="F996" s="503"/>
      <c r="G996" s="503"/>
      <c r="H996" s="503"/>
      <c r="I996" s="503"/>
      <c r="J996" s="503"/>
      <c r="K996" s="503"/>
      <c r="L996" s="503"/>
      <c r="M996" s="503"/>
      <c r="N996" s="503"/>
      <c r="O996" s="503"/>
      <c r="P996" s="503"/>
      <c r="Q996" s="503"/>
      <c r="R996" s="503"/>
      <c r="S996" s="503"/>
      <c r="T996" s="503"/>
      <c r="U996" s="503"/>
      <c r="V996" s="503"/>
      <c r="W996" s="503"/>
      <c r="X996" s="503"/>
      <c r="Y996" s="503"/>
      <c r="Z996" s="503"/>
    </row>
    <row r="997" ht="12.75" customHeight="1">
      <c r="A997" s="503"/>
      <c r="B997" s="503"/>
      <c r="C997" s="503"/>
      <c r="D997" s="503"/>
      <c r="E997" s="503"/>
      <c r="F997" s="503"/>
      <c r="G997" s="503"/>
      <c r="H997" s="503"/>
      <c r="I997" s="503"/>
      <c r="J997" s="503"/>
      <c r="K997" s="503"/>
      <c r="L997" s="503"/>
      <c r="M997" s="503"/>
      <c r="N997" s="503"/>
      <c r="O997" s="503"/>
      <c r="P997" s="503"/>
      <c r="Q997" s="503"/>
      <c r="R997" s="503"/>
      <c r="S997" s="503"/>
      <c r="T997" s="503"/>
      <c r="U997" s="503"/>
      <c r="V997" s="503"/>
      <c r="W997" s="503"/>
      <c r="X997" s="503"/>
      <c r="Y997" s="503"/>
      <c r="Z997" s="503"/>
    </row>
    <row r="998" ht="12.75" customHeight="1">
      <c r="A998" s="503"/>
      <c r="B998" s="503"/>
      <c r="C998" s="503"/>
      <c r="D998" s="503"/>
      <c r="E998" s="503"/>
      <c r="F998" s="503"/>
      <c r="G998" s="503"/>
      <c r="H998" s="503"/>
      <c r="I998" s="503"/>
      <c r="J998" s="503"/>
      <c r="K998" s="503"/>
      <c r="L998" s="503"/>
      <c r="M998" s="503"/>
      <c r="N998" s="503"/>
      <c r="O998" s="503"/>
      <c r="P998" s="503"/>
      <c r="Q998" s="503"/>
      <c r="R998" s="503"/>
      <c r="S998" s="503"/>
      <c r="T998" s="503"/>
      <c r="U998" s="503"/>
      <c r="V998" s="503"/>
      <c r="W998" s="503"/>
      <c r="X998" s="503"/>
      <c r="Y998" s="503"/>
      <c r="Z998" s="503"/>
    </row>
    <row r="999" ht="12.75" customHeight="1">
      <c r="A999" s="503"/>
      <c r="B999" s="503"/>
      <c r="C999" s="503"/>
      <c r="D999" s="503"/>
      <c r="E999" s="503"/>
      <c r="F999" s="503"/>
      <c r="G999" s="503"/>
      <c r="H999" s="503"/>
      <c r="I999" s="503"/>
      <c r="J999" s="503"/>
      <c r="K999" s="503"/>
      <c r="L999" s="503"/>
      <c r="M999" s="503"/>
      <c r="N999" s="503"/>
      <c r="O999" s="503"/>
      <c r="P999" s="503"/>
      <c r="Q999" s="503"/>
      <c r="R999" s="503"/>
      <c r="S999" s="503"/>
      <c r="T999" s="503"/>
      <c r="U999" s="503"/>
      <c r="V999" s="503"/>
      <c r="W999" s="503"/>
      <c r="X999" s="503"/>
      <c r="Y999" s="503"/>
      <c r="Z999" s="503"/>
    </row>
    <row r="1000" ht="12.75" customHeight="1">
      <c r="A1000" s="503"/>
      <c r="B1000" s="503"/>
      <c r="C1000" s="503"/>
      <c r="D1000" s="503"/>
      <c r="E1000" s="503"/>
      <c r="F1000" s="503"/>
      <c r="G1000" s="503"/>
      <c r="H1000" s="503"/>
      <c r="I1000" s="503"/>
      <c r="J1000" s="503"/>
      <c r="K1000" s="503"/>
      <c r="L1000" s="503"/>
      <c r="M1000" s="503"/>
      <c r="N1000" s="503"/>
      <c r="O1000" s="503"/>
      <c r="P1000" s="503"/>
      <c r="Q1000" s="503"/>
      <c r="R1000" s="503"/>
      <c r="S1000" s="503"/>
      <c r="T1000" s="503"/>
      <c r="U1000" s="503"/>
      <c r="V1000" s="503"/>
      <c r="W1000" s="503"/>
      <c r="X1000" s="503"/>
      <c r="Y1000" s="503"/>
      <c r="Z1000" s="503"/>
    </row>
  </sheetData>
  <mergeCells count="1">
    <mergeCell ref="A2:J2"/>
  </mergeCells>
  <printOptions/>
  <pageMargins bottom="0.7480314960629921" footer="0.0" header="0.0" left="0.7086614173228347" right="0.7086614173228347" top="0.7480314960629921"/>
  <pageSetup orientation="landscape"/>
  <rowBreaks count="1" manualBreakCount="1">
    <brk id="46" man="1"/>
  </rowBreak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2.63"/>
    <col customWidth="1" min="2" max="2" width="9.25"/>
    <col customWidth="1" min="3" max="6" width="9.13"/>
    <col customWidth="1" min="7" max="7" width="10.25"/>
    <col customWidth="1" min="8" max="8" width="11.75"/>
    <col customWidth="1" min="9" max="10" width="9.13"/>
    <col customWidth="1" min="11" max="26" width="8.63"/>
  </cols>
  <sheetData>
    <row r="1" ht="12.75" customHeight="1">
      <c r="A1" s="503"/>
      <c r="B1" s="503"/>
      <c r="C1" s="503"/>
      <c r="D1" s="503"/>
      <c r="E1" s="503"/>
      <c r="F1" s="503"/>
      <c r="G1" s="503"/>
      <c r="H1" s="503"/>
      <c r="I1" s="503"/>
      <c r="J1" s="503"/>
      <c r="K1" s="503"/>
      <c r="L1" s="503"/>
      <c r="M1" s="503"/>
      <c r="N1" s="503"/>
      <c r="O1" s="503"/>
      <c r="P1" s="503"/>
      <c r="Q1" s="503"/>
      <c r="R1" s="503"/>
      <c r="S1" s="503"/>
      <c r="T1" s="503"/>
      <c r="U1" s="503"/>
      <c r="V1" s="503"/>
      <c r="W1" s="503"/>
      <c r="X1" s="503"/>
      <c r="Y1" s="503"/>
      <c r="Z1" s="503"/>
    </row>
    <row r="2" ht="12.75" customHeight="1">
      <c r="A2" s="570" t="s">
        <v>4326</v>
      </c>
      <c r="K2" s="503"/>
      <c r="L2" s="503"/>
      <c r="M2" s="503"/>
      <c r="N2" s="503"/>
      <c r="O2" s="503"/>
      <c r="P2" s="503"/>
      <c r="Q2" s="503"/>
      <c r="R2" s="503"/>
      <c r="S2" s="503"/>
      <c r="T2" s="503"/>
      <c r="U2" s="503"/>
      <c r="V2" s="503"/>
      <c r="W2" s="503"/>
      <c r="X2" s="503"/>
      <c r="Y2" s="503"/>
      <c r="Z2" s="503"/>
    </row>
    <row r="3" ht="12.75" customHeight="1">
      <c r="A3" s="570"/>
      <c r="B3" s="570"/>
      <c r="C3" s="570"/>
      <c r="D3" s="570"/>
      <c r="E3" s="570"/>
      <c r="F3" s="570"/>
      <c r="G3" s="570"/>
      <c r="H3" s="570"/>
      <c r="I3" s="570"/>
      <c r="J3" s="570"/>
      <c r="K3" s="503"/>
      <c r="L3" s="503"/>
      <c r="M3" s="503"/>
      <c r="N3" s="503"/>
      <c r="O3" s="503"/>
      <c r="P3" s="503"/>
      <c r="Q3" s="503"/>
      <c r="R3" s="503"/>
      <c r="S3" s="503"/>
      <c r="T3" s="503"/>
      <c r="U3" s="503"/>
      <c r="V3" s="503"/>
      <c r="W3" s="503"/>
      <c r="X3" s="503"/>
      <c r="Y3" s="503"/>
      <c r="Z3" s="503"/>
    </row>
    <row r="4" ht="12.75" customHeight="1">
      <c r="A4" s="462" t="s">
        <v>4317</v>
      </c>
      <c r="B4" s="503"/>
      <c r="C4" s="503"/>
      <c r="D4" s="503"/>
      <c r="E4" s="503"/>
      <c r="F4" s="503"/>
      <c r="G4" s="503"/>
      <c r="H4" s="503"/>
      <c r="I4" s="503"/>
      <c r="J4" s="503"/>
      <c r="K4" s="503"/>
      <c r="L4" s="503"/>
      <c r="M4" s="503"/>
      <c r="N4" s="503"/>
      <c r="O4" s="503"/>
      <c r="P4" s="503"/>
      <c r="Q4" s="503"/>
      <c r="R4" s="503"/>
      <c r="S4" s="503"/>
      <c r="T4" s="503"/>
      <c r="U4" s="503"/>
      <c r="V4" s="503"/>
      <c r="W4" s="503"/>
      <c r="X4" s="503"/>
      <c r="Y4" s="503"/>
      <c r="Z4" s="503"/>
    </row>
    <row r="5" ht="12.75" customHeight="1">
      <c r="A5" s="503" t="s">
        <v>4318</v>
      </c>
      <c r="B5" s="503"/>
      <c r="C5" s="503"/>
      <c r="D5" s="503"/>
      <c r="E5" s="503"/>
      <c r="F5" s="503"/>
      <c r="G5" s="503"/>
      <c r="H5" s="503"/>
      <c r="I5" s="503"/>
      <c r="J5" s="503"/>
      <c r="K5" s="503"/>
      <c r="L5" s="503"/>
      <c r="M5" s="503"/>
      <c r="N5" s="503"/>
      <c r="O5" s="503"/>
      <c r="P5" s="503"/>
      <c r="Q5" s="503"/>
      <c r="R5" s="503"/>
      <c r="S5" s="503"/>
      <c r="T5" s="503"/>
      <c r="U5" s="503"/>
      <c r="V5" s="503"/>
      <c r="W5" s="503"/>
      <c r="X5" s="503"/>
      <c r="Y5" s="503"/>
      <c r="Z5" s="503"/>
    </row>
    <row r="6" ht="12.75" customHeight="1">
      <c r="A6" s="503" t="s">
        <v>4327</v>
      </c>
      <c r="B6" s="503"/>
      <c r="C6" s="503"/>
      <c r="D6" s="503"/>
      <c r="E6" s="503"/>
      <c r="F6" s="503"/>
      <c r="G6" s="503"/>
      <c r="H6" s="503"/>
      <c r="I6" s="503"/>
      <c r="J6" s="503"/>
      <c r="K6" s="503"/>
      <c r="L6" s="503"/>
      <c r="M6" s="503"/>
      <c r="N6" s="503"/>
      <c r="O6" s="503"/>
      <c r="P6" s="503"/>
      <c r="Q6" s="503"/>
      <c r="R6" s="503"/>
      <c r="S6" s="503"/>
      <c r="T6" s="503"/>
      <c r="U6" s="503"/>
      <c r="V6" s="503"/>
      <c r="W6" s="503"/>
      <c r="X6" s="503"/>
      <c r="Y6" s="503"/>
      <c r="Z6" s="503"/>
    </row>
    <row r="7" ht="12.75" customHeight="1">
      <c r="A7" s="503" t="s">
        <v>4320</v>
      </c>
      <c r="B7" s="503" t="str">
        <f>#REF!</f>
        <v>#REF!</v>
      </c>
      <c r="C7" s="503"/>
      <c r="D7" s="503"/>
      <c r="E7" s="503"/>
      <c r="F7" s="503"/>
      <c r="G7" s="503"/>
      <c r="H7" s="503"/>
      <c r="I7" s="503"/>
      <c r="J7" s="503"/>
      <c r="K7" s="503"/>
      <c r="L7" s="503"/>
      <c r="M7" s="503"/>
      <c r="N7" s="503"/>
      <c r="O7" s="503"/>
      <c r="P7" s="503"/>
      <c r="Q7" s="503"/>
      <c r="R7" s="503"/>
      <c r="S7" s="503"/>
      <c r="T7" s="503"/>
      <c r="U7" s="503"/>
      <c r="V7" s="503"/>
      <c r="W7" s="503"/>
      <c r="X7" s="503"/>
      <c r="Y7" s="503"/>
      <c r="Z7" s="503"/>
    </row>
    <row r="8" ht="12.75" customHeight="1">
      <c r="A8" s="503"/>
      <c r="B8" s="503"/>
      <c r="C8" s="503"/>
      <c r="D8" s="503"/>
      <c r="E8" s="503"/>
      <c r="F8" s="503"/>
      <c r="G8" s="503"/>
      <c r="H8" s="503"/>
      <c r="I8" s="503"/>
      <c r="J8" s="503"/>
      <c r="K8" s="503"/>
      <c r="L8" s="503"/>
      <c r="M8" s="503"/>
      <c r="N8" s="503"/>
      <c r="O8" s="503"/>
      <c r="P8" s="503"/>
      <c r="Q8" s="503"/>
      <c r="R8" s="503"/>
      <c r="S8" s="503"/>
      <c r="T8" s="503"/>
      <c r="U8" s="503"/>
      <c r="V8" s="503"/>
      <c r="W8" s="503"/>
      <c r="X8" s="503"/>
      <c r="Y8" s="503"/>
      <c r="Z8" s="503"/>
    </row>
    <row r="9" ht="12.75" customHeight="1">
      <c r="A9" s="503"/>
      <c r="B9" s="503"/>
      <c r="C9" s="503"/>
      <c r="D9" s="503"/>
      <c r="E9" s="503"/>
      <c r="F9" s="503"/>
      <c r="G9" s="503"/>
      <c r="H9" s="503"/>
      <c r="I9" s="503"/>
      <c r="J9" s="503"/>
      <c r="K9" s="503"/>
      <c r="L9" s="503"/>
      <c r="M9" s="503"/>
      <c r="N9" s="503"/>
      <c r="O9" s="503"/>
      <c r="P9" s="503"/>
      <c r="Q9" s="503"/>
      <c r="R9" s="503"/>
      <c r="S9" s="503"/>
      <c r="T9" s="503"/>
      <c r="U9" s="503"/>
      <c r="V9" s="503"/>
      <c r="W9" s="503"/>
      <c r="X9" s="503"/>
      <c r="Y9" s="503"/>
      <c r="Z9" s="503"/>
    </row>
    <row r="10" ht="12.75" customHeight="1">
      <c r="A10" s="503"/>
      <c r="B10" s="503"/>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503"/>
    </row>
    <row r="11" ht="12.75" customHeight="1">
      <c r="A11" s="503"/>
      <c r="B11" s="5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row>
    <row r="12" ht="12.75" customHeight="1">
      <c r="A12" s="503"/>
      <c r="B12" s="503"/>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03"/>
    </row>
    <row r="13" ht="12.75" customHeight="1">
      <c r="A13" s="503"/>
      <c r="B13" s="503"/>
      <c r="C13" s="503"/>
      <c r="D13" s="503"/>
      <c r="E13" s="503"/>
      <c r="F13" s="503"/>
      <c r="G13" s="503"/>
      <c r="H13" s="503"/>
      <c r="I13" s="503"/>
      <c r="J13" s="503"/>
      <c r="K13" s="503"/>
      <c r="L13" s="503"/>
      <c r="M13" s="503"/>
      <c r="N13" s="503"/>
      <c r="O13" s="503"/>
      <c r="P13" s="503"/>
      <c r="Q13" s="503"/>
      <c r="R13" s="503"/>
      <c r="S13" s="503"/>
      <c r="T13" s="503"/>
      <c r="U13" s="503"/>
      <c r="V13" s="503"/>
      <c r="W13" s="503"/>
      <c r="X13" s="503"/>
      <c r="Y13" s="503"/>
      <c r="Z13" s="503"/>
    </row>
    <row r="14" ht="12.75" customHeight="1">
      <c r="A14" s="503"/>
      <c r="B14" s="503"/>
      <c r="C14" s="503"/>
      <c r="D14" s="503"/>
      <c r="E14" s="503"/>
      <c r="F14" s="503"/>
      <c r="G14" s="503"/>
      <c r="H14" s="503"/>
      <c r="I14" s="503"/>
      <c r="J14" s="503"/>
      <c r="K14" s="503"/>
      <c r="L14" s="503"/>
      <c r="M14" s="503"/>
      <c r="N14" s="503"/>
      <c r="O14" s="503"/>
      <c r="P14" s="503"/>
      <c r="Q14" s="503"/>
      <c r="R14" s="503"/>
      <c r="S14" s="503"/>
      <c r="T14" s="503"/>
      <c r="U14" s="503"/>
      <c r="V14" s="503"/>
      <c r="W14" s="503"/>
      <c r="X14" s="503"/>
      <c r="Y14" s="503"/>
      <c r="Z14" s="503"/>
    </row>
    <row r="15" ht="12.75" customHeight="1">
      <c r="A15" s="503"/>
      <c r="B15" s="503"/>
      <c r="C15" s="503"/>
      <c r="D15" s="503"/>
      <c r="E15" s="503"/>
      <c r="F15" s="503"/>
      <c r="G15" s="503"/>
      <c r="H15" s="503"/>
      <c r="I15" s="503"/>
      <c r="J15" s="503"/>
      <c r="K15" s="503"/>
      <c r="L15" s="503"/>
      <c r="M15" s="503"/>
      <c r="N15" s="503"/>
      <c r="O15" s="503"/>
      <c r="P15" s="503"/>
      <c r="Q15" s="503"/>
      <c r="R15" s="503"/>
      <c r="S15" s="503"/>
      <c r="T15" s="503"/>
      <c r="U15" s="503"/>
      <c r="V15" s="503"/>
      <c r="W15" s="503"/>
      <c r="X15" s="503"/>
      <c r="Y15" s="503"/>
      <c r="Z15" s="503"/>
    </row>
    <row r="16" ht="12.75" customHeight="1">
      <c r="A16" s="503"/>
      <c r="B16" s="503"/>
      <c r="C16" s="503"/>
      <c r="D16" s="503"/>
      <c r="E16" s="503"/>
      <c r="F16" s="503"/>
      <c r="G16" s="503"/>
      <c r="H16" s="503"/>
      <c r="I16" s="503"/>
      <c r="J16" s="503"/>
      <c r="K16" s="503"/>
      <c r="L16" s="503"/>
      <c r="M16" s="503"/>
      <c r="N16" s="503"/>
      <c r="O16" s="503"/>
      <c r="P16" s="503"/>
      <c r="Q16" s="503"/>
      <c r="R16" s="503"/>
      <c r="S16" s="503"/>
      <c r="T16" s="503"/>
      <c r="U16" s="503"/>
      <c r="V16" s="503"/>
      <c r="W16" s="503"/>
      <c r="X16" s="503"/>
      <c r="Y16" s="503"/>
      <c r="Z16" s="503"/>
    </row>
    <row r="17" ht="12.75" customHeight="1">
      <c r="A17" s="503"/>
      <c r="B17" s="503"/>
      <c r="C17" s="503"/>
      <c r="D17" s="503"/>
      <c r="E17" s="503"/>
      <c r="F17" s="503"/>
      <c r="G17" s="503"/>
      <c r="H17" s="503"/>
      <c r="I17" s="503"/>
      <c r="J17" s="503"/>
      <c r="K17" s="503"/>
      <c r="L17" s="503"/>
      <c r="M17" s="503"/>
      <c r="N17" s="503"/>
      <c r="O17" s="503"/>
      <c r="P17" s="503"/>
      <c r="Q17" s="503"/>
      <c r="R17" s="503"/>
      <c r="S17" s="503"/>
      <c r="T17" s="503"/>
      <c r="U17" s="503"/>
      <c r="V17" s="503"/>
      <c r="W17" s="503"/>
      <c r="X17" s="503"/>
      <c r="Y17" s="503"/>
      <c r="Z17" s="503"/>
    </row>
    <row r="18" ht="12.75" customHeight="1">
      <c r="A18" s="503"/>
      <c r="B18" s="503"/>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503"/>
    </row>
    <row r="19" ht="12.75" customHeight="1">
      <c r="A19" s="503"/>
      <c r="B19" s="503"/>
      <c r="C19" s="503"/>
      <c r="D19" s="503"/>
      <c r="E19" s="503"/>
      <c r="F19" s="503"/>
      <c r="G19" s="503"/>
      <c r="H19" s="503"/>
      <c r="I19" s="503"/>
      <c r="J19" s="503"/>
      <c r="K19" s="503"/>
      <c r="L19" s="503"/>
      <c r="M19" s="503"/>
      <c r="N19" s="503"/>
      <c r="O19" s="503"/>
      <c r="P19" s="503"/>
      <c r="Q19" s="503"/>
      <c r="R19" s="503"/>
      <c r="S19" s="503"/>
      <c r="T19" s="503"/>
      <c r="U19" s="503"/>
      <c r="V19" s="503"/>
      <c r="W19" s="503"/>
      <c r="X19" s="503"/>
      <c r="Y19" s="503"/>
      <c r="Z19" s="503"/>
    </row>
    <row r="20" ht="12.75" customHeight="1">
      <c r="A20" s="503"/>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row>
    <row r="21" ht="12.75" customHeight="1">
      <c r="A21" s="503"/>
      <c r="B21" s="503"/>
      <c r="C21" s="503"/>
      <c r="D21" s="503"/>
      <c r="E21" s="503"/>
      <c r="F21" s="503"/>
      <c r="G21" s="503"/>
      <c r="H21" s="503"/>
      <c r="I21" s="503"/>
      <c r="J21" s="503"/>
      <c r="K21" s="503"/>
      <c r="L21" s="503"/>
      <c r="M21" s="503"/>
      <c r="N21" s="503"/>
      <c r="O21" s="503"/>
      <c r="P21" s="503"/>
      <c r="Q21" s="503"/>
      <c r="R21" s="503"/>
      <c r="S21" s="503"/>
      <c r="T21" s="503"/>
      <c r="U21" s="503"/>
      <c r="V21" s="503"/>
      <c r="W21" s="503"/>
      <c r="X21" s="503"/>
      <c r="Y21" s="503"/>
      <c r="Z21" s="503"/>
    </row>
    <row r="22" ht="12.75" customHeight="1">
      <c r="A22" s="503"/>
      <c r="B22" s="503"/>
      <c r="C22" s="503"/>
      <c r="D22" s="503"/>
      <c r="E22" s="503"/>
      <c r="F22" s="503"/>
      <c r="G22" s="503"/>
      <c r="H22" s="503"/>
      <c r="I22" s="503"/>
      <c r="J22" s="503"/>
      <c r="K22" s="503"/>
      <c r="L22" s="503"/>
      <c r="M22" s="503"/>
      <c r="N22" s="503"/>
      <c r="O22" s="503"/>
      <c r="P22" s="503"/>
      <c r="Q22" s="503"/>
      <c r="R22" s="503"/>
      <c r="S22" s="503"/>
      <c r="T22" s="503"/>
      <c r="U22" s="503"/>
      <c r="V22" s="503"/>
      <c r="W22" s="503"/>
      <c r="X22" s="503"/>
      <c r="Y22" s="503"/>
      <c r="Z22" s="503"/>
    </row>
    <row r="23" ht="12.75" customHeight="1">
      <c r="A23" s="503"/>
      <c r="B23" s="503"/>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row>
    <row r="24" ht="12.75" customHeight="1">
      <c r="A24" s="503"/>
      <c r="B24" s="503"/>
      <c r="C24" s="503"/>
      <c r="D24" s="503"/>
      <c r="E24" s="503"/>
      <c r="F24" s="503"/>
      <c r="G24" s="503"/>
      <c r="H24" s="503"/>
      <c r="I24" s="503"/>
      <c r="J24" s="503"/>
      <c r="K24" s="503"/>
      <c r="L24" s="503"/>
      <c r="M24" s="503"/>
      <c r="N24" s="503"/>
      <c r="O24" s="503"/>
      <c r="P24" s="503"/>
      <c r="Q24" s="503"/>
      <c r="R24" s="503"/>
      <c r="S24" s="503"/>
      <c r="T24" s="503"/>
      <c r="U24" s="503"/>
      <c r="V24" s="503"/>
      <c r="W24" s="503"/>
      <c r="X24" s="503"/>
      <c r="Y24" s="503"/>
      <c r="Z24" s="503"/>
    </row>
    <row r="25" ht="12.75" customHeight="1">
      <c r="A25" s="503"/>
      <c r="B25" s="503"/>
      <c r="C25" s="503"/>
      <c r="D25" s="503"/>
      <c r="E25" s="503"/>
      <c r="F25" s="503"/>
      <c r="G25" s="503"/>
      <c r="H25" s="503"/>
      <c r="I25" s="503"/>
      <c r="J25" s="503"/>
      <c r="K25" s="503"/>
      <c r="L25" s="503"/>
      <c r="M25" s="503"/>
      <c r="N25" s="503"/>
      <c r="O25" s="503"/>
      <c r="P25" s="503"/>
      <c r="Q25" s="503"/>
      <c r="R25" s="503"/>
      <c r="S25" s="503"/>
      <c r="T25" s="503"/>
      <c r="U25" s="503"/>
      <c r="V25" s="503"/>
      <c r="W25" s="503"/>
      <c r="X25" s="503"/>
      <c r="Y25" s="503"/>
      <c r="Z25" s="503"/>
    </row>
    <row r="26" ht="12.75" customHeight="1">
      <c r="A26" s="503"/>
      <c r="B26" s="503"/>
      <c r="C26" s="503"/>
      <c r="D26" s="503"/>
      <c r="E26" s="503"/>
      <c r="F26" s="503"/>
      <c r="G26" s="503"/>
      <c r="H26" s="503"/>
      <c r="I26" s="503"/>
      <c r="J26" s="503"/>
      <c r="K26" s="503"/>
      <c r="L26" s="503"/>
      <c r="M26" s="503"/>
      <c r="N26" s="503"/>
      <c r="O26" s="503"/>
      <c r="P26" s="503"/>
      <c r="Q26" s="503"/>
      <c r="R26" s="503"/>
      <c r="S26" s="503"/>
      <c r="T26" s="503"/>
      <c r="U26" s="503"/>
      <c r="V26" s="503"/>
      <c r="W26" s="503"/>
      <c r="X26" s="503"/>
      <c r="Y26" s="503"/>
      <c r="Z26" s="503"/>
    </row>
    <row r="27" ht="12.75" customHeight="1">
      <c r="A27" s="503"/>
      <c r="B27" s="503"/>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row>
    <row r="28" ht="12.75"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row>
    <row r="29" ht="12.75"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row>
    <row r="30" ht="12.75"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c r="Y30" s="503"/>
      <c r="Z30" s="503"/>
    </row>
    <row r="31" ht="12.75"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row>
    <row r="32" ht="12.75"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row>
    <row r="33" ht="12.75" customHeight="1">
      <c r="A33" s="503"/>
      <c r="B33" s="503"/>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row>
    <row r="34" ht="12.75" customHeight="1">
      <c r="A34" s="503"/>
      <c r="B34" s="503"/>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3"/>
    </row>
    <row r="35" ht="12.75" customHeight="1">
      <c r="A35" s="503"/>
      <c r="B35" s="503"/>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row>
    <row r="36" ht="12.75" customHeight="1">
      <c r="A36" s="503"/>
      <c r="B36" s="503"/>
      <c r="C36" s="503"/>
      <c r="D36" s="503"/>
      <c r="E36" s="503"/>
      <c r="F36" s="503"/>
      <c r="G36" s="503"/>
      <c r="H36" s="503"/>
      <c r="I36" s="503"/>
      <c r="J36" s="503"/>
      <c r="K36" s="503"/>
      <c r="L36" s="503"/>
      <c r="M36" s="503"/>
      <c r="N36" s="503"/>
      <c r="O36" s="503"/>
      <c r="P36" s="503"/>
      <c r="Q36" s="503"/>
      <c r="R36" s="503"/>
      <c r="S36" s="503"/>
      <c r="T36" s="503"/>
      <c r="U36" s="503"/>
      <c r="V36" s="503"/>
      <c r="W36" s="503"/>
      <c r="X36" s="503"/>
      <c r="Y36" s="503"/>
      <c r="Z36" s="503"/>
    </row>
    <row r="37" ht="12.75" customHeight="1">
      <c r="A37" s="503"/>
      <c r="B37" s="503"/>
      <c r="C37" s="503"/>
      <c r="D37" s="503"/>
      <c r="E37" s="503"/>
      <c r="F37" s="503"/>
      <c r="G37" s="503"/>
      <c r="H37" s="503"/>
      <c r="I37" s="503"/>
      <c r="J37" s="503"/>
      <c r="K37" s="503"/>
      <c r="L37" s="503"/>
      <c r="M37" s="503"/>
      <c r="N37" s="503"/>
      <c r="O37" s="503"/>
      <c r="P37" s="503"/>
      <c r="Q37" s="503"/>
      <c r="R37" s="503"/>
      <c r="S37" s="503"/>
      <c r="T37" s="503"/>
      <c r="U37" s="503"/>
      <c r="V37" s="503"/>
      <c r="W37" s="503"/>
      <c r="X37" s="503"/>
      <c r="Y37" s="503"/>
      <c r="Z37" s="503"/>
    </row>
    <row r="38" ht="12.75" customHeight="1">
      <c r="A38" s="503"/>
      <c r="B38" s="503"/>
      <c r="C38" s="503"/>
      <c r="D38" s="503"/>
      <c r="E38" s="503"/>
      <c r="F38" s="503"/>
      <c r="G38" s="503"/>
      <c r="H38" s="503"/>
      <c r="I38" s="503"/>
      <c r="J38" s="503"/>
      <c r="K38" s="503"/>
      <c r="L38" s="503"/>
      <c r="M38" s="503"/>
      <c r="N38" s="503"/>
      <c r="O38" s="503"/>
      <c r="P38" s="503"/>
      <c r="Q38" s="503"/>
      <c r="R38" s="503"/>
      <c r="S38" s="503"/>
      <c r="T38" s="503"/>
      <c r="U38" s="503"/>
      <c r="V38" s="503"/>
      <c r="W38" s="503"/>
      <c r="X38" s="503"/>
      <c r="Y38" s="503"/>
      <c r="Z38" s="503"/>
    </row>
    <row r="39" ht="12.75" customHeight="1">
      <c r="A39" s="503"/>
      <c r="B39" s="503"/>
      <c r="C39" s="503"/>
      <c r="D39" s="503"/>
      <c r="E39" s="503"/>
      <c r="F39" s="503"/>
      <c r="G39" s="503"/>
      <c r="H39" s="503"/>
      <c r="I39" s="503"/>
      <c r="J39" s="503"/>
      <c r="K39" s="503"/>
      <c r="L39" s="503"/>
      <c r="M39" s="503"/>
      <c r="N39" s="503"/>
      <c r="O39" s="503"/>
      <c r="P39" s="503"/>
      <c r="Q39" s="503"/>
      <c r="R39" s="503"/>
      <c r="S39" s="503"/>
      <c r="T39" s="503"/>
      <c r="U39" s="503"/>
      <c r="V39" s="503"/>
      <c r="W39" s="503"/>
      <c r="X39" s="503"/>
      <c r="Y39" s="503"/>
      <c r="Z39" s="503"/>
    </row>
    <row r="40" ht="12.75" customHeight="1">
      <c r="A40" s="503"/>
      <c r="B40" s="503"/>
      <c r="C40" s="503"/>
      <c r="D40" s="503"/>
      <c r="E40" s="503"/>
      <c r="F40" s="503"/>
      <c r="G40" s="503"/>
      <c r="H40" s="503"/>
      <c r="I40" s="503"/>
      <c r="J40" s="503"/>
      <c r="K40" s="503"/>
      <c r="L40" s="503"/>
      <c r="M40" s="503"/>
      <c r="N40" s="503"/>
      <c r="O40" s="503"/>
      <c r="P40" s="503"/>
      <c r="Q40" s="503"/>
      <c r="R40" s="503"/>
      <c r="S40" s="503"/>
      <c r="T40" s="503"/>
      <c r="U40" s="503"/>
      <c r="V40" s="503"/>
      <c r="W40" s="503"/>
      <c r="X40" s="503"/>
      <c r="Y40" s="503"/>
      <c r="Z40" s="503"/>
    </row>
    <row r="41" ht="12.75" customHeight="1">
      <c r="A41" s="503"/>
      <c r="B41" s="503"/>
      <c r="C41" s="503"/>
      <c r="D41" s="503"/>
      <c r="E41" s="503"/>
      <c r="F41" s="503"/>
      <c r="G41" s="503"/>
      <c r="H41" s="503"/>
      <c r="I41" s="503"/>
      <c r="J41" s="503"/>
      <c r="K41" s="503"/>
      <c r="L41" s="503"/>
      <c r="M41" s="503"/>
      <c r="N41" s="503"/>
      <c r="O41" s="503"/>
      <c r="P41" s="503"/>
      <c r="Q41" s="503"/>
      <c r="R41" s="503"/>
      <c r="S41" s="503"/>
      <c r="T41" s="503"/>
      <c r="U41" s="503"/>
      <c r="V41" s="503"/>
      <c r="W41" s="503"/>
      <c r="X41" s="503"/>
      <c r="Y41" s="503"/>
      <c r="Z41" s="503"/>
    </row>
    <row r="42" ht="12.75" customHeight="1">
      <c r="A42" s="503"/>
      <c r="B42" s="503"/>
      <c r="C42" s="503"/>
      <c r="D42" s="503"/>
      <c r="E42" s="503"/>
      <c r="F42" s="503"/>
      <c r="G42" s="503"/>
      <c r="H42" s="503"/>
      <c r="I42" s="503"/>
      <c r="J42" s="503"/>
      <c r="K42" s="503"/>
      <c r="L42" s="503"/>
      <c r="M42" s="503"/>
      <c r="N42" s="503"/>
      <c r="O42" s="503"/>
      <c r="P42" s="503"/>
      <c r="Q42" s="503"/>
      <c r="R42" s="503"/>
      <c r="S42" s="503"/>
      <c r="T42" s="503"/>
      <c r="U42" s="503"/>
      <c r="V42" s="503"/>
      <c r="W42" s="503"/>
      <c r="X42" s="503"/>
      <c r="Y42" s="503"/>
      <c r="Z42" s="503"/>
    </row>
    <row r="43" ht="12.75" customHeight="1">
      <c r="A43" s="503"/>
      <c r="B43" s="503"/>
      <c r="C43" s="503"/>
      <c r="D43" s="503"/>
      <c r="E43" s="503"/>
      <c r="F43" s="503"/>
      <c r="G43" s="503"/>
      <c r="H43" s="503"/>
      <c r="I43" s="503"/>
      <c r="J43" s="503"/>
      <c r="K43" s="503"/>
      <c r="L43" s="503"/>
      <c r="M43" s="503"/>
      <c r="N43" s="503"/>
      <c r="O43" s="503"/>
      <c r="P43" s="503"/>
      <c r="Q43" s="503"/>
      <c r="R43" s="503"/>
      <c r="S43" s="503"/>
      <c r="T43" s="503"/>
      <c r="U43" s="503"/>
      <c r="V43" s="503"/>
      <c r="W43" s="503"/>
      <c r="X43" s="503"/>
      <c r="Y43" s="503"/>
      <c r="Z43" s="503"/>
    </row>
    <row r="44" ht="12.75" customHeight="1">
      <c r="A44" s="503"/>
      <c r="B44" s="503"/>
      <c r="C44" s="503"/>
      <c r="D44" s="503"/>
      <c r="E44" s="503"/>
      <c r="F44" s="503"/>
      <c r="G44" s="503"/>
      <c r="H44" s="503"/>
      <c r="I44" s="503"/>
      <c r="J44" s="503"/>
      <c r="K44" s="503"/>
      <c r="L44" s="503"/>
      <c r="M44" s="503"/>
      <c r="N44" s="503"/>
      <c r="O44" s="503"/>
      <c r="P44" s="503"/>
      <c r="Q44" s="503"/>
      <c r="R44" s="503"/>
      <c r="S44" s="503"/>
      <c r="T44" s="503"/>
      <c r="U44" s="503"/>
      <c r="V44" s="503"/>
      <c r="W44" s="503"/>
      <c r="X44" s="503"/>
      <c r="Y44" s="503"/>
      <c r="Z44" s="503"/>
    </row>
    <row r="45" ht="12.75" customHeight="1">
      <c r="A45" s="503"/>
      <c r="B45" s="503"/>
      <c r="C45" s="503"/>
      <c r="D45" s="503"/>
      <c r="E45" s="503"/>
      <c r="F45" s="503"/>
      <c r="G45" s="503"/>
      <c r="H45" s="503"/>
      <c r="I45" s="503"/>
      <c r="J45" s="503"/>
      <c r="K45" s="503"/>
      <c r="L45" s="503"/>
      <c r="M45" s="503"/>
      <c r="N45" s="503"/>
      <c r="O45" s="503"/>
      <c r="P45" s="503"/>
      <c r="Q45" s="503"/>
      <c r="R45" s="503"/>
      <c r="S45" s="503"/>
      <c r="T45" s="503"/>
      <c r="U45" s="503"/>
      <c r="V45" s="503"/>
      <c r="W45" s="503"/>
      <c r="X45" s="503"/>
      <c r="Y45" s="503"/>
      <c r="Z45" s="503"/>
    </row>
    <row r="46" ht="12.75" customHeight="1">
      <c r="A46" s="503"/>
      <c r="B46" s="503"/>
      <c r="C46" s="503"/>
      <c r="D46" s="503"/>
      <c r="E46" s="503"/>
      <c r="F46" s="503"/>
      <c r="G46" s="503"/>
      <c r="H46" s="503"/>
      <c r="I46" s="503"/>
      <c r="J46" s="503"/>
      <c r="K46" s="503"/>
      <c r="L46" s="503"/>
      <c r="M46" s="503"/>
      <c r="N46" s="503"/>
      <c r="O46" s="503"/>
      <c r="P46" s="503"/>
      <c r="Q46" s="503"/>
      <c r="R46" s="503"/>
      <c r="S46" s="503"/>
      <c r="T46" s="503"/>
      <c r="U46" s="503"/>
      <c r="V46" s="503"/>
      <c r="W46" s="503"/>
      <c r="X46" s="503"/>
      <c r="Y46" s="503"/>
      <c r="Z46" s="503"/>
    </row>
    <row r="47" ht="12.75" customHeight="1">
      <c r="A47" s="503"/>
      <c r="B47" s="503"/>
      <c r="C47" s="503"/>
      <c r="D47" s="503"/>
      <c r="E47" s="503"/>
      <c r="F47" s="503"/>
      <c r="G47" s="503"/>
      <c r="H47" s="503"/>
      <c r="I47" s="503"/>
      <c r="J47" s="503"/>
      <c r="K47" s="503"/>
      <c r="L47" s="503"/>
      <c r="M47" s="503"/>
      <c r="N47" s="503"/>
      <c r="O47" s="503"/>
      <c r="P47" s="503"/>
      <c r="Q47" s="503"/>
      <c r="R47" s="503"/>
      <c r="S47" s="503"/>
      <c r="T47" s="503"/>
      <c r="U47" s="503"/>
      <c r="V47" s="503"/>
      <c r="W47" s="503"/>
      <c r="X47" s="503"/>
      <c r="Y47" s="503"/>
      <c r="Z47" s="503"/>
    </row>
    <row r="48" ht="12.75" customHeight="1">
      <c r="A48" s="503"/>
      <c r="B48" s="503"/>
      <c r="C48" s="503"/>
      <c r="D48" s="503"/>
      <c r="E48" s="503"/>
      <c r="F48" s="503"/>
      <c r="G48" s="503"/>
      <c r="H48" s="503"/>
      <c r="I48" s="503"/>
      <c r="J48" s="503"/>
      <c r="K48" s="503"/>
      <c r="L48" s="503"/>
      <c r="M48" s="503"/>
      <c r="N48" s="503"/>
      <c r="O48" s="503"/>
      <c r="P48" s="503"/>
      <c r="Q48" s="503"/>
      <c r="R48" s="503"/>
      <c r="S48" s="503"/>
      <c r="T48" s="503"/>
      <c r="U48" s="503"/>
      <c r="V48" s="503"/>
      <c r="W48" s="503"/>
      <c r="X48" s="503"/>
      <c r="Y48" s="503"/>
      <c r="Z48" s="503"/>
    </row>
    <row r="49" ht="12.75" customHeight="1">
      <c r="A49" s="503"/>
      <c r="B49" s="503"/>
      <c r="C49" s="503"/>
      <c r="D49" s="503"/>
      <c r="E49" s="503"/>
      <c r="F49" s="503"/>
      <c r="G49" s="503"/>
      <c r="H49" s="503"/>
      <c r="I49" s="503"/>
      <c r="J49" s="503"/>
      <c r="K49" s="503"/>
      <c r="L49" s="503"/>
      <c r="M49" s="503"/>
      <c r="N49" s="503"/>
      <c r="O49" s="503"/>
      <c r="P49" s="503"/>
      <c r="Q49" s="503"/>
      <c r="R49" s="503"/>
      <c r="S49" s="503"/>
      <c r="T49" s="503"/>
      <c r="U49" s="503"/>
      <c r="V49" s="503"/>
      <c r="W49" s="503"/>
      <c r="X49" s="503"/>
      <c r="Y49" s="503"/>
      <c r="Z49" s="503"/>
    </row>
    <row r="50" ht="12.75" customHeight="1">
      <c r="A50" s="622"/>
      <c r="B50" s="622"/>
      <c r="C50" s="622"/>
      <c r="D50" s="622"/>
      <c r="E50" s="622"/>
      <c r="F50" s="622"/>
      <c r="G50" s="623" t="s">
        <v>4321</v>
      </c>
      <c r="H50" s="623" t="s">
        <v>4302</v>
      </c>
      <c r="I50" s="503"/>
      <c r="J50" s="503"/>
      <c r="K50" s="503"/>
      <c r="L50" s="503"/>
      <c r="M50" s="503"/>
      <c r="N50" s="503"/>
      <c r="O50" s="503"/>
      <c r="P50" s="503"/>
      <c r="Q50" s="503"/>
      <c r="R50" s="503"/>
      <c r="S50" s="503"/>
      <c r="T50" s="503"/>
      <c r="U50" s="503"/>
      <c r="V50" s="503"/>
      <c r="W50" s="503"/>
      <c r="X50" s="503"/>
      <c r="Y50" s="503"/>
      <c r="Z50" s="503"/>
    </row>
    <row r="51" ht="12.75" customHeight="1">
      <c r="A51" s="624" t="s">
        <v>4303</v>
      </c>
      <c r="B51" s="625"/>
      <c r="C51" s="625"/>
      <c r="D51" s="624" t="s">
        <v>4304</v>
      </c>
      <c r="E51" s="625"/>
      <c r="F51" s="626"/>
      <c r="G51" s="627"/>
      <c r="H51" s="628" t="str">
        <f t="shared" ref="H51:H58" si="1">G51/$B$7</f>
        <v>#REF!</v>
      </c>
      <c r="I51" s="503"/>
      <c r="J51" s="503"/>
      <c r="K51" s="503"/>
      <c r="L51" s="503"/>
      <c r="M51" s="503"/>
      <c r="N51" s="503"/>
      <c r="O51" s="503"/>
      <c r="P51" s="503"/>
      <c r="Q51" s="503"/>
      <c r="R51" s="503"/>
      <c r="S51" s="503"/>
      <c r="T51" s="503"/>
      <c r="U51" s="503"/>
      <c r="V51" s="503"/>
      <c r="W51" s="503"/>
      <c r="X51" s="503"/>
      <c r="Y51" s="503"/>
      <c r="Z51" s="503"/>
    </row>
    <row r="52" ht="12.75" customHeight="1">
      <c r="A52" s="629" t="s">
        <v>4303</v>
      </c>
      <c r="B52" s="630"/>
      <c r="C52" s="630"/>
      <c r="D52" s="629" t="s">
        <v>4305</v>
      </c>
      <c r="E52" s="630"/>
      <c r="F52" s="631"/>
      <c r="G52" s="632"/>
      <c r="H52" s="633" t="str">
        <f t="shared" si="1"/>
        <v>#REF!</v>
      </c>
      <c r="I52" s="503"/>
      <c r="J52" s="503"/>
      <c r="K52" s="503"/>
      <c r="L52" s="503"/>
      <c r="M52" s="503"/>
      <c r="N52" s="503"/>
      <c r="O52" s="503"/>
      <c r="P52" s="503"/>
      <c r="Q52" s="503"/>
      <c r="R52" s="503"/>
      <c r="S52" s="503"/>
      <c r="T52" s="503"/>
      <c r="U52" s="503"/>
      <c r="V52" s="503"/>
      <c r="W52" s="503"/>
      <c r="X52" s="503"/>
      <c r="Y52" s="503"/>
      <c r="Z52" s="503"/>
    </row>
    <row r="53" ht="12.75" customHeight="1">
      <c r="A53" s="629" t="s">
        <v>4306</v>
      </c>
      <c r="B53" s="630"/>
      <c r="C53" s="630"/>
      <c r="D53" s="629" t="s">
        <v>4304</v>
      </c>
      <c r="E53" s="630"/>
      <c r="F53" s="631"/>
      <c r="G53" s="632"/>
      <c r="H53" s="633" t="str">
        <f t="shared" si="1"/>
        <v>#REF!</v>
      </c>
      <c r="I53" s="503"/>
      <c r="J53" s="503"/>
      <c r="K53" s="503"/>
      <c r="L53" s="503"/>
      <c r="M53" s="503"/>
      <c r="N53" s="503"/>
      <c r="O53" s="503"/>
      <c r="P53" s="503"/>
      <c r="Q53" s="503"/>
      <c r="R53" s="503"/>
      <c r="S53" s="503"/>
      <c r="T53" s="503"/>
      <c r="U53" s="503"/>
      <c r="V53" s="503"/>
      <c r="W53" s="503"/>
      <c r="X53" s="503"/>
      <c r="Y53" s="503"/>
      <c r="Z53" s="503"/>
    </row>
    <row r="54" ht="12.75" customHeight="1">
      <c r="A54" s="629" t="s">
        <v>4306</v>
      </c>
      <c r="B54" s="630"/>
      <c r="C54" s="630"/>
      <c r="D54" s="629" t="s">
        <v>4305</v>
      </c>
      <c r="E54" s="630"/>
      <c r="F54" s="631"/>
      <c r="G54" s="632"/>
      <c r="H54" s="633" t="str">
        <f t="shared" si="1"/>
        <v>#REF!</v>
      </c>
      <c r="I54" s="503"/>
      <c r="J54" s="503"/>
      <c r="K54" s="503"/>
      <c r="L54" s="503"/>
      <c r="M54" s="503"/>
      <c r="N54" s="503"/>
      <c r="O54" s="503"/>
      <c r="P54" s="503"/>
      <c r="Q54" s="503"/>
      <c r="R54" s="503"/>
      <c r="S54" s="503"/>
      <c r="T54" s="503"/>
      <c r="U54" s="503"/>
      <c r="V54" s="503"/>
      <c r="W54" s="503"/>
      <c r="X54" s="503"/>
      <c r="Y54" s="503"/>
      <c r="Z54" s="503"/>
    </row>
    <row r="55" ht="12.75" customHeight="1">
      <c r="A55" s="629" t="s">
        <v>1251</v>
      </c>
      <c r="B55" s="630"/>
      <c r="C55" s="630"/>
      <c r="D55" s="629" t="s">
        <v>4307</v>
      </c>
      <c r="E55" s="630"/>
      <c r="F55" s="631"/>
      <c r="G55" s="632"/>
      <c r="H55" s="633" t="str">
        <f t="shared" si="1"/>
        <v>#REF!</v>
      </c>
      <c r="I55" s="503"/>
      <c r="J55" s="503"/>
      <c r="K55" s="503"/>
      <c r="L55" s="503"/>
      <c r="M55" s="503"/>
      <c r="N55" s="503"/>
      <c r="O55" s="503"/>
      <c r="P55" s="503"/>
      <c r="Q55" s="503"/>
      <c r="R55" s="503"/>
      <c r="S55" s="503"/>
      <c r="T55" s="503"/>
      <c r="U55" s="503"/>
      <c r="V55" s="503"/>
      <c r="W55" s="503"/>
      <c r="X55" s="503"/>
      <c r="Y55" s="503"/>
      <c r="Z55" s="503"/>
    </row>
    <row r="56" ht="12.75" customHeight="1">
      <c r="A56" s="629" t="s">
        <v>4308</v>
      </c>
      <c r="B56" s="630"/>
      <c r="C56" s="630"/>
      <c r="D56" s="629" t="s">
        <v>4304</v>
      </c>
      <c r="E56" s="630"/>
      <c r="F56" s="631"/>
      <c r="G56" s="632">
        <v>3053.0</v>
      </c>
      <c r="H56" s="633" t="str">
        <f t="shared" si="1"/>
        <v>#REF!</v>
      </c>
      <c r="I56" s="503"/>
      <c r="J56" s="503"/>
      <c r="K56" s="503"/>
      <c r="L56" s="503"/>
      <c r="M56" s="503"/>
      <c r="N56" s="503"/>
      <c r="O56" s="503"/>
      <c r="P56" s="503"/>
      <c r="Q56" s="503"/>
      <c r="R56" s="503"/>
      <c r="S56" s="503"/>
      <c r="T56" s="503"/>
      <c r="U56" s="503"/>
      <c r="V56" s="503"/>
      <c r="W56" s="503"/>
      <c r="X56" s="503"/>
      <c r="Y56" s="503"/>
      <c r="Z56" s="503"/>
    </row>
    <row r="57" ht="12.75" customHeight="1">
      <c r="A57" s="629" t="s">
        <v>4308</v>
      </c>
      <c r="B57" s="630"/>
      <c r="C57" s="630"/>
      <c r="D57" s="629" t="s">
        <v>4305</v>
      </c>
      <c r="E57" s="630"/>
      <c r="F57" s="631"/>
      <c r="G57" s="632"/>
      <c r="H57" s="633" t="str">
        <f t="shared" si="1"/>
        <v>#REF!</v>
      </c>
      <c r="I57" s="503"/>
      <c r="J57" s="503"/>
      <c r="K57" s="503"/>
      <c r="L57" s="503"/>
      <c r="M57" s="503"/>
      <c r="N57" s="503"/>
      <c r="O57" s="503"/>
      <c r="P57" s="503"/>
      <c r="Q57" s="503"/>
      <c r="R57" s="503"/>
      <c r="S57" s="503"/>
      <c r="T57" s="503"/>
      <c r="U57" s="503"/>
      <c r="V57" s="503"/>
      <c r="W57" s="503"/>
      <c r="X57" s="503"/>
      <c r="Y57" s="503"/>
      <c r="Z57" s="503"/>
    </row>
    <row r="58" ht="12.75" customHeight="1">
      <c r="A58" s="634" t="s">
        <v>1257</v>
      </c>
      <c r="B58" s="635"/>
      <c r="C58" s="635"/>
      <c r="D58" s="634" t="s">
        <v>4309</v>
      </c>
      <c r="E58" s="635"/>
      <c r="F58" s="636"/>
      <c r="G58" s="637"/>
      <c r="H58" s="638" t="str">
        <f t="shared" si="1"/>
        <v>#REF!</v>
      </c>
      <c r="I58" s="503"/>
      <c r="J58" s="503"/>
      <c r="K58" s="503"/>
      <c r="L58" s="503"/>
      <c r="M58" s="503"/>
      <c r="N58" s="503"/>
      <c r="O58" s="503"/>
      <c r="P58" s="503"/>
      <c r="Q58" s="503"/>
      <c r="R58" s="503"/>
      <c r="S58" s="503"/>
      <c r="T58" s="503"/>
      <c r="U58" s="503"/>
      <c r="V58" s="503"/>
      <c r="W58" s="503"/>
      <c r="X58" s="503"/>
      <c r="Y58" s="503"/>
      <c r="Z58" s="503"/>
    </row>
    <row r="59" ht="12.75" customHeight="1">
      <c r="A59" s="630"/>
      <c r="B59" s="630"/>
      <c r="C59" s="630"/>
      <c r="D59" s="630"/>
      <c r="E59" s="630"/>
      <c r="F59" s="639" t="s">
        <v>1239</v>
      </c>
      <c r="G59" s="640">
        <f t="shared" ref="G59:H59" si="2">SUM(G51:G58)</f>
        <v>3053</v>
      </c>
      <c r="H59" s="641" t="str">
        <f t="shared" si="2"/>
        <v>#REF!</v>
      </c>
      <c r="I59" s="503"/>
      <c r="J59" s="503"/>
      <c r="K59" s="503"/>
      <c r="L59" s="503"/>
      <c r="M59" s="503"/>
      <c r="N59" s="503"/>
      <c r="O59" s="503"/>
      <c r="P59" s="503"/>
      <c r="Q59" s="503"/>
      <c r="R59" s="503"/>
      <c r="S59" s="503"/>
      <c r="T59" s="503"/>
      <c r="U59" s="503"/>
      <c r="V59" s="503"/>
      <c r="W59" s="503"/>
      <c r="X59" s="503"/>
      <c r="Y59" s="503"/>
      <c r="Z59" s="503"/>
    </row>
    <row r="60" ht="12.75" customHeight="1">
      <c r="A60" s="630"/>
      <c r="B60" s="630"/>
      <c r="C60" s="630"/>
      <c r="D60" s="630"/>
      <c r="E60" s="630"/>
      <c r="F60" s="630"/>
      <c r="G60" s="630"/>
      <c r="H60" s="630"/>
      <c r="I60" s="503"/>
      <c r="J60" s="503"/>
      <c r="K60" s="503"/>
      <c r="L60" s="503"/>
      <c r="M60" s="503"/>
      <c r="N60" s="503"/>
      <c r="O60" s="503"/>
      <c r="P60" s="503"/>
      <c r="Q60" s="503"/>
      <c r="R60" s="503"/>
      <c r="S60" s="503"/>
      <c r="T60" s="503"/>
      <c r="U60" s="503"/>
      <c r="V60" s="503"/>
      <c r="W60" s="503"/>
      <c r="X60" s="503"/>
      <c r="Y60" s="503"/>
      <c r="Z60" s="503"/>
    </row>
    <row r="61" ht="12.75" customHeight="1">
      <c r="A61" s="630"/>
      <c r="B61" s="630"/>
      <c r="C61" s="630"/>
      <c r="D61" s="630"/>
      <c r="E61" s="630"/>
      <c r="F61" s="630"/>
      <c r="G61" s="630"/>
      <c r="H61" s="630"/>
      <c r="I61" s="503"/>
      <c r="J61" s="503"/>
      <c r="K61" s="503"/>
      <c r="L61" s="503"/>
      <c r="M61" s="503"/>
      <c r="N61" s="503"/>
      <c r="O61" s="503"/>
      <c r="P61" s="503"/>
      <c r="Q61" s="503"/>
      <c r="R61" s="503"/>
      <c r="S61" s="503"/>
      <c r="T61" s="503"/>
      <c r="U61" s="503"/>
      <c r="V61" s="503"/>
      <c r="W61" s="503"/>
      <c r="X61" s="503"/>
      <c r="Y61" s="503"/>
      <c r="Z61" s="503"/>
    </row>
    <row r="62" ht="12.75" customHeight="1">
      <c r="A62" s="642" t="s">
        <v>4322</v>
      </c>
      <c r="B62" s="643"/>
      <c r="C62" s="643"/>
      <c r="D62" s="643" t="s">
        <v>4323</v>
      </c>
      <c r="E62" s="643"/>
      <c r="F62" s="643"/>
      <c r="G62" s="644">
        <v>5895.0</v>
      </c>
      <c r="H62" s="641" t="str">
        <f>G62/$B$7</f>
        <v>#REF!</v>
      </c>
      <c r="I62" s="503"/>
      <c r="J62" s="503"/>
      <c r="K62" s="503"/>
      <c r="L62" s="503"/>
      <c r="M62" s="503"/>
      <c r="N62" s="503"/>
      <c r="O62" s="503"/>
      <c r="P62" s="503"/>
      <c r="Q62" s="503"/>
      <c r="R62" s="503"/>
      <c r="S62" s="503"/>
      <c r="T62" s="503"/>
      <c r="U62" s="503"/>
      <c r="V62" s="503"/>
      <c r="W62" s="503"/>
      <c r="X62" s="503"/>
      <c r="Y62" s="503"/>
      <c r="Z62" s="503"/>
    </row>
    <row r="63" ht="12.75" customHeight="1">
      <c r="A63" s="503"/>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row>
    <row r="64" ht="12.75"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row>
    <row r="65" ht="12.75"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row>
    <row r="66" ht="12.75"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row>
    <row r="67" ht="12.75"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row>
    <row r="68" ht="12.75"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row>
    <row r="69" ht="12.75" customHeight="1">
      <c r="A69" s="503"/>
      <c r="B69" s="503"/>
      <c r="C69" s="503"/>
      <c r="D69" s="503"/>
      <c r="E69" s="503"/>
      <c r="F69" s="503"/>
      <c r="G69" s="503"/>
      <c r="H69" s="503"/>
      <c r="I69" s="503"/>
      <c r="J69" s="503"/>
      <c r="K69" s="503"/>
      <c r="L69" s="503"/>
      <c r="M69" s="503"/>
      <c r="N69" s="503"/>
      <c r="O69" s="503"/>
      <c r="P69" s="503"/>
      <c r="Q69" s="503"/>
      <c r="R69" s="503"/>
      <c r="S69" s="503"/>
      <c r="T69" s="503"/>
      <c r="U69" s="503"/>
      <c r="V69" s="503"/>
      <c r="W69" s="503"/>
      <c r="X69" s="503"/>
      <c r="Y69" s="503"/>
      <c r="Z69" s="503"/>
    </row>
    <row r="70" ht="12.75" customHeight="1">
      <c r="A70" s="503"/>
      <c r="B70" s="503"/>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row>
    <row r="71" ht="12.75" customHeight="1">
      <c r="A71" s="503"/>
      <c r="B71" s="503"/>
      <c r="C71" s="503"/>
      <c r="D71" s="503"/>
      <c r="E71" s="503"/>
      <c r="F71" s="503"/>
      <c r="G71" s="503"/>
      <c r="H71" s="503"/>
      <c r="I71" s="503"/>
      <c r="J71" s="503"/>
      <c r="K71" s="503"/>
      <c r="L71" s="503"/>
      <c r="M71" s="503"/>
      <c r="N71" s="503"/>
      <c r="O71" s="503"/>
      <c r="P71" s="503"/>
      <c r="Q71" s="503"/>
      <c r="R71" s="503"/>
      <c r="S71" s="503"/>
      <c r="T71" s="503"/>
      <c r="U71" s="503"/>
      <c r="V71" s="503"/>
      <c r="W71" s="503"/>
      <c r="X71" s="503"/>
      <c r="Y71" s="503"/>
      <c r="Z71" s="503"/>
    </row>
    <row r="72" ht="12.75" customHeight="1">
      <c r="A72" s="503"/>
      <c r="B72" s="503"/>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row>
    <row r="73" ht="12.75" customHeight="1">
      <c r="A73" s="503"/>
      <c r="B73" s="503"/>
      <c r="C73" s="503"/>
      <c r="D73" s="503"/>
      <c r="E73" s="503"/>
      <c r="F73" s="503"/>
      <c r="G73" s="503"/>
      <c r="H73" s="503"/>
      <c r="I73" s="503"/>
      <c r="J73" s="503"/>
      <c r="K73" s="503"/>
      <c r="L73" s="503"/>
      <c r="M73" s="503"/>
      <c r="N73" s="503"/>
      <c r="O73" s="503"/>
      <c r="P73" s="503"/>
      <c r="Q73" s="503"/>
      <c r="R73" s="503"/>
      <c r="S73" s="503"/>
      <c r="T73" s="503"/>
      <c r="U73" s="503"/>
      <c r="V73" s="503"/>
      <c r="W73" s="503"/>
      <c r="X73" s="503"/>
      <c r="Y73" s="503"/>
      <c r="Z73" s="503"/>
    </row>
    <row r="74" ht="12.75" customHeight="1">
      <c r="A74" s="503"/>
      <c r="B74" s="503"/>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row>
    <row r="75" ht="12.75" customHeight="1">
      <c r="A75" s="503"/>
      <c r="B75" s="503"/>
      <c r="C75" s="503"/>
      <c r="D75" s="503"/>
      <c r="E75" s="503"/>
      <c r="F75" s="503"/>
      <c r="G75" s="503"/>
      <c r="H75" s="503"/>
      <c r="I75" s="503"/>
      <c r="J75" s="503"/>
      <c r="K75" s="503"/>
      <c r="L75" s="503"/>
      <c r="M75" s="503"/>
      <c r="N75" s="503"/>
      <c r="O75" s="503"/>
      <c r="P75" s="503"/>
      <c r="Q75" s="503"/>
      <c r="R75" s="503"/>
      <c r="S75" s="503"/>
      <c r="T75" s="503"/>
      <c r="U75" s="503"/>
      <c r="V75" s="503"/>
      <c r="W75" s="503"/>
      <c r="X75" s="503"/>
      <c r="Y75" s="503"/>
      <c r="Z75" s="503"/>
    </row>
    <row r="76" ht="12.75" customHeight="1">
      <c r="A76" s="503"/>
      <c r="B76" s="503"/>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row>
    <row r="77" ht="12.75" customHeight="1">
      <c r="A77" s="503"/>
      <c r="B77" s="503"/>
      <c r="C77" s="503"/>
      <c r="D77" s="503"/>
      <c r="E77" s="503"/>
      <c r="F77" s="503"/>
      <c r="G77" s="503"/>
      <c r="H77" s="503"/>
      <c r="I77" s="503"/>
      <c r="J77" s="503"/>
      <c r="K77" s="503"/>
      <c r="L77" s="503"/>
      <c r="M77" s="503"/>
      <c r="N77" s="503"/>
      <c r="O77" s="503"/>
      <c r="P77" s="503"/>
      <c r="Q77" s="503"/>
      <c r="R77" s="503"/>
      <c r="S77" s="503"/>
      <c r="T77" s="503"/>
      <c r="U77" s="503"/>
      <c r="V77" s="503"/>
      <c r="W77" s="503"/>
      <c r="X77" s="503"/>
      <c r="Y77" s="503"/>
      <c r="Z77" s="503"/>
    </row>
    <row r="78" ht="12.75" customHeight="1">
      <c r="A78" s="503"/>
      <c r="B78" s="503"/>
      <c r="C78" s="503"/>
      <c r="D78" s="503"/>
      <c r="E78" s="503"/>
      <c r="F78" s="503"/>
      <c r="G78" s="503"/>
      <c r="H78" s="503"/>
      <c r="I78" s="503"/>
      <c r="J78" s="503"/>
      <c r="K78" s="503"/>
      <c r="L78" s="503"/>
      <c r="M78" s="503"/>
      <c r="N78" s="503"/>
      <c r="O78" s="503"/>
      <c r="P78" s="503"/>
      <c r="Q78" s="503"/>
      <c r="R78" s="503"/>
      <c r="S78" s="503"/>
      <c r="T78" s="503"/>
      <c r="U78" s="503"/>
      <c r="V78" s="503"/>
      <c r="W78" s="503"/>
      <c r="X78" s="503"/>
      <c r="Y78" s="503"/>
      <c r="Z78" s="503"/>
    </row>
    <row r="79" ht="12.75" customHeight="1">
      <c r="A79" s="503"/>
      <c r="B79" s="503"/>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row>
    <row r="80" ht="12.75" customHeight="1">
      <c r="A80" s="503"/>
      <c r="B80" s="503"/>
      <c r="C80" s="503"/>
      <c r="D80" s="503"/>
      <c r="E80" s="503"/>
      <c r="F80" s="503"/>
      <c r="G80" s="503"/>
      <c r="H80" s="503"/>
      <c r="I80" s="503"/>
      <c r="J80" s="503"/>
      <c r="K80" s="503"/>
      <c r="L80" s="503"/>
      <c r="M80" s="503"/>
      <c r="N80" s="503"/>
      <c r="O80" s="503"/>
      <c r="P80" s="503"/>
      <c r="Q80" s="503"/>
      <c r="R80" s="503"/>
      <c r="S80" s="503"/>
      <c r="T80" s="503"/>
      <c r="U80" s="503"/>
      <c r="V80" s="503"/>
      <c r="W80" s="503"/>
      <c r="X80" s="503"/>
      <c r="Y80" s="503"/>
      <c r="Z80" s="503"/>
    </row>
    <row r="81" ht="12.75" customHeight="1">
      <c r="A81" s="503"/>
      <c r="B81" s="503"/>
      <c r="C81" s="503"/>
      <c r="D81" s="503"/>
      <c r="E81" s="503"/>
      <c r="F81" s="503"/>
      <c r="G81" s="503"/>
      <c r="H81" s="503"/>
      <c r="I81" s="503"/>
      <c r="J81" s="503"/>
      <c r="K81" s="503"/>
      <c r="L81" s="503"/>
      <c r="M81" s="503"/>
      <c r="N81" s="503"/>
      <c r="O81" s="503"/>
      <c r="P81" s="503"/>
      <c r="Q81" s="503"/>
      <c r="R81" s="503"/>
      <c r="S81" s="503"/>
      <c r="T81" s="503"/>
      <c r="U81" s="503"/>
      <c r="V81" s="503"/>
      <c r="W81" s="503"/>
      <c r="X81" s="503"/>
      <c r="Y81" s="503"/>
      <c r="Z81" s="503"/>
    </row>
    <row r="82" ht="12.75" customHeight="1">
      <c r="A82" s="503"/>
      <c r="B82" s="503"/>
      <c r="C82" s="503"/>
      <c r="D82" s="503"/>
      <c r="E82" s="503"/>
      <c r="F82" s="503"/>
      <c r="G82" s="503"/>
      <c r="H82" s="503"/>
      <c r="I82" s="503"/>
      <c r="J82" s="503"/>
      <c r="K82" s="503"/>
      <c r="L82" s="503"/>
      <c r="M82" s="503"/>
      <c r="N82" s="503"/>
      <c r="O82" s="503"/>
      <c r="P82" s="503"/>
      <c r="Q82" s="503"/>
      <c r="R82" s="503"/>
      <c r="S82" s="503"/>
      <c r="T82" s="503"/>
      <c r="U82" s="503"/>
      <c r="V82" s="503"/>
      <c r="W82" s="503"/>
      <c r="X82" s="503"/>
      <c r="Y82" s="503"/>
      <c r="Z82" s="503"/>
    </row>
    <row r="83" ht="12.75" customHeight="1">
      <c r="A83" s="503"/>
      <c r="B83" s="503"/>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row>
    <row r="84" ht="12.75" customHeight="1">
      <c r="A84" s="503"/>
      <c r="B84" s="503"/>
      <c r="C84" s="503"/>
      <c r="D84" s="503"/>
      <c r="E84" s="503"/>
      <c r="F84" s="503"/>
      <c r="G84" s="503"/>
      <c r="H84" s="503"/>
      <c r="I84" s="503"/>
      <c r="J84" s="503"/>
      <c r="K84" s="503"/>
      <c r="L84" s="503"/>
      <c r="M84" s="503"/>
      <c r="N84" s="503"/>
      <c r="O84" s="503"/>
      <c r="P84" s="503"/>
      <c r="Q84" s="503"/>
      <c r="R84" s="503"/>
      <c r="S84" s="503"/>
      <c r="T84" s="503"/>
      <c r="U84" s="503"/>
      <c r="V84" s="503"/>
      <c r="W84" s="503"/>
      <c r="X84" s="503"/>
      <c r="Y84" s="503"/>
      <c r="Z84" s="503"/>
    </row>
    <row r="85" ht="12.75" customHeight="1">
      <c r="A85" s="503"/>
      <c r="B85" s="503"/>
      <c r="C85" s="503"/>
      <c r="D85" s="503"/>
      <c r="E85" s="503"/>
      <c r="F85" s="503"/>
      <c r="G85" s="503"/>
      <c r="H85" s="503"/>
      <c r="I85" s="503"/>
      <c r="J85" s="503"/>
      <c r="K85" s="503"/>
      <c r="L85" s="503"/>
      <c r="M85" s="503"/>
      <c r="N85" s="503"/>
      <c r="O85" s="503"/>
      <c r="P85" s="503"/>
      <c r="Q85" s="503"/>
      <c r="R85" s="503"/>
      <c r="S85" s="503"/>
      <c r="T85" s="503"/>
      <c r="U85" s="503"/>
      <c r="V85" s="503"/>
      <c r="W85" s="503"/>
      <c r="X85" s="503"/>
      <c r="Y85" s="503"/>
      <c r="Z85" s="503"/>
    </row>
    <row r="86" ht="12.75" customHeight="1">
      <c r="A86" s="503"/>
      <c r="B86" s="503"/>
      <c r="C86" s="503"/>
      <c r="D86" s="503"/>
      <c r="E86" s="503"/>
      <c r="F86" s="503"/>
      <c r="G86" s="503"/>
      <c r="H86" s="503"/>
      <c r="I86" s="503"/>
      <c r="J86" s="503"/>
      <c r="K86" s="503"/>
      <c r="L86" s="503"/>
      <c r="M86" s="503"/>
      <c r="N86" s="503"/>
      <c r="O86" s="503"/>
      <c r="P86" s="503"/>
      <c r="Q86" s="503"/>
      <c r="R86" s="503"/>
      <c r="S86" s="503"/>
      <c r="T86" s="503"/>
      <c r="U86" s="503"/>
      <c r="V86" s="503"/>
      <c r="W86" s="503"/>
      <c r="X86" s="503"/>
      <c r="Y86" s="503"/>
      <c r="Z86" s="503"/>
    </row>
    <row r="87" ht="12.75" customHeight="1">
      <c r="A87" s="503"/>
      <c r="B87" s="503"/>
      <c r="C87" s="503"/>
      <c r="D87" s="503"/>
      <c r="E87" s="503"/>
      <c r="F87" s="503"/>
      <c r="G87" s="503"/>
      <c r="H87" s="503"/>
      <c r="I87" s="503"/>
      <c r="J87" s="503"/>
      <c r="K87" s="503"/>
      <c r="L87" s="503"/>
      <c r="M87" s="503"/>
      <c r="N87" s="503"/>
      <c r="O87" s="503"/>
      <c r="P87" s="503"/>
      <c r="Q87" s="503"/>
      <c r="R87" s="503"/>
      <c r="S87" s="503"/>
      <c r="T87" s="503"/>
      <c r="U87" s="503"/>
      <c r="V87" s="503"/>
      <c r="W87" s="503"/>
      <c r="X87" s="503"/>
      <c r="Y87" s="503"/>
      <c r="Z87" s="503"/>
    </row>
    <row r="88" ht="12.75" customHeight="1">
      <c r="A88" s="503"/>
      <c r="B88" s="503"/>
      <c r="C88" s="503"/>
      <c r="D88" s="503"/>
      <c r="E88" s="503"/>
      <c r="F88" s="503"/>
      <c r="G88" s="503"/>
      <c r="H88" s="503"/>
      <c r="I88" s="503"/>
      <c r="J88" s="503"/>
      <c r="K88" s="503"/>
      <c r="L88" s="503"/>
      <c r="M88" s="503"/>
      <c r="N88" s="503"/>
      <c r="O88" s="503"/>
      <c r="P88" s="503"/>
      <c r="Q88" s="503"/>
      <c r="R88" s="503"/>
      <c r="S88" s="503"/>
      <c r="T88" s="503"/>
      <c r="U88" s="503"/>
      <c r="V88" s="503"/>
      <c r="W88" s="503"/>
      <c r="X88" s="503"/>
      <c r="Y88" s="503"/>
      <c r="Z88" s="503"/>
    </row>
    <row r="89" ht="12.75" customHeight="1">
      <c r="A89" s="503"/>
      <c r="B89" s="503"/>
      <c r="C89" s="503"/>
      <c r="D89" s="503"/>
      <c r="E89" s="503"/>
      <c r="F89" s="503"/>
      <c r="G89" s="503"/>
      <c r="H89" s="503"/>
      <c r="I89" s="503"/>
      <c r="J89" s="503"/>
      <c r="K89" s="503"/>
      <c r="L89" s="503"/>
      <c r="M89" s="503"/>
      <c r="N89" s="503"/>
      <c r="O89" s="503"/>
      <c r="P89" s="503"/>
      <c r="Q89" s="503"/>
      <c r="R89" s="503"/>
      <c r="S89" s="503"/>
      <c r="T89" s="503"/>
      <c r="U89" s="503"/>
      <c r="V89" s="503"/>
      <c r="W89" s="503"/>
      <c r="X89" s="503"/>
      <c r="Y89" s="503"/>
      <c r="Z89" s="503"/>
    </row>
    <row r="90" ht="12.75" customHeight="1">
      <c r="A90" s="503"/>
      <c r="B90" s="503"/>
      <c r="C90" s="503"/>
      <c r="D90" s="503"/>
      <c r="E90" s="503"/>
      <c r="F90" s="503"/>
      <c r="G90" s="503"/>
      <c r="H90" s="503"/>
      <c r="I90" s="503"/>
      <c r="J90" s="503"/>
      <c r="K90" s="503"/>
      <c r="L90" s="503"/>
      <c r="M90" s="503"/>
      <c r="N90" s="503"/>
      <c r="O90" s="503"/>
      <c r="P90" s="503"/>
      <c r="Q90" s="503"/>
      <c r="R90" s="503"/>
      <c r="S90" s="503"/>
      <c r="T90" s="503"/>
      <c r="U90" s="503"/>
      <c r="V90" s="503"/>
      <c r="W90" s="503"/>
      <c r="X90" s="503"/>
      <c r="Y90" s="503"/>
      <c r="Z90" s="503"/>
    </row>
    <row r="91" ht="12.75" customHeight="1">
      <c r="A91" s="503"/>
      <c r="B91" s="503"/>
      <c r="C91" s="503"/>
      <c r="D91" s="503"/>
      <c r="E91" s="503"/>
      <c r="F91" s="503"/>
      <c r="G91" s="503"/>
      <c r="H91" s="503"/>
      <c r="I91" s="503"/>
      <c r="J91" s="503"/>
      <c r="K91" s="503"/>
      <c r="L91" s="503"/>
      <c r="M91" s="503"/>
      <c r="N91" s="503"/>
      <c r="O91" s="503"/>
      <c r="P91" s="503"/>
      <c r="Q91" s="503"/>
      <c r="R91" s="503"/>
      <c r="S91" s="503"/>
      <c r="T91" s="503"/>
      <c r="U91" s="503"/>
      <c r="V91" s="503"/>
      <c r="W91" s="503"/>
      <c r="X91" s="503"/>
      <c r="Y91" s="503"/>
      <c r="Z91" s="503"/>
    </row>
    <row r="92" ht="12.75" customHeight="1">
      <c r="A92" s="503"/>
      <c r="B92" s="503"/>
      <c r="C92" s="503"/>
      <c r="D92" s="503"/>
      <c r="E92" s="503"/>
      <c r="F92" s="503"/>
      <c r="G92" s="503"/>
      <c r="H92" s="503"/>
      <c r="I92" s="503"/>
      <c r="J92" s="503"/>
      <c r="K92" s="503"/>
      <c r="L92" s="503"/>
      <c r="M92" s="503"/>
      <c r="N92" s="503"/>
      <c r="O92" s="503"/>
      <c r="P92" s="503"/>
      <c r="Q92" s="503"/>
      <c r="R92" s="503"/>
      <c r="S92" s="503"/>
      <c r="T92" s="503"/>
      <c r="U92" s="503"/>
      <c r="V92" s="503"/>
      <c r="W92" s="503"/>
      <c r="X92" s="503"/>
      <c r="Y92" s="503"/>
      <c r="Z92" s="503"/>
    </row>
    <row r="93" ht="12.75" customHeight="1">
      <c r="A93" s="503"/>
      <c r="B93" s="503"/>
      <c r="C93" s="503"/>
      <c r="D93" s="503"/>
      <c r="E93" s="503"/>
      <c r="F93" s="503"/>
      <c r="G93" s="503"/>
      <c r="H93" s="503"/>
      <c r="I93" s="503"/>
      <c r="J93" s="503"/>
      <c r="K93" s="503"/>
      <c r="L93" s="503"/>
      <c r="M93" s="503"/>
      <c r="N93" s="503"/>
      <c r="O93" s="503"/>
      <c r="P93" s="503"/>
      <c r="Q93" s="503"/>
      <c r="R93" s="503"/>
      <c r="S93" s="503"/>
      <c r="T93" s="503"/>
      <c r="U93" s="503"/>
      <c r="V93" s="503"/>
      <c r="W93" s="503"/>
      <c r="X93" s="503"/>
      <c r="Y93" s="503"/>
      <c r="Z93" s="503"/>
    </row>
    <row r="94" ht="12.75" customHeight="1">
      <c r="A94" s="503"/>
      <c r="B94" s="503"/>
      <c r="C94" s="503"/>
      <c r="D94" s="503"/>
      <c r="E94" s="503"/>
      <c r="F94" s="503"/>
      <c r="G94" s="503"/>
      <c r="H94" s="503"/>
      <c r="I94" s="503"/>
      <c r="J94" s="503"/>
      <c r="K94" s="503"/>
      <c r="L94" s="503"/>
      <c r="M94" s="503"/>
      <c r="N94" s="503"/>
      <c r="O94" s="503"/>
      <c r="P94" s="503"/>
      <c r="Q94" s="503"/>
      <c r="R94" s="503"/>
      <c r="S94" s="503"/>
      <c r="T94" s="503"/>
      <c r="U94" s="503"/>
      <c r="V94" s="503"/>
      <c r="W94" s="503"/>
      <c r="X94" s="503"/>
      <c r="Y94" s="503"/>
      <c r="Z94" s="503"/>
    </row>
    <row r="95" ht="12.75" customHeight="1">
      <c r="A95" s="503"/>
      <c r="B95" s="503"/>
      <c r="C95" s="503"/>
      <c r="D95" s="503"/>
      <c r="E95" s="503"/>
      <c r="F95" s="503"/>
      <c r="G95" s="503"/>
      <c r="H95" s="503"/>
      <c r="I95" s="503"/>
      <c r="J95" s="503"/>
      <c r="K95" s="503"/>
      <c r="L95" s="503"/>
      <c r="M95" s="503"/>
      <c r="N95" s="503"/>
      <c r="O95" s="503"/>
      <c r="P95" s="503"/>
      <c r="Q95" s="503"/>
      <c r="R95" s="503"/>
      <c r="S95" s="503"/>
      <c r="T95" s="503"/>
      <c r="U95" s="503"/>
      <c r="V95" s="503"/>
      <c r="W95" s="503"/>
      <c r="X95" s="503"/>
      <c r="Y95" s="503"/>
      <c r="Z95" s="503"/>
    </row>
    <row r="96" ht="12.75" customHeight="1">
      <c r="A96" s="503"/>
      <c r="B96" s="503"/>
      <c r="C96" s="503"/>
      <c r="D96" s="503"/>
      <c r="E96" s="503"/>
      <c r="F96" s="503"/>
      <c r="G96" s="503"/>
      <c r="H96" s="503"/>
      <c r="I96" s="503"/>
      <c r="J96" s="503"/>
      <c r="K96" s="503"/>
      <c r="L96" s="503"/>
      <c r="M96" s="503"/>
      <c r="N96" s="503"/>
      <c r="O96" s="503"/>
      <c r="P96" s="503"/>
      <c r="Q96" s="503"/>
      <c r="R96" s="503"/>
      <c r="S96" s="503"/>
      <c r="T96" s="503"/>
      <c r="U96" s="503"/>
      <c r="V96" s="503"/>
      <c r="W96" s="503"/>
      <c r="X96" s="503"/>
      <c r="Y96" s="503"/>
      <c r="Z96" s="503"/>
    </row>
    <row r="97" ht="12.75" customHeight="1">
      <c r="A97" s="503"/>
      <c r="B97" s="503"/>
      <c r="C97" s="503"/>
      <c r="D97" s="503"/>
      <c r="E97" s="503"/>
      <c r="F97" s="503"/>
      <c r="G97" s="503"/>
      <c r="H97" s="503"/>
      <c r="I97" s="503"/>
      <c r="J97" s="503"/>
      <c r="K97" s="503"/>
      <c r="L97" s="503"/>
      <c r="M97" s="503"/>
      <c r="N97" s="503"/>
      <c r="O97" s="503"/>
      <c r="P97" s="503"/>
      <c r="Q97" s="503"/>
      <c r="R97" s="503"/>
      <c r="S97" s="503"/>
      <c r="T97" s="503"/>
      <c r="U97" s="503"/>
      <c r="V97" s="503"/>
      <c r="W97" s="503"/>
      <c r="X97" s="503"/>
      <c r="Y97" s="503"/>
      <c r="Z97" s="503"/>
    </row>
    <row r="98" ht="12.75" customHeight="1">
      <c r="A98" s="503"/>
      <c r="B98" s="503"/>
      <c r="C98" s="503"/>
      <c r="D98" s="503"/>
      <c r="E98" s="503"/>
      <c r="F98" s="503"/>
      <c r="G98" s="503"/>
      <c r="H98" s="503"/>
      <c r="I98" s="503"/>
      <c r="J98" s="503"/>
      <c r="K98" s="503"/>
      <c r="L98" s="503"/>
      <c r="M98" s="503"/>
      <c r="N98" s="503"/>
      <c r="O98" s="503"/>
      <c r="P98" s="503"/>
      <c r="Q98" s="503"/>
      <c r="R98" s="503"/>
      <c r="S98" s="503"/>
      <c r="T98" s="503"/>
      <c r="U98" s="503"/>
      <c r="V98" s="503"/>
      <c r="W98" s="503"/>
      <c r="X98" s="503"/>
      <c r="Y98" s="503"/>
      <c r="Z98" s="503"/>
    </row>
    <row r="99" ht="12.75" customHeight="1">
      <c r="A99" s="503"/>
      <c r="B99" s="503"/>
      <c r="C99" s="503"/>
      <c r="D99" s="503"/>
      <c r="E99" s="503"/>
      <c r="F99" s="503"/>
      <c r="G99" s="503"/>
      <c r="H99" s="503"/>
      <c r="I99" s="503"/>
      <c r="J99" s="503"/>
      <c r="K99" s="503"/>
      <c r="L99" s="503"/>
      <c r="M99" s="503"/>
      <c r="N99" s="503"/>
      <c r="O99" s="503"/>
      <c r="P99" s="503"/>
      <c r="Q99" s="503"/>
      <c r="R99" s="503"/>
      <c r="S99" s="503"/>
      <c r="T99" s="503"/>
      <c r="U99" s="503"/>
      <c r="V99" s="503"/>
      <c r="W99" s="503"/>
      <c r="X99" s="503"/>
      <c r="Y99" s="503"/>
      <c r="Z99" s="503"/>
    </row>
    <row r="100" ht="12.75" customHeight="1">
      <c r="A100" s="503"/>
      <c r="B100" s="503"/>
      <c r="C100" s="503"/>
      <c r="D100" s="503"/>
      <c r="E100" s="503"/>
      <c r="F100" s="503"/>
      <c r="G100" s="503"/>
      <c r="H100" s="503"/>
      <c r="I100" s="503"/>
      <c r="J100" s="503"/>
      <c r="K100" s="503"/>
      <c r="L100" s="503"/>
      <c r="M100" s="503"/>
      <c r="N100" s="503"/>
      <c r="O100" s="503"/>
      <c r="P100" s="503"/>
      <c r="Q100" s="503"/>
      <c r="R100" s="503"/>
      <c r="S100" s="503"/>
      <c r="T100" s="503"/>
      <c r="U100" s="503"/>
      <c r="V100" s="503"/>
      <c r="W100" s="503"/>
      <c r="X100" s="503"/>
      <c r="Y100" s="503"/>
      <c r="Z100" s="503"/>
    </row>
    <row r="101" ht="12.75" customHeight="1">
      <c r="A101" s="503"/>
      <c r="B101" s="503"/>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row>
    <row r="102" ht="12.75" customHeight="1">
      <c r="A102" s="503"/>
      <c r="B102" s="503"/>
      <c r="C102" s="503"/>
      <c r="D102" s="503"/>
      <c r="E102" s="503"/>
      <c r="F102" s="503"/>
      <c r="G102" s="503"/>
      <c r="H102" s="503"/>
      <c r="I102" s="503"/>
      <c r="J102" s="503"/>
      <c r="K102" s="503"/>
      <c r="L102" s="503"/>
      <c r="M102" s="503"/>
      <c r="N102" s="503"/>
      <c r="O102" s="503"/>
      <c r="P102" s="503"/>
      <c r="Q102" s="503"/>
      <c r="R102" s="503"/>
      <c r="S102" s="503"/>
      <c r="T102" s="503"/>
      <c r="U102" s="503"/>
      <c r="V102" s="503"/>
      <c r="W102" s="503"/>
      <c r="X102" s="503"/>
      <c r="Y102" s="503"/>
      <c r="Z102" s="503"/>
    </row>
    <row r="103" ht="12.75" customHeight="1">
      <c r="A103" s="503"/>
      <c r="B103" s="503"/>
      <c r="C103" s="503"/>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row>
    <row r="104" ht="12.75" customHeight="1">
      <c r="A104" s="503"/>
      <c r="B104" s="503"/>
      <c r="C104" s="503"/>
      <c r="D104" s="503"/>
      <c r="E104" s="503"/>
      <c r="F104" s="503"/>
      <c r="G104" s="503"/>
      <c r="H104" s="503"/>
      <c r="I104" s="503"/>
      <c r="J104" s="503"/>
      <c r="K104" s="503"/>
      <c r="L104" s="503"/>
      <c r="M104" s="503"/>
      <c r="N104" s="503"/>
      <c r="O104" s="503"/>
      <c r="P104" s="503"/>
      <c r="Q104" s="503"/>
      <c r="R104" s="503"/>
      <c r="S104" s="503"/>
      <c r="T104" s="503"/>
      <c r="U104" s="503"/>
      <c r="V104" s="503"/>
      <c r="W104" s="503"/>
      <c r="X104" s="503"/>
      <c r="Y104" s="503"/>
      <c r="Z104" s="503"/>
    </row>
    <row r="105" ht="12.75" customHeight="1">
      <c r="A105" s="503"/>
      <c r="B105" s="503"/>
      <c r="C105" s="503"/>
      <c r="D105" s="503"/>
      <c r="E105" s="503"/>
      <c r="F105" s="503"/>
      <c r="G105" s="503"/>
      <c r="H105" s="503"/>
      <c r="I105" s="503"/>
      <c r="J105" s="503"/>
      <c r="K105" s="503"/>
      <c r="L105" s="503"/>
      <c r="M105" s="503"/>
      <c r="N105" s="503"/>
      <c r="O105" s="503"/>
      <c r="P105" s="503"/>
      <c r="Q105" s="503"/>
      <c r="R105" s="503"/>
      <c r="S105" s="503"/>
      <c r="T105" s="503"/>
      <c r="U105" s="503"/>
      <c r="V105" s="503"/>
      <c r="W105" s="503"/>
      <c r="X105" s="503"/>
      <c r="Y105" s="503"/>
      <c r="Z105" s="503"/>
    </row>
    <row r="106" ht="12.75" customHeight="1">
      <c r="A106" s="503"/>
      <c r="B106" s="503"/>
      <c r="C106" s="503"/>
      <c r="D106" s="503"/>
      <c r="E106" s="503"/>
      <c r="F106" s="503"/>
      <c r="G106" s="503"/>
      <c r="H106" s="503"/>
      <c r="I106" s="503"/>
      <c r="J106" s="503"/>
      <c r="K106" s="503"/>
      <c r="L106" s="503"/>
      <c r="M106" s="503"/>
      <c r="N106" s="503"/>
      <c r="O106" s="503"/>
      <c r="P106" s="503"/>
      <c r="Q106" s="503"/>
      <c r="R106" s="503"/>
      <c r="S106" s="503"/>
      <c r="T106" s="503"/>
      <c r="U106" s="503"/>
      <c r="V106" s="503"/>
      <c r="W106" s="503"/>
      <c r="X106" s="503"/>
      <c r="Y106" s="503"/>
      <c r="Z106" s="503"/>
    </row>
    <row r="107" ht="12.75" customHeight="1">
      <c r="A107" s="503"/>
      <c r="B107" s="503"/>
      <c r="C107" s="503"/>
      <c r="D107" s="503"/>
      <c r="E107" s="503"/>
      <c r="F107" s="503"/>
      <c r="G107" s="503"/>
      <c r="H107" s="503"/>
      <c r="I107" s="503"/>
      <c r="J107" s="503"/>
      <c r="K107" s="503"/>
      <c r="L107" s="503"/>
      <c r="M107" s="503"/>
      <c r="N107" s="503"/>
      <c r="O107" s="503"/>
      <c r="P107" s="503"/>
      <c r="Q107" s="503"/>
      <c r="R107" s="503"/>
      <c r="S107" s="503"/>
      <c r="T107" s="503"/>
      <c r="U107" s="503"/>
      <c r="V107" s="503"/>
      <c r="W107" s="503"/>
      <c r="X107" s="503"/>
      <c r="Y107" s="503"/>
      <c r="Z107" s="503"/>
    </row>
    <row r="108" ht="12.75" customHeight="1">
      <c r="A108" s="503"/>
      <c r="B108" s="503"/>
      <c r="C108" s="503"/>
      <c r="D108" s="503"/>
      <c r="E108" s="503"/>
      <c r="F108" s="503"/>
      <c r="G108" s="503"/>
      <c r="H108" s="503"/>
      <c r="I108" s="503"/>
      <c r="J108" s="503"/>
      <c r="K108" s="503"/>
      <c r="L108" s="503"/>
      <c r="M108" s="503"/>
      <c r="N108" s="503"/>
      <c r="O108" s="503"/>
      <c r="P108" s="503"/>
      <c r="Q108" s="503"/>
      <c r="R108" s="503"/>
      <c r="S108" s="503"/>
      <c r="T108" s="503"/>
      <c r="U108" s="503"/>
      <c r="V108" s="503"/>
      <c r="W108" s="503"/>
      <c r="X108" s="503"/>
      <c r="Y108" s="503"/>
      <c r="Z108" s="503"/>
    </row>
    <row r="109" ht="12.75" customHeight="1">
      <c r="A109" s="503"/>
      <c r="B109" s="503"/>
      <c r="C109" s="503"/>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row>
    <row r="110" ht="12.75" customHeight="1">
      <c r="A110" s="503"/>
      <c r="B110" s="503"/>
      <c r="C110" s="503"/>
      <c r="D110" s="503"/>
      <c r="E110" s="503"/>
      <c r="F110" s="503"/>
      <c r="G110" s="503"/>
      <c r="H110" s="503"/>
      <c r="I110" s="503"/>
      <c r="J110" s="503"/>
      <c r="K110" s="503"/>
      <c r="L110" s="503"/>
      <c r="M110" s="503"/>
      <c r="N110" s="503"/>
      <c r="O110" s="503"/>
      <c r="P110" s="503"/>
      <c r="Q110" s="503"/>
      <c r="R110" s="503"/>
      <c r="S110" s="503"/>
      <c r="T110" s="503"/>
      <c r="U110" s="503"/>
      <c r="V110" s="503"/>
      <c r="W110" s="503"/>
      <c r="X110" s="503"/>
      <c r="Y110" s="503"/>
      <c r="Z110" s="503"/>
    </row>
    <row r="111" ht="12.75" customHeight="1">
      <c r="A111" s="503"/>
      <c r="B111" s="503"/>
      <c r="C111" s="503"/>
      <c r="D111" s="503"/>
      <c r="E111" s="503"/>
      <c r="F111" s="503"/>
      <c r="G111" s="503"/>
      <c r="H111" s="503"/>
      <c r="I111" s="503"/>
      <c r="J111" s="503"/>
      <c r="K111" s="503"/>
      <c r="L111" s="503"/>
      <c r="M111" s="503"/>
      <c r="N111" s="503"/>
      <c r="O111" s="503"/>
      <c r="P111" s="503"/>
      <c r="Q111" s="503"/>
      <c r="R111" s="503"/>
      <c r="S111" s="503"/>
      <c r="T111" s="503"/>
      <c r="U111" s="503"/>
      <c r="V111" s="503"/>
      <c r="W111" s="503"/>
      <c r="X111" s="503"/>
      <c r="Y111" s="503"/>
      <c r="Z111" s="503"/>
    </row>
    <row r="112" ht="12.75" customHeight="1">
      <c r="A112" s="503"/>
      <c r="B112" s="503"/>
      <c r="C112" s="503"/>
      <c r="D112" s="503"/>
      <c r="E112" s="503"/>
      <c r="F112" s="503"/>
      <c r="G112" s="503"/>
      <c r="H112" s="503"/>
      <c r="I112" s="503"/>
      <c r="J112" s="503"/>
      <c r="K112" s="503"/>
      <c r="L112" s="503"/>
      <c r="M112" s="503"/>
      <c r="N112" s="503"/>
      <c r="O112" s="503"/>
      <c r="P112" s="503"/>
      <c r="Q112" s="503"/>
      <c r="R112" s="503"/>
      <c r="S112" s="503"/>
      <c r="T112" s="503"/>
      <c r="U112" s="503"/>
      <c r="V112" s="503"/>
      <c r="W112" s="503"/>
      <c r="X112" s="503"/>
      <c r="Y112" s="503"/>
      <c r="Z112" s="503"/>
    </row>
    <row r="113" ht="12.75" customHeight="1">
      <c r="A113" s="503"/>
      <c r="B113" s="503"/>
      <c r="C113" s="503"/>
      <c r="D113" s="503"/>
      <c r="E113" s="503"/>
      <c r="F113" s="503"/>
      <c r="G113" s="503"/>
      <c r="H113" s="503"/>
      <c r="I113" s="503"/>
      <c r="J113" s="503"/>
      <c r="K113" s="503"/>
      <c r="L113" s="503"/>
      <c r="M113" s="503"/>
      <c r="N113" s="503"/>
      <c r="O113" s="503"/>
      <c r="P113" s="503"/>
      <c r="Q113" s="503"/>
      <c r="R113" s="503"/>
      <c r="S113" s="503"/>
      <c r="T113" s="503"/>
      <c r="U113" s="503"/>
      <c r="V113" s="503"/>
      <c r="W113" s="503"/>
      <c r="X113" s="503"/>
      <c r="Y113" s="503"/>
      <c r="Z113" s="503"/>
    </row>
    <row r="114" ht="12.75" customHeight="1">
      <c r="A114" s="503"/>
      <c r="B114" s="503"/>
      <c r="C114" s="503"/>
      <c r="D114" s="503"/>
      <c r="E114" s="503"/>
      <c r="F114" s="503"/>
      <c r="G114" s="503"/>
      <c r="H114" s="503"/>
      <c r="I114" s="503"/>
      <c r="J114" s="503"/>
      <c r="K114" s="503"/>
      <c r="L114" s="503"/>
      <c r="M114" s="503"/>
      <c r="N114" s="503"/>
      <c r="O114" s="503"/>
      <c r="P114" s="503"/>
      <c r="Q114" s="503"/>
      <c r="R114" s="503"/>
      <c r="S114" s="503"/>
      <c r="T114" s="503"/>
      <c r="U114" s="503"/>
      <c r="V114" s="503"/>
      <c r="W114" s="503"/>
      <c r="X114" s="503"/>
      <c r="Y114" s="503"/>
      <c r="Z114" s="503"/>
    </row>
    <row r="115" ht="12.75" customHeight="1">
      <c r="A115" s="503"/>
      <c r="B115" s="503"/>
      <c r="C115" s="503"/>
      <c r="D115" s="503"/>
      <c r="E115" s="503"/>
      <c r="F115" s="503"/>
      <c r="G115" s="503"/>
      <c r="H115" s="503"/>
      <c r="I115" s="503"/>
      <c r="J115" s="503"/>
      <c r="K115" s="503"/>
      <c r="L115" s="503"/>
      <c r="M115" s="503"/>
      <c r="N115" s="503"/>
      <c r="O115" s="503"/>
      <c r="P115" s="503"/>
      <c r="Q115" s="503"/>
      <c r="R115" s="503"/>
      <c r="S115" s="503"/>
      <c r="T115" s="503"/>
      <c r="U115" s="503"/>
      <c r="V115" s="503"/>
      <c r="W115" s="503"/>
      <c r="X115" s="503"/>
      <c r="Y115" s="503"/>
      <c r="Z115" s="503"/>
    </row>
    <row r="116" ht="12.75" customHeight="1">
      <c r="A116" s="503"/>
      <c r="B116" s="503"/>
      <c r="C116" s="503"/>
      <c r="D116" s="503"/>
      <c r="E116" s="503"/>
      <c r="F116" s="503"/>
      <c r="G116" s="503"/>
      <c r="H116" s="503"/>
      <c r="I116" s="503"/>
      <c r="J116" s="503"/>
      <c r="K116" s="503"/>
      <c r="L116" s="503"/>
      <c r="M116" s="503"/>
      <c r="N116" s="503"/>
      <c r="O116" s="503"/>
      <c r="P116" s="503"/>
      <c r="Q116" s="503"/>
      <c r="R116" s="503"/>
      <c r="S116" s="503"/>
      <c r="T116" s="503"/>
      <c r="U116" s="503"/>
      <c r="V116" s="503"/>
      <c r="W116" s="503"/>
      <c r="X116" s="503"/>
      <c r="Y116" s="503"/>
      <c r="Z116" s="503"/>
    </row>
    <row r="117" ht="12.75" customHeight="1">
      <c r="A117" s="503"/>
      <c r="B117" s="503"/>
      <c r="C117" s="503"/>
      <c r="D117" s="503"/>
      <c r="E117" s="503"/>
      <c r="F117" s="503"/>
      <c r="G117" s="503"/>
      <c r="H117" s="503"/>
      <c r="I117" s="503"/>
      <c r="J117" s="503"/>
      <c r="K117" s="503"/>
      <c r="L117" s="503"/>
      <c r="M117" s="503"/>
      <c r="N117" s="503"/>
      <c r="O117" s="503"/>
      <c r="P117" s="503"/>
      <c r="Q117" s="503"/>
      <c r="R117" s="503"/>
      <c r="S117" s="503"/>
      <c r="T117" s="503"/>
      <c r="U117" s="503"/>
      <c r="V117" s="503"/>
      <c r="W117" s="503"/>
      <c r="X117" s="503"/>
      <c r="Y117" s="503"/>
      <c r="Z117" s="503"/>
    </row>
    <row r="118" ht="12.75" customHeight="1">
      <c r="A118" s="503"/>
      <c r="B118" s="503"/>
      <c r="C118" s="503"/>
      <c r="D118" s="503"/>
      <c r="E118" s="503"/>
      <c r="F118" s="503"/>
      <c r="G118" s="503"/>
      <c r="H118" s="503"/>
      <c r="I118" s="503"/>
      <c r="J118" s="503"/>
      <c r="K118" s="503"/>
      <c r="L118" s="503"/>
      <c r="M118" s="503"/>
      <c r="N118" s="503"/>
      <c r="O118" s="503"/>
      <c r="P118" s="503"/>
      <c r="Q118" s="503"/>
      <c r="R118" s="503"/>
      <c r="S118" s="503"/>
      <c r="T118" s="503"/>
      <c r="U118" s="503"/>
      <c r="V118" s="503"/>
      <c r="W118" s="503"/>
      <c r="X118" s="503"/>
      <c r="Y118" s="503"/>
      <c r="Z118" s="503"/>
    </row>
    <row r="119" ht="12.75" customHeight="1">
      <c r="A119" s="503"/>
      <c r="B119" s="503"/>
      <c r="C119" s="503"/>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row>
    <row r="120" ht="12.75" customHeight="1">
      <c r="A120" s="503"/>
      <c r="B120" s="503"/>
      <c r="C120" s="503"/>
      <c r="D120" s="503"/>
      <c r="E120" s="503"/>
      <c r="F120" s="503"/>
      <c r="G120" s="503"/>
      <c r="H120" s="503"/>
      <c r="I120" s="503"/>
      <c r="J120" s="503"/>
      <c r="K120" s="503"/>
      <c r="L120" s="503"/>
      <c r="M120" s="503"/>
      <c r="N120" s="503"/>
      <c r="O120" s="503"/>
      <c r="P120" s="503"/>
      <c r="Q120" s="503"/>
      <c r="R120" s="503"/>
      <c r="S120" s="503"/>
      <c r="T120" s="503"/>
      <c r="U120" s="503"/>
      <c r="V120" s="503"/>
      <c r="W120" s="503"/>
      <c r="X120" s="503"/>
      <c r="Y120" s="503"/>
      <c r="Z120" s="503"/>
    </row>
    <row r="121" ht="12.75" customHeight="1">
      <c r="A121" s="503"/>
      <c r="B121" s="503"/>
      <c r="C121" s="503"/>
      <c r="D121" s="503"/>
      <c r="E121" s="503"/>
      <c r="F121" s="503"/>
      <c r="G121" s="503"/>
      <c r="H121" s="503"/>
      <c r="I121" s="503"/>
      <c r="J121" s="503"/>
      <c r="K121" s="503"/>
      <c r="L121" s="503"/>
      <c r="M121" s="503"/>
      <c r="N121" s="503"/>
      <c r="O121" s="503"/>
      <c r="P121" s="503"/>
      <c r="Q121" s="503"/>
      <c r="R121" s="503"/>
      <c r="S121" s="503"/>
      <c r="T121" s="503"/>
      <c r="U121" s="503"/>
      <c r="V121" s="503"/>
      <c r="W121" s="503"/>
      <c r="X121" s="503"/>
      <c r="Y121" s="503"/>
      <c r="Z121" s="503"/>
    </row>
    <row r="122" ht="12.75" customHeight="1">
      <c r="A122" s="503"/>
      <c r="B122" s="503"/>
      <c r="C122" s="503"/>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row>
    <row r="123" ht="12.75" customHeight="1">
      <c r="A123" s="503"/>
      <c r="B123" s="503"/>
      <c r="C123" s="503"/>
      <c r="D123" s="503"/>
      <c r="E123" s="503"/>
      <c r="F123" s="503"/>
      <c r="G123" s="503"/>
      <c r="H123" s="503"/>
      <c r="I123" s="503"/>
      <c r="J123" s="503"/>
      <c r="K123" s="503"/>
      <c r="L123" s="503"/>
      <c r="M123" s="503"/>
      <c r="N123" s="503"/>
      <c r="O123" s="503"/>
      <c r="P123" s="503"/>
      <c r="Q123" s="503"/>
      <c r="R123" s="503"/>
      <c r="S123" s="503"/>
      <c r="T123" s="503"/>
      <c r="U123" s="503"/>
      <c r="V123" s="503"/>
      <c r="W123" s="503"/>
      <c r="X123" s="503"/>
      <c r="Y123" s="503"/>
      <c r="Z123" s="503"/>
    </row>
    <row r="124" ht="12.75" customHeight="1">
      <c r="A124" s="503"/>
      <c r="B124" s="503"/>
      <c r="C124" s="503"/>
      <c r="D124" s="503"/>
      <c r="E124" s="503"/>
      <c r="F124" s="503"/>
      <c r="G124" s="503"/>
      <c r="H124" s="503"/>
      <c r="I124" s="503"/>
      <c r="J124" s="503"/>
      <c r="K124" s="503"/>
      <c r="L124" s="503"/>
      <c r="M124" s="503"/>
      <c r="N124" s="503"/>
      <c r="O124" s="503"/>
      <c r="P124" s="503"/>
      <c r="Q124" s="503"/>
      <c r="R124" s="503"/>
      <c r="S124" s="503"/>
      <c r="T124" s="503"/>
      <c r="U124" s="503"/>
      <c r="V124" s="503"/>
      <c r="W124" s="503"/>
      <c r="X124" s="503"/>
      <c r="Y124" s="503"/>
      <c r="Z124" s="503"/>
    </row>
    <row r="125" ht="12.75" customHeight="1">
      <c r="A125" s="503"/>
      <c r="B125" s="503"/>
      <c r="C125" s="503"/>
      <c r="D125" s="503"/>
      <c r="E125" s="503"/>
      <c r="F125" s="503"/>
      <c r="G125" s="503"/>
      <c r="H125" s="503"/>
      <c r="I125" s="503"/>
      <c r="J125" s="503"/>
      <c r="K125" s="503"/>
      <c r="L125" s="503"/>
      <c r="M125" s="503"/>
      <c r="N125" s="503"/>
      <c r="O125" s="503"/>
      <c r="P125" s="503"/>
      <c r="Q125" s="503"/>
      <c r="R125" s="503"/>
      <c r="S125" s="503"/>
      <c r="T125" s="503"/>
      <c r="U125" s="503"/>
      <c r="V125" s="503"/>
      <c r="W125" s="503"/>
      <c r="X125" s="503"/>
      <c r="Y125" s="503"/>
      <c r="Z125" s="503"/>
    </row>
    <row r="126" ht="12.75" customHeight="1">
      <c r="A126" s="503"/>
      <c r="B126" s="503"/>
      <c r="C126" s="503"/>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row>
    <row r="127" ht="12.75" customHeight="1">
      <c r="A127" s="503"/>
      <c r="B127" s="503"/>
      <c r="C127" s="503"/>
      <c r="D127" s="503"/>
      <c r="E127" s="503"/>
      <c r="F127" s="503"/>
      <c r="G127" s="503"/>
      <c r="H127" s="503"/>
      <c r="I127" s="503"/>
      <c r="J127" s="503"/>
      <c r="K127" s="503"/>
      <c r="L127" s="503"/>
      <c r="M127" s="503"/>
      <c r="N127" s="503"/>
      <c r="O127" s="503"/>
      <c r="P127" s="503"/>
      <c r="Q127" s="503"/>
      <c r="R127" s="503"/>
      <c r="S127" s="503"/>
      <c r="T127" s="503"/>
      <c r="U127" s="503"/>
      <c r="V127" s="503"/>
      <c r="W127" s="503"/>
      <c r="X127" s="503"/>
      <c r="Y127" s="503"/>
      <c r="Z127" s="503"/>
    </row>
    <row r="128" ht="12.75" customHeight="1">
      <c r="A128" s="503"/>
      <c r="B128" s="503"/>
      <c r="C128" s="503"/>
      <c r="D128" s="503"/>
      <c r="E128" s="503"/>
      <c r="F128" s="503"/>
      <c r="G128" s="503"/>
      <c r="H128" s="503"/>
      <c r="I128" s="503"/>
      <c r="J128" s="503"/>
      <c r="K128" s="503"/>
      <c r="L128" s="503"/>
      <c r="M128" s="503"/>
      <c r="N128" s="503"/>
      <c r="O128" s="503"/>
      <c r="P128" s="503"/>
      <c r="Q128" s="503"/>
      <c r="R128" s="503"/>
      <c r="S128" s="503"/>
      <c r="T128" s="503"/>
      <c r="U128" s="503"/>
      <c r="V128" s="503"/>
      <c r="W128" s="503"/>
      <c r="X128" s="503"/>
      <c r="Y128" s="503"/>
      <c r="Z128" s="503"/>
    </row>
    <row r="129" ht="12.75" customHeight="1">
      <c r="A129" s="503"/>
      <c r="B129" s="503"/>
      <c r="C129" s="503"/>
      <c r="D129" s="503"/>
      <c r="E129" s="503"/>
      <c r="F129" s="503"/>
      <c r="G129" s="503"/>
      <c r="H129" s="503"/>
      <c r="I129" s="503"/>
      <c r="J129" s="503"/>
      <c r="K129" s="503"/>
      <c r="L129" s="503"/>
      <c r="M129" s="503"/>
      <c r="N129" s="503"/>
      <c r="O129" s="503"/>
      <c r="P129" s="503"/>
      <c r="Q129" s="503"/>
      <c r="R129" s="503"/>
      <c r="S129" s="503"/>
      <c r="T129" s="503"/>
      <c r="U129" s="503"/>
      <c r="V129" s="503"/>
      <c r="W129" s="503"/>
      <c r="X129" s="503"/>
      <c r="Y129" s="503"/>
      <c r="Z129" s="503"/>
    </row>
    <row r="130" ht="12.75" customHeight="1">
      <c r="A130" s="503"/>
      <c r="B130" s="503"/>
      <c r="C130" s="503"/>
      <c r="D130" s="503"/>
      <c r="E130" s="503"/>
      <c r="F130" s="503"/>
      <c r="G130" s="503"/>
      <c r="H130" s="503"/>
      <c r="I130" s="503"/>
      <c r="J130" s="503"/>
      <c r="K130" s="503"/>
      <c r="L130" s="503"/>
      <c r="M130" s="503"/>
      <c r="N130" s="503"/>
      <c r="O130" s="503"/>
      <c r="P130" s="503"/>
      <c r="Q130" s="503"/>
      <c r="R130" s="503"/>
      <c r="S130" s="503"/>
      <c r="T130" s="503"/>
      <c r="U130" s="503"/>
      <c r="V130" s="503"/>
      <c r="W130" s="503"/>
      <c r="X130" s="503"/>
      <c r="Y130" s="503"/>
      <c r="Z130" s="503"/>
    </row>
    <row r="131" ht="12.75" customHeight="1">
      <c r="A131" s="503"/>
      <c r="B131" s="503"/>
      <c r="C131" s="503"/>
      <c r="D131" s="503"/>
      <c r="E131" s="503"/>
      <c r="F131" s="503"/>
      <c r="G131" s="503"/>
      <c r="H131" s="503"/>
      <c r="I131" s="503"/>
      <c r="J131" s="503"/>
      <c r="K131" s="503"/>
      <c r="L131" s="503"/>
      <c r="M131" s="503"/>
      <c r="N131" s="503"/>
      <c r="O131" s="503"/>
      <c r="P131" s="503"/>
      <c r="Q131" s="503"/>
      <c r="R131" s="503"/>
      <c r="S131" s="503"/>
      <c r="T131" s="503"/>
      <c r="U131" s="503"/>
      <c r="V131" s="503"/>
      <c r="W131" s="503"/>
      <c r="X131" s="503"/>
      <c r="Y131" s="503"/>
      <c r="Z131" s="503"/>
    </row>
    <row r="132" ht="12.75" customHeight="1">
      <c r="A132" s="503"/>
      <c r="B132" s="503"/>
      <c r="C132" s="503"/>
      <c r="D132" s="503"/>
      <c r="E132" s="503"/>
      <c r="F132" s="503"/>
      <c r="G132" s="503"/>
      <c r="H132" s="503"/>
      <c r="I132" s="503"/>
      <c r="J132" s="503"/>
      <c r="K132" s="503"/>
      <c r="L132" s="503"/>
      <c r="M132" s="503"/>
      <c r="N132" s="503"/>
      <c r="O132" s="503"/>
      <c r="P132" s="503"/>
      <c r="Q132" s="503"/>
      <c r="R132" s="503"/>
      <c r="S132" s="503"/>
      <c r="T132" s="503"/>
      <c r="U132" s="503"/>
      <c r="V132" s="503"/>
      <c r="W132" s="503"/>
      <c r="X132" s="503"/>
      <c r="Y132" s="503"/>
      <c r="Z132" s="503"/>
    </row>
    <row r="133" ht="12.75" customHeight="1">
      <c r="A133" s="503"/>
      <c r="B133" s="503"/>
      <c r="C133" s="503"/>
      <c r="D133" s="503"/>
      <c r="E133" s="503"/>
      <c r="F133" s="503"/>
      <c r="G133" s="503"/>
      <c r="H133" s="503"/>
      <c r="I133" s="503"/>
      <c r="J133" s="503"/>
      <c r="K133" s="503"/>
      <c r="L133" s="503"/>
      <c r="M133" s="503"/>
      <c r="N133" s="503"/>
      <c r="O133" s="503"/>
      <c r="P133" s="503"/>
      <c r="Q133" s="503"/>
      <c r="R133" s="503"/>
      <c r="S133" s="503"/>
      <c r="T133" s="503"/>
      <c r="U133" s="503"/>
      <c r="V133" s="503"/>
      <c r="W133" s="503"/>
      <c r="X133" s="503"/>
      <c r="Y133" s="503"/>
      <c r="Z133" s="503"/>
    </row>
    <row r="134" ht="12.75" customHeight="1">
      <c r="A134" s="503"/>
      <c r="B134" s="503"/>
      <c r="C134" s="503"/>
      <c r="D134" s="503"/>
      <c r="E134" s="503"/>
      <c r="F134" s="503"/>
      <c r="G134" s="503"/>
      <c r="H134" s="503"/>
      <c r="I134" s="503"/>
      <c r="J134" s="503"/>
      <c r="K134" s="503"/>
      <c r="L134" s="503"/>
      <c r="M134" s="503"/>
      <c r="N134" s="503"/>
      <c r="O134" s="503"/>
      <c r="P134" s="503"/>
      <c r="Q134" s="503"/>
      <c r="R134" s="503"/>
      <c r="S134" s="503"/>
      <c r="T134" s="503"/>
      <c r="U134" s="503"/>
      <c r="V134" s="503"/>
      <c r="W134" s="503"/>
      <c r="X134" s="503"/>
      <c r="Y134" s="503"/>
      <c r="Z134" s="503"/>
    </row>
    <row r="135" ht="12.75" customHeight="1">
      <c r="A135" s="503"/>
      <c r="B135" s="503"/>
      <c r="C135" s="503"/>
      <c r="D135" s="503"/>
      <c r="E135" s="503"/>
      <c r="F135" s="503"/>
      <c r="G135" s="503"/>
      <c r="H135" s="503"/>
      <c r="I135" s="503"/>
      <c r="J135" s="503"/>
      <c r="K135" s="503"/>
      <c r="L135" s="503"/>
      <c r="M135" s="503"/>
      <c r="N135" s="503"/>
      <c r="O135" s="503"/>
      <c r="P135" s="503"/>
      <c r="Q135" s="503"/>
      <c r="R135" s="503"/>
      <c r="S135" s="503"/>
      <c r="T135" s="503"/>
      <c r="U135" s="503"/>
      <c r="V135" s="503"/>
      <c r="W135" s="503"/>
      <c r="X135" s="503"/>
      <c r="Y135" s="503"/>
      <c r="Z135" s="503"/>
    </row>
    <row r="136" ht="12.75" customHeight="1">
      <c r="A136" s="503"/>
      <c r="B136" s="503"/>
      <c r="C136" s="503"/>
      <c r="D136" s="503"/>
      <c r="E136" s="503"/>
      <c r="F136" s="503"/>
      <c r="G136" s="503"/>
      <c r="H136" s="503"/>
      <c r="I136" s="503"/>
      <c r="J136" s="503"/>
      <c r="K136" s="503"/>
      <c r="L136" s="503"/>
      <c r="M136" s="503"/>
      <c r="N136" s="503"/>
      <c r="O136" s="503"/>
      <c r="P136" s="503"/>
      <c r="Q136" s="503"/>
      <c r="R136" s="503"/>
      <c r="S136" s="503"/>
      <c r="T136" s="503"/>
      <c r="U136" s="503"/>
      <c r="V136" s="503"/>
      <c r="W136" s="503"/>
      <c r="X136" s="503"/>
      <c r="Y136" s="503"/>
      <c r="Z136" s="503"/>
    </row>
    <row r="137" ht="12.75" customHeight="1">
      <c r="A137" s="503"/>
      <c r="B137" s="503"/>
      <c r="C137" s="503"/>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3"/>
      <c r="Z137" s="503"/>
    </row>
    <row r="138" ht="12.75" customHeight="1">
      <c r="A138" s="503"/>
      <c r="B138" s="503"/>
      <c r="C138" s="503"/>
      <c r="D138" s="503"/>
      <c r="E138" s="503"/>
      <c r="F138" s="503"/>
      <c r="G138" s="503"/>
      <c r="H138" s="503"/>
      <c r="I138" s="503"/>
      <c r="J138" s="503"/>
      <c r="K138" s="503"/>
      <c r="L138" s="503"/>
      <c r="M138" s="503"/>
      <c r="N138" s="503"/>
      <c r="O138" s="503"/>
      <c r="P138" s="503"/>
      <c r="Q138" s="503"/>
      <c r="R138" s="503"/>
      <c r="S138" s="503"/>
      <c r="T138" s="503"/>
      <c r="U138" s="503"/>
      <c r="V138" s="503"/>
      <c r="W138" s="503"/>
      <c r="X138" s="503"/>
      <c r="Y138" s="503"/>
      <c r="Z138" s="503"/>
    </row>
    <row r="139" ht="12.75" customHeight="1">
      <c r="A139" s="503"/>
      <c r="B139" s="503"/>
      <c r="C139" s="503"/>
      <c r="D139" s="503"/>
      <c r="E139" s="503"/>
      <c r="F139" s="503"/>
      <c r="G139" s="503"/>
      <c r="H139" s="503"/>
      <c r="I139" s="503"/>
      <c r="J139" s="503"/>
      <c r="K139" s="503"/>
      <c r="L139" s="503"/>
      <c r="M139" s="503"/>
      <c r="N139" s="503"/>
      <c r="O139" s="503"/>
      <c r="P139" s="503"/>
      <c r="Q139" s="503"/>
      <c r="R139" s="503"/>
      <c r="S139" s="503"/>
      <c r="T139" s="503"/>
      <c r="U139" s="503"/>
      <c r="V139" s="503"/>
      <c r="W139" s="503"/>
      <c r="X139" s="503"/>
      <c r="Y139" s="503"/>
      <c r="Z139" s="503"/>
    </row>
    <row r="140" ht="12.75" customHeight="1">
      <c r="A140" s="503"/>
      <c r="B140" s="503"/>
      <c r="C140" s="503"/>
      <c r="D140" s="503"/>
      <c r="E140" s="503"/>
      <c r="F140" s="503"/>
      <c r="G140" s="503"/>
      <c r="H140" s="503"/>
      <c r="I140" s="503"/>
      <c r="J140" s="503"/>
      <c r="K140" s="503"/>
      <c r="L140" s="503"/>
      <c r="M140" s="503"/>
      <c r="N140" s="503"/>
      <c r="O140" s="503"/>
      <c r="P140" s="503"/>
      <c r="Q140" s="503"/>
      <c r="R140" s="503"/>
      <c r="S140" s="503"/>
      <c r="T140" s="503"/>
      <c r="U140" s="503"/>
      <c r="V140" s="503"/>
      <c r="W140" s="503"/>
      <c r="X140" s="503"/>
      <c r="Y140" s="503"/>
      <c r="Z140" s="503"/>
    </row>
    <row r="141" ht="12.75" customHeight="1">
      <c r="A141" s="503"/>
      <c r="B141" s="503"/>
      <c r="C141" s="503"/>
      <c r="D141" s="503"/>
      <c r="E141" s="503"/>
      <c r="F141" s="503"/>
      <c r="G141" s="503"/>
      <c r="H141" s="503"/>
      <c r="I141" s="503"/>
      <c r="J141" s="503"/>
      <c r="K141" s="503"/>
      <c r="L141" s="503"/>
      <c r="M141" s="503"/>
      <c r="N141" s="503"/>
      <c r="O141" s="503"/>
      <c r="P141" s="503"/>
      <c r="Q141" s="503"/>
      <c r="R141" s="503"/>
      <c r="S141" s="503"/>
      <c r="T141" s="503"/>
      <c r="U141" s="503"/>
      <c r="V141" s="503"/>
      <c r="W141" s="503"/>
      <c r="X141" s="503"/>
      <c r="Y141" s="503"/>
      <c r="Z141" s="503"/>
    </row>
    <row r="142" ht="12.75" customHeight="1">
      <c r="A142" s="503"/>
      <c r="B142" s="503"/>
      <c r="C142" s="503"/>
      <c r="D142" s="503"/>
      <c r="E142" s="503"/>
      <c r="F142" s="503"/>
      <c r="G142" s="503"/>
      <c r="H142" s="503"/>
      <c r="I142" s="503"/>
      <c r="J142" s="503"/>
      <c r="K142" s="503"/>
      <c r="L142" s="503"/>
      <c r="M142" s="503"/>
      <c r="N142" s="503"/>
      <c r="O142" s="503"/>
      <c r="P142" s="503"/>
      <c r="Q142" s="503"/>
      <c r="R142" s="503"/>
      <c r="S142" s="503"/>
      <c r="T142" s="503"/>
      <c r="U142" s="503"/>
      <c r="V142" s="503"/>
      <c r="W142" s="503"/>
      <c r="X142" s="503"/>
      <c r="Y142" s="503"/>
      <c r="Z142" s="503"/>
    </row>
    <row r="143" ht="12.75" customHeight="1">
      <c r="A143" s="503"/>
      <c r="B143" s="503"/>
      <c r="C143" s="503"/>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row>
    <row r="144" ht="12.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row>
    <row r="145" ht="12.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row>
    <row r="146" ht="12.75" customHeight="1">
      <c r="A146" s="503"/>
      <c r="B146" s="503"/>
      <c r="C146" s="503"/>
      <c r="D146" s="503"/>
      <c r="E146" s="503"/>
      <c r="F146" s="503"/>
      <c r="G146" s="503"/>
      <c r="H146" s="503"/>
      <c r="I146" s="503"/>
      <c r="J146" s="503"/>
      <c r="K146" s="503"/>
      <c r="L146" s="503"/>
      <c r="M146" s="503"/>
      <c r="N146" s="503"/>
      <c r="O146" s="503"/>
      <c r="P146" s="503"/>
      <c r="Q146" s="503"/>
      <c r="R146" s="503"/>
      <c r="S146" s="503"/>
      <c r="T146" s="503"/>
      <c r="U146" s="503"/>
      <c r="V146" s="503"/>
      <c r="W146" s="503"/>
      <c r="X146" s="503"/>
      <c r="Y146" s="503"/>
      <c r="Z146" s="503"/>
    </row>
    <row r="147" ht="12.75" customHeight="1">
      <c r="A147" s="503"/>
      <c r="B147" s="503"/>
      <c r="C147" s="503"/>
      <c r="D147" s="503"/>
      <c r="E147" s="503"/>
      <c r="F147" s="503"/>
      <c r="G147" s="503"/>
      <c r="H147" s="503"/>
      <c r="I147" s="503"/>
      <c r="J147" s="503"/>
      <c r="K147" s="503"/>
      <c r="L147" s="503"/>
      <c r="M147" s="503"/>
      <c r="N147" s="503"/>
      <c r="O147" s="503"/>
      <c r="P147" s="503"/>
      <c r="Q147" s="503"/>
      <c r="R147" s="503"/>
      <c r="S147" s="503"/>
      <c r="T147" s="503"/>
      <c r="U147" s="503"/>
      <c r="V147" s="503"/>
      <c r="W147" s="503"/>
      <c r="X147" s="503"/>
      <c r="Y147" s="503"/>
      <c r="Z147" s="503"/>
    </row>
    <row r="148" ht="12.75" customHeight="1">
      <c r="A148" s="503"/>
      <c r="B148" s="503"/>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row>
    <row r="149" ht="12.75" customHeight="1">
      <c r="A149" s="503"/>
      <c r="B149" s="503"/>
      <c r="C149" s="503"/>
      <c r="D149" s="503"/>
      <c r="E149" s="503"/>
      <c r="F149" s="503"/>
      <c r="G149" s="503"/>
      <c r="H149" s="503"/>
      <c r="I149" s="503"/>
      <c r="J149" s="503"/>
      <c r="K149" s="503"/>
      <c r="L149" s="503"/>
      <c r="M149" s="503"/>
      <c r="N149" s="503"/>
      <c r="O149" s="503"/>
      <c r="P149" s="503"/>
      <c r="Q149" s="503"/>
      <c r="R149" s="503"/>
      <c r="S149" s="503"/>
      <c r="T149" s="503"/>
      <c r="U149" s="503"/>
      <c r="V149" s="503"/>
      <c r="W149" s="503"/>
      <c r="X149" s="503"/>
      <c r="Y149" s="503"/>
      <c r="Z149" s="503"/>
    </row>
    <row r="150" ht="12.75" customHeight="1">
      <c r="A150" s="503"/>
      <c r="B150" s="503"/>
      <c r="C150" s="503"/>
      <c r="D150" s="503"/>
      <c r="E150" s="503"/>
      <c r="F150" s="503"/>
      <c r="G150" s="503"/>
      <c r="H150" s="503"/>
      <c r="I150" s="503"/>
      <c r="J150" s="503"/>
      <c r="K150" s="503"/>
      <c r="L150" s="503"/>
      <c r="M150" s="503"/>
      <c r="N150" s="503"/>
      <c r="O150" s="503"/>
      <c r="P150" s="503"/>
      <c r="Q150" s="503"/>
      <c r="R150" s="503"/>
      <c r="S150" s="503"/>
      <c r="T150" s="503"/>
      <c r="U150" s="503"/>
      <c r="V150" s="503"/>
      <c r="W150" s="503"/>
      <c r="X150" s="503"/>
      <c r="Y150" s="503"/>
      <c r="Z150" s="503"/>
    </row>
    <row r="151" ht="12.75" customHeight="1">
      <c r="A151" s="503"/>
      <c r="B151" s="503"/>
      <c r="C151" s="503"/>
      <c r="D151" s="503"/>
      <c r="E151" s="503"/>
      <c r="F151" s="503"/>
      <c r="G151" s="503"/>
      <c r="H151" s="503"/>
      <c r="I151" s="503"/>
      <c r="J151" s="503"/>
      <c r="K151" s="503"/>
      <c r="L151" s="503"/>
      <c r="M151" s="503"/>
      <c r="N151" s="503"/>
      <c r="O151" s="503"/>
      <c r="P151" s="503"/>
      <c r="Q151" s="503"/>
      <c r="R151" s="503"/>
      <c r="S151" s="503"/>
      <c r="T151" s="503"/>
      <c r="U151" s="503"/>
      <c r="V151" s="503"/>
      <c r="W151" s="503"/>
      <c r="X151" s="503"/>
      <c r="Y151" s="503"/>
      <c r="Z151" s="503"/>
    </row>
    <row r="152" ht="12.75" customHeight="1">
      <c r="A152" s="503"/>
      <c r="B152" s="503"/>
      <c r="C152" s="503"/>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row>
    <row r="153" ht="12.75" customHeight="1">
      <c r="A153" s="503"/>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row>
    <row r="154" ht="12.75" customHeight="1">
      <c r="A154" s="503"/>
      <c r="B154" s="503"/>
      <c r="C154" s="503"/>
      <c r="D154" s="503"/>
      <c r="E154" s="503"/>
      <c r="F154" s="503"/>
      <c r="G154" s="503"/>
      <c r="H154" s="503"/>
      <c r="I154" s="503"/>
      <c r="J154" s="503"/>
      <c r="K154" s="503"/>
      <c r="L154" s="503"/>
      <c r="M154" s="503"/>
      <c r="N154" s="503"/>
      <c r="O154" s="503"/>
      <c r="P154" s="503"/>
      <c r="Q154" s="503"/>
      <c r="R154" s="503"/>
      <c r="S154" s="503"/>
      <c r="T154" s="503"/>
      <c r="U154" s="503"/>
      <c r="V154" s="503"/>
      <c r="W154" s="503"/>
      <c r="X154" s="503"/>
      <c r="Y154" s="503"/>
      <c r="Z154" s="503"/>
    </row>
    <row r="155" ht="12.75" customHeight="1">
      <c r="A155" s="503"/>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row>
    <row r="156" ht="12.75" customHeight="1">
      <c r="A156" s="503"/>
      <c r="B156" s="503"/>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row>
    <row r="157" ht="12.75" customHeight="1">
      <c r="A157" s="503"/>
      <c r="B157" s="503"/>
      <c r="C157" s="503"/>
      <c r="D157" s="503"/>
      <c r="E157" s="503"/>
      <c r="F157" s="503"/>
      <c r="G157" s="503"/>
      <c r="H157" s="503"/>
      <c r="I157" s="503"/>
      <c r="J157" s="503"/>
      <c r="K157" s="503"/>
      <c r="L157" s="503"/>
      <c r="M157" s="503"/>
      <c r="N157" s="503"/>
      <c r="O157" s="503"/>
      <c r="P157" s="503"/>
      <c r="Q157" s="503"/>
      <c r="R157" s="503"/>
      <c r="S157" s="503"/>
      <c r="T157" s="503"/>
      <c r="U157" s="503"/>
      <c r="V157" s="503"/>
      <c r="W157" s="503"/>
      <c r="X157" s="503"/>
      <c r="Y157" s="503"/>
      <c r="Z157" s="503"/>
    </row>
    <row r="158" ht="12.75" customHeight="1">
      <c r="A158" s="503"/>
      <c r="B158" s="503"/>
      <c r="C158" s="503"/>
      <c r="D158" s="503"/>
      <c r="E158" s="503"/>
      <c r="F158" s="503"/>
      <c r="G158" s="503"/>
      <c r="H158" s="503"/>
      <c r="I158" s="503"/>
      <c r="J158" s="503"/>
      <c r="K158" s="503"/>
      <c r="L158" s="503"/>
      <c r="M158" s="503"/>
      <c r="N158" s="503"/>
      <c r="O158" s="503"/>
      <c r="P158" s="503"/>
      <c r="Q158" s="503"/>
      <c r="R158" s="503"/>
      <c r="S158" s="503"/>
      <c r="T158" s="503"/>
      <c r="U158" s="503"/>
      <c r="V158" s="503"/>
      <c r="W158" s="503"/>
      <c r="X158" s="503"/>
      <c r="Y158" s="503"/>
      <c r="Z158" s="503"/>
    </row>
    <row r="159" ht="12.75" customHeight="1">
      <c r="A159" s="503"/>
      <c r="B159" s="503"/>
      <c r="C159" s="503"/>
      <c r="D159" s="503"/>
      <c r="E159" s="503"/>
      <c r="F159" s="503"/>
      <c r="G159" s="503"/>
      <c r="H159" s="503"/>
      <c r="I159" s="503"/>
      <c r="J159" s="503"/>
      <c r="K159" s="503"/>
      <c r="L159" s="503"/>
      <c r="M159" s="503"/>
      <c r="N159" s="503"/>
      <c r="O159" s="503"/>
      <c r="P159" s="503"/>
      <c r="Q159" s="503"/>
      <c r="R159" s="503"/>
      <c r="S159" s="503"/>
      <c r="T159" s="503"/>
      <c r="U159" s="503"/>
      <c r="V159" s="503"/>
      <c r="W159" s="503"/>
      <c r="X159" s="503"/>
      <c r="Y159" s="503"/>
      <c r="Z159" s="503"/>
    </row>
    <row r="160" ht="12.75" customHeight="1">
      <c r="A160" s="503"/>
      <c r="B160" s="503"/>
      <c r="C160" s="503"/>
      <c r="D160" s="503"/>
      <c r="E160" s="503"/>
      <c r="F160" s="503"/>
      <c r="G160" s="503"/>
      <c r="H160" s="503"/>
      <c r="I160" s="503"/>
      <c r="J160" s="503"/>
      <c r="K160" s="503"/>
      <c r="L160" s="503"/>
      <c r="M160" s="503"/>
      <c r="N160" s="503"/>
      <c r="O160" s="503"/>
      <c r="P160" s="503"/>
      <c r="Q160" s="503"/>
      <c r="R160" s="503"/>
      <c r="S160" s="503"/>
      <c r="T160" s="503"/>
      <c r="U160" s="503"/>
      <c r="V160" s="503"/>
      <c r="W160" s="503"/>
      <c r="X160" s="503"/>
      <c r="Y160" s="503"/>
      <c r="Z160" s="503"/>
    </row>
    <row r="161" ht="12.75" customHeight="1">
      <c r="A161" s="503"/>
      <c r="B161" s="503"/>
      <c r="C161" s="503"/>
      <c r="D161" s="503"/>
      <c r="E161" s="503"/>
      <c r="F161" s="503"/>
      <c r="G161" s="503"/>
      <c r="H161" s="503"/>
      <c r="I161" s="503"/>
      <c r="J161" s="503"/>
      <c r="K161" s="503"/>
      <c r="L161" s="503"/>
      <c r="M161" s="503"/>
      <c r="N161" s="503"/>
      <c r="O161" s="503"/>
      <c r="P161" s="503"/>
      <c r="Q161" s="503"/>
      <c r="R161" s="503"/>
      <c r="S161" s="503"/>
      <c r="T161" s="503"/>
      <c r="U161" s="503"/>
      <c r="V161" s="503"/>
      <c r="W161" s="503"/>
      <c r="X161" s="503"/>
      <c r="Y161" s="503"/>
      <c r="Z161" s="503"/>
    </row>
    <row r="162" ht="12.75" customHeight="1">
      <c r="A162" s="503"/>
      <c r="B162" s="503"/>
      <c r="C162" s="503"/>
      <c r="D162" s="503"/>
      <c r="E162" s="503"/>
      <c r="F162" s="503"/>
      <c r="G162" s="503"/>
      <c r="H162" s="503"/>
      <c r="I162" s="503"/>
      <c r="J162" s="503"/>
      <c r="K162" s="503"/>
      <c r="L162" s="503"/>
      <c r="M162" s="503"/>
      <c r="N162" s="503"/>
      <c r="O162" s="503"/>
      <c r="P162" s="503"/>
      <c r="Q162" s="503"/>
      <c r="R162" s="503"/>
      <c r="S162" s="503"/>
      <c r="T162" s="503"/>
      <c r="U162" s="503"/>
      <c r="V162" s="503"/>
      <c r="W162" s="503"/>
      <c r="X162" s="503"/>
      <c r="Y162" s="503"/>
      <c r="Z162" s="503"/>
    </row>
    <row r="163" ht="12.75" customHeight="1">
      <c r="A163" s="503"/>
      <c r="B163" s="503"/>
      <c r="C163" s="503"/>
      <c r="D163" s="503"/>
      <c r="E163" s="503"/>
      <c r="F163" s="503"/>
      <c r="G163" s="503"/>
      <c r="H163" s="503"/>
      <c r="I163" s="503"/>
      <c r="J163" s="503"/>
      <c r="K163" s="503"/>
      <c r="L163" s="503"/>
      <c r="M163" s="503"/>
      <c r="N163" s="503"/>
      <c r="O163" s="503"/>
      <c r="P163" s="503"/>
      <c r="Q163" s="503"/>
      <c r="R163" s="503"/>
      <c r="S163" s="503"/>
      <c r="T163" s="503"/>
      <c r="U163" s="503"/>
      <c r="V163" s="503"/>
      <c r="W163" s="503"/>
      <c r="X163" s="503"/>
      <c r="Y163" s="503"/>
      <c r="Z163" s="503"/>
    </row>
    <row r="164" ht="12.75" customHeight="1">
      <c r="A164" s="503"/>
      <c r="B164" s="503"/>
      <c r="C164" s="503"/>
      <c r="D164" s="503"/>
      <c r="E164" s="503"/>
      <c r="F164" s="503"/>
      <c r="G164" s="503"/>
      <c r="H164" s="503"/>
      <c r="I164" s="503"/>
      <c r="J164" s="503"/>
      <c r="K164" s="503"/>
      <c r="L164" s="503"/>
      <c r="M164" s="503"/>
      <c r="N164" s="503"/>
      <c r="O164" s="503"/>
      <c r="P164" s="503"/>
      <c r="Q164" s="503"/>
      <c r="R164" s="503"/>
      <c r="S164" s="503"/>
      <c r="T164" s="503"/>
      <c r="U164" s="503"/>
      <c r="V164" s="503"/>
      <c r="W164" s="503"/>
      <c r="X164" s="503"/>
      <c r="Y164" s="503"/>
      <c r="Z164" s="503"/>
    </row>
    <row r="165" ht="12.75" customHeight="1">
      <c r="A165" s="503"/>
      <c r="B165" s="503"/>
      <c r="C165" s="503"/>
      <c r="D165" s="503"/>
      <c r="E165" s="503"/>
      <c r="F165" s="503"/>
      <c r="G165" s="503"/>
      <c r="H165" s="503"/>
      <c r="I165" s="503"/>
      <c r="J165" s="503"/>
      <c r="K165" s="503"/>
      <c r="L165" s="503"/>
      <c r="M165" s="503"/>
      <c r="N165" s="503"/>
      <c r="O165" s="503"/>
      <c r="P165" s="503"/>
      <c r="Q165" s="503"/>
      <c r="R165" s="503"/>
      <c r="S165" s="503"/>
      <c r="T165" s="503"/>
      <c r="U165" s="503"/>
      <c r="V165" s="503"/>
      <c r="W165" s="503"/>
      <c r="X165" s="503"/>
      <c r="Y165" s="503"/>
      <c r="Z165" s="503"/>
    </row>
    <row r="166" ht="12.75" customHeight="1">
      <c r="A166" s="503"/>
      <c r="B166" s="503"/>
      <c r="C166" s="503"/>
      <c r="D166" s="503"/>
      <c r="E166" s="503"/>
      <c r="F166" s="503"/>
      <c r="G166" s="503"/>
      <c r="H166" s="503"/>
      <c r="I166" s="503"/>
      <c r="J166" s="503"/>
      <c r="K166" s="503"/>
      <c r="L166" s="503"/>
      <c r="M166" s="503"/>
      <c r="N166" s="503"/>
      <c r="O166" s="503"/>
      <c r="P166" s="503"/>
      <c r="Q166" s="503"/>
      <c r="R166" s="503"/>
      <c r="S166" s="503"/>
      <c r="T166" s="503"/>
      <c r="U166" s="503"/>
      <c r="V166" s="503"/>
      <c r="W166" s="503"/>
      <c r="X166" s="503"/>
      <c r="Y166" s="503"/>
      <c r="Z166" s="503"/>
    </row>
    <row r="167" ht="12.75" customHeight="1">
      <c r="A167" s="503"/>
      <c r="B167" s="503"/>
      <c r="C167" s="503"/>
      <c r="D167" s="503"/>
      <c r="E167" s="503"/>
      <c r="F167" s="503"/>
      <c r="G167" s="503"/>
      <c r="H167" s="503"/>
      <c r="I167" s="503"/>
      <c r="J167" s="503"/>
      <c r="K167" s="503"/>
      <c r="L167" s="503"/>
      <c r="M167" s="503"/>
      <c r="N167" s="503"/>
      <c r="O167" s="503"/>
      <c r="P167" s="503"/>
      <c r="Q167" s="503"/>
      <c r="R167" s="503"/>
      <c r="S167" s="503"/>
      <c r="T167" s="503"/>
      <c r="U167" s="503"/>
      <c r="V167" s="503"/>
      <c r="W167" s="503"/>
      <c r="X167" s="503"/>
      <c r="Y167" s="503"/>
      <c r="Z167" s="503"/>
    </row>
    <row r="168" ht="12.75" customHeight="1">
      <c r="A168" s="503"/>
      <c r="B168" s="503"/>
      <c r="C168" s="503"/>
      <c r="D168" s="503"/>
      <c r="E168" s="503"/>
      <c r="F168" s="503"/>
      <c r="G168" s="503"/>
      <c r="H168" s="503"/>
      <c r="I168" s="503"/>
      <c r="J168" s="503"/>
      <c r="K168" s="503"/>
      <c r="L168" s="503"/>
      <c r="M168" s="503"/>
      <c r="N168" s="503"/>
      <c r="O168" s="503"/>
      <c r="P168" s="503"/>
      <c r="Q168" s="503"/>
      <c r="R168" s="503"/>
      <c r="S168" s="503"/>
      <c r="T168" s="503"/>
      <c r="U168" s="503"/>
      <c r="V168" s="503"/>
      <c r="W168" s="503"/>
      <c r="X168" s="503"/>
      <c r="Y168" s="503"/>
      <c r="Z168" s="503"/>
    </row>
    <row r="169" ht="12.75" customHeight="1">
      <c r="A169" s="503"/>
      <c r="B169" s="503"/>
      <c r="C169" s="503"/>
      <c r="D169" s="503"/>
      <c r="E169" s="503"/>
      <c r="F169" s="503"/>
      <c r="G169" s="503"/>
      <c r="H169" s="503"/>
      <c r="I169" s="503"/>
      <c r="J169" s="503"/>
      <c r="K169" s="503"/>
      <c r="L169" s="503"/>
      <c r="M169" s="503"/>
      <c r="N169" s="503"/>
      <c r="O169" s="503"/>
      <c r="P169" s="503"/>
      <c r="Q169" s="503"/>
      <c r="R169" s="503"/>
      <c r="S169" s="503"/>
      <c r="T169" s="503"/>
      <c r="U169" s="503"/>
      <c r="V169" s="503"/>
      <c r="W169" s="503"/>
      <c r="X169" s="503"/>
      <c r="Y169" s="503"/>
      <c r="Z169" s="503"/>
    </row>
    <row r="170" ht="12.75" customHeight="1">
      <c r="A170" s="503"/>
      <c r="B170" s="503"/>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row>
    <row r="171" ht="12.75" customHeight="1">
      <c r="A171" s="503"/>
      <c r="B171" s="503"/>
      <c r="C171" s="503"/>
      <c r="D171" s="503"/>
      <c r="E171" s="503"/>
      <c r="F171" s="503"/>
      <c r="G171" s="503"/>
      <c r="H171" s="503"/>
      <c r="I171" s="503"/>
      <c r="J171" s="503"/>
      <c r="K171" s="503"/>
      <c r="L171" s="503"/>
      <c r="M171" s="503"/>
      <c r="N171" s="503"/>
      <c r="O171" s="503"/>
      <c r="P171" s="503"/>
      <c r="Q171" s="503"/>
      <c r="R171" s="503"/>
      <c r="S171" s="503"/>
      <c r="T171" s="503"/>
      <c r="U171" s="503"/>
      <c r="V171" s="503"/>
      <c r="W171" s="503"/>
      <c r="X171" s="503"/>
      <c r="Y171" s="503"/>
      <c r="Z171" s="503"/>
    </row>
    <row r="172" ht="12.75" customHeight="1">
      <c r="A172" s="503"/>
      <c r="B172" s="503"/>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row>
    <row r="173" ht="12.75" customHeight="1">
      <c r="A173" s="503"/>
      <c r="B173" s="503"/>
      <c r="C173" s="503"/>
      <c r="D173" s="503"/>
      <c r="E173" s="503"/>
      <c r="F173" s="503"/>
      <c r="G173" s="503"/>
      <c r="H173" s="503"/>
      <c r="I173" s="503"/>
      <c r="J173" s="503"/>
      <c r="K173" s="503"/>
      <c r="L173" s="503"/>
      <c r="M173" s="503"/>
      <c r="N173" s="503"/>
      <c r="O173" s="503"/>
      <c r="P173" s="503"/>
      <c r="Q173" s="503"/>
      <c r="R173" s="503"/>
      <c r="S173" s="503"/>
      <c r="T173" s="503"/>
      <c r="U173" s="503"/>
      <c r="V173" s="503"/>
      <c r="W173" s="503"/>
      <c r="X173" s="503"/>
      <c r="Y173" s="503"/>
      <c r="Z173" s="503"/>
    </row>
    <row r="174" ht="12.75" customHeight="1">
      <c r="A174" s="503"/>
      <c r="B174" s="503"/>
      <c r="C174" s="503"/>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row>
    <row r="175" ht="12.75" customHeight="1">
      <c r="A175" s="503"/>
      <c r="B175" s="503"/>
      <c r="C175" s="503"/>
      <c r="D175" s="503"/>
      <c r="E175" s="503"/>
      <c r="F175" s="503"/>
      <c r="G175" s="503"/>
      <c r="H175" s="503"/>
      <c r="I175" s="503"/>
      <c r="J175" s="503"/>
      <c r="K175" s="503"/>
      <c r="L175" s="503"/>
      <c r="M175" s="503"/>
      <c r="N175" s="503"/>
      <c r="O175" s="503"/>
      <c r="P175" s="503"/>
      <c r="Q175" s="503"/>
      <c r="R175" s="503"/>
      <c r="S175" s="503"/>
      <c r="T175" s="503"/>
      <c r="U175" s="503"/>
      <c r="V175" s="503"/>
      <c r="W175" s="503"/>
      <c r="X175" s="503"/>
      <c r="Y175" s="503"/>
      <c r="Z175" s="503"/>
    </row>
    <row r="176" ht="12.75" customHeight="1">
      <c r="A176" s="503"/>
      <c r="B176" s="503"/>
      <c r="C176" s="503"/>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row>
    <row r="177" ht="12.75" customHeight="1">
      <c r="A177" s="503"/>
      <c r="B177" s="503"/>
      <c r="C177" s="503"/>
      <c r="D177" s="503"/>
      <c r="E177" s="503"/>
      <c r="F177" s="503"/>
      <c r="G177" s="503"/>
      <c r="H177" s="503"/>
      <c r="I177" s="503"/>
      <c r="J177" s="503"/>
      <c r="K177" s="503"/>
      <c r="L177" s="503"/>
      <c r="M177" s="503"/>
      <c r="N177" s="503"/>
      <c r="O177" s="503"/>
      <c r="P177" s="503"/>
      <c r="Q177" s="503"/>
      <c r="R177" s="503"/>
      <c r="S177" s="503"/>
      <c r="T177" s="503"/>
      <c r="U177" s="503"/>
      <c r="V177" s="503"/>
      <c r="W177" s="503"/>
      <c r="X177" s="503"/>
      <c r="Y177" s="503"/>
      <c r="Z177" s="503"/>
    </row>
    <row r="178" ht="12.75" customHeight="1">
      <c r="A178" s="503"/>
      <c r="B178" s="503"/>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row>
    <row r="179" ht="12.75" customHeight="1">
      <c r="A179" s="503"/>
      <c r="B179" s="503"/>
      <c r="C179" s="503"/>
      <c r="D179" s="503"/>
      <c r="E179" s="503"/>
      <c r="F179" s="503"/>
      <c r="G179" s="503"/>
      <c r="H179" s="503"/>
      <c r="I179" s="503"/>
      <c r="J179" s="503"/>
      <c r="K179" s="503"/>
      <c r="L179" s="503"/>
      <c r="M179" s="503"/>
      <c r="N179" s="503"/>
      <c r="O179" s="503"/>
      <c r="P179" s="503"/>
      <c r="Q179" s="503"/>
      <c r="R179" s="503"/>
      <c r="S179" s="503"/>
      <c r="T179" s="503"/>
      <c r="U179" s="503"/>
      <c r="V179" s="503"/>
      <c r="W179" s="503"/>
      <c r="X179" s="503"/>
      <c r="Y179" s="503"/>
      <c r="Z179" s="503"/>
    </row>
    <row r="180" ht="12.75" customHeight="1">
      <c r="A180" s="503"/>
      <c r="B180" s="503"/>
      <c r="C180" s="503"/>
      <c r="D180" s="503"/>
      <c r="E180" s="503"/>
      <c r="F180" s="503"/>
      <c r="G180" s="503"/>
      <c r="H180" s="503"/>
      <c r="I180" s="503"/>
      <c r="J180" s="503"/>
      <c r="K180" s="503"/>
      <c r="L180" s="503"/>
      <c r="M180" s="503"/>
      <c r="N180" s="503"/>
      <c r="O180" s="503"/>
      <c r="P180" s="503"/>
      <c r="Q180" s="503"/>
      <c r="R180" s="503"/>
      <c r="S180" s="503"/>
      <c r="T180" s="503"/>
      <c r="U180" s="503"/>
      <c r="V180" s="503"/>
      <c r="W180" s="503"/>
      <c r="X180" s="503"/>
      <c r="Y180" s="503"/>
      <c r="Z180" s="503"/>
    </row>
    <row r="181" ht="12.75" customHeight="1">
      <c r="A181" s="503"/>
      <c r="B181" s="503"/>
      <c r="C181" s="503"/>
      <c r="D181" s="503"/>
      <c r="E181" s="503"/>
      <c r="F181" s="503"/>
      <c r="G181" s="503"/>
      <c r="H181" s="503"/>
      <c r="I181" s="503"/>
      <c r="J181" s="503"/>
      <c r="K181" s="503"/>
      <c r="L181" s="503"/>
      <c r="M181" s="503"/>
      <c r="N181" s="503"/>
      <c r="O181" s="503"/>
      <c r="P181" s="503"/>
      <c r="Q181" s="503"/>
      <c r="R181" s="503"/>
      <c r="S181" s="503"/>
      <c r="T181" s="503"/>
      <c r="U181" s="503"/>
      <c r="V181" s="503"/>
      <c r="W181" s="503"/>
      <c r="X181" s="503"/>
      <c r="Y181" s="503"/>
      <c r="Z181" s="503"/>
    </row>
    <row r="182" ht="12.75" customHeight="1">
      <c r="A182" s="503"/>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row>
    <row r="183" ht="12.75" customHeight="1">
      <c r="A183" s="503"/>
      <c r="B183" s="503"/>
      <c r="C183" s="503"/>
      <c r="D183" s="503"/>
      <c r="E183" s="503"/>
      <c r="F183" s="503"/>
      <c r="G183" s="503"/>
      <c r="H183" s="503"/>
      <c r="I183" s="503"/>
      <c r="J183" s="503"/>
      <c r="K183" s="503"/>
      <c r="L183" s="503"/>
      <c r="M183" s="503"/>
      <c r="N183" s="503"/>
      <c r="O183" s="503"/>
      <c r="P183" s="503"/>
      <c r="Q183" s="503"/>
      <c r="R183" s="503"/>
      <c r="S183" s="503"/>
      <c r="T183" s="503"/>
      <c r="U183" s="503"/>
      <c r="V183" s="503"/>
      <c r="W183" s="503"/>
      <c r="X183" s="503"/>
      <c r="Y183" s="503"/>
      <c r="Z183" s="503"/>
    </row>
    <row r="184" ht="12.75" customHeight="1">
      <c r="A184" s="503"/>
      <c r="B184" s="503"/>
      <c r="C184" s="503"/>
      <c r="D184" s="503"/>
      <c r="E184" s="503"/>
      <c r="F184" s="503"/>
      <c r="G184" s="503"/>
      <c r="H184" s="503"/>
      <c r="I184" s="503"/>
      <c r="J184" s="503"/>
      <c r="K184" s="503"/>
      <c r="L184" s="503"/>
      <c r="M184" s="503"/>
      <c r="N184" s="503"/>
      <c r="O184" s="503"/>
      <c r="P184" s="503"/>
      <c r="Q184" s="503"/>
      <c r="R184" s="503"/>
      <c r="S184" s="503"/>
      <c r="T184" s="503"/>
      <c r="U184" s="503"/>
      <c r="V184" s="503"/>
      <c r="W184" s="503"/>
      <c r="X184" s="503"/>
      <c r="Y184" s="503"/>
      <c r="Z184" s="503"/>
    </row>
    <row r="185" ht="12.75" customHeight="1">
      <c r="A185" s="503"/>
      <c r="B185" s="503"/>
      <c r="C185" s="503"/>
      <c r="D185" s="503"/>
      <c r="E185" s="503"/>
      <c r="F185" s="503"/>
      <c r="G185" s="503"/>
      <c r="H185" s="503"/>
      <c r="I185" s="503"/>
      <c r="J185" s="503"/>
      <c r="K185" s="503"/>
      <c r="L185" s="503"/>
      <c r="M185" s="503"/>
      <c r="N185" s="503"/>
      <c r="O185" s="503"/>
      <c r="P185" s="503"/>
      <c r="Q185" s="503"/>
      <c r="R185" s="503"/>
      <c r="S185" s="503"/>
      <c r="T185" s="503"/>
      <c r="U185" s="503"/>
      <c r="V185" s="503"/>
      <c r="W185" s="503"/>
      <c r="X185" s="503"/>
      <c r="Y185" s="503"/>
      <c r="Z185" s="503"/>
    </row>
    <row r="186" ht="12.75" customHeight="1">
      <c r="A186" s="503"/>
      <c r="B186" s="503"/>
      <c r="C186" s="503"/>
      <c r="D186" s="503"/>
      <c r="E186" s="503"/>
      <c r="F186" s="503"/>
      <c r="G186" s="503"/>
      <c r="H186" s="503"/>
      <c r="I186" s="503"/>
      <c r="J186" s="503"/>
      <c r="K186" s="503"/>
      <c r="L186" s="503"/>
      <c r="M186" s="503"/>
      <c r="N186" s="503"/>
      <c r="O186" s="503"/>
      <c r="P186" s="503"/>
      <c r="Q186" s="503"/>
      <c r="R186" s="503"/>
      <c r="S186" s="503"/>
      <c r="T186" s="503"/>
      <c r="U186" s="503"/>
      <c r="V186" s="503"/>
      <c r="W186" s="503"/>
      <c r="X186" s="503"/>
      <c r="Y186" s="503"/>
      <c r="Z186" s="503"/>
    </row>
    <row r="187" ht="12.75" customHeight="1">
      <c r="A187" s="503"/>
      <c r="B187" s="503"/>
      <c r="C187" s="503"/>
      <c r="D187" s="503"/>
      <c r="E187" s="503"/>
      <c r="F187" s="503"/>
      <c r="G187" s="503"/>
      <c r="H187" s="503"/>
      <c r="I187" s="503"/>
      <c r="J187" s="503"/>
      <c r="K187" s="503"/>
      <c r="L187" s="503"/>
      <c r="M187" s="503"/>
      <c r="N187" s="503"/>
      <c r="O187" s="503"/>
      <c r="P187" s="503"/>
      <c r="Q187" s="503"/>
      <c r="R187" s="503"/>
      <c r="S187" s="503"/>
      <c r="T187" s="503"/>
      <c r="U187" s="503"/>
      <c r="V187" s="503"/>
      <c r="W187" s="503"/>
      <c r="X187" s="503"/>
      <c r="Y187" s="503"/>
      <c r="Z187" s="503"/>
    </row>
    <row r="188" ht="12.75" customHeight="1">
      <c r="A188" s="503"/>
      <c r="B188" s="503"/>
      <c r="C188" s="503"/>
      <c r="D188" s="503"/>
      <c r="E188" s="503"/>
      <c r="F188" s="503"/>
      <c r="G188" s="503"/>
      <c r="H188" s="503"/>
      <c r="I188" s="503"/>
      <c r="J188" s="503"/>
      <c r="K188" s="503"/>
      <c r="L188" s="503"/>
      <c r="M188" s="503"/>
      <c r="N188" s="503"/>
      <c r="O188" s="503"/>
      <c r="P188" s="503"/>
      <c r="Q188" s="503"/>
      <c r="R188" s="503"/>
      <c r="S188" s="503"/>
      <c r="T188" s="503"/>
      <c r="U188" s="503"/>
      <c r="V188" s="503"/>
      <c r="W188" s="503"/>
      <c r="X188" s="503"/>
      <c r="Y188" s="503"/>
      <c r="Z188" s="503"/>
    </row>
    <row r="189" ht="12.75" customHeight="1">
      <c r="A189" s="503"/>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row>
    <row r="190" ht="12.75" customHeight="1">
      <c r="A190" s="503"/>
      <c r="B190" s="503"/>
      <c r="C190" s="503"/>
      <c r="D190" s="503"/>
      <c r="E190" s="503"/>
      <c r="F190" s="503"/>
      <c r="G190" s="503"/>
      <c r="H190" s="503"/>
      <c r="I190" s="503"/>
      <c r="J190" s="503"/>
      <c r="K190" s="503"/>
      <c r="L190" s="503"/>
      <c r="M190" s="503"/>
      <c r="N190" s="503"/>
      <c r="O190" s="503"/>
      <c r="P190" s="503"/>
      <c r="Q190" s="503"/>
      <c r="R190" s="503"/>
      <c r="S190" s="503"/>
      <c r="T190" s="503"/>
      <c r="U190" s="503"/>
      <c r="V190" s="503"/>
      <c r="W190" s="503"/>
      <c r="X190" s="503"/>
      <c r="Y190" s="503"/>
      <c r="Z190" s="503"/>
    </row>
    <row r="191" ht="12.75" customHeight="1">
      <c r="A191" s="503"/>
      <c r="B191" s="503"/>
      <c r="C191" s="503"/>
      <c r="D191" s="503"/>
      <c r="E191" s="503"/>
      <c r="F191" s="503"/>
      <c r="G191" s="503"/>
      <c r="H191" s="503"/>
      <c r="I191" s="503"/>
      <c r="J191" s="503"/>
      <c r="K191" s="503"/>
      <c r="L191" s="503"/>
      <c r="M191" s="503"/>
      <c r="N191" s="503"/>
      <c r="O191" s="503"/>
      <c r="P191" s="503"/>
      <c r="Q191" s="503"/>
      <c r="R191" s="503"/>
      <c r="S191" s="503"/>
      <c r="T191" s="503"/>
      <c r="U191" s="503"/>
      <c r="V191" s="503"/>
      <c r="W191" s="503"/>
      <c r="X191" s="503"/>
      <c r="Y191" s="503"/>
      <c r="Z191" s="503"/>
    </row>
    <row r="192" ht="12.75" customHeight="1">
      <c r="A192" s="503"/>
      <c r="B192" s="503"/>
      <c r="C192" s="503"/>
      <c r="D192" s="503"/>
      <c r="E192" s="503"/>
      <c r="F192" s="503"/>
      <c r="G192" s="503"/>
      <c r="H192" s="503"/>
      <c r="I192" s="503"/>
      <c r="J192" s="503"/>
      <c r="K192" s="503"/>
      <c r="L192" s="503"/>
      <c r="M192" s="503"/>
      <c r="N192" s="503"/>
      <c r="O192" s="503"/>
      <c r="P192" s="503"/>
      <c r="Q192" s="503"/>
      <c r="R192" s="503"/>
      <c r="S192" s="503"/>
      <c r="T192" s="503"/>
      <c r="U192" s="503"/>
      <c r="V192" s="503"/>
      <c r="W192" s="503"/>
      <c r="X192" s="503"/>
      <c r="Y192" s="503"/>
      <c r="Z192" s="503"/>
    </row>
    <row r="193" ht="12.75" customHeight="1">
      <c r="A193" s="503"/>
      <c r="B193" s="503"/>
      <c r="C193" s="503"/>
      <c r="D193" s="503"/>
      <c r="E193" s="503"/>
      <c r="F193" s="503"/>
      <c r="G193" s="503"/>
      <c r="H193" s="503"/>
      <c r="I193" s="503"/>
      <c r="J193" s="503"/>
      <c r="K193" s="503"/>
      <c r="L193" s="503"/>
      <c r="M193" s="503"/>
      <c r="N193" s="503"/>
      <c r="O193" s="503"/>
      <c r="P193" s="503"/>
      <c r="Q193" s="503"/>
      <c r="R193" s="503"/>
      <c r="S193" s="503"/>
      <c r="T193" s="503"/>
      <c r="U193" s="503"/>
      <c r="V193" s="503"/>
      <c r="W193" s="503"/>
      <c r="X193" s="503"/>
      <c r="Y193" s="503"/>
      <c r="Z193" s="503"/>
    </row>
    <row r="194" ht="12.75" customHeight="1">
      <c r="A194" s="503"/>
      <c r="B194" s="503"/>
      <c r="C194" s="503"/>
      <c r="D194" s="503"/>
      <c r="E194" s="503"/>
      <c r="F194" s="503"/>
      <c r="G194" s="503"/>
      <c r="H194" s="503"/>
      <c r="I194" s="503"/>
      <c r="J194" s="503"/>
      <c r="K194" s="503"/>
      <c r="L194" s="503"/>
      <c r="M194" s="503"/>
      <c r="N194" s="503"/>
      <c r="O194" s="503"/>
      <c r="P194" s="503"/>
      <c r="Q194" s="503"/>
      <c r="R194" s="503"/>
      <c r="S194" s="503"/>
      <c r="T194" s="503"/>
      <c r="U194" s="503"/>
      <c r="V194" s="503"/>
      <c r="W194" s="503"/>
      <c r="X194" s="503"/>
      <c r="Y194" s="503"/>
      <c r="Z194" s="503"/>
    </row>
    <row r="195" ht="12.75" customHeight="1">
      <c r="A195" s="503"/>
      <c r="B195" s="503"/>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c r="Z195" s="503"/>
    </row>
    <row r="196" ht="12.75" customHeight="1">
      <c r="A196" s="503"/>
      <c r="B196" s="503"/>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c r="Z196" s="503"/>
    </row>
    <row r="197" ht="12.75" customHeight="1">
      <c r="A197" s="503"/>
      <c r="B197" s="503"/>
      <c r="C197" s="503"/>
      <c r="D197" s="503"/>
      <c r="E197" s="503"/>
      <c r="F197" s="503"/>
      <c r="G197" s="503"/>
      <c r="H197" s="503"/>
      <c r="I197" s="503"/>
      <c r="J197" s="503"/>
      <c r="K197" s="503"/>
      <c r="L197" s="503"/>
      <c r="M197" s="503"/>
      <c r="N197" s="503"/>
      <c r="O197" s="503"/>
      <c r="P197" s="503"/>
      <c r="Q197" s="503"/>
      <c r="R197" s="503"/>
      <c r="S197" s="503"/>
      <c r="T197" s="503"/>
      <c r="U197" s="503"/>
      <c r="V197" s="503"/>
      <c r="W197" s="503"/>
      <c r="X197" s="503"/>
      <c r="Y197" s="503"/>
      <c r="Z197" s="503"/>
    </row>
    <row r="198" ht="12.75" customHeight="1">
      <c r="A198" s="503"/>
      <c r="B198" s="503"/>
      <c r="C198" s="503"/>
      <c r="D198" s="503"/>
      <c r="E198" s="503"/>
      <c r="F198" s="503"/>
      <c r="G198" s="503"/>
      <c r="H198" s="503"/>
      <c r="I198" s="503"/>
      <c r="J198" s="503"/>
      <c r="K198" s="503"/>
      <c r="L198" s="503"/>
      <c r="M198" s="503"/>
      <c r="N198" s="503"/>
      <c r="O198" s="503"/>
      <c r="P198" s="503"/>
      <c r="Q198" s="503"/>
      <c r="R198" s="503"/>
      <c r="S198" s="503"/>
      <c r="T198" s="503"/>
      <c r="U198" s="503"/>
      <c r="V198" s="503"/>
      <c r="W198" s="503"/>
      <c r="X198" s="503"/>
      <c r="Y198" s="503"/>
      <c r="Z198" s="503"/>
    </row>
    <row r="199" ht="12.75" customHeight="1">
      <c r="A199" s="503"/>
      <c r="B199" s="503"/>
      <c r="C199" s="503"/>
      <c r="D199" s="503"/>
      <c r="E199" s="503"/>
      <c r="F199" s="503"/>
      <c r="G199" s="503"/>
      <c r="H199" s="503"/>
      <c r="I199" s="503"/>
      <c r="J199" s="503"/>
      <c r="K199" s="503"/>
      <c r="L199" s="503"/>
      <c r="M199" s="503"/>
      <c r="N199" s="503"/>
      <c r="O199" s="503"/>
      <c r="P199" s="503"/>
      <c r="Q199" s="503"/>
      <c r="R199" s="503"/>
      <c r="S199" s="503"/>
      <c r="T199" s="503"/>
      <c r="U199" s="503"/>
      <c r="V199" s="503"/>
      <c r="W199" s="503"/>
      <c r="X199" s="503"/>
      <c r="Y199" s="503"/>
      <c r="Z199" s="503"/>
    </row>
    <row r="200" ht="12.75" customHeight="1">
      <c r="A200" s="503"/>
      <c r="B200" s="503"/>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row>
    <row r="201" ht="12.75" customHeight="1">
      <c r="A201" s="503"/>
      <c r="B201" s="503"/>
      <c r="C201" s="503"/>
      <c r="D201" s="503"/>
      <c r="E201" s="503"/>
      <c r="F201" s="503"/>
      <c r="G201" s="503"/>
      <c r="H201" s="503"/>
      <c r="I201" s="503"/>
      <c r="J201" s="503"/>
      <c r="K201" s="503"/>
      <c r="L201" s="503"/>
      <c r="M201" s="503"/>
      <c r="N201" s="503"/>
      <c r="O201" s="503"/>
      <c r="P201" s="503"/>
      <c r="Q201" s="503"/>
      <c r="R201" s="503"/>
      <c r="S201" s="503"/>
      <c r="T201" s="503"/>
      <c r="U201" s="503"/>
      <c r="V201" s="503"/>
      <c r="W201" s="503"/>
      <c r="X201" s="503"/>
      <c r="Y201" s="503"/>
      <c r="Z201" s="503"/>
    </row>
    <row r="202" ht="12.75" customHeight="1">
      <c r="A202" s="503"/>
      <c r="B202" s="503"/>
      <c r="C202" s="503"/>
      <c r="D202" s="503"/>
      <c r="E202" s="503"/>
      <c r="F202" s="503"/>
      <c r="G202" s="503"/>
      <c r="H202" s="503"/>
      <c r="I202" s="503"/>
      <c r="J202" s="503"/>
      <c r="K202" s="503"/>
      <c r="L202" s="503"/>
      <c r="M202" s="503"/>
      <c r="N202" s="503"/>
      <c r="O202" s="503"/>
      <c r="P202" s="503"/>
      <c r="Q202" s="503"/>
      <c r="R202" s="503"/>
      <c r="S202" s="503"/>
      <c r="T202" s="503"/>
      <c r="U202" s="503"/>
      <c r="V202" s="503"/>
      <c r="W202" s="503"/>
      <c r="X202" s="503"/>
      <c r="Y202" s="503"/>
      <c r="Z202" s="503"/>
    </row>
    <row r="203" ht="12.75" customHeight="1">
      <c r="A203" s="503"/>
      <c r="B203" s="503"/>
      <c r="C203" s="503"/>
      <c r="D203" s="503"/>
      <c r="E203" s="503"/>
      <c r="F203" s="503"/>
      <c r="G203" s="503"/>
      <c r="H203" s="503"/>
      <c r="I203" s="503"/>
      <c r="J203" s="503"/>
      <c r="K203" s="503"/>
      <c r="L203" s="503"/>
      <c r="M203" s="503"/>
      <c r="N203" s="503"/>
      <c r="O203" s="503"/>
      <c r="P203" s="503"/>
      <c r="Q203" s="503"/>
      <c r="R203" s="503"/>
      <c r="S203" s="503"/>
      <c r="T203" s="503"/>
      <c r="U203" s="503"/>
      <c r="V203" s="503"/>
      <c r="W203" s="503"/>
      <c r="X203" s="503"/>
      <c r="Y203" s="503"/>
      <c r="Z203" s="503"/>
    </row>
    <row r="204" ht="12.75" customHeight="1">
      <c r="A204" s="503"/>
      <c r="B204" s="503"/>
      <c r="C204" s="503"/>
      <c r="D204" s="503"/>
      <c r="E204" s="503"/>
      <c r="F204" s="503"/>
      <c r="G204" s="503"/>
      <c r="H204" s="503"/>
      <c r="I204" s="503"/>
      <c r="J204" s="503"/>
      <c r="K204" s="503"/>
      <c r="L204" s="503"/>
      <c r="M204" s="503"/>
      <c r="N204" s="503"/>
      <c r="O204" s="503"/>
      <c r="P204" s="503"/>
      <c r="Q204" s="503"/>
      <c r="R204" s="503"/>
      <c r="S204" s="503"/>
      <c r="T204" s="503"/>
      <c r="U204" s="503"/>
      <c r="V204" s="503"/>
      <c r="W204" s="503"/>
      <c r="X204" s="503"/>
      <c r="Y204" s="503"/>
      <c r="Z204" s="503"/>
    </row>
    <row r="205" ht="12.75" customHeight="1">
      <c r="A205" s="503"/>
      <c r="B205" s="503"/>
      <c r="C205" s="503"/>
      <c r="D205" s="503"/>
      <c r="E205" s="503"/>
      <c r="F205" s="503"/>
      <c r="G205" s="503"/>
      <c r="H205" s="503"/>
      <c r="I205" s="503"/>
      <c r="J205" s="503"/>
      <c r="K205" s="503"/>
      <c r="L205" s="503"/>
      <c r="M205" s="503"/>
      <c r="N205" s="503"/>
      <c r="O205" s="503"/>
      <c r="P205" s="503"/>
      <c r="Q205" s="503"/>
      <c r="R205" s="503"/>
      <c r="S205" s="503"/>
      <c r="T205" s="503"/>
      <c r="U205" s="503"/>
      <c r="V205" s="503"/>
      <c r="W205" s="503"/>
      <c r="X205" s="503"/>
      <c r="Y205" s="503"/>
      <c r="Z205" s="503"/>
    </row>
    <row r="206" ht="12.75" customHeight="1">
      <c r="A206" s="503"/>
      <c r="B206" s="503"/>
      <c r="C206" s="503"/>
      <c r="D206" s="503"/>
      <c r="E206" s="503"/>
      <c r="F206" s="503"/>
      <c r="G206" s="503"/>
      <c r="H206" s="503"/>
      <c r="I206" s="503"/>
      <c r="J206" s="503"/>
      <c r="K206" s="503"/>
      <c r="L206" s="503"/>
      <c r="M206" s="503"/>
      <c r="N206" s="503"/>
      <c r="O206" s="503"/>
      <c r="P206" s="503"/>
      <c r="Q206" s="503"/>
      <c r="R206" s="503"/>
      <c r="S206" s="503"/>
      <c r="T206" s="503"/>
      <c r="U206" s="503"/>
      <c r="V206" s="503"/>
      <c r="W206" s="503"/>
      <c r="X206" s="503"/>
      <c r="Y206" s="503"/>
      <c r="Z206" s="503"/>
    </row>
    <row r="207" ht="12.75" customHeight="1">
      <c r="A207" s="503"/>
      <c r="B207" s="503"/>
      <c r="C207" s="503"/>
      <c r="D207" s="503"/>
      <c r="E207" s="503"/>
      <c r="F207" s="503"/>
      <c r="G207" s="503"/>
      <c r="H207" s="503"/>
      <c r="I207" s="503"/>
      <c r="J207" s="503"/>
      <c r="K207" s="503"/>
      <c r="L207" s="503"/>
      <c r="M207" s="503"/>
      <c r="N207" s="503"/>
      <c r="O207" s="503"/>
      <c r="P207" s="503"/>
      <c r="Q207" s="503"/>
      <c r="R207" s="503"/>
      <c r="S207" s="503"/>
      <c r="T207" s="503"/>
      <c r="U207" s="503"/>
      <c r="V207" s="503"/>
      <c r="W207" s="503"/>
      <c r="X207" s="503"/>
      <c r="Y207" s="503"/>
      <c r="Z207" s="503"/>
    </row>
    <row r="208" ht="12.75" customHeight="1">
      <c r="A208" s="503"/>
      <c r="B208" s="503"/>
      <c r="C208" s="503"/>
      <c r="D208" s="503"/>
      <c r="E208" s="503"/>
      <c r="F208" s="503"/>
      <c r="G208" s="503"/>
      <c r="H208" s="503"/>
      <c r="I208" s="503"/>
      <c r="J208" s="503"/>
      <c r="K208" s="503"/>
      <c r="L208" s="503"/>
      <c r="M208" s="503"/>
      <c r="N208" s="503"/>
      <c r="O208" s="503"/>
      <c r="P208" s="503"/>
      <c r="Q208" s="503"/>
      <c r="R208" s="503"/>
      <c r="S208" s="503"/>
      <c r="T208" s="503"/>
      <c r="U208" s="503"/>
      <c r="V208" s="503"/>
      <c r="W208" s="503"/>
      <c r="X208" s="503"/>
      <c r="Y208" s="503"/>
      <c r="Z208" s="503"/>
    </row>
    <row r="209" ht="12.75" customHeight="1">
      <c r="A209" s="503"/>
      <c r="B209" s="503"/>
      <c r="C209" s="503"/>
      <c r="D209" s="503"/>
      <c r="E209" s="503"/>
      <c r="F209" s="503"/>
      <c r="G209" s="503"/>
      <c r="H209" s="503"/>
      <c r="I209" s="503"/>
      <c r="J209" s="503"/>
      <c r="K209" s="503"/>
      <c r="L209" s="503"/>
      <c r="M209" s="503"/>
      <c r="N209" s="503"/>
      <c r="O209" s="503"/>
      <c r="P209" s="503"/>
      <c r="Q209" s="503"/>
      <c r="R209" s="503"/>
      <c r="S209" s="503"/>
      <c r="T209" s="503"/>
      <c r="U209" s="503"/>
      <c r="V209" s="503"/>
      <c r="W209" s="503"/>
      <c r="X209" s="503"/>
      <c r="Y209" s="503"/>
      <c r="Z209" s="503"/>
    </row>
    <row r="210" ht="12.75" customHeight="1">
      <c r="A210" s="503"/>
      <c r="B210" s="503"/>
      <c r="C210" s="503"/>
      <c r="D210" s="503"/>
      <c r="E210" s="503"/>
      <c r="F210" s="503"/>
      <c r="G210" s="503"/>
      <c r="H210" s="503"/>
      <c r="I210" s="503"/>
      <c r="J210" s="503"/>
      <c r="K210" s="503"/>
      <c r="L210" s="503"/>
      <c r="M210" s="503"/>
      <c r="N210" s="503"/>
      <c r="O210" s="503"/>
      <c r="P210" s="503"/>
      <c r="Q210" s="503"/>
      <c r="R210" s="503"/>
      <c r="S210" s="503"/>
      <c r="T210" s="503"/>
      <c r="U210" s="503"/>
      <c r="V210" s="503"/>
      <c r="W210" s="503"/>
      <c r="X210" s="503"/>
      <c r="Y210" s="503"/>
      <c r="Z210" s="503"/>
    </row>
    <row r="211" ht="12.75" customHeight="1">
      <c r="A211" s="503"/>
      <c r="B211" s="503"/>
      <c r="C211" s="503"/>
      <c r="D211" s="503"/>
      <c r="E211" s="503"/>
      <c r="F211" s="503"/>
      <c r="G211" s="503"/>
      <c r="H211" s="503"/>
      <c r="I211" s="503"/>
      <c r="J211" s="503"/>
      <c r="K211" s="503"/>
      <c r="L211" s="503"/>
      <c r="M211" s="503"/>
      <c r="N211" s="503"/>
      <c r="O211" s="503"/>
      <c r="P211" s="503"/>
      <c r="Q211" s="503"/>
      <c r="R211" s="503"/>
      <c r="S211" s="503"/>
      <c r="T211" s="503"/>
      <c r="U211" s="503"/>
      <c r="V211" s="503"/>
      <c r="W211" s="503"/>
      <c r="X211" s="503"/>
      <c r="Y211" s="503"/>
      <c r="Z211" s="503"/>
    </row>
    <row r="212" ht="12.75" customHeight="1">
      <c r="A212" s="503"/>
      <c r="B212" s="503"/>
      <c r="C212" s="503"/>
      <c r="D212" s="503"/>
      <c r="E212" s="503"/>
      <c r="F212" s="503"/>
      <c r="G212" s="503"/>
      <c r="H212" s="503"/>
      <c r="I212" s="503"/>
      <c r="J212" s="503"/>
      <c r="K212" s="503"/>
      <c r="L212" s="503"/>
      <c r="M212" s="503"/>
      <c r="N212" s="503"/>
      <c r="O212" s="503"/>
      <c r="P212" s="503"/>
      <c r="Q212" s="503"/>
      <c r="R212" s="503"/>
      <c r="S212" s="503"/>
      <c r="T212" s="503"/>
      <c r="U212" s="503"/>
      <c r="V212" s="503"/>
      <c r="W212" s="503"/>
      <c r="X212" s="503"/>
      <c r="Y212" s="503"/>
      <c r="Z212" s="503"/>
    </row>
    <row r="213" ht="12.75" customHeight="1">
      <c r="A213" s="503"/>
      <c r="B213" s="503"/>
      <c r="C213" s="503"/>
      <c r="D213" s="503"/>
      <c r="E213" s="503"/>
      <c r="F213" s="503"/>
      <c r="G213" s="503"/>
      <c r="H213" s="503"/>
      <c r="I213" s="503"/>
      <c r="J213" s="503"/>
      <c r="K213" s="503"/>
      <c r="L213" s="503"/>
      <c r="M213" s="503"/>
      <c r="N213" s="503"/>
      <c r="O213" s="503"/>
      <c r="P213" s="503"/>
      <c r="Q213" s="503"/>
      <c r="R213" s="503"/>
      <c r="S213" s="503"/>
      <c r="T213" s="503"/>
      <c r="U213" s="503"/>
      <c r="V213" s="503"/>
      <c r="W213" s="503"/>
      <c r="X213" s="503"/>
      <c r="Y213" s="503"/>
      <c r="Z213" s="503"/>
    </row>
    <row r="214" ht="12.75" customHeight="1">
      <c r="A214" s="503"/>
      <c r="B214" s="503"/>
      <c r="C214" s="503"/>
      <c r="D214" s="503"/>
      <c r="E214" s="503"/>
      <c r="F214" s="503"/>
      <c r="G214" s="503"/>
      <c r="H214" s="503"/>
      <c r="I214" s="503"/>
      <c r="J214" s="503"/>
      <c r="K214" s="503"/>
      <c r="L214" s="503"/>
      <c r="M214" s="503"/>
      <c r="N214" s="503"/>
      <c r="O214" s="503"/>
      <c r="P214" s="503"/>
      <c r="Q214" s="503"/>
      <c r="R214" s="503"/>
      <c r="S214" s="503"/>
      <c r="T214" s="503"/>
      <c r="U214" s="503"/>
      <c r="V214" s="503"/>
      <c r="W214" s="503"/>
      <c r="X214" s="503"/>
      <c r="Y214" s="503"/>
      <c r="Z214" s="503"/>
    </row>
    <row r="215" ht="12.75" customHeight="1">
      <c r="A215" s="503"/>
      <c r="B215" s="503"/>
      <c r="C215" s="503"/>
      <c r="D215" s="503"/>
      <c r="E215" s="503"/>
      <c r="F215" s="503"/>
      <c r="G215" s="503"/>
      <c r="H215" s="503"/>
      <c r="I215" s="503"/>
      <c r="J215" s="503"/>
      <c r="K215" s="503"/>
      <c r="L215" s="503"/>
      <c r="M215" s="503"/>
      <c r="N215" s="503"/>
      <c r="O215" s="503"/>
      <c r="P215" s="503"/>
      <c r="Q215" s="503"/>
      <c r="R215" s="503"/>
      <c r="S215" s="503"/>
      <c r="T215" s="503"/>
      <c r="U215" s="503"/>
      <c r="V215" s="503"/>
      <c r="W215" s="503"/>
      <c r="X215" s="503"/>
      <c r="Y215" s="503"/>
      <c r="Z215" s="503"/>
    </row>
    <row r="216" ht="12.75" customHeight="1">
      <c r="A216" s="503"/>
      <c r="B216" s="503"/>
      <c r="C216" s="503"/>
      <c r="D216" s="503"/>
      <c r="E216" s="503"/>
      <c r="F216" s="503"/>
      <c r="G216" s="503"/>
      <c r="H216" s="503"/>
      <c r="I216" s="503"/>
      <c r="J216" s="503"/>
      <c r="K216" s="503"/>
      <c r="L216" s="503"/>
      <c r="M216" s="503"/>
      <c r="N216" s="503"/>
      <c r="O216" s="503"/>
      <c r="P216" s="503"/>
      <c r="Q216" s="503"/>
      <c r="R216" s="503"/>
      <c r="S216" s="503"/>
      <c r="T216" s="503"/>
      <c r="U216" s="503"/>
      <c r="V216" s="503"/>
      <c r="W216" s="503"/>
      <c r="X216" s="503"/>
      <c r="Y216" s="503"/>
      <c r="Z216" s="503"/>
    </row>
    <row r="217" ht="12.75" customHeight="1">
      <c r="A217" s="503"/>
      <c r="B217" s="503"/>
      <c r="C217" s="503"/>
      <c r="D217" s="503"/>
      <c r="E217" s="503"/>
      <c r="F217" s="503"/>
      <c r="G217" s="503"/>
      <c r="H217" s="503"/>
      <c r="I217" s="503"/>
      <c r="J217" s="503"/>
      <c r="K217" s="503"/>
      <c r="L217" s="503"/>
      <c r="M217" s="503"/>
      <c r="N217" s="503"/>
      <c r="O217" s="503"/>
      <c r="P217" s="503"/>
      <c r="Q217" s="503"/>
      <c r="R217" s="503"/>
      <c r="S217" s="503"/>
      <c r="T217" s="503"/>
      <c r="U217" s="503"/>
      <c r="V217" s="503"/>
      <c r="W217" s="503"/>
      <c r="X217" s="503"/>
      <c r="Y217" s="503"/>
      <c r="Z217" s="503"/>
    </row>
    <row r="218" ht="12.75" customHeight="1">
      <c r="A218" s="503"/>
      <c r="B218" s="503"/>
      <c r="C218" s="503"/>
      <c r="D218" s="503"/>
      <c r="E218" s="503"/>
      <c r="F218" s="503"/>
      <c r="G218" s="503"/>
      <c r="H218" s="503"/>
      <c r="I218" s="503"/>
      <c r="J218" s="503"/>
      <c r="K218" s="503"/>
      <c r="L218" s="503"/>
      <c r="M218" s="503"/>
      <c r="N218" s="503"/>
      <c r="O218" s="503"/>
      <c r="P218" s="503"/>
      <c r="Q218" s="503"/>
      <c r="R218" s="503"/>
      <c r="S218" s="503"/>
      <c r="T218" s="503"/>
      <c r="U218" s="503"/>
      <c r="V218" s="503"/>
      <c r="W218" s="503"/>
      <c r="X218" s="503"/>
      <c r="Y218" s="503"/>
      <c r="Z218" s="503"/>
    </row>
    <row r="219" ht="12.75" customHeight="1">
      <c r="A219" s="503"/>
      <c r="B219" s="503"/>
      <c r="C219" s="503"/>
      <c r="D219" s="503"/>
      <c r="E219" s="503"/>
      <c r="F219" s="503"/>
      <c r="G219" s="503"/>
      <c r="H219" s="503"/>
      <c r="I219" s="503"/>
      <c r="J219" s="503"/>
      <c r="K219" s="503"/>
      <c r="L219" s="503"/>
      <c r="M219" s="503"/>
      <c r="N219" s="503"/>
      <c r="O219" s="503"/>
      <c r="P219" s="503"/>
      <c r="Q219" s="503"/>
      <c r="R219" s="503"/>
      <c r="S219" s="503"/>
      <c r="T219" s="503"/>
      <c r="U219" s="503"/>
      <c r="V219" s="503"/>
      <c r="W219" s="503"/>
      <c r="X219" s="503"/>
      <c r="Y219" s="503"/>
      <c r="Z219" s="503"/>
    </row>
    <row r="220" ht="12.75" customHeight="1">
      <c r="A220" s="503"/>
      <c r="B220" s="503"/>
      <c r="C220" s="503"/>
      <c r="D220" s="503"/>
      <c r="E220" s="503"/>
      <c r="F220" s="503"/>
      <c r="G220" s="503"/>
      <c r="H220" s="503"/>
      <c r="I220" s="503"/>
      <c r="J220" s="503"/>
      <c r="K220" s="503"/>
      <c r="L220" s="503"/>
      <c r="M220" s="503"/>
      <c r="N220" s="503"/>
      <c r="O220" s="503"/>
      <c r="P220" s="503"/>
      <c r="Q220" s="503"/>
      <c r="R220" s="503"/>
      <c r="S220" s="503"/>
      <c r="T220" s="503"/>
      <c r="U220" s="503"/>
      <c r="V220" s="503"/>
      <c r="W220" s="503"/>
      <c r="X220" s="503"/>
      <c r="Y220" s="503"/>
      <c r="Z220" s="503"/>
    </row>
    <row r="221" ht="12.75" customHeight="1">
      <c r="A221" s="503"/>
      <c r="B221" s="503"/>
      <c r="C221" s="503"/>
      <c r="D221" s="503"/>
      <c r="E221" s="503"/>
      <c r="F221" s="503"/>
      <c r="G221" s="503"/>
      <c r="H221" s="503"/>
      <c r="I221" s="503"/>
      <c r="J221" s="503"/>
      <c r="K221" s="503"/>
      <c r="L221" s="503"/>
      <c r="M221" s="503"/>
      <c r="N221" s="503"/>
      <c r="O221" s="503"/>
      <c r="P221" s="503"/>
      <c r="Q221" s="503"/>
      <c r="R221" s="503"/>
      <c r="S221" s="503"/>
      <c r="T221" s="503"/>
      <c r="U221" s="503"/>
      <c r="V221" s="503"/>
      <c r="W221" s="503"/>
      <c r="X221" s="503"/>
      <c r="Y221" s="503"/>
      <c r="Z221" s="503"/>
    </row>
    <row r="222" ht="12.75" customHeight="1">
      <c r="A222" s="503"/>
      <c r="B222" s="503"/>
      <c r="C222" s="503"/>
      <c r="D222" s="503"/>
      <c r="E222" s="503"/>
      <c r="F222" s="503"/>
      <c r="G222" s="503"/>
      <c r="H222" s="503"/>
      <c r="I222" s="503"/>
      <c r="J222" s="503"/>
      <c r="K222" s="503"/>
      <c r="L222" s="503"/>
      <c r="M222" s="503"/>
      <c r="N222" s="503"/>
      <c r="O222" s="503"/>
      <c r="P222" s="503"/>
      <c r="Q222" s="503"/>
      <c r="R222" s="503"/>
      <c r="S222" s="503"/>
      <c r="T222" s="503"/>
      <c r="U222" s="503"/>
      <c r="V222" s="503"/>
      <c r="W222" s="503"/>
      <c r="X222" s="503"/>
      <c r="Y222" s="503"/>
      <c r="Z222" s="503"/>
    </row>
    <row r="223" ht="12.75" customHeight="1">
      <c r="A223" s="503"/>
      <c r="B223" s="503"/>
      <c r="C223" s="503"/>
      <c r="D223" s="503"/>
      <c r="E223" s="503"/>
      <c r="F223" s="503"/>
      <c r="G223" s="503"/>
      <c r="H223" s="503"/>
      <c r="I223" s="503"/>
      <c r="J223" s="503"/>
      <c r="K223" s="503"/>
      <c r="L223" s="503"/>
      <c r="M223" s="503"/>
      <c r="N223" s="503"/>
      <c r="O223" s="503"/>
      <c r="P223" s="503"/>
      <c r="Q223" s="503"/>
      <c r="R223" s="503"/>
      <c r="S223" s="503"/>
      <c r="T223" s="503"/>
      <c r="U223" s="503"/>
      <c r="V223" s="503"/>
      <c r="W223" s="503"/>
      <c r="X223" s="503"/>
      <c r="Y223" s="503"/>
      <c r="Z223" s="503"/>
    </row>
    <row r="224" ht="12.75" customHeight="1">
      <c r="A224" s="503"/>
      <c r="B224" s="503"/>
      <c r="C224" s="503"/>
      <c r="D224" s="503"/>
      <c r="E224" s="503"/>
      <c r="F224" s="503"/>
      <c r="G224" s="503"/>
      <c r="H224" s="503"/>
      <c r="I224" s="503"/>
      <c r="J224" s="503"/>
      <c r="K224" s="503"/>
      <c r="L224" s="503"/>
      <c r="M224" s="503"/>
      <c r="N224" s="503"/>
      <c r="O224" s="503"/>
      <c r="P224" s="503"/>
      <c r="Q224" s="503"/>
      <c r="R224" s="503"/>
      <c r="S224" s="503"/>
      <c r="T224" s="503"/>
      <c r="U224" s="503"/>
      <c r="V224" s="503"/>
      <c r="W224" s="503"/>
      <c r="X224" s="503"/>
      <c r="Y224" s="503"/>
      <c r="Z224" s="503"/>
    </row>
    <row r="225" ht="12.75" customHeight="1">
      <c r="A225" s="503"/>
      <c r="B225" s="503"/>
      <c r="C225" s="503"/>
      <c r="D225" s="503"/>
      <c r="E225" s="503"/>
      <c r="F225" s="503"/>
      <c r="G225" s="503"/>
      <c r="H225" s="503"/>
      <c r="I225" s="503"/>
      <c r="J225" s="503"/>
      <c r="K225" s="503"/>
      <c r="L225" s="503"/>
      <c r="M225" s="503"/>
      <c r="N225" s="503"/>
      <c r="O225" s="503"/>
      <c r="P225" s="503"/>
      <c r="Q225" s="503"/>
      <c r="R225" s="503"/>
      <c r="S225" s="503"/>
      <c r="T225" s="503"/>
      <c r="U225" s="503"/>
      <c r="V225" s="503"/>
      <c r="W225" s="503"/>
      <c r="X225" s="503"/>
      <c r="Y225" s="503"/>
      <c r="Z225" s="503"/>
    </row>
    <row r="226" ht="12.75" customHeight="1">
      <c r="A226" s="503"/>
      <c r="B226" s="503"/>
      <c r="C226" s="503"/>
      <c r="D226" s="503"/>
      <c r="E226" s="503"/>
      <c r="F226" s="503"/>
      <c r="G226" s="503"/>
      <c r="H226" s="503"/>
      <c r="I226" s="503"/>
      <c r="J226" s="503"/>
      <c r="K226" s="503"/>
      <c r="L226" s="503"/>
      <c r="M226" s="503"/>
      <c r="N226" s="503"/>
      <c r="O226" s="503"/>
      <c r="P226" s="503"/>
      <c r="Q226" s="503"/>
      <c r="R226" s="503"/>
      <c r="S226" s="503"/>
      <c r="T226" s="503"/>
      <c r="U226" s="503"/>
      <c r="V226" s="503"/>
      <c r="W226" s="503"/>
      <c r="X226" s="503"/>
      <c r="Y226" s="503"/>
      <c r="Z226" s="503"/>
    </row>
    <row r="227" ht="12.75" customHeight="1">
      <c r="A227" s="503"/>
      <c r="B227" s="503"/>
      <c r="C227" s="503"/>
      <c r="D227" s="503"/>
      <c r="E227" s="503"/>
      <c r="F227" s="503"/>
      <c r="G227" s="503"/>
      <c r="H227" s="503"/>
      <c r="I227" s="503"/>
      <c r="J227" s="503"/>
      <c r="K227" s="503"/>
      <c r="L227" s="503"/>
      <c r="M227" s="503"/>
      <c r="N227" s="503"/>
      <c r="O227" s="503"/>
      <c r="P227" s="503"/>
      <c r="Q227" s="503"/>
      <c r="R227" s="503"/>
      <c r="S227" s="503"/>
      <c r="T227" s="503"/>
      <c r="U227" s="503"/>
      <c r="V227" s="503"/>
      <c r="W227" s="503"/>
      <c r="X227" s="503"/>
      <c r="Y227" s="503"/>
      <c r="Z227" s="503"/>
    </row>
    <row r="228" ht="12.75" customHeight="1">
      <c r="A228" s="503"/>
      <c r="B228" s="503"/>
      <c r="C228" s="503"/>
      <c r="D228" s="503"/>
      <c r="E228" s="503"/>
      <c r="F228" s="503"/>
      <c r="G228" s="503"/>
      <c r="H228" s="503"/>
      <c r="I228" s="503"/>
      <c r="J228" s="503"/>
      <c r="K228" s="503"/>
      <c r="L228" s="503"/>
      <c r="M228" s="503"/>
      <c r="N228" s="503"/>
      <c r="O228" s="503"/>
      <c r="P228" s="503"/>
      <c r="Q228" s="503"/>
      <c r="R228" s="503"/>
      <c r="S228" s="503"/>
      <c r="T228" s="503"/>
      <c r="U228" s="503"/>
      <c r="V228" s="503"/>
      <c r="W228" s="503"/>
      <c r="X228" s="503"/>
      <c r="Y228" s="503"/>
      <c r="Z228" s="503"/>
    </row>
    <row r="229" ht="12.75" customHeight="1">
      <c r="A229" s="503"/>
      <c r="B229" s="503"/>
      <c r="C229" s="503"/>
      <c r="D229" s="503"/>
      <c r="E229" s="503"/>
      <c r="F229" s="503"/>
      <c r="G229" s="503"/>
      <c r="H229" s="503"/>
      <c r="I229" s="503"/>
      <c r="J229" s="503"/>
      <c r="K229" s="503"/>
      <c r="L229" s="503"/>
      <c r="M229" s="503"/>
      <c r="N229" s="503"/>
      <c r="O229" s="503"/>
      <c r="P229" s="503"/>
      <c r="Q229" s="503"/>
      <c r="R229" s="503"/>
      <c r="S229" s="503"/>
      <c r="T229" s="503"/>
      <c r="U229" s="503"/>
      <c r="V229" s="503"/>
      <c r="W229" s="503"/>
      <c r="X229" s="503"/>
      <c r="Y229" s="503"/>
      <c r="Z229" s="503"/>
    </row>
    <row r="230" ht="12.75" customHeight="1">
      <c r="A230" s="503"/>
      <c r="B230" s="503"/>
      <c r="C230" s="503"/>
      <c r="D230" s="503"/>
      <c r="E230" s="503"/>
      <c r="F230" s="503"/>
      <c r="G230" s="503"/>
      <c r="H230" s="503"/>
      <c r="I230" s="503"/>
      <c r="J230" s="503"/>
      <c r="K230" s="503"/>
      <c r="L230" s="503"/>
      <c r="M230" s="503"/>
      <c r="N230" s="503"/>
      <c r="O230" s="503"/>
      <c r="P230" s="503"/>
      <c r="Q230" s="503"/>
      <c r="R230" s="503"/>
      <c r="S230" s="503"/>
      <c r="T230" s="503"/>
      <c r="U230" s="503"/>
      <c r="V230" s="503"/>
      <c r="W230" s="503"/>
      <c r="X230" s="503"/>
      <c r="Y230" s="503"/>
      <c r="Z230" s="503"/>
    </row>
    <row r="231" ht="12.75" customHeight="1">
      <c r="A231" s="503"/>
      <c r="B231" s="503"/>
      <c r="C231" s="503"/>
      <c r="D231" s="503"/>
      <c r="E231" s="503"/>
      <c r="F231" s="503"/>
      <c r="G231" s="503"/>
      <c r="H231" s="503"/>
      <c r="I231" s="503"/>
      <c r="J231" s="503"/>
      <c r="K231" s="503"/>
      <c r="L231" s="503"/>
      <c r="M231" s="503"/>
      <c r="N231" s="503"/>
      <c r="O231" s="503"/>
      <c r="P231" s="503"/>
      <c r="Q231" s="503"/>
      <c r="R231" s="503"/>
      <c r="S231" s="503"/>
      <c r="T231" s="503"/>
      <c r="U231" s="503"/>
      <c r="V231" s="503"/>
      <c r="W231" s="503"/>
      <c r="X231" s="503"/>
      <c r="Y231" s="503"/>
      <c r="Z231" s="503"/>
    </row>
    <row r="232" ht="12.75" customHeight="1">
      <c r="A232" s="503"/>
      <c r="B232" s="503"/>
      <c r="C232" s="503"/>
      <c r="D232" s="503"/>
      <c r="E232" s="503"/>
      <c r="F232" s="503"/>
      <c r="G232" s="503"/>
      <c r="H232" s="503"/>
      <c r="I232" s="503"/>
      <c r="J232" s="503"/>
      <c r="K232" s="503"/>
      <c r="L232" s="503"/>
      <c r="M232" s="503"/>
      <c r="N232" s="503"/>
      <c r="O232" s="503"/>
      <c r="P232" s="503"/>
      <c r="Q232" s="503"/>
      <c r="R232" s="503"/>
      <c r="S232" s="503"/>
      <c r="T232" s="503"/>
      <c r="U232" s="503"/>
      <c r="V232" s="503"/>
      <c r="W232" s="503"/>
      <c r="X232" s="503"/>
      <c r="Y232" s="503"/>
      <c r="Z232" s="503"/>
    </row>
    <row r="233" ht="12.75" customHeight="1">
      <c r="A233" s="503"/>
      <c r="B233" s="503"/>
      <c r="C233" s="503"/>
      <c r="D233" s="503"/>
      <c r="E233" s="503"/>
      <c r="F233" s="503"/>
      <c r="G233" s="503"/>
      <c r="H233" s="503"/>
      <c r="I233" s="503"/>
      <c r="J233" s="503"/>
      <c r="K233" s="503"/>
      <c r="L233" s="503"/>
      <c r="M233" s="503"/>
      <c r="N233" s="503"/>
      <c r="O233" s="503"/>
      <c r="P233" s="503"/>
      <c r="Q233" s="503"/>
      <c r="R233" s="503"/>
      <c r="S233" s="503"/>
      <c r="T233" s="503"/>
      <c r="U233" s="503"/>
      <c r="V233" s="503"/>
      <c r="W233" s="503"/>
      <c r="X233" s="503"/>
      <c r="Y233" s="503"/>
      <c r="Z233" s="503"/>
    </row>
    <row r="234" ht="12.75" customHeight="1">
      <c r="A234" s="503"/>
      <c r="B234" s="503"/>
      <c r="C234" s="503"/>
      <c r="D234" s="503"/>
      <c r="E234" s="503"/>
      <c r="F234" s="503"/>
      <c r="G234" s="503"/>
      <c r="H234" s="503"/>
      <c r="I234" s="503"/>
      <c r="J234" s="503"/>
      <c r="K234" s="503"/>
      <c r="L234" s="503"/>
      <c r="M234" s="503"/>
      <c r="N234" s="503"/>
      <c r="O234" s="503"/>
      <c r="P234" s="503"/>
      <c r="Q234" s="503"/>
      <c r="R234" s="503"/>
      <c r="S234" s="503"/>
      <c r="T234" s="503"/>
      <c r="U234" s="503"/>
      <c r="V234" s="503"/>
      <c r="W234" s="503"/>
      <c r="X234" s="503"/>
      <c r="Y234" s="503"/>
      <c r="Z234" s="503"/>
    </row>
    <row r="235" ht="12.75" customHeight="1">
      <c r="A235" s="503"/>
      <c r="B235" s="503"/>
      <c r="C235" s="503"/>
      <c r="D235" s="503"/>
      <c r="E235" s="503"/>
      <c r="F235" s="503"/>
      <c r="G235" s="503"/>
      <c r="H235" s="503"/>
      <c r="I235" s="503"/>
      <c r="J235" s="503"/>
      <c r="K235" s="503"/>
      <c r="L235" s="503"/>
      <c r="M235" s="503"/>
      <c r="N235" s="503"/>
      <c r="O235" s="503"/>
      <c r="P235" s="503"/>
      <c r="Q235" s="503"/>
      <c r="R235" s="503"/>
      <c r="S235" s="503"/>
      <c r="T235" s="503"/>
      <c r="U235" s="503"/>
      <c r="V235" s="503"/>
      <c r="W235" s="503"/>
      <c r="X235" s="503"/>
      <c r="Y235" s="503"/>
      <c r="Z235" s="503"/>
    </row>
    <row r="236" ht="12.75" customHeight="1">
      <c r="A236" s="503"/>
      <c r="B236" s="503"/>
      <c r="C236" s="503"/>
      <c r="D236" s="503"/>
      <c r="E236" s="503"/>
      <c r="F236" s="503"/>
      <c r="G236" s="503"/>
      <c r="H236" s="503"/>
      <c r="I236" s="503"/>
      <c r="J236" s="503"/>
      <c r="K236" s="503"/>
      <c r="L236" s="503"/>
      <c r="M236" s="503"/>
      <c r="N236" s="503"/>
      <c r="O236" s="503"/>
      <c r="P236" s="503"/>
      <c r="Q236" s="503"/>
      <c r="R236" s="503"/>
      <c r="S236" s="503"/>
      <c r="T236" s="503"/>
      <c r="U236" s="503"/>
      <c r="V236" s="503"/>
      <c r="W236" s="503"/>
      <c r="X236" s="503"/>
      <c r="Y236" s="503"/>
      <c r="Z236" s="503"/>
    </row>
    <row r="237" ht="12.75" customHeight="1">
      <c r="A237" s="503"/>
      <c r="B237" s="503"/>
      <c r="C237" s="503"/>
      <c r="D237" s="503"/>
      <c r="E237" s="503"/>
      <c r="F237" s="503"/>
      <c r="G237" s="503"/>
      <c r="H237" s="503"/>
      <c r="I237" s="503"/>
      <c r="J237" s="503"/>
      <c r="K237" s="503"/>
      <c r="L237" s="503"/>
      <c r="M237" s="503"/>
      <c r="N237" s="503"/>
      <c r="O237" s="503"/>
      <c r="P237" s="503"/>
      <c r="Q237" s="503"/>
      <c r="R237" s="503"/>
      <c r="S237" s="503"/>
      <c r="T237" s="503"/>
      <c r="U237" s="503"/>
      <c r="V237" s="503"/>
      <c r="W237" s="503"/>
      <c r="X237" s="503"/>
      <c r="Y237" s="503"/>
      <c r="Z237" s="503"/>
    </row>
    <row r="238" ht="12.75" customHeight="1">
      <c r="A238" s="503"/>
      <c r="B238" s="503"/>
      <c r="C238" s="503"/>
      <c r="D238" s="503"/>
      <c r="E238" s="503"/>
      <c r="F238" s="503"/>
      <c r="G238" s="503"/>
      <c r="H238" s="503"/>
      <c r="I238" s="503"/>
      <c r="J238" s="503"/>
      <c r="K238" s="503"/>
      <c r="L238" s="503"/>
      <c r="M238" s="503"/>
      <c r="N238" s="503"/>
      <c r="O238" s="503"/>
      <c r="P238" s="503"/>
      <c r="Q238" s="503"/>
      <c r="R238" s="503"/>
      <c r="S238" s="503"/>
      <c r="T238" s="503"/>
      <c r="U238" s="503"/>
      <c r="V238" s="503"/>
      <c r="W238" s="503"/>
      <c r="X238" s="503"/>
      <c r="Y238" s="503"/>
      <c r="Z238" s="503"/>
    </row>
    <row r="239" ht="12.75" customHeight="1">
      <c r="A239" s="503"/>
      <c r="B239" s="503"/>
      <c r="C239" s="503"/>
      <c r="D239" s="503"/>
      <c r="E239" s="503"/>
      <c r="F239" s="503"/>
      <c r="G239" s="503"/>
      <c r="H239" s="503"/>
      <c r="I239" s="503"/>
      <c r="J239" s="503"/>
      <c r="K239" s="503"/>
      <c r="L239" s="503"/>
      <c r="M239" s="503"/>
      <c r="N239" s="503"/>
      <c r="O239" s="503"/>
      <c r="P239" s="503"/>
      <c r="Q239" s="503"/>
      <c r="R239" s="503"/>
      <c r="S239" s="503"/>
      <c r="T239" s="503"/>
      <c r="U239" s="503"/>
      <c r="V239" s="503"/>
      <c r="W239" s="503"/>
      <c r="X239" s="503"/>
      <c r="Y239" s="503"/>
      <c r="Z239" s="503"/>
    </row>
    <row r="240" ht="12.75" customHeight="1">
      <c r="A240" s="503"/>
      <c r="B240" s="503"/>
      <c r="C240" s="503"/>
      <c r="D240" s="503"/>
      <c r="E240" s="503"/>
      <c r="F240" s="503"/>
      <c r="G240" s="503"/>
      <c r="H240" s="503"/>
      <c r="I240" s="503"/>
      <c r="J240" s="503"/>
      <c r="K240" s="503"/>
      <c r="L240" s="503"/>
      <c r="M240" s="503"/>
      <c r="N240" s="503"/>
      <c r="O240" s="503"/>
      <c r="P240" s="503"/>
      <c r="Q240" s="503"/>
      <c r="R240" s="503"/>
      <c r="S240" s="503"/>
      <c r="T240" s="503"/>
      <c r="U240" s="503"/>
      <c r="V240" s="503"/>
      <c r="W240" s="503"/>
      <c r="X240" s="503"/>
      <c r="Y240" s="503"/>
      <c r="Z240" s="503"/>
    </row>
    <row r="241" ht="12.75" customHeight="1">
      <c r="A241" s="503"/>
      <c r="B241" s="503"/>
      <c r="C241" s="503"/>
      <c r="D241" s="503"/>
      <c r="E241" s="503"/>
      <c r="F241" s="503"/>
      <c r="G241" s="503"/>
      <c r="H241" s="503"/>
      <c r="I241" s="503"/>
      <c r="J241" s="503"/>
      <c r="K241" s="503"/>
      <c r="L241" s="503"/>
      <c r="M241" s="503"/>
      <c r="N241" s="503"/>
      <c r="O241" s="503"/>
      <c r="P241" s="503"/>
      <c r="Q241" s="503"/>
      <c r="R241" s="503"/>
      <c r="S241" s="503"/>
      <c r="T241" s="503"/>
      <c r="U241" s="503"/>
      <c r="V241" s="503"/>
      <c r="W241" s="503"/>
      <c r="X241" s="503"/>
      <c r="Y241" s="503"/>
      <c r="Z241" s="503"/>
    </row>
    <row r="242" ht="12.75" customHeight="1">
      <c r="A242" s="503"/>
      <c r="B242" s="503"/>
      <c r="C242" s="503"/>
      <c r="D242" s="503"/>
      <c r="E242" s="503"/>
      <c r="F242" s="503"/>
      <c r="G242" s="503"/>
      <c r="H242" s="503"/>
      <c r="I242" s="503"/>
      <c r="J242" s="503"/>
      <c r="K242" s="503"/>
      <c r="L242" s="503"/>
      <c r="M242" s="503"/>
      <c r="N242" s="503"/>
      <c r="O242" s="503"/>
      <c r="P242" s="503"/>
      <c r="Q242" s="503"/>
      <c r="R242" s="503"/>
      <c r="S242" s="503"/>
      <c r="T242" s="503"/>
      <c r="U242" s="503"/>
      <c r="V242" s="503"/>
      <c r="W242" s="503"/>
      <c r="X242" s="503"/>
      <c r="Y242" s="503"/>
      <c r="Z242" s="503"/>
    </row>
    <row r="243" ht="12.75" customHeight="1">
      <c r="A243" s="503"/>
      <c r="B243" s="503"/>
      <c r="C243" s="503"/>
      <c r="D243" s="503"/>
      <c r="E243" s="503"/>
      <c r="F243" s="503"/>
      <c r="G243" s="503"/>
      <c r="H243" s="503"/>
      <c r="I243" s="503"/>
      <c r="J243" s="503"/>
      <c r="K243" s="503"/>
      <c r="L243" s="503"/>
      <c r="M243" s="503"/>
      <c r="N243" s="503"/>
      <c r="O243" s="503"/>
      <c r="P243" s="503"/>
      <c r="Q243" s="503"/>
      <c r="R243" s="503"/>
      <c r="S243" s="503"/>
      <c r="T243" s="503"/>
      <c r="U243" s="503"/>
      <c r="V243" s="503"/>
      <c r="W243" s="503"/>
      <c r="X243" s="503"/>
      <c r="Y243" s="503"/>
      <c r="Z243" s="503"/>
    </row>
    <row r="244" ht="12.75" customHeight="1">
      <c r="A244" s="503"/>
      <c r="B244" s="503"/>
      <c r="C244" s="503"/>
      <c r="D244" s="503"/>
      <c r="E244" s="503"/>
      <c r="F244" s="503"/>
      <c r="G244" s="503"/>
      <c r="H244" s="503"/>
      <c r="I244" s="503"/>
      <c r="J244" s="503"/>
      <c r="K244" s="503"/>
      <c r="L244" s="503"/>
      <c r="M244" s="503"/>
      <c r="N244" s="503"/>
      <c r="O244" s="503"/>
      <c r="P244" s="503"/>
      <c r="Q244" s="503"/>
      <c r="R244" s="503"/>
      <c r="S244" s="503"/>
      <c r="T244" s="503"/>
      <c r="U244" s="503"/>
      <c r="V244" s="503"/>
      <c r="W244" s="503"/>
      <c r="X244" s="503"/>
      <c r="Y244" s="503"/>
      <c r="Z244" s="503"/>
    </row>
    <row r="245" ht="12.75" customHeight="1">
      <c r="A245" s="503"/>
      <c r="B245" s="503"/>
      <c r="C245" s="503"/>
      <c r="D245" s="503"/>
      <c r="E245" s="503"/>
      <c r="F245" s="503"/>
      <c r="G245" s="503"/>
      <c r="H245" s="503"/>
      <c r="I245" s="503"/>
      <c r="J245" s="503"/>
      <c r="K245" s="503"/>
      <c r="L245" s="503"/>
      <c r="M245" s="503"/>
      <c r="N245" s="503"/>
      <c r="O245" s="503"/>
      <c r="P245" s="503"/>
      <c r="Q245" s="503"/>
      <c r="R245" s="503"/>
      <c r="S245" s="503"/>
      <c r="T245" s="503"/>
      <c r="U245" s="503"/>
      <c r="V245" s="503"/>
      <c r="W245" s="503"/>
      <c r="X245" s="503"/>
      <c r="Y245" s="503"/>
      <c r="Z245" s="503"/>
    </row>
    <row r="246" ht="12.75" customHeight="1">
      <c r="A246" s="503"/>
      <c r="B246" s="503"/>
      <c r="C246" s="503"/>
      <c r="D246" s="503"/>
      <c r="E246" s="503"/>
      <c r="F246" s="503"/>
      <c r="G246" s="503"/>
      <c r="H246" s="503"/>
      <c r="I246" s="503"/>
      <c r="J246" s="503"/>
      <c r="K246" s="503"/>
      <c r="L246" s="503"/>
      <c r="M246" s="503"/>
      <c r="N246" s="503"/>
      <c r="O246" s="503"/>
      <c r="P246" s="503"/>
      <c r="Q246" s="503"/>
      <c r="R246" s="503"/>
      <c r="S246" s="503"/>
      <c r="T246" s="503"/>
      <c r="U246" s="503"/>
      <c r="V246" s="503"/>
      <c r="W246" s="503"/>
      <c r="X246" s="503"/>
      <c r="Y246" s="503"/>
      <c r="Z246" s="503"/>
    </row>
    <row r="247" ht="12.75" customHeight="1">
      <c r="A247" s="503"/>
      <c r="B247" s="503"/>
      <c r="C247" s="503"/>
      <c r="D247" s="503"/>
      <c r="E247" s="503"/>
      <c r="F247" s="503"/>
      <c r="G247" s="503"/>
      <c r="H247" s="503"/>
      <c r="I247" s="503"/>
      <c r="J247" s="503"/>
      <c r="K247" s="503"/>
      <c r="L247" s="503"/>
      <c r="M247" s="503"/>
      <c r="N247" s="503"/>
      <c r="O247" s="503"/>
      <c r="P247" s="503"/>
      <c r="Q247" s="503"/>
      <c r="R247" s="503"/>
      <c r="S247" s="503"/>
      <c r="T247" s="503"/>
      <c r="U247" s="503"/>
      <c r="V247" s="503"/>
      <c r="W247" s="503"/>
      <c r="X247" s="503"/>
      <c r="Y247" s="503"/>
      <c r="Z247" s="503"/>
    </row>
    <row r="248" ht="12.75" customHeight="1">
      <c r="A248" s="503"/>
      <c r="B248" s="503"/>
      <c r="C248" s="503"/>
      <c r="D248" s="503"/>
      <c r="E248" s="503"/>
      <c r="F248" s="503"/>
      <c r="G248" s="503"/>
      <c r="H248" s="503"/>
      <c r="I248" s="503"/>
      <c r="J248" s="503"/>
      <c r="K248" s="503"/>
      <c r="L248" s="503"/>
      <c r="M248" s="503"/>
      <c r="N248" s="503"/>
      <c r="O248" s="503"/>
      <c r="P248" s="503"/>
      <c r="Q248" s="503"/>
      <c r="R248" s="503"/>
      <c r="S248" s="503"/>
      <c r="T248" s="503"/>
      <c r="U248" s="503"/>
      <c r="V248" s="503"/>
      <c r="W248" s="503"/>
      <c r="X248" s="503"/>
      <c r="Y248" s="503"/>
      <c r="Z248" s="503"/>
    </row>
    <row r="249" ht="12.75" customHeight="1">
      <c r="A249" s="503"/>
      <c r="B249" s="503"/>
      <c r="C249" s="503"/>
      <c r="D249" s="503"/>
      <c r="E249" s="503"/>
      <c r="F249" s="503"/>
      <c r="G249" s="503"/>
      <c r="H249" s="503"/>
      <c r="I249" s="503"/>
      <c r="J249" s="503"/>
      <c r="K249" s="503"/>
      <c r="L249" s="503"/>
      <c r="M249" s="503"/>
      <c r="N249" s="503"/>
      <c r="O249" s="503"/>
      <c r="P249" s="503"/>
      <c r="Q249" s="503"/>
      <c r="R249" s="503"/>
      <c r="S249" s="503"/>
      <c r="T249" s="503"/>
      <c r="U249" s="503"/>
      <c r="V249" s="503"/>
      <c r="W249" s="503"/>
      <c r="X249" s="503"/>
      <c r="Y249" s="503"/>
      <c r="Z249" s="503"/>
    </row>
    <row r="250" ht="12.75" customHeight="1">
      <c r="A250" s="503"/>
      <c r="B250" s="503"/>
      <c r="C250" s="503"/>
      <c r="D250" s="503"/>
      <c r="E250" s="503"/>
      <c r="F250" s="503"/>
      <c r="G250" s="503"/>
      <c r="H250" s="503"/>
      <c r="I250" s="503"/>
      <c r="J250" s="503"/>
      <c r="K250" s="503"/>
      <c r="L250" s="503"/>
      <c r="M250" s="503"/>
      <c r="N250" s="503"/>
      <c r="O250" s="503"/>
      <c r="P250" s="503"/>
      <c r="Q250" s="503"/>
      <c r="R250" s="503"/>
      <c r="S250" s="503"/>
      <c r="T250" s="503"/>
      <c r="U250" s="503"/>
      <c r="V250" s="503"/>
      <c r="W250" s="503"/>
      <c r="X250" s="503"/>
      <c r="Y250" s="503"/>
      <c r="Z250" s="503"/>
    </row>
    <row r="251" ht="12.75" customHeight="1">
      <c r="A251" s="503"/>
      <c r="B251" s="503"/>
      <c r="C251" s="503"/>
      <c r="D251" s="503"/>
      <c r="E251" s="503"/>
      <c r="F251" s="503"/>
      <c r="G251" s="503"/>
      <c r="H251" s="503"/>
      <c r="I251" s="503"/>
      <c r="J251" s="503"/>
      <c r="K251" s="503"/>
      <c r="L251" s="503"/>
      <c r="M251" s="503"/>
      <c r="N251" s="503"/>
      <c r="O251" s="503"/>
      <c r="P251" s="503"/>
      <c r="Q251" s="503"/>
      <c r="R251" s="503"/>
      <c r="S251" s="503"/>
      <c r="T251" s="503"/>
      <c r="U251" s="503"/>
      <c r="V251" s="503"/>
      <c r="W251" s="503"/>
      <c r="X251" s="503"/>
      <c r="Y251" s="503"/>
      <c r="Z251" s="503"/>
    </row>
    <row r="252" ht="12.75" customHeight="1">
      <c r="A252" s="503"/>
      <c r="B252" s="503"/>
      <c r="C252" s="503"/>
      <c r="D252" s="503"/>
      <c r="E252" s="503"/>
      <c r="F252" s="503"/>
      <c r="G252" s="503"/>
      <c r="H252" s="503"/>
      <c r="I252" s="503"/>
      <c r="J252" s="503"/>
      <c r="K252" s="503"/>
      <c r="L252" s="503"/>
      <c r="M252" s="503"/>
      <c r="N252" s="503"/>
      <c r="O252" s="503"/>
      <c r="P252" s="503"/>
      <c r="Q252" s="503"/>
      <c r="R252" s="503"/>
      <c r="S252" s="503"/>
      <c r="T252" s="503"/>
      <c r="U252" s="503"/>
      <c r="V252" s="503"/>
      <c r="W252" s="503"/>
      <c r="X252" s="503"/>
      <c r="Y252" s="503"/>
      <c r="Z252" s="503"/>
    </row>
    <row r="253" ht="12.75" customHeight="1">
      <c r="A253" s="503"/>
      <c r="B253" s="503"/>
      <c r="C253" s="503"/>
      <c r="D253" s="503"/>
      <c r="E253" s="503"/>
      <c r="F253" s="503"/>
      <c r="G253" s="503"/>
      <c r="H253" s="503"/>
      <c r="I253" s="503"/>
      <c r="J253" s="503"/>
      <c r="K253" s="503"/>
      <c r="L253" s="503"/>
      <c r="M253" s="503"/>
      <c r="N253" s="503"/>
      <c r="O253" s="503"/>
      <c r="P253" s="503"/>
      <c r="Q253" s="503"/>
      <c r="R253" s="503"/>
      <c r="S253" s="503"/>
      <c r="T253" s="503"/>
      <c r="U253" s="503"/>
      <c r="V253" s="503"/>
      <c r="W253" s="503"/>
      <c r="X253" s="503"/>
      <c r="Y253" s="503"/>
      <c r="Z253" s="503"/>
    </row>
    <row r="254" ht="12.75" customHeight="1">
      <c r="A254" s="503"/>
      <c r="B254" s="503"/>
      <c r="C254" s="503"/>
      <c r="D254" s="503"/>
      <c r="E254" s="503"/>
      <c r="F254" s="503"/>
      <c r="G254" s="503"/>
      <c r="H254" s="503"/>
      <c r="I254" s="503"/>
      <c r="J254" s="503"/>
      <c r="K254" s="503"/>
      <c r="L254" s="503"/>
      <c r="M254" s="503"/>
      <c r="N254" s="503"/>
      <c r="O254" s="503"/>
      <c r="P254" s="503"/>
      <c r="Q254" s="503"/>
      <c r="R254" s="503"/>
      <c r="S254" s="503"/>
      <c r="T254" s="503"/>
      <c r="U254" s="503"/>
      <c r="V254" s="503"/>
      <c r="W254" s="503"/>
      <c r="X254" s="503"/>
      <c r="Y254" s="503"/>
      <c r="Z254" s="503"/>
    </row>
    <row r="255" ht="12.75" customHeight="1">
      <c r="A255" s="503"/>
      <c r="B255" s="503"/>
      <c r="C255" s="503"/>
      <c r="D255" s="503"/>
      <c r="E255" s="503"/>
      <c r="F255" s="503"/>
      <c r="G255" s="503"/>
      <c r="H255" s="503"/>
      <c r="I255" s="503"/>
      <c r="J255" s="503"/>
      <c r="K255" s="503"/>
      <c r="L255" s="503"/>
      <c r="M255" s="503"/>
      <c r="N255" s="503"/>
      <c r="O255" s="503"/>
      <c r="P255" s="503"/>
      <c r="Q255" s="503"/>
      <c r="R255" s="503"/>
      <c r="S255" s="503"/>
      <c r="T255" s="503"/>
      <c r="U255" s="503"/>
      <c r="V255" s="503"/>
      <c r="W255" s="503"/>
      <c r="X255" s="503"/>
      <c r="Y255" s="503"/>
      <c r="Z255" s="503"/>
    </row>
    <row r="256" ht="12.75" customHeight="1">
      <c r="A256" s="503"/>
      <c r="B256" s="503"/>
      <c r="C256" s="503"/>
      <c r="D256" s="503"/>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row>
    <row r="257" ht="12.75" customHeight="1">
      <c r="A257" s="503"/>
      <c r="B257" s="503"/>
      <c r="C257" s="503"/>
      <c r="D257" s="503"/>
      <c r="E257" s="503"/>
      <c r="F257" s="503"/>
      <c r="G257" s="503"/>
      <c r="H257" s="503"/>
      <c r="I257" s="503"/>
      <c r="J257" s="503"/>
      <c r="K257" s="503"/>
      <c r="L257" s="503"/>
      <c r="M257" s="503"/>
      <c r="N257" s="503"/>
      <c r="O257" s="503"/>
      <c r="P257" s="503"/>
      <c r="Q257" s="503"/>
      <c r="R257" s="503"/>
      <c r="S257" s="503"/>
      <c r="T257" s="503"/>
      <c r="U257" s="503"/>
      <c r="V257" s="503"/>
      <c r="W257" s="503"/>
      <c r="X257" s="503"/>
      <c r="Y257" s="503"/>
      <c r="Z257" s="503"/>
    </row>
    <row r="258" ht="12.75" customHeight="1">
      <c r="A258" s="503"/>
      <c r="B258" s="503"/>
      <c r="C258" s="503"/>
      <c r="D258" s="503"/>
      <c r="E258" s="503"/>
      <c r="F258" s="503"/>
      <c r="G258" s="503"/>
      <c r="H258" s="503"/>
      <c r="I258" s="503"/>
      <c r="J258" s="503"/>
      <c r="K258" s="503"/>
      <c r="L258" s="503"/>
      <c r="M258" s="503"/>
      <c r="N258" s="503"/>
      <c r="O258" s="503"/>
      <c r="P258" s="503"/>
      <c r="Q258" s="503"/>
      <c r="R258" s="503"/>
      <c r="S258" s="503"/>
      <c r="T258" s="503"/>
      <c r="U258" s="503"/>
      <c r="V258" s="503"/>
      <c r="W258" s="503"/>
      <c r="X258" s="503"/>
      <c r="Y258" s="503"/>
      <c r="Z258" s="503"/>
    </row>
    <row r="259" ht="12.75" customHeight="1">
      <c r="A259" s="503"/>
      <c r="B259" s="503"/>
      <c r="C259" s="503"/>
      <c r="D259" s="503"/>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row>
    <row r="260" ht="12.75" customHeight="1">
      <c r="A260" s="503"/>
      <c r="B260" s="503"/>
      <c r="C260" s="503"/>
      <c r="D260" s="503"/>
      <c r="E260" s="503"/>
      <c r="F260" s="503"/>
      <c r="G260" s="503"/>
      <c r="H260" s="503"/>
      <c r="I260" s="503"/>
      <c r="J260" s="503"/>
      <c r="K260" s="503"/>
      <c r="L260" s="503"/>
      <c r="M260" s="503"/>
      <c r="N260" s="503"/>
      <c r="O260" s="503"/>
      <c r="P260" s="503"/>
      <c r="Q260" s="503"/>
      <c r="R260" s="503"/>
      <c r="S260" s="503"/>
      <c r="T260" s="503"/>
      <c r="U260" s="503"/>
      <c r="V260" s="503"/>
      <c r="W260" s="503"/>
      <c r="X260" s="503"/>
      <c r="Y260" s="503"/>
      <c r="Z260" s="503"/>
    </row>
    <row r="261" ht="12.75" customHeight="1">
      <c r="A261" s="503"/>
      <c r="B261" s="503"/>
      <c r="C261" s="503"/>
      <c r="D261" s="503"/>
      <c r="E261" s="503"/>
      <c r="F261" s="503"/>
      <c r="G261" s="503"/>
      <c r="H261" s="503"/>
      <c r="I261" s="503"/>
      <c r="J261" s="503"/>
      <c r="K261" s="503"/>
      <c r="L261" s="503"/>
      <c r="M261" s="503"/>
      <c r="N261" s="503"/>
      <c r="O261" s="503"/>
      <c r="P261" s="503"/>
      <c r="Q261" s="503"/>
      <c r="R261" s="503"/>
      <c r="S261" s="503"/>
      <c r="T261" s="503"/>
      <c r="U261" s="503"/>
      <c r="V261" s="503"/>
      <c r="W261" s="503"/>
      <c r="X261" s="503"/>
      <c r="Y261" s="503"/>
      <c r="Z261" s="503"/>
    </row>
    <row r="262" ht="12.75" customHeight="1">
      <c r="A262" s="503"/>
      <c r="B262" s="503"/>
      <c r="C262" s="503"/>
      <c r="D262" s="503"/>
      <c r="E262" s="503"/>
      <c r="F262" s="503"/>
      <c r="G262" s="503"/>
      <c r="H262" s="503"/>
      <c r="I262" s="503"/>
      <c r="J262" s="503"/>
      <c r="K262" s="503"/>
      <c r="L262" s="503"/>
      <c r="M262" s="503"/>
      <c r="N262" s="503"/>
      <c r="O262" s="503"/>
      <c r="P262" s="503"/>
      <c r="Q262" s="503"/>
      <c r="R262" s="503"/>
      <c r="S262" s="503"/>
      <c r="T262" s="503"/>
      <c r="U262" s="503"/>
      <c r="V262" s="503"/>
      <c r="W262" s="503"/>
      <c r="X262" s="503"/>
      <c r="Y262" s="503"/>
      <c r="Z262" s="503"/>
    </row>
    <row r="263" ht="12.75" customHeight="1">
      <c r="A263" s="503"/>
      <c r="B263" s="503"/>
      <c r="C263" s="503"/>
      <c r="D263" s="503"/>
      <c r="E263" s="503"/>
      <c r="F263" s="503"/>
      <c r="G263" s="503"/>
      <c r="H263" s="503"/>
      <c r="I263" s="503"/>
      <c r="J263" s="503"/>
      <c r="K263" s="503"/>
      <c r="L263" s="503"/>
      <c r="M263" s="503"/>
      <c r="N263" s="503"/>
      <c r="O263" s="503"/>
      <c r="P263" s="503"/>
      <c r="Q263" s="503"/>
      <c r="R263" s="503"/>
      <c r="S263" s="503"/>
      <c r="T263" s="503"/>
      <c r="U263" s="503"/>
      <c r="V263" s="503"/>
      <c r="W263" s="503"/>
      <c r="X263" s="503"/>
      <c r="Y263" s="503"/>
      <c r="Z263" s="503"/>
    </row>
    <row r="264" ht="12.75" customHeight="1">
      <c r="A264" s="503"/>
      <c r="B264" s="503"/>
      <c r="C264" s="503"/>
      <c r="D264" s="503"/>
      <c r="E264" s="503"/>
      <c r="F264" s="503"/>
      <c r="G264" s="503"/>
      <c r="H264" s="503"/>
      <c r="I264" s="503"/>
      <c r="J264" s="503"/>
      <c r="K264" s="503"/>
      <c r="L264" s="503"/>
      <c r="M264" s="503"/>
      <c r="N264" s="503"/>
      <c r="O264" s="503"/>
      <c r="P264" s="503"/>
      <c r="Q264" s="503"/>
      <c r="R264" s="503"/>
      <c r="S264" s="503"/>
      <c r="T264" s="503"/>
      <c r="U264" s="503"/>
      <c r="V264" s="503"/>
      <c r="W264" s="503"/>
      <c r="X264" s="503"/>
      <c r="Y264" s="503"/>
      <c r="Z264" s="503"/>
    </row>
    <row r="265" ht="12.75" customHeight="1">
      <c r="A265" s="503"/>
      <c r="B265" s="503"/>
      <c r="C265" s="503"/>
      <c r="D265" s="503"/>
      <c r="E265" s="503"/>
      <c r="F265" s="503"/>
      <c r="G265" s="503"/>
      <c r="H265" s="503"/>
      <c r="I265" s="503"/>
      <c r="J265" s="503"/>
      <c r="K265" s="503"/>
      <c r="L265" s="503"/>
      <c r="M265" s="503"/>
      <c r="N265" s="503"/>
      <c r="O265" s="503"/>
      <c r="P265" s="503"/>
      <c r="Q265" s="503"/>
      <c r="R265" s="503"/>
      <c r="S265" s="503"/>
      <c r="T265" s="503"/>
      <c r="U265" s="503"/>
      <c r="V265" s="503"/>
      <c r="W265" s="503"/>
      <c r="X265" s="503"/>
      <c r="Y265" s="503"/>
      <c r="Z265" s="503"/>
    </row>
    <row r="266" ht="12.75" customHeight="1">
      <c r="A266" s="503"/>
      <c r="B266" s="503"/>
      <c r="C266" s="503"/>
      <c r="D266" s="503"/>
      <c r="E266" s="503"/>
      <c r="F266" s="503"/>
      <c r="G266" s="503"/>
      <c r="H266" s="503"/>
      <c r="I266" s="503"/>
      <c r="J266" s="503"/>
      <c r="K266" s="503"/>
      <c r="L266" s="503"/>
      <c r="M266" s="503"/>
      <c r="N266" s="503"/>
      <c r="O266" s="503"/>
      <c r="P266" s="503"/>
      <c r="Q266" s="503"/>
      <c r="R266" s="503"/>
      <c r="S266" s="503"/>
      <c r="T266" s="503"/>
      <c r="U266" s="503"/>
      <c r="V266" s="503"/>
      <c r="W266" s="503"/>
      <c r="X266" s="503"/>
      <c r="Y266" s="503"/>
      <c r="Z266" s="503"/>
    </row>
    <row r="267" ht="12.75" customHeight="1">
      <c r="A267" s="503"/>
      <c r="B267" s="503"/>
      <c r="C267" s="503"/>
      <c r="D267" s="503"/>
      <c r="E267" s="503"/>
      <c r="F267" s="503"/>
      <c r="G267" s="503"/>
      <c r="H267" s="503"/>
      <c r="I267" s="503"/>
      <c r="J267" s="503"/>
      <c r="K267" s="503"/>
      <c r="L267" s="503"/>
      <c r="M267" s="503"/>
      <c r="N267" s="503"/>
      <c r="O267" s="503"/>
      <c r="P267" s="503"/>
      <c r="Q267" s="503"/>
      <c r="R267" s="503"/>
      <c r="S267" s="503"/>
      <c r="T267" s="503"/>
      <c r="U267" s="503"/>
      <c r="V267" s="503"/>
      <c r="W267" s="503"/>
      <c r="X267" s="503"/>
      <c r="Y267" s="503"/>
      <c r="Z267" s="503"/>
    </row>
    <row r="268" ht="12.75" customHeight="1">
      <c r="A268" s="503"/>
      <c r="B268" s="503"/>
      <c r="C268" s="503"/>
      <c r="D268" s="503"/>
      <c r="E268" s="503"/>
      <c r="F268" s="503"/>
      <c r="G268" s="503"/>
      <c r="H268" s="503"/>
      <c r="I268" s="503"/>
      <c r="J268" s="503"/>
      <c r="K268" s="503"/>
      <c r="L268" s="503"/>
      <c r="M268" s="503"/>
      <c r="N268" s="503"/>
      <c r="O268" s="503"/>
      <c r="P268" s="503"/>
      <c r="Q268" s="503"/>
      <c r="R268" s="503"/>
      <c r="S268" s="503"/>
      <c r="T268" s="503"/>
      <c r="U268" s="503"/>
      <c r="V268" s="503"/>
      <c r="W268" s="503"/>
      <c r="X268" s="503"/>
      <c r="Y268" s="503"/>
      <c r="Z268" s="503"/>
    </row>
    <row r="269" ht="12.75" customHeight="1">
      <c r="A269" s="503"/>
      <c r="B269" s="503"/>
      <c r="C269" s="503"/>
      <c r="D269" s="503"/>
      <c r="E269" s="503"/>
      <c r="F269" s="503"/>
      <c r="G269" s="503"/>
      <c r="H269" s="503"/>
      <c r="I269" s="503"/>
      <c r="J269" s="503"/>
      <c r="K269" s="503"/>
      <c r="L269" s="503"/>
      <c r="M269" s="503"/>
      <c r="N269" s="503"/>
      <c r="O269" s="503"/>
      <c r="P269" s="503"/>
      <c r="Q269" s="503"/>
      <c r="R269" s="503"/>
      <c r="S269" s="503"/>
      <c r="T269" s="503"/>
      <c r="U269" s="503"/>
      <c r="V269" s="503"/>
      <c r="W269" s="503"/>
      <c r="X269" s="503"/>
      <c r="Y269" s="503"/>
      <c r="Z269" s="503"/>
    </row>
    <row r="270" ht="12.75" customHeight="1">
      <c r="A270" s="503"/>
      <c r="B270" s="503"/>
      <c r="C270" s="503"/>
      <c r="D270" s="503"/>
      <c r="E270" s="503"/>
      <c r="F270" s="503"/>
      <c r="G270" s="503"/>
      <c r="H270" s="503"/>
      <c r="I270" s="503"/>
      <c r="J270" s="503"/>
      <c r="K270" s="503"/>
      <c r="L270" s="503"/>
      <c r="M270" s="503"/>
      <c r="N270" s="503"/>
      <c r="O270" s="503"/>
      <c r="P270" s="503"/>
      <c r="Q270" s="503"/>
      <c r="R270" s="503"/>
      <c r="S270" s="503"/>
      <c r="T270" s="503"/>
      <c r="U270" s="503"/>
      <c r="V270" s="503"/>
      <c r="W270" s="503"/>
      <c r="X270" s="503"/>
      <c r="Y270" s="503"/>
      <c r="Z270" s="503"/>
    </row>
    <row r="271" ht="12.75" customHeight="1">
      <c r="A271" s="503"/>
      <c r="B271" s="503"/>
      <c r="C271" s="503"/>
      <c r="D271" s="503"/>
      <c r="E271" s="503"/>
      <c r="F271" s="503"/>
      <c r="G271" s="503"/>
      <c r="H271" s="503"/>
      <c r="I271" s="503"/>
      <c r="J271" s="503"/>
      <c r="K271" s="503"/>
      <c r="L271" s="503"/>
      <c r="M271" s="503"/>
      <c r="N271" s="503"/>
      <c r="O271" s="503"/>
      <c r="P271" s="503"/>
      <c r="Q271" s="503"/>
      <c r="R271" s="503"/>
      <c r="S271" s="503"/>
      <c r="T271" s="503"/>
      <c r="U271" s="503"/>
      <c r="V271" s="503"/>
      <c r="W271" s="503"/>
      <c r="X271" s="503"/>
      <c r="Y271" s="503"/>
      <c r="Z271" s="503"/>
    </row>
    <row r="272" ht="12.75" customHeight="1">
      <c r="A272" s="503"/>
      <c r="B272" s="503"/>
      <c r="C272" s="503"/>
      <c r="D272" s="503"/>
      <c r="E272" s="503"/>
      <c r="F272" s="503"/>
      <c r="G272" s="503"/>
      <c r="H272" s="503"/>
      <c r="I272" s="503"/>
      <c r="J272" s="503"/>
      <c r="K272" s="503"/>
      <c r="L272" s="503"/>
      <c r="M272" s="503"/>
      <c r="N272" s="503"/>
      <c r="O272" s="503"/>
      <c r="P272" s="503"/>
      <c r="Q272" s="503"/>
      <c r="R272" s="503"/>
      <c r="S272" s="503"/>
      <c r="T272" s="503"/>
      <c r="U272" s="503"/>
      <c r="V272" s="503"/>
      <c r="W272" s="503"/>
      <c r="X272" s="503"/>
      <c r="Y272" s="503"/>
      <c r="Z272" s="503"/>
    </row>
    <row r="273" ht="12.75" customHeight="1">
      <c r="A273" s="503"/>
      <c r="B273" s="503"/>
      <c r="C273" s="503"/>
      <c r="D273" s="503"/>
      <c r="E273" s="503"/>
      <c r="F273" s="503"/>
      <c r="G273" s="503"/>
      <c r="H273" s="503"/>
      <c r="I273" s="503"/>
      <c r="J273" s="503"/>
      <c r="K273" s="503"/>
      <c r="L273" s="503"/>
      <c r="M273" s="503"/>
      <c r="N273" s="503"/>
      <c r="O273" s="503"/>
      <c r="P273" s="503"/>
      <c r="Q273" s="503"/>
      <c r="R273" s="503"/>
      <c r="S273" s="503"/>
      <c r="T273" s="503"/>
      <c r="U273" s="503"/>
      <c r="V273" s="503"/>
      <c r="W273" s="503"/>
      <c r="X273" s="503"/>
      <c r="Y273" s="503"/>
      <c r="Z273" s="503"/>
    </row>
    <row r="274" ht="12.75" customHeight="1">
      <c r="A274" s="503"/>
      <c r="B274" s="503"/>
      <c r="C274" s="503"/>
      <c r="D274" s="503"/>
      <c r="E274" s="503"/>
      <c r="F274" s="503"/>
      <c r="G274" s="503"/>
      <c r="H274" s="503"/>
      <c r="I274" s="503"/>
      <c r="J274" s="503"/>
      <c r="K274" s="503"/>
      <c r="L274" s="503"/>
      <c r="M274" s="503"/>
      <c r="N274" s="503"/>
      <c r="O274" s="503"/>
      <c r="P274" s="503"/>
      <c r="Q274" s="503"/>
      <c r="R274" s="503"/>
      <c r="S274" s="503"/>
      <c r="T274" s="503"/>
      <c r="U274" s="503"/>
      <c r="V274" s="503"/>
      <c r="W274" s="503"/>
      <c r="X274" s="503"/>
      <c r="Y274" s="503"/>
      <c r="Z274" s="503"/>
    </row>
    <row r="275" ht="12.75" customHeight="1">
      <c r="A275" s="503"/>
      <c r="B275" s="503"/>
      <c r="C275" s="503"/>
      <c r="D275" s="503"/>
      <c r="E275" s="503"/>
      <c r="F275" s="503"/>
      <c r="G275" s="503"/>
      <c r="H275" s="503"/>
      <c r="I275" s="503"/>
      <c r="J275" s="503"/>
      <c r="K275" s="503"/>
      <c r="L275" s="503"/>
      <c r="M275" s="503"/>
      <c r="N275" s="503"/>
      <c r="O275" s="503"/>
      <c r="P275" s="503"/>
      <c r="Q275" s="503"/>
      <c r="R275" s="503"/>
      <c r="S275" s="503"/>
      <c r="T275" s="503"/>
      <c r="U275" s="503"/>
      <c r="V275" s="503"/>
      <c r="W275" s="503"/>
      <c r="X275" s="503"/>
      <c r="Y275" s="503"/>
      <c r="Z275" s="503"/>
    </row>
    <row r="276" ht="12.75" customHeight="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row>
    <row r="277" ht="12.75" customHeight="1">
      <c r="A277" s="503"/>
      <c r="B277" s="503"/>
      <c r="C277" s="503"/>
      <c r="D277" s="503"/>
      <c r="E277" s="503"/>
      <c r="F277" s="503"/>
      <c r="G277" s="503"/>
      <c r="H277" s="503"/>
      <c r="I277" s="503"/>
      <c r="J277" s="503"/>
      <c r="K277" s="503"/>
      <c r="L277" s="503"/>
      <c r="M277" s="503"/>
      <c r="N277" s="503"/>
      <c r="O277" s="503"/>
      <c r="P277" s="503"/>
      <c r="Q277" s="503"/>
      <c r="R277" s="503"/>
      <c r="S277" s="503"/>
      <c r="T277" s="503"/>
      <c r="U277" s="503"/>
      <c r="V277" s="503"/>
      <c r="W277" s="503"/>
      <c r="X277" s="503"/>
      <c r="Y277" s="503"/>
      <c r="Z277" s="503"/>
    </row>
    <row r="278" ht="12.75" customHeight="1">
      <c r="A278" s="503"/>
      <c r="B278" s="503"/>
      <c r="C278" s="503"/>
      <c r="D278" s="503"/>
      <c r="E278" s="503"/>
      <c r="F278" s="503"/>
      <c r="G278" s="503"/>
      <c r="H278" s="503"/>
      <c r="I278" s="503"/>
      <c r="J278" s="503"/>
      <c r="K278" s="503"/>
      <c r="L278" s="503"/>
      <c r="M278" s="503"/>
      <c r="N278" s="503"/>
      <c r="O278" s="503"/>
      <c r="P278" s="503"/>
      <c r="Q278" s="503"/>
      <c r="R278" s="503"/>
      <c r="S278" s="503"/>
      <c r="T278" s="503"/>
      <c r="U278" s="503"/>
      <c r="V278" s="503"/>
      <c r="W278" s="503"/>
      <c r="X278" s="503"/>
      <c r="Y278" s="503"/>
      <c r="Z278" s="503"/>
    </row>
    <row r="279" ht="12.75" customHeight="1">
      <c r="A279" s="503"/>
      <c r="B279" s="503"/>
      <c r="C279" s="503"/>
      <c r="D279" s="503"/>
      <c r="E279" s="503"/>
      <c r="F279" s="503"/>
      <c r="G279" s="503"/>
      <c r="H279" s="503"/>
      <c r="I279" s="503"/>
      <c r="J279" s="503"/>
      <c r="K279" s="503"/>
      <c r="L279" s="503"/>
      <c r="M279" s="503"/>
      <c r="N279" s="503"/>
      <c r="O279" s="503"/>
      <c r="P279" s="503"/>
      <c r="Q279" s="503"/>
      <c r="R279" s="503"/>
      <c r="S279" s="503"/>
      <c r="T279" s="503"/>
      <c r="U279" s="503"/>
      <c r="V279" s="503"/>
      <c r="W279" s="503"/>
      <c r="X279" s="503"/>
      <c r="Y279" s="503"/>
      <c r="Z279" s="503"/>
    </row>
    <row r="280" ht="12.75" customHeight="1">
      <c r="A280" s="503"/>
      <c r="B280" s="503"/>
      <c r="C280" s="503"/>
      <c r="D280" s="503"/>
      <c r="E280" s="503"/>
      <c r="F280" s="503"/>
      <c r="G280" s="503"/>
      <c r="H280" s="503"/>
      <c r="I280" s="503"/>
      <c r="J280" s="503"/>
      <c r="K280" s="503"/>
      <c r="L280" s="503"/>
      <c r="M280" s="503"/>
      <c r="N280" s="503"/>
      <c r="O280" s="503"/>
      <c r="P280" s="503"/>
      <c r="Q280" s="503"/>
      <c r="R280" s="503"/>
      <c r="S280" s="503"/>
      <c r="T280" s="503"/>
      <c r="U280" s="503"/>
      <c r="V280" s="503"/>
      <c r="W280" s="503"/>
      <c r="X280" s="503"/>
      <c r="Y280" s="503"/>
      <c r="Z280" s="503"/>
    </row>
    <row r="281" ht="12.75" customHeight="1">
      <c r="A281" s="503"/>
      <c r="B281" s="503"/>
      <c r="C281" s="503"/>
      <c r="D281" s="503"/>
      <c r="E281" s="503"/>
      <c r="F281" s="503"/>
      <c r="G281" s="503"/>
      <c r="H281" s="503"/>
      <c r="I281" s="503"/>
      <c r="J281" s="503"/>
      <c r="K281" s="503"/>
      <c r="L281" s="503"/>
      <c r="M281" s="503"/>
      <c r="N281" s="503"/>
      <c r="O281" s="503"/>
      <c r="P281" s="503"/>
      <c r="Q281" s="503"/>
      <c r="R281" s="503"/>
      <c r="S281" s="503"/>
      <c r="T281" s="503"/>
      <c r="U281" s="503"/>
      <c r="V281" s="503"/>
      <c r="W281" s="503"/>
      <c r="X281" s="503"/>
      <c r="Y281" s="503"/>
      <c r="Z281" s="503"/>
    </row>
    <row r="282" ht="12.75" customHeight="1">
      <c r="A282" s="503"/>
      <c r="B282" s="503"/>
      <c r="C282" s="503"/>
      <c r="D282" s="503"/>
      <c r="E282" s="503"/>
      <c r="F282" s="503"/>
      <c r="G282" s="503"/>
      <c r="H282" s="503"/>
      <c r="I282" s="503"/>
      <c r="J282" s="503"/>
      <c r="K282" s="503"/>
      <c r="L282" s="503"/>
      <c r="M282" s="503"/>
      <c r="N282" s="503"/>
      <c r="O282" s="503"/>
      <c r="P282" s="503"/>
      <c r="Q282" s="503"/>
      <c r="R282" s="503"/>
      <c r="S282" s="503"/>
      <c r="T282" s="503"/>
      <c r="U282" s="503"/>
      <c r="V282" s="503"/>
      <c r="W282" s="503"/>
      <c r="X282" s="503"/>
      <c r="Y282" s="503"/>
      <c r="Z282" s="503"/>
    </row>
    <row r="283" ht="12.75" customHeight="1">
      <c r="A283" s="503"/>
      <c r="B283" s="503"/>
      <c r="C283" s="503"/>
      <c r="D283" s="503"/>
      <c r="E283" s="503"/>
      <c r="F283" s="503"/>
      <c r="G283" s="503"/>
      <c r="H283" s="503"/>
      <c r="I283" s="503"/>
      <c r="J283" s="503"/>
      <c r="K283" s="503"/>
      <c r="L283" s="503"/>
      <c r="M283" s="503"/>
      <c r="N283" s="503"/>
      <c r="O283" s="503"/>
      <c r="P283" s="503"/>
      <c r="Q283" s="503"/>
      <c r="R283" s="503"/>
      <c r="S283" s="503"/>
      <c r="T283" s="503"/>
      <c r="U283" s="503"/>
      <c r="V283" s="503"/>
      <c r="W283" s="503"/>
      <c r="X283" s="503"/>
      <c r="Y283" s="503"/>
      <c r="Z283" s="503"/>
    </row>
    <row r="284" ht="12.75" customHeight="1">
      <c r="A284" s="503"/>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row>
    <row r="285" ht="12.75" customHeight="1">
      <c r="A285" s="503"/>
      <c r="B285" s="503"/>
      <c r="C285" s="503"/>
      <c r="D285" s="503"/>
      <c r="E285" s="503"/>
      <c r="F285" s="503"/>
      <c r="G285" s="503"/>
      <c r="H285" s="503"/>
      <c r="I285" s="503"/>
      <c r="J285" s="503"/>
      <c r="K285" s="503"/>
      <c r="L285" s="503"/>
      <c r="M285" s="503"/>
      <c r="N285" s="503"/>
      <c r="O285" s="503"/>
      <c r="P285" s="503"/>
      <c r="Q285" s="503"/>
      <c r="R285" s="503"/>
      <c r="S285" s="503"/>
      <c r="T285" s="503"/>
      <c r="U285" s="503"/>
      <c r="V285" s="503"/>
      <c r="W285" s="503"/>
      <c r="X285" s="503"/>
      <c r="Y285" s="503"/>
      <c r="Z285" s="503"/>
    </row>
    <row r="286" ht="12.75" customHeight="1">
      <c r="A286" s="503"/>
      <c r="B286" s="503"/>
      <c r="C286" s="503"/>
      <c r="D286" s="503"/>
      <c r="E286" s="503"/>
      <c r="F286" s="503"/>
      <c r="G286" s="503"/>
      <c r="H286" s="503"/>
      <c r="I286" s="503"/>
      <c r="J286" s="503"/>
      <c r="K286" s="503"/>
      <c r="L286" s="503"/>
      <c r="M286" s="503"/>
      <c r="N286" s="503"/>
      <c r="O286" s="503"/>
      <c r="P286" s="503"/>
      <c r="Q286" s="503"/>
      <c r="R286" s="503"/>
      <c r="S286" s="503"/>
      <c r="T286" s="503"/>
      <c r="U286" s="503"/>
      <c r="V286" s="503"/>
      <c r="W286" s="503"/>
      <c r="X286" s="503"/>
      <c r="Y286" s="503"/>
      <c r="Z286" s="503"/>
    </row>
    <row r="287" ht="12.75" customHeight="1">
      <c r="A287" s="503"/>
      <c r="B287" s="503"/>
      <c r="C287" s="503"/>
      <c r="D287" s="503"/>
      <c r="E287" s="503"/>
      <c r="F287" s="503"/>
      <c r="G287" s="503"/>
      <c r="H287" s="503"/>
      <c r="I287" s="503"/>
      <c r="J287" s="503"/>
      <c r="K287" s="503"/>
      <c r="L287" s="503"/>
      <c r="M287" s="503"/>
      <c r="N287" s="503"/>
      <c r="O287" s="503"/>
      <c r="P287" s="503"/>
      <c r="Q287" s="503"/>
      <c r="R287" s="503"/>
      <c r="S287" s="503"/>
      <c r="T287" s="503"/>
      <c r="U287" s="503"/>
      <c r="V287" s="503"/>
      <c r="W287" s="503"/>
      <c r="X287" s="503"/>
      <c r="Y287" s="503"/>
      <c r="Z287" s="503"/>
    </row>
    <row r="288" ht="12.75" customHeight="1">
      <c r="A288" s="503"/>
      <c r="B288" s="503"/>
      <c r="C288" s="503"/>
      <c r="D288" s="503"/>
      <c r="E288" s="503"/>
      <c r="F288" s="503"/>
      <c r="G288" s="503"/>
      <c r="H288" s="503"/>
      <c r="I288" s="503"/>
      <c r="J288" s="503"/>
      <c r="K288" s="503"/>
      <c r="L288" s="503"/>
      <c r="M288" s="503"/>
      <c r="N288" s="503"/>
      <c r="O288" s="503"/>
      <c r="P288" s="503"/>
      <c r="Q288" s="503"/>
      <c r="R288" s="503"/>
      <c r="S288" s="503"/>
      <c r="T288" s="503"/>
      <c r="U288" s="503"/>
      <c r="V288" s="503"/>
      <c r="W288" s="503"/>
      <c r="X288" s="503"/>
      <c r="Y288" s="503"/>
      <c r="Z288" s="503"/>
    </row>
    <row r="289" ht="12.75" customHeight="1">
      <c r="A289" s="503"/>
      <c r="B289" s="503"/>
      <c r="C289" s="503"/>
      <c r="D289" s="503"/>
      <c r="E289" s="503"/>
      <c r="F289" s="503"/>
      <c r="G289" s="503"/>
      <c r="H289" s="503"/>
      <c r="I289" s="503"/>
      <c r="J289" s="503"/>
      <c r="K289" s="503"/>
      <c r="L289" s="503"/>
      <c r="M289" s="503"/>
      <c r="N289" s="503"/>
      <c r="O289" s="503"/>
      <c r="P289" s="503"/>
      <c r="Q289" s="503"/>
      <c r="R289" s="503"/>
      <c r="S289" s="503"/>
      <c r="T289" s="503"/>
      <c r="U289" s="503"/>
      <c r="V289" s="503"/>
      <c r="W289" s="503"/>
      <c r="X289" s="503"/>
      <c r="Y289" s="503"/>
      <c r="Z289" s="503"/>
    </row>
    <row r="290" ht="12.75" customHeight="1">
      <c r="A290" s="503"/>
      <c r="B290" s="503"/>
      <c r="C290" s="503"/>
      <c r="D290" s="503"/>
      <c r="E290" s="503"/>
      <c r="F290" s="503"/>
      <c r="G290" s="503"/>
      <c r="H290" s="503"/>
      <c r="I290" s="503"/>
      <c r="J290" s="503"/>
      <c r="K290" s="503"/>
      <c r="L290" s="503"/>
      <c r="M290" s="503"/>
      <c r="N290" s="503"/>
      <c r="O290" s="503"/>
      <c r="P290" s="503"/>
      <c r="Q290" s="503"/>
      <c r="R290" s="503"/>
      <c r="S290" s="503"/>
      <c r="T290" s="503"/>
      <c r="U290" s="503"/>
      <c r="V290" s="503"/>
      <c r="W290" s="503"/>
      <c r="X290" s="503"/>
      <c r="Y290" s="503"/>
      <c r="Z290" s="503"/>
    </row>
    <row r="291" ht="12.75" customHeight="1">
      <c r="A291" s="503"/>
      <c r="B291" s="503"/>
      <c r="C291" s="503"/>
      <c r="D291" s="503"/>
      <c r="E291" s="503"/>
      <c r="F291" s="503"/>
      <c r="G291" s="503"/>
      <c r="H291" s="503"/>
      <c r="I291" s="503"/>
      <c r="J291" s="503"/>
      <c r="K291" s="503"/>
      <c r="L291" s="503"/>
      <c r="M291" s="503"/>
      <c r="N291" s="503"/>
      <c r="O291" s="503"/>
      <c r="P291" s="503"/>
      <c r="Q291" s="503"/>
      <c r="R291" s="503"/>
      <c r="S291" s="503"/>
      <c r="T291" s="503"/>
      <c r="U291" s="503"/>
      <c r="V291" s="503"/>
      <c r="W291" s="503"/>
      <c r="X291" s="503"/>
      <c r="Y291" s="503"/>
      <c r="Z291" s="503"/>
    </row>
    <row r="292" ht="12.75" customHeight="1">
      <c r="A292" s="503"/>
      <c r="B292" s="503"/>
      <c r="C292" s="503"/>
      <c r="D292" s="503"/>
      <c r="E292" s="503"/>
      <c r="F292" s="503"/>
      <c r="G292" s="503"/>
      <c r="H292" s="503"/>
      <c r="I292" s="503"/>
      <c r="J292" s="503"/>
      <c r="K292" s="503"/>
      <c r="L292" s="503"/>
      <c r="M292" s="503"/>
      <c r="N292" s="503"/>
      <c r="O292" s="503"/>
      <c r="P292" s="503"/>
      <c r="Q292" s="503"/>
      <c r="R292" s="503"/>
      <c r="S292" s="503"/>
      <c r="T292" s="503"/>
      <c r="U292" s="503"/>
      <c r="V292" s="503"/>
      <c r="W292" s="503"/>
      <c r="X292" s="503"/>
      <c r="Y292" s="503"/>
      <c r="Z292" s="503"/>
    </row>
    <row r="293" ht="12.75" customHeight="1">
      <c r="A293" s="503"/>
      <c r="B293" s="503"/>
      <c r="C293" s="503"/>
      <c r="D293" s="503"/>
      <c r="E293" s="503"/>
      <c r="F293" s="503"/>
      <c r="G293" s="503"/>
      <c r="H293" s="503"/>
      <c r="I293" s="503"/>
      <c r="J293" s="503"/>
      <c r="K293" s="503"/>
      <c r="L293" s="503"/>
      <c r="M293" s="503"/>
      <c r="N293" s="503"/>
      <c r="O293" s="503"/>
      <c r="P293" s="503"/>
      <c r="Q293" s="503"/>
      <c r="R293" s="503"/>
      <c r="S293" s="503"/>
      <c r="T293" s="503"/>
      <c r="U293" s="503"/>
      <c r="V293" s="503"/>
      <c r="W293" s="503"/>
      <c r="X293" s="503"/>
      <c r="Y293" s="503"/>
      <c r="Z293" s="503"/>
    </row>
    <row r="294" ht="12.75" customHeight="1">
      <c r="A294" s="503"/>
      <c r="B294" s="503"/>
      <c r="C294" s="503"/>
      <c r="D294" s="503"/>
      <c r="E294" s="503"/>
      <c r="F294" s="503"/>
      <c r="G294" s="503"/>
      <c r="H294" s="503"/>
      <c r="I294" s="503"/>
      <c r="J294" s="503"/>
      <c r="K294" s="503"/>
      <c r="L294" s="503"/>
      <c r="M294" s="503"/>
      <c r="N294" s="503"/>
      <c r="O294" s="503"/>
      <c r="P294" s="503"/>
      <c r="Q294" s="503"/>
      <c r="R294" s="503"/>
      <c r="S294" s="503"/>
      <c r="T294" s="503"/>
      <c r="U294" s="503"/>
      <c r="V294" s="503"/>
      <c r="W294" s="503"/>
      <c r="X294" s="503"/>
      <c r="Y294" s="503"/>
      <c r="Z294" s="503"/>
    </row>
    <row r="295" ht="12.75" customHeight="1">
      <c r="A295" s="503"/>
      <c r="B295" s="503"/>
      <c r="C295" s="503"/>
      <c r="D295" s="503"/>
      <c r="E295" s="503"/>
      <c r="F295" s="503"/>
      <c r="G295" s="503"/>
      <c r="H295" s="503"/>
      <c r="I295" s="503"/>
      <c r="J295" s="503"/>
      <c r="K295" s="503"/>
      <c r="L295" s="503"/>
      <c r="M295" s="503"/>
      <c r="N295" s="503"/>
      <c r="O295" s="503"/>
      <c r="P295" s="503"/>
      <c r="Q295" s="503"/>
      <c r="R295" s="503"/>
      <c r="S295" s="503"/>
      <c r="T295" s="503"/>
      <c r="U295" s="503"/>
      <c r="V295" s="503"/>
      <c r="W295" s="503"/>
      <c r="X295" s="503"/>
      <c r="Y295" s="503"/>
      <c r="Z295" s="503"/>
    </row>
    <row r="296" ht="12.75" customHeight="1">
      <c r="A296" s="503"/>
      <c r="B296" s="503"/>
      <c r="C296" s="503"/>
      <c r="D296" s="503"/>
      <c r="E296" s="503"/>
      <c r="F296" s="503"/>
      <c r="G296" s="503"/>
      <c r="H296" s="503"/>
      <c r="I296" s="503"/>
      <c r="J296" s="503"/>
      <c r="K296" s="503"/>
      <c r="L296" s="503"/>
      <c r="M296" s="503"/>
      <c r="N296" s="503"/>
      <c r="O296" s="503"/>
      <c r="P296" s="503"/>
      <c r="Q296" s="503"/>
      <c r="R296" s="503"/>
      <c r="S296" s="503"/>
      <c r="T296" s="503"/>
      <c r="U296" s="503"/>
      <c r="V296" s="503"/>
      <c r="W296" s="503"/>
      <c r="X296" s="503"/>
      <c r="Y296" s="503"/>
      <c r="Z296" s="503"/>
    </row>
    <row r="297" ht="12.75" customHeight="1">
      <c r="A297" s="503"/>
      <c r="B297" s="503"/>
      <c r="C297" s="503"/>
      <c r="D297" s="503"/>
      <c r="E297" s="503"/>
      <c r="F297" s="503"/>
      <c r="G297" s="503"/>
      <c r="H297" s="503"/>
      <c r="I297" s="503"/>
      <c r="J297" s="503"/>
      <c r="K297" s="503"/>
      <c r="L297" s="503"/>
      <c r="M297" s="503"/>
      <c r="N297" s="503"/>
      <c r="O297" s="503"/>
      <c r="P297" s="503"/>
      <c r="Q297" s="503"/>
      <c r="R297" s="503"/>
      <c r="S297" s="503"/>
      <c r="T297" s="503"/>
      <c r="U297" s="503"/>
      <c r="V297" s="503"/>
      <c r="W297" s="503"/>
      <c r="X297" s="503"/>
      <c r="Y297" s="503"/>
      <c r="Z297" s="503"/>
    </row>
    <row r="298" ht="12.75" customHeight="1">
      <c r="A298" s="503"/>
      <c r="B298" s="503"/>
      <c r="C298" s="503"/>
      <c r="D298" s="503"/>
      <c r="E298" s="503"/>
      <c r="F298" s="503"/>
      <c r="G298" s="503"/>
      <c r="H298" s="503"/>
      <c r="I298" s="503"/>
      <c r="J298" s="503"/>
      <c r="K298" s="503"/>
      <c r="L298" s="503"/>
      <c r="M298" s="503"/>
      <c r="N298" s="503"/>
      <c r="O298" s="503"/>
      <c r="P298" s="503"/>
      <c r="Q298" s="503"/>
      <c r="R298" s="503"/>
      <c r="S298" s="503"/>
      <c r="T298" s="503"/>
      <c r="U298" s="503"/>
      <c r="V298" s="503"/>
      <c r="W298" s="503"/>
      <c r="X298" s="503"/>
      <c r="Y298" s="503"/>
      <c r="Z298" s="503"/>
    </row>
    <row r="299" ht="12.75" customHeight="1">
      <c r="A299" s="503"/>
      <c r="B299" s="503"/>
      <c r="C299" s="503"/>
      <c r="D299" s="503"/>
      <c r="E299" s="503"/>
      <c r="F299" s="503"/>
      <c r="G299" s="503"/>
      <c r="H299" s="503"/>
      <c r="I299" s="503"/>
      <c r="J299" s="503"/>
      <c r="K299" s="503"/>
      <c r="L299" s="503"/>
      <c r="M299" s="503"/>
      <c r="N299" s="503"/>
      <c r="O299" s="503"/>
      <c r="P299" s="503"/>
      <c r="Q299" s="503"/>
      <c r="R299" s="503"/>
      <c r="S299" s="503"/>
      <c r="T299" s="503"/>
      <c r="U299" s="503"/>
      <c r="V299" s="503"/>
      <c r="W299" s="503"/>
      <c r="X299" s="503"/>
      <c r="Y299" s="503"/>
      <c r="Z299" s="503"/>
    </row>
    <row r="300" ht="12.75" customHeight="1">
      <c r="A300" s="503"/>
      <c r="B300" s="503"/>
      <c r="C300" s="503"/>
      <c r="D300" s="503"/>
      <c r="E300" s="503"/>
      <c r="F300" s="503"/>
      <c r="G300" s="503"/>
      <c r="H300" s="503"/>
      <c r="I300" s="503"/>
      <c r="J300" s="503"/>
      <c r="K300" s="503"/>
      <c r="L300" s="503"/>
      <c r="M300" s="503"/>
      <c r="N300" s="503"/>
      <c r="O300" s="503"/>
      <c r="P300" s="503"/>
      <c r="Q300" s="503"/>
      <c r="R300" s="503"/>
      <c r="S300" s="503"/>
      <c r="T300" s="503"/>
      <c r="U300" s="503"/>
      <c r="V300" s="503"/>
      <c r="W300" s="503"/>
      <c r="X300" s="503"/>
      <c r="Y300" s="503"/>
      <c r="Z300" s="503"/>
    </row>
    <row r="301" ht="12.75" customHeight="1">
      <c r="A301" s="503"/>
      <c r="B301" s="503"/>
      <c r="C301" s="503"/>
      <c r="D301" s="503"/>
      <c r="E301" s="503"/>
      <c r="F301" s="503"/>
      <c r="G301" s="503"/>
      <c r="H301" s="503"/>
      <c r="I301" s="503"/>
      <c r="J301" s="503"/>
      <c r="K301" s="503"/>
      <c r="L301" s="503"/>
      <c r="M301" s="503"/>
      <c r="N301" s="503"/>
      <c r="O301" s="503"/>
      <c r="P301" s="503"/>
      <c r="Q301" s="503"/>
      <c r="R301" s="503"/>
      <c r="S301" s="503"/>
      <c r="T301" s="503"/>
      <c r="U301" s="503"/>
      <c r="V301" s="503"/>
      <c r="W301" s="503"/>
      <c r="X301" s="503"/>
      <c r="Y301" s="503"/>
      <c r="Z301" s="503"/>
    </row>
    <row r="302" ht="12.75" customHeight="1">
      <c r="A302" s="503"/>
      <c r="B302" s="503"/>
      <c r="C302" s="503"/>
      <c r="D302" s="503"/>
      <c r="E302" s="503"/>
      <c r="F302" s="503"/>
      <c r="G302" s="503"/>
      <c r="H302" s="503"/>
      <c r="I302" s="503"/>
      <c r="J302" s="503"/>
      <c r="K302" s="503"/>
      <c r="L302" s="503"/>
      <c r="M302" s="503"/>
      <c r="N302" s="503"/>
      <c r="O302" s="503"/>
      <c r="P302" s="503"/>
      <c r="Q302" s="503"/>
      <c r="R302" s="503"/>
      <c r="S302" s="503"/>
      <c r="T302" s="503"/>
      <c r="U302" s="503"/>
      <c r="V302" s="503"/>
      <c r="W302" s="503"/>
      <c r="X302" s="503"/>
      <c r="Y302" s="503"/>
      <c r="Z302" s="503"/>
    </row>
    <row r="303" ht="12.75" customHeight="1">
      <c r="A303" s="503"/>
      <c r="B303" s="503"/>
      <c r="C303" s="503"/>
      <c r="D303" s="503"/>
      <c r="E303" s="503"/>
      <c r="F303" s="503"/>
      <c r="G303" s="503"/>
      <c r="H303" s="503"/>
      <c r="I303" s="503"/>
      <c r="J303" s="503"/>
      <c r="K303" s="503"/>
      <c r="L303" s="503"/>
      <c r="M303" s="503"/>
      <c r="N303" s="503"/>
      <c r="O303" s="503"/>
      <c r="P303" s="503"/>
      <c r="Q303" s="503"/>
      <c r="R303" s="503"/>
      <c r="S303" s="503"/>
      <c r="T303" s="503"/>
      <c r="U303" s="503"/>
      <c r="V303" s="503"/>
      <c r="W303" s="503"/>
      <c r="X303" s="503"/>
      <c r="Y303" s="503"/>
      <c r="Z303" s="503"/>
    </row>
    <row r="304" ht="12.75" customHeight="1">
      <c r="A304" s="503"/>
      <c r="B304" s="503"/>
      <c r="C304" s="503"/>
      <c r="D304" s="503"/>
      <c r="E304" s="503"/>
      <c r="F304" s="503"/>
      <c r="G304" s="503"/>
      <c r="H304" s="503"/>
      <c r="I304" s="503"/>
      <c r="J304" s="503"/>
      <c r="K304" s="503"/>
      <c r="L304" s="503"/>
      <c r="M304" s="503"/>
      <c r="N304" s="503"/>
      <c r="O304" s="503"/>
      <c r="P304" s="503"/>
      <c r="Q304" s="503"/>
      <c r="R304" s="503"/>
      <c r="S304" s="503"/>
      <c r="T304" s="503"/>
      <c r="U304" s="503"/>
      <c r="V304" s="503"/>
      <c r="W304" s="503"/>
      <c r="X304" s="503"/>
      <c r="Y304" s="503"/>
      <c r="Z304" s="503"/>
    </row>
    <row r="305" ht="12.75" customHeight="1">
      <c r="A305" s="503"/>
      <c r="B305" s="503"/>
      <c r="C305" s="503"/>
      <c r="D305" s="503"/>
      <c r="E305" s="503"/>
      <c r="F305" s="503"/>
      <c r="G305" s="503"/>
      <c r="H305" s="503"/>
      <c r="I305" s="503"/>
      <c r="J305" s="503"/>
      <c r="K305" s="503"/>
      <c r="L305" s="503"/>
      <c r="M305" s="503"/>
      <c r="N305" s="503"/>
      <c r="O305" s="503"/>
      <c r="P305" s="503"/>
      <c r="Q305" s="503"/>
      <c r="R305" s="503"/>
      <c r="S305" s="503"/>
      <c r="T305" s="503"/>
      <c r="U305" s="503"/>
      <c r="V305" s="503"/>
      <c r="W305" s="503"/>
      <c r="X305" s="503"/>
      <c r="Y305" s="503"/>
      <c r="Z305" s="503"/>
    </row>
    <row r="306" ht="12.75" customHeight="1">
      <c r="A306" s="503"/>
      <c r="B306" s="503"/>
      <c r="C306" s="503"/>
      <c r="D306" s="503"/>
      <c r="E306" s="503"/>
      <c r="F306" s="503"/>
      <c r="G306" s="503"/>
      <c r="H306" s="503"/>
      <c r="I306" s="503"/>
      <c r="J306" s="503"/>
      <c r="K306" s="503"/>
      <c r="L306" s="503"/>
      <c r="M306" s="503"/>
      <c r="N306" s="503"/>
      <c r="O306" s="503"/>
      <c r="P306" s="503"/>
      <c r="Q306" s="503"/>
      <c r="R306" s="503"/>
      <c r="S306" s="503"/>
      <c r="T306" s="503"/>
      <c r="U306" s="503"/>
      <c r="V306" s="503"/>
      <c r="W306" s="503"/>
      <c r="X306" s="503"/>
      <c r="Y306" s="503"/>
      <c r="Z306" s="503"/>
    </row>
    <row r="307" ht="12.75" customHeight="1">
      <c r="A307" s="503"/>
      <c r="B307" s="503"/>
      <c r="C307" s="503"/>
      <c r="D307" s="503"/>
      <c r="E307" s="503"/>
      <c r="F307" s="503"/>
      <c r="G307" s="503"/>
      <c r="H307" s="503"/>
      <c r="I307" s="503"/>
      <c r="J307" s="503"/>
      <c r="K307" s="503"/>
      <c r="L307" s="503"/>
      <c r="M307" s="503"/>
      <c r="N307" s="503"/>
      <c r="O307" s="503"/>
      <c r="P307" s="503"/>
      <c r="Q307" s="503"/>
      <c r="R307" s="503"/>
      <c r="S307" s="503"/>
      <c r="T307" s="503"/>
      <c r="U307" s="503"/>
      <c r="V307" s="503"/>
      <c r="W307" s="503"/>
      <c r="X307" s="503"/>
      <c r="Y307" s="503"/>
      <c r="Z307" s="503"/>
    </row>
    <row r="308" ht="12.75" customHeight="1">
      <c r="A308" s="503"/>
      <c r="B308" s="503"/>
      <c r="C308" s="503"/>
      <c r="D308" s="503"/>
      <c r="E308" s="503"/>
      <c r="F308" s="503"/>
      <c r="G308" s="503"/>
      <c r="H308" s="503"/>
      <c r="I308" s="503"/>
      <c r="J308" s="503"/>
      <c r="K308" s="503"/>
      <c r="L308" s="503"/>
      <c r="M308" s="503"/>
      <c r="N308" s="503"/>
      <c r="O308" s="503"/>
      <c r="P308" s="503"/>
      <c r="Q308" s="503"/>
      <c r="R308" s="503"/>
      <c r="S308" s="503"/>
      <c r="T308" s="503"/>
      <c r="U308" s="503"/>
      <c r="V308" s="503"/>
      <c r="W308" s="503"/>
      <c r="X308" s="503"/>
      <c r="Y308" s="503"/>
      <c r="Z308" s="503"/>
    </row>
    <row r="309" ht="12.75" customHeight="1">
      <c r="A309" s="503"/>
      <c r="B309" s="503"/>
      <c r="C309" s="503"/>
      <c r="D309" s="503"/>
      <c r="E309" s="503"/>
      <c r="F309" s="503"/>
      <c r="G309" s="503"/>
      <c r="H309" s="503"/>
      <c r="I309" s="503"/>
      <c r="J309" s="503"/>
      <c r="K309" s="503"/>
      <c r="L309" s="503"/>
      <c r="M309" s="503"/>
      <c r="N309" s="503"/>
      <c r="O309" s="503"/>
      <c r="P309" s="503"/>
      <c r="Q309" s="503"/>
      <c r="R309" s="503"/>
      <c r="S309" s="503"/>
      <c r="T309" s="503"/>
      <c r="U309" s="503"/>
      <c r="V309" s="503"/>
      <c r="W309" s="503"/>
      <c r="X309" s="503"/>
      <c r="Y309" s="503"/>
      <c r="Z309" s="503"/>
    </row>
    <row r="310" ht="12.75" customHeight="1">
      <c r="A310" s="503"/>
      <c r="B310" s="503"/>
      <c r="C310" s="503"/>
      <c r="D310" s="503"/>
      <c r="E310" s="503"/>
      <c r="F310" s="503"/>
      <c r="G310" s="503"/>
      <c r="H310" s="503"/>
      <c r="I310" s="503"/>
      <c r="J310" s="503"/>
      <c r="K310" s="503"/>
      <c r="L310" s="503"/>
      <c r="M310" s="503"/>
      <c r="N310" s="503"/>
      <c r="O310" s="503"/>
      <c r="P310" s="503"/>
      <c r="Q310" s="503"/>
      <c r="R310" s="503"/>
      <c r="S310" s="503"/>
      <c r="T310" s="503"/>
      <c r="U310" s="503"/>
      <c r="V310" s="503"/>
      <c r="W310" s="503"/>
      <c r="X310" s="503"/>
      <c r="Y310" s="503"/>
      <c r="Z310" s="503"/>
    </row>
    <row r="311" ht="12.75" customHeight="1">
      <c r="A311" s="503"/>
      <c r="B311" s="503"/>
      <c r="C311" s="503"/>
      <c r="D311" s="503"/>
      <c r="E311" s="503"/>
      <c r="F311" s="503"/>
      <c r="G311" s="503"/>
      <c r="H311" s="503"/>
      <c r="I311" s="503"/>
      <c r="J311" s="503"/>
      <c r="K311" s="503"/>
      <c r="L311" s="503"/>
      <c r="M311" s="503"/>
      <c r="N311" s="503"/>
      <c r="O311" s="503"/>
      <c r="P311" s="503"/>
      <c r="Q311" s="503"/>
      <c r="R311" s="503"/>
      <c r="S311" s="503"/>
      <c r="T311" s="503"/>
      <c r="U311" s="503"/>
      <c r="V311" s="503"/>
      <c r="W311" s="503"/>
      <c r="X311" s="503"/>
      <c r="Y311" s="503"/>
      <c r="Z311" s="503"/>
    </row>
    <row r="312" ht="12.75" customHeight="1">
      <c r="A312" s="503"/>
      <c r="B312" s="503"/>
      <c r="C312" s="503"/>
      <c r="D312" s="503"/>
      <c r="E312" s="503"/>
      <c r="F312" s="503"/>
      <c r="G312" s="503"/>
      <c r="H312" s="503"/>
      <c r="I312" s="503"/>
      <c r="J312" s="503"/>
      <c r="K312" s="503"/>
      <c r="L312" s="503"/>
      <c r="M312" s="503"/>
      <c r="N312" s="503"/>
      <c r="O312" s="503"/>
      <c r="P312" s="503"/>
      <c r="Q312" s="503"/>
      <c r="R312" s="503"/>
      <c r="S312" s="503"/>
      <c r="T312" s="503"/>
      <c r="U312" s="503"/>
      <c r="V312" s="503"/>
      <c r="W312" s="503"/>
      <c r="X312" s="503"/>
      <c r="Y312" s="503"/>
      <c r="Z312" s="503"/>
    </row>
    <row r="313" ht="12.75" customHeight="1">
      <c r="A313" s="503"/>
      <c r="B313" s="503"/>
      <c r="C313" s="503"/>
      <c r="D313" s="503"/>
      <c r="E313" s="503"/>
      <c r="F313" s="503"/>
      <c r="G313" s="503"/>
      <c r="H313" s="503"/>
      <c r="I313" s="503"/>
      <c r="J313" s="503"/>
      <c r="K313" s="503"/>
      <c r="L313" s="503"/>
      <c r="M313" s="503"/>
      <c r="N313" s="503"/>
      <c r="O313" s="503"/>
      <c r="P313" s="503"/>
      <c r="Q313" s="503"/>
      <c r="R313" s="503"/>
      <c r="S313" s="503"/>
      <c r="T313" s="503"/>
      <c r="U313" s="503"/>
      <c r="V313" s="503"/>
      <c r="W313" s="503"/>
      <c r="X313" s="503"/>
      <c r="Y313" s="503"/>
      <c r="Z313" s="503"/>
    </row>
    <row r="314" ht="12.75" customHeight="1">
      <c r="A314" s="503"/>
      <c r="B314" s="503"/>
      <c r="C314" s="503"/>
      <c r="D314" s="503"/>
      <c r="E314" s="503"/>
      <c r="F314" s="503"/>
      <c r="G314" s="503"/>
      <c r="H314" s="503"/>
      <c r="I314" s="503"/>
      <c r="J314" s="503"/>
      <c r="K314" s="503"/>
      <c r="L314" s="503"/>
      <c r="M314" s="503"/>
      <c r="N314" s="503"/>
      <c r="O314" s="503"/>
      <c r="P314" s="503"/>
      <c r="Q314" s="503"/>
      <c r="R314" s="503"/>
      <c r="S314" s="503"/>
      <c r="T314" s="503"/>
      <c r="U314" s="503"/>
      <c r="V314" s="503"/>
      <c r="W314" s="503"/>
      <c r="X314" s="503"/>
      <c r="Y314" s="503"/>
      <c r="Z314" s="503"/>
    </row>
    <row r="315" ht="12.75" customHeight="1">
      <c r="A315" s="503"/>
      <c r="B315" s="503"/>
      <c r="C315" s="503"/>
      <c r="D315" s="503"/>
      <c r="E315" s="503"/>
      <c r="F315" s="503"/>
      <c r="G315" s="503"/>
      <c r="H315" s="503"/>
      <c r="I315" s="503"/>
      <c r="J315" s="503"/>
      <c r="K315" s="503"/>
      <c r="L315" s="503"/>
      <c r="M315" s="503"/>
      <c r="N315" s="503"/>
      <c r="O315" s="503"/>
      <c r="P315" s="503"/>
      <c r="Q315" s="503"/>
      <c r="R315" s="503"/>
      <c r="S315" s="503"/>
      <c r="T315" s="503"/>
      <c r="U315" s="503"/>
      <c r="V315" s="503"/>
      <c r="W315" s="503"/>
      <c r="X315" s="503"/>
      <c r="Y315" s="503"/>
      <c r="Z315" s="503"/>
    </row>
    <row r="316" ht="12.75" customHeight="1">
      <c r="A316" s="503"/>
      <c r="B316" s="503"/>
      <c r="C316" s="503"/>
      <c r="D316" s="503"/>
      <c r="E316" s="503"/>
      <c r="F316" s="503"/>
      <c r="G316" s="503"/>
      <c r="H316" s="503"/>
      <c r="I316" s="503"/>
      <c r="J316" s="503"/>
      <c r="K316" s="503"/>
      <c r="L316" s="503"/>
      <c r="M316" s="503"/>
      <c r="N316" s="503"/>
      <c r="O316" s="503"/>
      <c r="P316" s="503"/>
      <c r="Q316" s="503"/>
      <c r="R316" s="503"/>
      <c r="S316" s="503"/>
      <c r="T316" s="503"/>
      <c r="U316" s="503"/>
      <c r="V316" s="503"/>
      <c r="W316" s="503"/>
      <c r="X316" s="503"/>
      <c r="Y316" s="503"/>
      <c r="Z316" s="503"/>
    </row>
    <row r="317" ht="12.75" customHeight="1">
      <c r="A317" s="503"/>
      <c r="B317" s="503"/>
      <c r="C317" s="503"/>
      <c r="D317" s="503"/>
      <c r="E317" s="503"/>
      <c r="F317" s="503"/>
      <c r="G317" s="503"/>
      <c r="H317" s="503"/>
      <c r="I317" s="503"/>
      <c r="J317" s="503"/>
      <c r="K317" s="503"/>
      <c r="L317" s="503"/>
      <c r="M317" s="503"/>
      <c r="N317" s="503"/>
      <c r="O317" s="503"/>
      <c r="P317" s="503"/>
      <c r="Q317" s="503"/>
      <c r="R317" s="503"/>
      <c r="S317" s="503"/>
      <c r="T317" s="503"/>
      <c r="U317" s="503"/>
      <c r="V317" s="503"/>
      <c r="W317" s="503"/>
      <c r="X317" s="503"/>
      <c r="Y317" s="503"/>
      <c r="Z317" s="503"/>
    </row>
    <row r="318" ht="12.75" customHeight="1">
      <c r="A318" s="503"/>
      <c r="B318" s="503"/>
      <c r="C318" s="503"/>
      <c r="D318" s="503"/>
      <c r="E318" s="503"/>
      <c r="F318" s="503"/>
      <c r="G318" s="503"/>
      <c r="H318" s="503"/>
      <c r="I318" s="503"/>
      <c r="J318" s="503"/>
      <c r="K318" s="503"/>
      <c r="L318" s="503"/>
      <c r="M318" s="503"/>
      <c r="N318" s="503"/>
      <c r="O318" s="503"/>
      <c r="P318" s="503"/>
      <c r="Q318" s="503"/>
      <c r="R318" s="503"/>
      <c r="S318" s="503"/>
      <c r="T318" s="503"/>
      <c r="U318" s="503"/>
      <c r="V318" s="503"/>
      <c r="W318" s="503"/>
      <c r="X318" s="503"/>
      <c r="Y318" s="503"/>
      <c r="Z318" s="503"/>
    </row>
    <row r="319" ht="12.75" customHeight="1">
      <c r="A319" s="503"/>
      <c r="B319" s="503"/>
      <c r="C319" s="503"/>
      <c r="D319" s="503"/>
      <c r="E319" s="503"/>
      <c r="F319" s="503"/>
      <c r="G319" s="503"/>
      <c r="H319" s="503"/>
      <c r="I319" s="503"/>
      <c r="J319" s="503"/>
      <c r="K319" s="503"/>
      <c r="L319" s="503"/>
      <c r="M319" s="503"/>
      <c r="N319" s="503"/>
      <c r="O319" s="503"/>
      <c r="P319" s="503"/>
      <c r="Q319" s="503"/>
      <c r="R319" s="503"/>
      <c r="S319" s="503"/>
      <c r="T319" s="503"/>
      <c r="U319" s="503"/>
      <c r="V319" s="503"/>
      <c r="W319" s="503"/>
      <c r="X319" s="503"/>
      <c r="Y319" s="503"/>
      <c r="Z319" s="503"/>
    </row>
    <row r="320" ht="12.75" customHeight="1">
      <c r="A320" s="503"/>
      <c r="B320" s="503"/>
      <c r="C320" s="503"/>
      <c r="D320" s="503"/>
      <c r="E320" s="503"/>
      <c r="F320" s="503"/>
      <c r="G320" s="503"/>
      <c r="H320" s="503"/>
      <c r="I320" s="503"/>
      <c r="J320" s="503"/>
      <c r="K320" s="503"/>
      <c r="L320" s="503"/>
      <c r="M320" s="503"/>
      <c r="N320" s="503"/>
      <c r="O320" s="503"/>
      <c r="P320" s="503"/>
      <c r="Q320" s="503"/>
      <c r="R320" s="503"/>
      <c r="S320" s="503"/>
      <c r="T320" s="503"/>
      <c r="U320" s="503"/>
      <c r="V320" s="503"/>
      <c r="W320" s="503"/>
      <c r="X320" s="503"/>
      <c r="Y320" s="503"/>
      <c r="Z320" s="503"/>
    </row>
    <row r="321" ht="12.75" customHeight="1">
      <c r="A321" s="503"/>
      <c r="B321" s="503"/>
      <c r="C321" s="503"/>
      <c r="D321" s="503"/>
      <c r="E321" s="503"/>
      <c r="F321" s="503"/>
      <c r="G321" s="503"/>
      <c r="H321" s="503"/>
      <c r="I321" s="503"/>
      <c r="J321" s="503"/>
      <c r="K321" s="503"/>
      <c r="L321" s="503"/>
      <c r="M321" s="503"/>
      <c r="N321" s="503"/>
      <c r="O321" s="503"/>
      <c r="P321" s="503"/>
      <c r="Q321" s="503"/>
      <c r="R321" s="503"/>
      <c r="S321" s="503"/>
      <c r="T321" s="503"/>
      <c r="U321" s="503"/>
      <c r="V321" s="503"/>
      <c r="W321" s="503"/>
      <c r="X321" s="503"/>
      <c r="Y321" s="503"/>
      <c r="Z321" s="503"/>
    </row>
    <row r="322" ht="12.75" customHeight="1">
      <c r="A322" s="503"/>
      <c r="B322" s="503"/>
      <c r="C322" s="503"/>
      <c r="D322" s="503"/>
      <c r="E322" s="503"/>
      <c r="F322" s="503"/>
      <c r="G322" s="503"/>
      <c r="H322" s="503"/>
      <c r="I322" s="503"/>
      <c r="J322" s="503"/>
      <c r="K322" s="503"/>
      <c r="L322" s="503"/>
      <c r="M322" s="503"/>
      <c r="N322" s="503"/>
      <c r="O322" s="503"/>
      <c r="P322" s="503"/>
      <c r="Q322" s="503"/>
      <c r="R322" s="503"/>
      <c r="S322" s="503"/>
      <c r="T322" s="503"/>
      <c r="U322" s="503"/>
      <c r="V322" s="503"/>
      <c r="W322" s="503"/>
      <c r="X322" s="503"/>
      <c r="Y322" s="503"/>
      <c r="Z322" s="503"/>
    </row>
    <row r="323" ht="12.75" customHeight="1">
      <c r="A323" s="503"/>
      <c r="B323" s="503"/>
      <c r="C323" s="503"/>
      <c r="D323" s="503"/>
      <c r="E323" s="503"/>
      <c r="F323" s="503"/>
      <c r="G323" s="503"/>
      <c r="H323" s="503"/>
      <c r="I323" s="503"/>
      <c r="J323" s="503"/>
      <c r="K323" s="503"/>
      <c r="L323" s="503"/>
      <c r="M323" s="503"/>
      <c r="N323" s="503"/>
      <c r="O323" s="503"/>
      <c r="P323" s="503"/>
      <c r="Q323" s="503"/>
      <c r="R323" s="503"/>
      <c r="S323" s="503"/>
      <c r="T323" s="503"/>
      <c r="U323" s="503"/>
      <c r="V323" s="503"/>
      <c r="W323" s="503"/>
      <c r="X323" s="503"/>
      <c r="Y323" s="503"/>
      <c r="Z323" s="503"/>
    </row>
    <row r="324" ht="12.75" customHeight="1">
      <c r="A324" s="503"/>
      <c r="B324" s="503"/>
      <c r="C324" s="503"/>
      <c r="D324" s="503"/>
      <c r="E324" s="503"/>
      <c r="F324" s="503"/>
      <c r="G324" s="503"/>
      <c r="H324" s="503"/>
      <c r="I324" s="503"/>
      <c r="J324" s="503"/>
      <c r="K324" s="503"/>
      <c r="L324" s="503"/>
      <c r="M324" s="503"/>
      <c r="N324" s="503"/>
      <c r="O324" s="503"/>
      <c r="P324" s="503"/>
      <c r="Q324" s="503"/>
      <c r="R324" s="503"/>
      <c r="S324" s="503"/>
      <c r="T324" s="503"/>
      <c r="U324" s="503"/>
      <c r="V324" s="503"/>
      <c r="W324" s="503"/>
      <c r="X324" s="503"/>
      <c r="Y324" s="503"/>
      <c r="Z324" s="503"/>
    </row>
    <row r="325" ht="12.75" customHeight="1">
      <c r="A325" s="503"/>
      <c r="B325" s="503"/>
      <c r="C325" s="503"/>
      <c r="D325" s="503"/>
      <c r="E325" s="503"/>
      <c r="F325" s="503"/>
      <c r="G325" s="503"/>
      <c r="H325" s="503"/>
      <c r="I325" s="503"/>
      <c r="J325" s="503"/>
      <c r="K325" s="503"/>
      <c r="L325" s="503"/>
      <c r="M325" s="503"/>
      <c r="N325" s="503"/>
      <c r="O325" s="503"/>
      <c r="P325" s="503"/>
      <c r="Q325" s="503"/>
      <c r="R325" s="503"/>
      <c r="S325" s="503"/>
      <c r="T325" s="503"/>
      <c r="U325" s="503"/>
      <c r="V325" s="503"/>
      <c r="W325" s="503"/>
      <c r="X325" s="503"/>
      <c r="Y325" s="503"/>
      <c r="Z325" s="503"/>
    </row>
    <row r="326" ht="12.75" customHeight="1">
      <c r="A326" s="503"/>
      <c r="B326" s="503"/>
      <c r="C326" s="503"/>
      <c r="D326" s="503"/>
      <c r="E326" s="503"/>
      <c r="F326" s="503"/>
      <c r="G326" s="503"/>
      <c r="H326" s="503"/>
      <c r="I326" s="503"/>
      <c r="J326" s="503"/>
      <c r="K326" s="503"/>
      <c r="L326" s="503"/>
      <c r="M326" s="503"/>
      <c r="N326" s="503"/>
      <c r="O326" s="503"/>
      <c r="P326" s="503"/>
      <c r="Q326" s="503"/>
      <c r="R326" s="503"/>
      <c r="S326" s="503"/>
      <c r="T326" s="503"/>
      <c r="U326" s="503"/>
      <c r="V326" s="503"/>
      <c r="W326" s="503"/>
      <c r="X326" s="503"/>
      <c r="Y326" s="503"/>
      <c r="Z326" s="503"/>
    </row>
    <row r="327" ht="12.75" customHeight="1">
      <c r="A327" s="503"/>
      <c r="B327" s="503"/>
      <c r="C327" s="503"/>
      <c r="D327" s="503"/>
      <c r="E327" s="503"/>
      <c r="F327" s="503"/>
      <c r="G327" s="503"/>
      <c r="H327" s="503"/>
      <c r="I327" s="503"/>
      <c r="J327" s="503"/>
      <c r="K327" s="503"/>
      <c r="L327" s="503"/>
      <c r="M327" s="503"/>
      <c r="N327" s="503"/>
      <c r="O327" s="503"/>
      <c r="P327" s="503"/>
      <c r="Q327" s="503"/>
      <c r="R327" s="503"/>
      <c r="S327" s="503"/>
      <c r="T327" s="503"/>
      <c r="U327" s="503"/>
      <c r="V327" s="503"/>
      <c r="W327" s="503"/>
      <c r="X327" s="503"/>
      <c r="Y327" s="503"/>
      <c r="Z327" s="503"/>
    </row>
    <row r="328" ht="12.75" customHeight="1">
      <c r="A328" s="503"/>
      <c r="B328" s="503"/>
      <c r="C328" s="503"/>
      <c r="D328" s="503"/>
      <c r="E328" s="503"/>
      <c r="F328" s="503"/>
      <c r="G328" s="503"/>
      <c r="H328" s="503"/>
      <c r="I328" s="503"/>
      <c r="J328" s="503"/>
      <c r="K328" s="503"/>
      <c r="L328" s="503"/>
      <c r="M328" s="503"/>
      <c r="N328" s="503"/>
      <c r="O328" s="503"/>
      <c r="P328" s="503"/>
      <c r="Q328" s="503"/>
      <c r="R328" s="503"/>
      <c r="S328" s="503"/>
      <c r="T328" s="503"/>
      <c r="U328" s="503"/>
      <c r="V328" s="503"/>
      <c r="W328" s="503"/>
      <c r="X328" s="503"/>
      <c r="Y328" s="503"/>
      <c r="Z328" s="503"/>
    </row>
    <row r="329" ht="12.75" customHeight="1">
      <c r="A329" s="503"/>
      <c r="B329" s="503"/>
      <c r="C329" s="503"/>
      <c r="D329" s="503"/>
      <c r="E329" s="503"/>
      <c r="F329" s="503"/>
      <c r="G329" s="503"/>
      <c r="H329" s="503"/>
      <c r="I329" s="503"/>
      <c r="J329" s="503"/>
      <c r="K329" s="503"/>
      <c r="L329" s="503"/>
      <c r="M329" s="503"/>
      <c r="N329" s="503"/>
      <c r="O329" s="503"/>
      <c r="P329" s="503"/>
      <c r="Q329" s="503"/>
      <c r="R329" s="503"/>
      <c r="S329" s="503"/>
      <c r="T329" s="503"/>
      <c r="U329" s="503"/>
      <c r="V329" s="503"/>
      <c r="W329" s="503"/>
      <c r="X329" s="503"/>
      <c r="Y329" s="503"/>
      <c r="Z329" s="503"/>
    </row>
    <row r="330" ht="12.75" customHeight="1">
      <c r="A330" s="503"/>
      <c r="B330" s="503"/>
      <c r="C330" s="503"/>
      <c r="D330" s="503"/>
      <c r="E330" s="503"/>
      <c r="F330" s="503"/>
      <c r="G330" s="503"/>
      <c r="H330" s="503"/>
      <c r="I330" s="503"/>
      <c r="J330" s="503"/>
      <c r="K330" s="503"/>
      <c r="L330" s="503"/>
      <c r="M330" s="503"/>
      <c r="N330" s="503"/>
      <c r="O330" s="503"/>
      <c r="P330" s="503"/>
      <c r="Q330" s="503"/>
      <c r="R330" s="503"/>
      <c r="S330" s="503"/>
      <c r="T330" s="503"/>
      <c r="U330" s="503"/>
      <c r="V330" s="503"/>
      <c r="W330" s="503"/>
      <c r="X330" s="503"/>
      <c r="Y330" s="503"/>
      <c r="Z330" s="503"/>
    </row>
    <row r="331" ht="12.75" customHeight="1">
      <c r="A331" s="503"/>
      <c r="B331" s="503"/>
      <c r="C331" s="503"/>
      <c r="D331" s="503"/>
      <c r="E331" s="503"/>
      <c r="F331" s="503"/>
      <c r="G331" s="503"/>
      <c r="H331" s="503"/>
      <c r="I331" s="503"/>
      <c r="J331" s="503"/>
      <c r="K331" s="503"/>
      <c r="L331" s="503"/>
      <c r="M331" s="503"/>
      <c r="N331" s="503"/>
      <c r="O331" s="503"/>
      <c r="P331" s="503"/>
      <c r="Q331" s="503"/>
      <c r="R331" s="503"/>
      <c r="S331" s="503"/>
      <c r="T331" s="503"/>
      <c r="U331" s="503"/>
      <c r="V331" s="503"/>
      <c r="W331" s="503"/>
      <c r="X331" s="503"/>
      <c r="Y331" s="503"/>
      <c r="Z331" s="503"/>
    </row>
    <row r="332" ht="12.75" customHeight="1">
      <c r="A332" s="503"/>
      <c r="B332" s="503"/>
      <c r="C332" s="503"/>
      <c r="D332" s="503"/>
      <c r="E332" s="503"/>
      <c r="F332" s="503"/>
      <c r="G332" s="503"/>
      <c r="H332" s="503"/>
      <c r="I332" s="503"/>
      <c r="J332" s="503"/>
      <c r="K332" s="503"/>
      <c r="L332" s="503"/>
      <c r="M332" s="503"/>
      <c r="N332" s="503"/>
      <c r="O332" s="503"/>
      <c r="P332" s="503"/>
      <c r="Q332" s="503"/>
      <c r="R332" s="503"/>
      <c r="S332" s="503"/>
      <c r="T332" s="503"/>
      <c r="U332" s="503"/>
      <c r="V332" s="503"/>
      <c r="W332" s="503"/>
      <c r="X332" s="503"/>
      <c r="Y332" s="503"/>
      <c r="Z332" s="503"/>
    </row>
    <row r="333" ht="12.75" customHeight="1">
      <c r="A333" s="503"/>
      <c r="B333" s="503"/>
      <c r="C333" s="503"/>
      <c r="D333" s="503"/>
      <c r="E333" s="503"/>
      <c r="F333" s="503"/>
      <c r="G333" s="503"/>
      <c r="H333" s="503"/>
      <c r="I333" s="503"/>
      <c r="J333" s="503"/>
      <c r="K333" s="503"/>
      <c r="L333" s="503"/>
      <c r="M333" s="503"/>
      <c r="N333" s="503"/>
      <c r="O333" s="503"/>
      <c r="P333" s="503"/>
      <c r="Q333" s="503"/>
      <c r="R333" s="503"/>
      <c r="S333" s="503"/>
      <c r="T333" s="503"/>
      <c r="U333" s="503"/>
      <c r="V333" s="503"/>
      <c r="W333" s="503"/>
      <c r="X333" s="503"/>
      <c r="Y333" s="503"/>
      <c r="Z333" s="503"/>
    </row>
    <row r="334" ht="12.75" customHeight="1">
      <c r="A334" s="503"/>
      <c r="B334" s="503"/>
      <c r="C334" s="503"/>
      <c r="D334" s="503"/>
      <c r="E334" s="503"/>
      <c r="F334" s="503"/>
      <c r="G334" s="503"/>
      <c r="H334" s="503"/>
      <c r="I334" s="503"/>
      <c r="J334" s="503"/>
      <c r="K334" s="503"/>
      <c r="L334" s="503"/>
      <c r="M334" s="503"/>
      <c r="N334" s="503"/>
      <c r="O334" s="503"/>
      <c r="P334" s="503"/>
      <c r="Q334" s="503"/>
      <c r="R334" s="503"/>
      <c r="S334" s="503"/>
      <c r="T334" s="503"/>
      <c r="U334" s="503"/>
      <c r="V334" s="503"/>
      <c r="W334" s="503"/>
      <c r="X334" s="503"/>
      <c r="Y334" s="503"/>
      <c r="Z334" s="503"/>
    </row>
    <row r="335" ht="12.75" customHeight="1">
      <c r="A335" s="503"/>
      <c r="B335" s="503"/>
      <c r="C335" s="503"/>
      <c r="D335" s="503"/>
      <c r="E335" s="503"/>
      <c r="F335" s="503"/>
      <c r="G335" s="503"/>
      <c r="H335" s="503"/>
      <c r="I335" s="503"/>
      <c r="J335" s="503"/>
      <c r="K335" s="503"/>
      <c r="L335" s="503"/>
      <c r="M335" s="503"/>
      <c r="N335" s="503"/>
      <c r="O335" s="503"/>
      <c r="P335" s="503"/>
      <c r="Q335" s="503"/>
      <c r="R335" s="503"/>
      <c r="S335" s="503"/>
      <c r="T335" s="503"/>
      <c r="U335" s="503"/>
      <c r="V335" s="503"/>
      <c r="W335" s="503"/>
      <c r="X335" s="503"/>
      <c r="Y335" s="503"/>
      <c r="Z335" s="503"/>
    </row>
    <row r="336" ht="12.75" customHeight="1">
      <c r="A336" s="503"/>
      <c r="B336" s="503"/>
      <c r="C336" s="503"/>
      <c r="D336" s="503"/>
      <c r="E336" s="503"/>
      <c r="F336" s="503"/>
      <c r="G336" s="503"/>
      <c r="H336" s="503"/>
      <c r="I336" s="503"/>
      <c r="J336" s="503"/>
      <c r="K336" s="503"/>
      <c r="L336" s="503"/>
      <c r="M336" s="503"/>
      <c r="N336" s="503"/>
      <c r="O336" s="503"/>
      <c r="P336" s="503"/>
      <c r="Q336" s="503"/>
      <c r="R336" s="503"/>
      <c r="S336" s="503"/>
      <c r="T336" s="503"/>
      <c r="U336" s="503"/>
      <c r="V336" s="503"/>
      <c r="W336" s="503"/>
      <c r="X336" s="503"/>
      <c r="Y336" s="503"/>
      <c r="Z336" s="503"/>
    </row>
    <row r="337" ht="12.75" customHeight="1">
      <c r="A337" s="503"/>
      <c r="B337" s="503"/>
      <c r="C337" s="503"/>
      <c r="D337" s="503"/>
      <c r="E337" s="503"/>
      <c r="F337" s="503"/>
      <c r="G337" s="503"/>
      <c r="H337" s="503"/>
      <c r="I337" s="503"/>
      <c r="J337" s="503"/>
      <c r="K337" s="503"/>
      <c r="L337" s="503"/>
      <c r="M337" s="503"/>
      <c r="N337" s="503"/>
      <c r="O337" s="503"/>
      <c r="P337" s="503"/>
      <c r="Q337" s="503"/>
      <c r="R337" s="503"/>
      <c r="S337" s="503"/>
      <c r="T337" s="503"/>
      <c r="U337" s="503"/>
      <c r="V337" s="503"/>
      <c r="W337" s="503"/>
      <c r="X337" s="503"/>
      <c r="Y337" s="503"/>
      <c r="Z337" s="503"/>
    </row>
    <row r="338" ht="12.75" customHeight="1">
      <c r="A338" s="503"/>
      <c r="B338" s="503"/>
      <c r="C338" s="503"/>
      <c r="D338" s="503"/>
      <c r="E338" s="503"/>
      <c r="F338" s="503"/>
      <c r="G338" s="503"/>
      <c r="H338" s="503"/>
      <c r="I338" s="503"/>
      <c r="J338" s="503"/>
      <c r="K338" s="503"/>
      <c r="L338" s="503"/>
      <c r="M338" s="503"/>
      <c r="N338" s="503"/>
      <c r="O338" s="503"/>
      <c r="P338" s="503"/>
      <c r="Q338" s="503"/>
      <c r="R338" s="503"/>
      <c r="S338" s="503"/>
      <c r="T338" s="503"/>
      <c r="U338" s="503"/>
      <c r="V338" s="503"/>
      <c r="W338" s="503"/>
      <c r="X338" s="503"/>
      <c r="Y338" s="503"/>
      <c r="Z338" s="503"/>
    </row>
    <row r="339" ht="12.75" customHeight="1">
      <c r="A339" s="503"/>
      <c r="B339" s="503"/>
      <c r="C339" s="503"/>
      <c r="D339" s="503"/>
      <c r="E339" s="503"/>
      <c r="F339" s="503"/>
      <c r="G339" s="503"/>
      <c r="H339" s="503"/>
      <c r="I339" s="503"/>
      <c r="J339" s="503"/>
      <c r="K339" s="503"/>
      <c r="L339" s="503"/>
      <c r="M339" s="503"/>
      <c r="N339" s="503"/>
      <c r="O339" s="503"/>
      <c r="P339" s="503"/>
      <c r="Q339" s="503"/>
      <c r="R339" s="503"/>
      <c r="S339" s="503"/>
      <c r="T339" s="503"/>
      <c r="U339" s="503"/>
      <c r="V339" s="503"/>
      <c r="W339" s="503"/>
      <c r="X339" s="503"/>
      <c r="Y339" s="503"/>
      <c r="Z339" s="503"/>
    </row>
    <row r="340" ht="12.75" customHeight="1">
      <c r="A340" s="503"/>
      <c r="B340" s="503"/>
      <c r="C340" s="503"/>
      <c r="D340" s="503"/>
      <c r="E340" s="503"/>
      <c r="F340" s="503"/>
      <c r="G340" s="503"/>
      <c r="H340" s="503"/>
      <c r="I340" s="503"/>
      <c r="J340" s="503"/>
      <c r="K340" s="503"/>
      <c r="L340" s="503"/>
      <c r="M340" s="503"/>
      <c r="N340" s="503"/>
      <c r="O340" s="503"/>
      <c r="P340" s="503"/>
      <c r="Q340" s="503"/>
      <c r="R340" s="503"/>
      <c r="S340" s="503"/>
      <c r="T340" s="503"/>
      <c r="U340" s="503"/>
      <c r="V340" s="503"/>
      <c r="W340" s="503"/>
      <c r="X340" s="503"/>
      <c r="Y340" s="503"/>
      <c r="Z340" s="503"/>
    </row>
    <row r="341" ht="12.75" customHeight="1">
      <c r="A341" s="503"/>
      <c r="B341" s="503"/>
      <c r="C341" s="503"/>
      <c r="D341" s="503"/>
      <c r="E341" s="503"/>
      <c r="F341" s="503"/>
      <c r="G341" s="503"/>
      <c r="H341" s="503"/>
      <c r="I341" s="503"/>
      <c r="J341" s="503"/>
      <c r="K341" s="503"/>
      <c r="L341" s="503"/>
      <c r="M341" s="503"/>
      <c r="N341" s="503"/>
      <c r="O341" s="503"/>
      <c r="P341" s="503"/>
      <c r="Q341" s="503"/>
      <c r="R341" s="503"/>
      <c r="S341" s="503"/>
      <c r="T341" s="503"/>
      <c r="U341" s="503"/>
      <c r="V341" s="503"/>
      <c r="W341" s="503"/>
      <c r="X341" s="503"/>
      <c r="Y341" s="503"/>
      <c r="Z341" s="503"/>
    </row>
    <row r="342" ht="12.75" customHeight="1">
      <c r="A342" s="503"/>
      <c r="B342" s="503"/>
      <c r="C342" s="503"/>
      <c r="D342" s="503"/>
      <c r="E342" s="503"/>
      <c r="F342" s="503"/>
      <c r="G342" s="503"/>
      <c r="H342" s="503"/>
      <c r="I342" s="503"/>
      <c r="J342" s="503"/>
      <c r="K342" s="503"/>
      <c r="L342" s="503"/>
      <c r="M342" s="503"/>
      <c r="N342" s="503"/>
      <c r="O342" s="503"/>
      <c r="P342" s="503"/>
      <c r="Q342" s="503"/>
      <c r="R342" s="503"/>
      <c r="S342" s="503"/>
      <c r="T342" s="503"/>
      <c r="U342" s="503"/>
      <c r="V342" s="503"/>
      <c r="W342" s="503"/>
      <c r="X342" s="503"/>
      <c r="Y342" s="503"/>
      <c r="Z342" s="503"/>
    </row>
    <row r="343" ht="12.75" customHeight="1">
      <c r="A343" s="503"/>
      <c r="B343" s="503"/>
      <c r="C343" s="503"/>
      <c r="D343" s="503"/>
      <c r="E343" s="503"/>
      <c r="F343" s="503"/>
      <c r="G343" s="503"/>
      <c r="H343" s="503"/>
      <c r="I343" s="503"/>
      <c r="J343" s="503"/>
      <c r="K343" s="503"/>
      <c r="L343" s="503"/>
      <c r="M343" s="503"/>
      <c r="N343" s="503"/>
      <c r="O343" s="503"/>
      <c r="P343" s="503"/>
      <c r="Q343" s="503"/>
      <c r="R343" s="503"/>
      <c r="S343" s="503"/>
      <c r="T343" s="503"/>
      <c r="U343" s="503"/>
      <c r="V343" s="503"/>
      <c r="W343" s="503"/>
      <c r="X343" s="503"/>
      <c r="Y343" s="503"/>
      <c r="Z343" s="503"/>
    </row>
    <row r="344" ht="12.75" customHeight="1">
      <c r="A344" s="503"/>
      <c r="B344" s="503"/>
      <c r="C344" s="503"/>
      <c r="D344" s="503"/>
      <c r="E344" s="503"/>
      <c r="F344" s="503"/>
      <c r="G344" s="503"/>
      <c r="H344" s="503"/>
      <c r="I344" s="503"/>
      <c r="J344" s="503"/>
      <c r="K344" s="503"/>
      <c r="L344" s="503"/>
      <c r="M344" s="503"/>
      <c r="N344" s="503"/>
      <c r="O344" s="503"/>
      <c r="P344" s="503"/>
      <c r="Q344" s="503"/>
      <c r="R344" s="503"/>
      <c r="S344" s="503"/>
      <c r="T344" s="503"/>
      <c r="U344" s="503"/>
      <c r="V344" s="503"/>
      <c r="W344" s="503"/>
      <c r="X344" s="503"/>
      <c r="Y344" s="503"/>
      <c r="Z344" s="503"/>
    </row>
    <row r="345" ht="12.75" customHeight="1">
      <c r="A345" s="503"/>
      <c r="B345" s="503"/>
      <c r="C345" s="503"/>
      <c r="D345" s="503"/>
      <c r="E345" s="503"/>
      <c r="F345" s="503"/>
      <c r="G345" s="503"/>
      <c r="H345" s="503"/>
      <c r="I345" s="503"/>
      <c r="J345" s="503"/>
      <c r="K345" s="503"/>
      <c r="L345" s="503"/>
      <c r="M345" s="503"/>
      <c r="N345" s="503"/>
      <c r="O345" s="503"/>
      <c r="P345" s="503"/>
      <c r="Q345" s="503"/>
      <c r="R345" s="503"/>
      <c r="S345" s="503"/>
      <c r="T345" s="503"/>
      <c r="U345" s="503"/>
      <c r="V345" s="503"/>
      <c r="W345" s="503"/>
      <c r="X345" s="503"/>
      <c r="Y345" s="503"/>
      <c r="Z345" s="503"/>
    </row>
    <row r="346" ht="12.75" customHeight="1">
      <c r="A346" s="503"/>
      <c r="B346" s="503"/>
      <c r="C346" s="503"/>
      <c r="D346" s="503"/>
      <c r="E346" s="503"/>
      <c r="F346" s="503"/>
      <c r="G346" s="503"/>
      <c r="H346" s="503"/>
      <c r="I346" s="503"/>
      <c r="J346" s="503"/>
      <c r="K346" s="503"/>
      <c r="L346" s="503"/>
      <c r="M346" s="503"/>
      <c r="N346" s="503"/>
      <c r="O346" s="503"/>
      <c r="P346" s="503"/>
      <c r="Q346" s="503"/>
      <c r="R346" s="503"/>
      <c r="S346" s="503"/>
      <c r="T346" s="503"/>
      <c r="U346" s="503"/>
      <c r="V346" s="503"/>
      <c r="W346" s="503"/>
      <c r="X346" s="503"/>
      <c r="Y346" s="503"/>
      <c r="Z346" s="503"/>
    </row>
    <row r="347" ht="12.75" customHeight="1">
      <c r="A347" s="503"/>
      <c r="B347" s="503"/>
      <c r="C347" s="503"/>
      <c r="D347" s="503"/>
      <c r="E347" s="503"/>
      <c r="F347" s="503"/>
      <c r="G347" s="503"/>
      <c r="H347" s="503"/>
      <c r="I347" s="503"/>
      <c r="J347" s="503"/>
      <c r="K347" s="503"/>
      <c r="L347" s="503"/>
      <c r="M347" s="503"/>
      <c r="N347" s="503"/>
      <c r="O347" s="503"/>
      <c r="P347" s="503"/>
      <c r="Q347" s="503"/>
      <c r="R347" s="503"/>
      <c r="S347" s="503"/>
      <c r="T347" s="503"/>
      <c r="U347" s="503"/>
      <c r="V347" s="503"/>
      <c r="W347" s="503"/>
      <c r="X347" s="503"/>
      <c r="Y347" s="503"/>
      <c r="Z347" s="503"/>
    </row>
    <row r="348" ht="12.75" customHeight="1">
      <c r="A348" s="503"/>
      <c r="B348" s="503"/>
      <c r="C348" s="503"/>
      <c r="D348" s="503"/>
      <c r="E348" s="503"/>
      <c r="F348" s="503"/>
      <c r="G348" s="503"/>
      <c r="H348" s="503"/>
      <c r="I348" s="503"/>
      <c r="J348" s="503"/>
      <c r="K348" s="503"/>
      <c r="L348" s="503"/>
      <c r="M348" s="503"/>
      <c r="N348" s="503"/>
      <c r="O348" s="503"/>
      <c r="P348" s="503"/>
      <c r="Q348" s="503"/>
      <c r="R348" s="503"/>
      <c r="S348" s="503"/>
      <c r="T348" s="503"/>
      <c r="U348" s="503"/>
      <c r="V348" s="503"/>
      <c r="W348" s="503"/>
      <c r="X348" s="503"/>
      <c r="Y348" s="503"/>
      <c r="Z348" s="503"/>
    </row>
    <row r="349" ht="12.75" customHeight="1">
      <c r="A349" s="503"/>
      <c r="B349" s="503"/>
      <c r="C349" s="503"/>
      <c r="D349" s="503"/>
      <c r="E349" s="503"/>
      <c r="F349" s="503"/>
      <c r="G349" s="503"/>
      <c r="H349" s="503"/>
      <c r="I349" s="503"/>
      <c r="J349" s="503"/>
      <c r="K349" s="503"/>
      <c r="L349" s="503"/>
      <c r="M349" s="503"/>
      <c r="N349" s="503"/>
      <c r="O349" s="503"/>
      <c r="P349" s="503"/>
      <c r="Q349" s="503"/>
      <c r="R349" s="503"/>
      <c r="S349" s="503"/>
      <c r="T349" s="503"/>
      <c r="U349" s="503"/>
      <c r="V349" s="503"/>
      <c r="W349" s="503"/>
      <c r="X349" s="503"/>
      <c r="Y349" s="503"/>
      <c r="Z349" s="503"/>
    </row>
    <row r="350" ht="12.75" customHeight="1">
      <c r="A350" s="503"/>
      <c r="B350" s="503"/>
      <c r="C350" s="503"/>
      <c r="D350" s="503"/>
      <c r="E350" s="503"/>
      <c r="F350" s="503"/>
      <c r="G350" s="503"/>
      <c r="H350" s="503"/>
      <c r="I350" s="503"/>
      <c r="J350" s="503"/>
      <c r="K350" s="503"/>
      <c r="L350" s="503"/>
      <c r="M350" s="503"/>
      <c r="N350" s="503"/>
      <c r="O350" s="503"/>
      <c r="P350" s="503"/>
      <c r="Q350" s="503"/>
      <c r="R350" s="503"/>
      <c r="S350" s="503"/>
      <c r="T350" s="503"/>
      <c r="U350" s="503"/>
      <c r="V350" s="503"/>
      <c r="W350" s="503"/>
      <c r="X350" s="503"/>
      <c r="Y350" s="503"/>
      <c r="Z350" s="503"/>
    </row>
    <row r="351" ht="12.75" customHeight="1">
      <c r="A351" s="503"/>
      <c r="B351" s="503"/>
      <c r="C351" s="503"/>
      <c r="D351" s="503"/>
      <c r="E351" s="503"/>
      <c r="F351" s="503"/>
      <c r="G351" s="503"/>
      <c r="H351" s="503"/>
      <c r="I351" s="503"/>
      <c r="J351" s="503"/>
      <c r="K351" s="503"/>
      <c r="L351" s="503"/>
      <c r="M351" s="503"/>
      <c r="N351" s="503"/>
      <c r="O351" s="503"/>
      <c r="P351" s="503"/>
      <c r="Q351" s="503"/>
      <c r="R351" s="503"/>
      <c r="S351" s="503"/>
      <c r="T351" s="503"/>
      <c r="U351" s="503"/>
      <c r="V351" s="503"/>
      <c r="W351" s="503"/>
      <c r="X351" s="503"/>
      <c r="Y351" s="503"/>
      <c r="Z351" s="503"/>
    </row>
    <row r="352" ht="12.75" customHeight="1">
      <c r="A352" s="503"/>
      <c r="B352" s="503"/>
      <c r="C352" s="503"/>
      <c r="D352" s="503"/>
      <c r="E352" s="503"/>
      <c r="F352" s="503"/>
      <c r="G352" s="503"/>
      <c r="H352" s="503"/>
      <c r="I352" s="503"/>
      <c r="J352" s="503"/>
      <c r="K352" s="503"/>
      <c r="L352" s="503"/>
      <c r="M352" s="503"/>
      <c r="N352" s="503"/>
      <c r="O352" s="503"/>
      <c r="P352" s="503"/>
      <c r="Q352" s="503"/>
      <c r="R352" s="503"/>
      <c r="S352" s="503"/>
      <c r="T352" s="503"/>
      <c r="U352" s="503"/>
      <c r="V352" s="503"/>
      <c r="W352" s="503"/>
      <c r="X352" s="503"/>
      <c r="Y352" s="503"/>
      <c r="Z352" s="503"/>
    </row>
    <row r="353" ht="12.75" customHeight="1">
      <c r="A353" s="503"/>
      <c r="B353" s="503"/>
      <c r="C353" s="503"/>
      <c r="D353" s="503"/>
      <c r="E353" s="503"/>
      <c r="F353" s="503"/>
      <c r="G353" s="503"/>
      <c r="H353" s="503"/>
      <c r="I353" s="503"/>
      <c r="J353" s="503"/>
      <c r="K353" s="503"/>
      <c r="L353" s="503"/>
      <c r="M353" s="503"/>
      <c r="N353" s="503"/>
      <c r="O353" s="503"/>
      <c r="P353" s="503"/>
      <c r="Q353" s="503"/>
      <c r="R353" s="503"/>
      <c r="S353" s="503"/>
      <c r="T353" s="503"/>
      <c r="U353" s="503"/>
      <c r="V353" s="503"/>
      <c r="W353" s="503"/>
      <c r="X353" s="503"/>
      <c r="Y353" s="503"/>
      <c r="Z353" s="503"/>
    </row>
    <row r="354" ht="12.75" customHeight="1">
      <c r="A354" s="503"/>
      <c r="B354" s="503"/>
      <c r="C354" s="503"/>
      <c r="D354" s="503"/>
      <c r="E354" s="503"/>
      <c r="F354" s="503"/>
      <c r="G354" s="503"/>
      <c r="H354" s="503"/>
      <c r="I354" s="503"/>
      <c r="J354" s="503"/>
      <c r="K354" s="503"/>
      <c r="L354" s="503"/>
      <c r="M354" s="503"/>
      <c r="N354" s="503"/>
      <c r="O354" s="503"/>
      <c r="P354" s="503"/>
      <c r="Q354" s="503"/>
      <c r="R354" s="503"/>
      <c r="S354" s="503"/>
      <c r="T354" s="503"/>
      <c r="U354" s="503"/>
      <c r="V354" s="503"/>
      <c r="W354" s="503"/>
      <c r="X354" s="503"/>
      <c r="Y354" s="503"/>
      <c r="Z354" s="503"/>
    </row>
    <row r="355" ht="12.75" customHeight="1">
      <c r="A355" s="503"/>
      <c r="B355" s="503"/>
      <c r="C355" s="503"/>
      <c r="D355" s="503"/>
      <c r="E355" s="503"/>
      <c r="F355" s="503"/>
      <c r="G355" s="503"/>
      <c r="H355" s="503"/>
      <c r="I355" s="503"/>
      <c r="J355" s="503"/>
      <c r="K355" s="503"/>
      <c r="L355" s="503"/>
      <c r="M355" s="503"/>
      <c r="N355" s="503"/>
      <c r="O355" s="503"/>
      <c r="P355" s="503"/>
      <c r="Q355" s="503"/>
      <c r="R355" s="503"/>
      <c r="S355" s="503"/>
      <c r="T355" s="503"/>
      <c r="U355" s="503"/>
      <c r="V355" s="503"/>
      <c r="W355" s="503"/>
      <c r="X355" s="503"/>
      <c r="Y355" s="503"/>
      <c r="Z355" s="503"/>
    </row>
    <row r="356" ht="12.75" customHeight="1">
      <c r="A356" s="503"/>
      <c r="B356" s="503"/>
      <c r="C356" s="503"/>
      <c r="D356" s="503"/>
      <c r="E356" s="503"/>
      <c r="F356" s="503"/>
      <c r="G356" s="503"/>
      <c r="H356" s="503"/>
      <c r="I356" s="503"/>
      <c r="J356" s="503"/>
      <c r="K356" s="503"/>
      <c r="L356" s="503"/>
      <c r="M356" s="503"/>
      <c r="N356" s="503"/>
      <c r="O356" s="503"/>
      <c r="P356" s="503"/>
      <c r="Q356" s="503"/>
      <c r="R356" s="503"/>
      <c r="S356" s="503"/>
      <c r="T356" s="503"/>
      <c r="U356" s="503"/>
      <c r="V356" s="503"/>
      <c r="W356" s="503"/>
      <c r="X356" s="503"/>
      <c r="Y356" s="503"/>
      <c r="Z356" s="503"/>
    </row>
    <row r="357" ht="12.75" customHeight="1">
      <c r="A357" s="503"/>
      <c r="B357" s="503"/>
      <c r="C357" s="503"/>
      <c r="D357" s="503"/>
      <c r="E357" s="503"/>
      <c r="F357" s="503"/>
      <c r="G357" s="503"/>
      <c r="H357" s="503"/>
      <c r="I357" s="503"/>
      <c r="J357" s="503"/>
      <c r="K357" s="503"/>
      <c r="L357" s="503"/>
      <c r="M357" s="503"/>
      <c r="N357" s="503"/>
      <c r="O357" s="503"/>
      <c r="P357" s="503"/>
      <c r="Q357" s="503"/>
      <c r="R357" s="503"/>
      <c r="S357" s="503"/>
      <c r="T357" s="503"/>
      <c r="U357" s="503"/>
      <c r="V357" s="503"/>
      <c r="W357" s="503"/>
      <c r="X357" s="503"/>
      <c r="Y357" s="503"/>
      <c r="Z357" s="503"/>
    </row>
    <row r="358" ht="12.75" customHeight="1">
      <c r="A358" s="503"/>
      <c r="B358" s="503"/>
      <c r="C358" s="503"/>
      <c r="D358" s="503"/>
      <c r="E358" s="503"/>
      <c r="F358" s="503"/>
      <c r="G358" s="503"/>
      <c r="H358" s="503"/>
      <c r="I358" s="503"/>
      <c r="J358" s="503"/>
      <c r="K358" s="503"/>
      <c r="L358" s="503"/>
      <c r="M358" s="503"/>
      <c r="N358" s="503"/>
      <c r="O358" s="503"/>
      <c r="P358" s="503"/>
      <c r="Q358" s="503"/>
      <c r="R358" s="503"/>
      <c r="S358" s="503"/>
      <c r="T358" s="503"/>
      <c r="U358" s="503"/>
      <c r="V358" s="503"/>
      <c r="W358" s="503"/>
      <c r="X358" s="503"/>
      <c r="Y358" s="503"/>
      <c r="Z358" s="503"/>
    </row>
    <row r="359" ht="12.75" customHeight="1">
      <c r="A359" s="503"/>
      <c r="B359" s="503"/>
      <c r="C359" s="503"/>
      <c r="D359" s="503"/>
      <c r="E359" s="503"/>
      <c r="F359" s="503"/>
      <c r="G359" s="503"/>
      <c r="H359" s="503"/>
      <c r="I359" s="503"/>
      <c r="J359" s="503"/>
      <c r="K359" s="503"/>
      <c r="L359" s="503"/>
      <c r="M359" s="503"/>
      <c r="N359" s="503"/>
      <c r="O359" s="503"/>
      <c r="P359" s="503"/>
      <c r="Q359" s="503"/>
      <c r="R359" s="503"/>
      <c r="S359" s="503"/>
      <c r="T359" s="503"/>
      <c r="U359" s="503"/>
      <c r="V359" s="503"/>
      <c r="W359" s="503"/>
      <c r="X359" s="503"/>
      <c r="Y359" s="503"/>
      <c r="Z359" s="503"/>
    </row>
    <row r="360" ht="12.75" customHeight="1">
      <c r="A360" s="503"/>
      <c r="B360" s="503"/>
      <c r="C360" s="503"/>
      <c r="D360" s="503"/>
      <c r="E360" s="503"/>
      <c r="F360" s="503"/>
      <c r="G360" s="503"/>
      <c r="H360" s="503"/>
      <c r="I360" s="503"/>
      <c r="J360" s="503"/>
      <c r="K360" s="503"/>
      <c r="L360" s="503"/>
      <c r="M360" s="503"/>
      <c r="N360" s="503"/>
      <c r="O360" s="503"/>
      <c r="P360" s="503"/>
      <c r="Q360" s="503"/>
      <c r="R360" s="503"/>
      <c r="S360" s="503"/>
      <c r="T360" s="503"/>
      <c r="U360" s="503"/>
      <c r="V360" s="503"/>
      <c r="W360" s="503"/>
      <c r="X360" s="503"/>
      <c r="Y360" s="503"/>
      <c r="Z360" s="503"/>
    </row>
    <row r="361" ht="12.75" customHeight="1">
      <c r="A361" s="503"/>
      <c r="B361" s="503"/>
      <c r="C361" s="503"/>
      <c r="D361" s="503"/>
      <c r="E361" s="503"/>
      <c r="F361" s="503"/>
      <c r="G361" s="503"/>
      <c r="H361" s="503"/>
      <c r="I361" s="503"/>
      <c r="J361" s="503"/>
      <c r="K361" s="503"/>
      <c r="L361" s="503"/>
      <c r="M361" s="503"/>
      <c r="N361" s="503"/>
      <c r="O361" s="503"/>
      <c r="P361" s="503"/>
      <c r="Q361" s="503"/>
      <c r="R361" s="503"/>
      <c r="S361" s="503"/>
      <c r="T361" s="503"/>
      <c r="U361" s="503"/>
      <c r="V361" s="503"/>
      <c r="W361" s="503"/>
      <c r="X361" s="503"/>
      <c r="Y361" s="503"/>
      <c r="Z361" s="503"/>
    </row>
    <row r="362" ht="12.75" customHeight="1">
      <c r="A362" s="503"/>
      <c r="B362" s="503"/>
      <c r="C362" s="503"/>
      <c r="D362" s="503"/>
      <c r="E362" s="503"/>
      <c r="F362" s="503"/>
      <c r="G362" s="503"/>
      <c r="H362" s="503"/>
      <c r="I362" s="503"/>
      <c r="J362" s="503"/>
      <c r="K362" s="503"/>
      <c r="L362" s="503"/>
      <c r="M362" s="503"/>
      <c r="N362" s="503"/>
      <c r="O362" s="503"/>
      <c r="P362" s="503"/>
      <c r="Q362" s="503"/>
      <c r="R362" s="503"/>
      <c r="S362" s="503"/>
      <c r="T362" s="503"/>
      <c r="U362" s="503"/>
      <c r="V362" s="503"/>
      <c r="W362" s="503"/>
      <c r="X362" s="503"/>
      <c r="Y362" s="503"/>
      <c r="Z362" s="503"/>
    </row>
    <row r="363" ht="12.75" customHeight="1">
      <c r="A363" s="503"/>
      <c r="B363" s="503"/>
      <c r="C363" s="503"/>
      <c r="D363" s="503"/>
      <c r="E363" s="503"/>
      <c r="F363" s="503"/>
      <c r="G363" s="503"/>
      <c r="H363" s="503"/>
      <c r="I363" s="503"/>
      <c r="J363" s="503"/>
      <c r="K363" s="503"/>
      <c r="L363" s="503"/>
      <c r="M363" s="503"/>
      <c r="N363" s="503"/>
      <c r="O363" s="503"/>
      <c r="P363" s="503"/>
      <c r="Q363" s="503"/>
      <c r="R363" s="503"/>
      <c r="S363" s="503"/>
      <c r="T363" s="503"/>
      <c r="U363" s="503"/>
      <c r="V363" s="503"/>
      <c r="W363" s="503"/>
      <c r="X363" s="503"/>
      <c r="Y363" s="503"/>
      <c r="Z363" s="503"/>
    </row>
    <row r="364" ht="12.75" customHeight="1">
      <c r="A364" s="503"/>
      <c r="B364" s="503"/>
      <c r="C364" s="503"/>
      <c r="D364" s="503"/>
      <c r="E364" s="503"/>
      <c r="F364" s="503"/>
      <c r="G364" s="503"/>
      <c r="H364" s="503"/>
      <c r="I364" s="503"/>
      <c r="J364" s="503"/>
      <c r="K364" s="503"/>
      <c r="L364" s="503"/>
      <c r="M364" s="503"/>
      <c r="N364" s="503"/>
      <c r="O364" s="503"/>
      <c r="P364" s="503"/>
      <c r="Q364" s="503"/>
      <c r="R364" s="503"/>
      <c r="S364" s="503"/>
      <c r="T364" s="503"/>
      <c r="U364" s="503"/>
      <c r="V364" s="503"/>
      <c r="W364" s="503"/>
      <c r="X364" s="503"/>
      <c r="Y364" s="503"/>
      <c r="Z364" s="503"/>
    </row>
    <row r="365" ht="12.75" customHeight="1">
      <c r="A365" s="503"/>
      <c r="B365" s="503"/>
      <c r="C365" s="503"/>
      <c r="D365" s="503"/>
      <c r="E365" s="503"/>
      <c r="F365" s="503"/>
      <c r="G365" s="503"/>
      <c r="H365" s="503"/>
      <c r="I365" s="503"/>
      <c r="J365" s="503"/>
      <c r="K365" s="503"/>
      <c r="L365" s="503"/>
      <c r="M365" s="503"/>
      <c r="N365" s="503"/>
      <c r="O365" s="503"/>
      <c r="P365" s="503"/>
      <c r="Q365" s="503"/>
      <c r="R365" s="503"/>
      <c r="S365" s="503"/>
      <c r="T365" s="503"/>
      <c r="U365" s="503"/>
      <c r="V365" s="503"/>
      <c r="W365" s="503"/>
      <c r="X365" s="503"/>
      <c r="Y365" s="503"/>
      <c r="Z365" s="503"/>
    </row>
    <row r="366" ht="12.75" customHeight="1">
      <c r="A366" s="503"/>
      <c r="B366" s="503"/>
      <c r="C366" s="503"/>
      <c r="D366" s="503"/>
      <c r="E366" s="503"/>
      <c r="F366" s="503"/>
      <c r="G366" s="503"/>
      <c r="H366" s="503"/>
      <c r="I366" s="503"/>
      <c r="J366" s="503"/>
      <c r="K366" s="503"/>
      <c r="L366" s="503"/>
      <c r="M366" s="503"/>
      <c r="N366" s="503"/>
      <c r="O366" s="503"/>
      <c r="P366" s="503"/>
      <c r="Q366" s="503"/>
      <c r="R366" s="503"/>
      <c r="S366" s="503"/>
      <c r="T366" s="503"/>
      <c r="U366" s="503"/>
      <c r="V366" s="503"/>
      <c r="W366" s="503"/>
      <c r="X366" s="503"/>
      <c r="Y366" s="503"/>
      <c r="Z366" s="503"/>
    </row>
    <row r="367" ht="12.75" customHeight="1">
      <c r="A367" s="503"/>
      <c r="B367" s="503"/>
      <c r="C367" s="503"/>
      <c r="D367" s="503"/>
      <c r="E367" s="503"/>
      <c r="F367" s="503"/>
      <c r="G367" s="503"/>
      <c r="H367" s="503"/>
      <c r="I367" s="503"/>
      <c r="J367" s="503"/>
      <c r="K367" s="503"/>
      <c r="L367" s="503"/>
      <c r="M367" s="503"/>
      <c r="N367" s="503"/>
      <c r="O367" s="503"/>
      <c r="P367" s="503"/>
      <c r="Q367" s="503"/>
      <c r="R367" s="503"/>
      <c r="S367" s="503"/>
      <c r="T367" s="503"/>
      <c r="U367" s="503"/>
      <c r="V367" s="503"/>
      <c r="W367" s="503"/>
      <c r="X367" s="503"/>
      <c r="Y367" s="503"/>
      <c r="Z367" s="503"/>
    </row>
    <row r="368" ht="12.75" customHeight="1">
      <c r="A368" s="503"/>
      <c r="B368" s="503"/>
      <c r="C368" s="503"/>
      <c r="D368" s="503"/>
      <c r="E368" s="503"/>
      <c r="F368" s="503"/>
      <c r="G368" s="503"/>
      <c r="H368" s="503"/>
      <c r="I368" s="503"/>
      <c r="J368" s="503"/>
      <c r="K368" s="503"/>
      <c r="L368" s="503"/>
      <c r="M368" s="503"/>
      <c r="N368" s="503"/>
      <c r="O368" s="503"/>
      <c r="P368" s="503"/>
      <c r="Q368" s="503"/>
      <c r="R368" s="503"/>
      <c r="S368" s="503"/>
      <c r="T368" s="503"/>
      <c r="U368" s="503"/>
      <c r="V368" s="503"/>
      <c r="W368" s="503"/>
      <c r="X368" s="503"/>
      <c r="Y368" s="503"/>
      <c r="Z368" s="503"/>
    </row>
    <row r="369" ht="12.75" customHeight="1">
      <c r="A369" s="503"/>
      <c r="B369" s="503"/>
      <c r="C369" s="503"/>
      <c r="D369" s="503"/>
      <c r="E369" s="503"/>
      <c r="F369" s="503"/>
      <c r="G369" s="503"/>
      <c r="H369" s="503"/>
      <c r="I369" s="503"/>
      <c r="J369" s="503"/>
      <c r="K369" s="503"/>
      <c r="L369" s="503"/>
      <c r="M369" s="503"/>
      <c r="N369" s="503"/>
      <c r="O369" s="503"/>
      <c r="P369" s="503"/>
      <c r="Q369" s="503"/>
      <c r="R369" s="503"/>
      <c r="S369" s="503"/>
      <c r="T369" s="503"/>
      <c r="U369" s="503"/>
      <c r="V369" s="503"/>
      <c r="W369" s="503"/>
      <c r="X369" s="503"/>
      <c r="Y369" s="503"/>
      <c r="Z369" s="503"/>
    </row>
    <row r="370" ht="12.75" customHeight="1">
      <c r="A370" s="503"/>
      <c r="B370" s="503"/>
      <c r="C370" s="503"/>
      <c r="D370" s="503"/>
      <c r="E370" s="503"/>
      <c r="F370" s="503"/>
      <c r="G370" s="503"/>
      <c r="H370" s="503"/>
      <c r="I370" s="503"/>
      <c r="J370" s="503"/>
      <c r="K370" s="503"/>
      <c r="L370" s="503"/>
      <c r="M370" s="503"/>
      <c r="N370" s="503"/>
      <c r="O370" s="503"/>
      <c r="P370" s="503"/>
      <c r="Q370" s="503"/>
      <c r="R370" s="503"/>
      <c r="S370" s="503"/>
      <c r="T370" s="503"/>
      <c r="U370" s="503"/>
      <c r="V370" s="503"/>
      <c r="W370" s="503"/>
      <c r="X370" s="503"/>
      <c r="Y370" s="503"/>
      <c r="Z370" s="503"/>
    </row>
    <row r="371" ht="12.75" customHeight="1">
      <c r="A371" s="503"/>
      <c r="B371" s="503"/>
      <c r="C371" s="503"/>
      <c r="D371" s="503"/>
      <c r="E371" s="503"/>
      <c r="F371" s="503"/>
      <c r="G371" s="503"/>
      <c r="H371" s="503"/>
      <c r="I371" s="503"/>
      <c r="J371" s="503"/>
      <c r="K371" s="503"/>
      <c r="L371" s="503"/>
      <c r="M371" s="503"/>
      <c r="N371" s="503"/>
      <c r="O371" s="503"/>
      <c r="P371" s="503"/>
      <c r="Q371" s="503"/>
      <c r="R371" s="503"/>
      <c r="S371" s="503"/>
      <c r="T371" s="503"/>
      <c r="U371" s="503"/>
      <c r="V371" s="503"/>
      <c r="W371" s="503"/>
      <c r="X371" s="503"/>
      <c r="Y371" s="503"/>
      <c r="Z371" s="503"/>
    </row>
    <row r="372" ht="12.75" customHeight="1">
      <c r="A372" s="503"/>
      <c r="B372" s="503"/>
      <c r="C372" s="503"/>
      <c r="D372" s="503"/>
      <c r="E372" s="503"/>
      <c r="F372" s="503"/>
      <c r="G372" s="503"/>
      <c r="H372" s="503"/>
      <c r="I372" s="503"/>
      <c r="J372" s="503"/>
      <c r="K372" s="503"/>
      <c r="L372" s="503"/>
      <c r="M372" s="503"/>
      <c r="N372" s="503"/>
      <c r="O372" s="503"/>
      <c r="P372" s="503"/>
      <c r="Q372" s="503"/>
      <c r="R372" s="503"/>
      <c r="S372" s="503"/>
      <c r="T372" s="503"/>
      <c r="U372" s="503"/>
      <c r="V372" s="503"/>
      <c r="W372" s="503"/>
      <c r="X372" s="503"/>
      <c r="Y372" s="503"/>
      <c r="Z372" s="503"/>
    </row>
    <row r="373" ht="12.75" customHeight="1">
      <c r="A373" s="503"/>
      <c r="B373" s="503"/>
      <c r="C373" s="503"/>
      <c r="D373" s="503"/>
      <c r="E373" s="503"/>
      <c r="F373" s="503"/>
      <c r="G373" s="503"/>
      <c r="H373" s="503"/>
      <c r="I373" s="503"/>
      <c r="J373" s="503"/>
      <c r="K373" s="503"/>
      <c r="L373" s="503"/>
      <c r="M373" s="503"/>
      <c r="N373" s="503"/>
      <c r="O373" s="503"/>
      <c r="P373" s="503"/>
      <c r="Q373" s="503"/>
      <c r="R373" s="503"/>
      <c r="S373" s="503"/>
      <c r="T373" s="503"/>
      <c r="U373" s="503"/>
      <c r="V373" s="503"/>
      <c r="W373" s="503"/>
      <c r="X373" s="503"/>
      <c r="Y373" s="503"/>
      <c r="Z373" s="503"/>
    </row>
    <row r="374" ht="12.75" customHeight="1">
      <c r="A374" s="503"/>
      <c r="B374" s="503"/>
      <c r="C374" s="503"/>
      <c r="D374" s="503"/>
      <c r="E374" s="503"/>
      <c r="F374" s="503"/>
      <c r="G374" s="503"/>
      <c r="H374" s="503"/>
      <c r="I374" s="503"/>
      <c r="J374" s="503"/>
      <c r="K374" s="503"/>
      <c r="L374" s="503"/>
      <c r="M374" s="503"/>
      <c r="N374" s="503"/>
      <c r="O374" s="503"/>
      <c r="P374" s="503"/>
      <c r="Q374" s="503"/>
      <c r="R374" s="503"/>
      <c r="S374" s="503"/>
      <c r="T374" s="503"/>
      <c r="U374" s="503"/>
      <c r="V374" s="503"/>
      <c r="W374" s="503"/>
      <c r="X374" s="503"/>
      <c r="Y374" s="503"/>
      <c r="Z374" s="503"/>
    </row>
    <row r="375" ht="12.75" customHeight="1">
      <c r="A375" s="503"/>
      <c r="B375" s="503"/>
      <c r="C375" s="503"/>
      <c r="D375" s="503"/>
      <c r="E375" s="503"/>
      <c r="F375" s="503"/>
      <c r="G375" s="503"/>
      <c r="H375" s="503"/>
      <c r="I375" s="503"/>
      <c r="J375" s="503"/>
      <c r="K375" s="503"/>
      <c r="L375" s="503"/>
      <c r="M375" s="503"/>
      <c r="N375" s="503"/>
      <c r="O375" s="503"/>
      <c r="P375" s="503"/>
      <c r="Q375" s="503"/>
      <c r="R375" s="503"/>
      <c r="S375" s="503"/>
      <c r="T375" s="503"/>
      <c r="U375" s="503"/>
      <c r="V375" s="503"/>
      <c r="W375" s="503"/>
      <c r="X375" s="503"/>
      <c r="Y375" s="503"/>
      <c r="Z375" s="503"/>
    </row>
    <row r="376" ht="12.75" customHeight="1">
      <c r="A376" s="503"/>
      <c r="B376" s="503"/>
      <c r="C376" s="503"/>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row>
    <row r="377" ht="12.75" customHeight="1">
      <c r="A377" s="503"/>
      <c r="B377" s="503"/>
      <c r="C377" s="503"/>
      <c r="D377" s="503"/>
      <c r="E377" s="503"/>
      <c r="F377" s="503"/>
      <c r="G377" s="503"/>
      <c r="H377" s="503"/>
      <c r="I377" s="503"/>
      <c r="J377" s="503"/>
      <c r="K377" s="503"/>
      <c r="L377" s="503"/>
      <c r="M377" s="503"/>
      <c r="N377" s="503"/>
      <c r="O377" s="503"/>
      <c r="P377" s="503"/>
      <c r="Q377" s="503"/>
      <c r="R377" s="503"/>
      <c r="S377" s="503"/>
      <c r="T377" s="503"/>
      <c r="U377" s="503"/>
      <c r="V377" s="503"/>
      <c r="W377" s="503"/>
      <c r="X377" s="503"/>
      <c r="Y377" s="503"/>
      <c r="Z377" s="503"/>
    </row>
    <row r="378" ht="12.75" customHeight="1">
      <c r="A378" s="503"/>
      <c r="B378" s="503"/>
      <c r="C378" s="503"/>
      <c r="D378" s="503"/>
      <c r="E378" s="503"/>
      <c r="F378" s="503"/>
      <c r="G378" s="503"/>
      <c r="H378" s="503"/>
      <c r="I378" s="503"/>
      <c r="J378" s="503"/>
      <c r="K378" s="503"/>
      <c r="L378" s="503"/>
      <c r="M378" s="503"/>
      <c r="N378" s="503"/>
      <c r="O378" s="503"/>
      <c r="P378" s="503"/>
      <c r="Q378" s="503"/>
      <c r="R378" s="503"/>
      <c r="S378" s="503"/>
      <c r="T378" s="503"/>
      <c r="U378" s="503"/>
      <c r="V378" s="503"/>
      <c r="W378" s="503"/>
      <c r="X378" s="503"/>
      <c r="Y378" s="503"/>
      <c r="Z378" s="503"/>
    </row>
    <row r="379" ht="12.75" customHeight="1">
      <c r="A379" s="503"/>
      <c r="B379" s="503"/>
      <c r="C379" s="503"/>
      <c r="D379" s="503"/>
      <c r="E379" s="503"/>
      <c r="F379" s="503"/>
      <c r="G379" s="503"/>
      <c r="H379" s="503"/>
      <c r="I379" s="503"/>
      <c r="J379" s="503"/>
      <c r="K379" s="503"/>
      <c r="L379" s="503"/>
      <c r="M379" s="503"/>
      <c r="N379" s="503"/>
      <c r="O379" s="503"/>
      <c r="P379" s="503"/>
      <c r="Q379" s="503"/>
      <c r="R379" s="503"/>
      <c r="S379" s="503"/>
      <c r="T379" s="503"/>
      <c r="U379" s="503"/>
      <c r="V379" s="503"/>
      <c r="W379" s="503"/>
      <c r="X379" s="503"/>
      <c r="Y379" s="503"/>
      <c r="Z379" s="503"/>
    </row>
    <row r="380" ht="12.75" customHeight="1">
      <c r="A380" s="503"/>
      <c r="B380" s="503"/>
      <c r="C380" s="503"/>
      <c r="D380" s="503"/>
      <c r="E380" s="503"/>
      <c r="F380" s="503"/>
      <c r="G380" s="503"/>
      <c r="H380" s="503"/>
      <c r="I380" s="503"/>
      <c r="J380" s="503"/>
      <c r="K380" s="503"/>
      <c r="L380" s="503"/>
      <c r="M380" s="503"/>
      <c r="N380" s="503"/>
      <c r="O380" s="503"/>
      <c r="P380" s="503"/>
      <c r="Q380" s="503"/>
      <c r="R380" s="503"/>
      <c r="S380" s="503"/>
      <c r="T380" s="503"/>
      <c r="U380" s="503"/>
      <c r="V380" s="503"/>
      <c r="W380" s="503"/>
      <c r="X380" s="503"/>
      <c r="Y380" s="503"/>
      <c r="Z380" s="503"/>
    </row>
    <row r="381" ht="12.75" customHeight="1">
      <c r="A381" s="503"/>
      <c r="B381" s="503"/>
      <c r="C381" s="503"/>
      <c r="D381" s="503"/>
      <c r="E381" s="503"/>
      <c r="F381" s="503"/>
      <c r="G381" s="503"/>
      <c r="H381" s="503"/>
      <c r="I381" s="503"/>
      <c r="J381" s="503"/>
      <c r="K381" s="503"/>
      <c r="L381" s="503"/>
      <c r="M381" s="503"/>
      <c r="N381" s="503"/>
      <c r="O381" s="503"/>
      <c r="P381" s="503"/>
      <c r="Q381" s="503"/>
      <c r="R381" s="503"/>
      <c r="S381" s="503"/>
      <c r="T381" s="503"/>
      <c r="U381" s="503"/>
      <c r="V381" s="503"/>
      <c r="W381" s="503"/>
      <c r="X381" s="503"/>
      <c r="Y381" s="503"/>
      <c r="Z381" s="503"/>
    </row>
    <row r="382" ht="12.75" customHeight="1">
      <c r="A382" s="503"/>
      <c r="B382" s="503"/>
      <c r="C382" s="503"/>
      <c r="D382" s="503"/>
      <c r="E382" s="503"/>
      <c r="F382" s="503"/>
      <c r="G382" s="503"/>
      <c r="H382" s="503"/>
      <c r="I382" s="503"/>
      <c r="J382" s="503"/>
      <c r="K382" s="503"/>
      <c r="L382" s="503"/>
      <c r="M382" s="503"/>
      <c r="N382" s="503"/>
      <c r="O382" s="503"/>
      <c r="P382" s="503"/>
      <c r="Q382" s="503"/>
      <c r="R382" s="503"/>
      <c r="S382" s="503"/>
      <c r="T382" s="503"/>
      <c r="U382" s="503"/>
      <c r="V382" s="503"/>
      <c r="W382" s="503"/>
      <c r="X382" s="503"/>
      <c r="Y382" s="503"/>
      <c r="Z382" s="503"/>
    </row>
    <row r="383" ht="12.75" customHeight="1">
      <c r="A383" s="503"/>
      <c r="B383" s="503"/>
      <c r="C383" s="503"/>
      <c r="D383" s="503"/>
      <c r="E383" s="503"/>
      <c r="F383" s="503"/>
      <c r="G383" s="503"/>
      <c r="H383" s="503"/>
      <c r="I383" s="503"/>
      <c r="J383" s="503"/>
      <c r="K383" s="503"/>
      <c r="L383" s="503"/>
      <c r="M383" s="503"/>
      <c r="N383" s="503"/>
      <c r="O383" s="503"/>
      <c r="P383" s="503"/>
      <c r="Q383" s="503"/>
      <c r="R383" s="503"/>
      <c r="S383" s="503"/>
      <c r="T383" s="503"/>
      <c r="U383" s="503"/>
      <c r="V383" s="503"/>
      <c r="W383" s="503"/>
      <c r="X383" s="503"/>
      <c r="Y383" s="503"/>
      <c r="Z383" s="503"/>
    </row>
    <row r="384" ht="12.75" customHeight="1">
      <c r="A384" s="503"/>
      <c r="B384" s="503"/>
      <c r="C384" s="503"/>
      <c r="D384" s="503"/>
      <c r="E384" s="503"/>
      <c r="F384" s="503"/>
      <c r="G384" s="503"/>
      <c r="H384" s="503"/>
      <c r="I384" s="503"/>
      <c r="J384" s="503"/>
      <c r="K384" s="503"/>
      <c r="L384" s="503"/>
      <c r="M384" s="503"/>
      <c r="N384" s="503"/>
      <c r="O384" s="503"/>
      <c r="P384" s="503"/>
      <c r="Q384" s="503"/>
      <c r="R384" s="503"/>
      <c r="S384" s="503"/>
      <c r="T384" s="503"/>
      <c r="U384" s="503"/>
      <c r="V384" s="503"/>
      <c r="W384" s="503"/>
      <c r="X384" s="503"/>
      <c r="Y384" s="503"/>
      <c r="Z384" s="503"/>
    </row>
    <row r="385" ht="12.75" customHeight="1">
      <c r="A385" s="503"/>
      <c r="B385" s="503"/>
      <c r="C385" s="503"/>
      <c r="D385" s="503"/>
      <c r="E385" s="503"/>
      <c r="F385" s="503"/>
      <c r="G385" s="503"/>
      <c r="H385" s="503"/>
      <c r="I385" s="503"/>
      <c r="J385" s="503"/>
      <c r="K385" s="503"/>
      <c r="L385" s="503"/>
      <c r="M385" s="503"/>
      <c r="N385" s="503"/>
      <c r="O385" s="503"/>
      <c r="P385" s="503"/>
      <c r="Q385" s="503"/>
      <c r="R385" s="503"/>
      <c r="S385" s="503"/>
      <c r="T385" s="503"/>
      <c r="U385" s="503"/>
      <c r="V385" s="503"/>
      <c r="W385" s="503"/>
      <c r="X385" s="503"/>
      <c r="Y385" s="503"/>
      <c r="Z385" s="503"/>
    </row>
    <row r="386" ht="12.75" customHeight="1">
      <c r="A386" s="503"/>
      <c r="B386" s="503"/>
      <c r="C386" s="503"/>
      <c r="D386" s="503"/>
      <c r="E386" s="503"/>
      <c r="F386" s="503"/>
      <c r="G386" s="503"/>
      <c r="H386" s="503"/>
      <c r="I386" s="503"/>
      <c r="J386" s="503"/>
      <c r="K386" s="503"/>
      <c r="L386" s="503"/>
      <c r="M386" s="503"/>
      <c r="N386" s="503"/>
      <c r="O386" s="503"/>
      <c r="P386" s="503"/>
      <c r="Q386" s="503"/>
      <c r="R386" s="503"/>
      <c r="S386" s="503"/>
      <c r="T386" s="503"/>
      <c r="U386" s="503"/>
      <c r="V386" s="503"/>
      <c r="W386" s="503"/>
      <c r="X386" s="503"/>
      <c r="Y386" s="503"/>
      <c r="Z386" s="503"/>
    </row>
    <row r="387" ht="12.75" customHeight="1">
      <c r="A387" s="503"/>
      <c r="B387" s="503"/>
      <c r="C387" s="503"/>
      <c r="D387" s="503"/>
      <c r="E387" s="503"/>
      <c r="F387" s="503"/>
      <c r="G387" s="503"/>
      <c r="H387" s="503"/>
      <c r="I387" s="503"/>
      <c r="J387" s="503"/>
      <c r="K387" s="503"/>
      <c r="L387" s="503"/>
      <c r="M387" s="503"/>
      <c r="N387" s="503"/>
      <c r="O387" s="503"/>
      <c r="P387" s="503"/>
      <c r="Q387" s="503"/>
      <c r="R387" s="503"/>
      <c r="S387" s="503"/>
      <c r="T387" s="503"/>
      <c r="U387" s="503"/>
      <c r="V387" s="503"/>
      <c r="W387" s="503"/>
      <c r="X387" s="503"/>
      <c r="Y387" s="503"/>
      <c r="Z387" s="503"/>
    </row>
    <row r="388" ht="12.75" customHeight="1">
      <c r="A388" s="503"/>
      <c r="B388" s="503"/>
      <c r="C388" s="503"/>
      <c r="D388" s="503"/>
      <c r="E388" s="503"/>
      <c r="F388" s="503"/>
      <c r="G388" s="503"/>
      <c r="H388" s="503"/>
      <c r="I388" s="503"/>
      <c r="J388" s="503"/>
      <c r="K388" s="503"/>
      <c r="L388" s="503"/>
      <c r="M388" s="503"/>
      <c r="N388" s="503"/>
      <c r="O388" s="503"/>
      <c r="P388" s="503"/>
      <c r="Q388" s="503"/>
      <c r="R388" s="503"/>
      <c r="S388" s="503"/>
      <c r="T388" s="503"/>
      <c r="U388" s="503"/>
      <c r="V388" s="503"/>
      <c r="W388" s="503"/>
      <c r="X388" s="503"/>
      <c r="Y388" s="503"/>
      <c r="Z388" s="503"/>
    </row>
    <row r="389" ht="12.75" customHeight="1">
      <c r="A389" s="503"/>
      <c r="B389" s="503"/>
      <c r="C389" s="503"/>
      <c r="D389" s="503"/>
      <c r="E389" s="503"/>
      <c r="F389" s="503"/>
      <c r="G389" s="503"/>
      <c r="H389" s="503"/>
      <c r="I389" s="503"/>
      <c r="J389" s="503"/>
      <c r="K389" s="503"/>
      <c r="L389" s="503"/>
      <c r="M389" s="503"/>
      <c r="N389" s="503"/>
      <c r="O389" s="503"/>
      <c r="P389" s="503"/>
      <c r="Q389" s="503"/>
      <c r="R389" s="503"/>
      <c r="S389" s="503"/>
      <c r="T389" s="503"/>
      <c r="U389" s="503"/>
      <c r="V389" s="503"/>
      <c r="W389" s="503"/>
      <c r="X389" s="503"/>
      <c r="Y389" s="503"/>
      <c r="Z389" s="503"/>
    </row>
    <row r="390" ht="12.75" customHeight="1">
      <c r="A390" s="503"/>
      <c r="B390" s="503"/>
      <c r="C390" s="503"/>
      <c r="D390" s="503"/>
      <c r="E390" s="503"/>
      <c r="F390" s="503"/>
      <c r="G390" s="503"/>
      <c r="H390" s="503"/>
      <c r="I390" s="503"/>
      <c r="J390" s="503"/>
      <c r="K390" s="503"/>
      <c r="L390" s="503"/>
      <c r="M390" s="503"/>
      <c r="N390" s="503"/>
      <c r="O390" s="503"/>
      <c r="P390" s="503"/>
      <c r="Q390" s="503"/>
      <c r="R390" s="503"/>
      <c r="S390" s="503"/>
      <c r="T390" s="503"/>
      <c r="U390" s="503"/>
      <c r="V390" s="503"/>
      <c r="W390" s="503"/>
      <c r="X390" s="503"/>
      <c r="Y390" s="503"/>
      <c r="Z390" s="503"/>
    </row>
    <row r="391" ht="12.75" customHeight="1">
      <c r="A391" s="503"/>
      <c r="B391" s="503"/>
      <c r="C391" s="503"/>
      <c r="D391" s="503"/>
      <c r="E391" s="503"/>
      <c r="F391" s="503"/>
      <c r="G391" s="503"/>
      <c r="H391" s="503"/>
      <c r="I391" s="503"/>
      <c r="J391" s="503"/>
      <c r="K391" s="503"/>
      <c r="L391" s="503"/>
      <c r="M391" s="503"/>
      <c r="N391" s="503"/>
      <c r="O391" s="503"/>
      <c r="P391" s="503"/>
      <c r="Q391" s="503"/>
      <c r="R391" s="503"/>
      <c r="S391" s="503"/>
      <c r="T391" s="503"/>
      <c r="U391" s="503"/>
      <c r="V391" s="503"/>
      <c r="W391" s="503"/>
      <c r="X391" s="503"/>
      <c r="Y391" s="503"/>
      <c r="Z391" s="503"/>
    </row>
    <row r="392" ht="12.75" customHeight="1">
      <c r="A392" s="503"/>
      <c r="B392" s="503"/>
      <c r="C392" s="503"/>
      <c r="D392" s="503"/>
      <c r="E392" s="503"/>
      <c r="F392" s="503"/>
      <c r="G392" s="503"/>
      <c r="H392" s="503"/>
      <c r="I392" s="503"/>
      <c r="J392" s="503"/>
      <c r="K392" s="503"/>
      <c r="L392" s="503"/>
      <c r="M392" s="503"/>
      <c r="N392" s="503"/>
      <c r="O392" s="503"/>
      <c r="P392" s="503"/>
      <c r="Q392" s="503"/>
      <c r="R392" s="503"/>
      <c r="S392" s="503"/>
      <c r="T392" s="503"/>
      <c r="U392" s="503"/>
      <c r="V392" s="503"/>
      <c r="W392" s="503"/>
      <c r="X392" s="503"/>
      <c r="Y392" s="503"/>
      <c r="Z392" s="503"/>
    </row>
    <row r="393" ht="12.75" customHeight="1">
      <c r="A393" s="503"/>
      <c r="B393" s="503"/>
      <c r="C393" s="503"/>
      <c r="D393" s="503"/>
      <c r="E393" s="503"/>
      <c r="F393" s="503"/>
      <c r="G393" s="503"/>
      <c r="H393" s="503"/>
      <c r="I393" s="503"/>
      <c r="J393" s="503"/>
      <c r="K393" s="503"/>
      <c r="L393" s="503"/>
      <c r="M393" s="503"/>
      <c r="N393" s="503"/>
      <c r="O393" s="503"/>
      <c r="P393" s="503"/>
      <c r="Q393" s="503"/>
      <c r="R393" s="503"/>
      <c r="S393" s="503"/>
      <c r="T393" s="503"/>
      <c r="U393" s="503"/>
      <c r="V393" s="503"/>
      <c r="W393" s="503"/>
      <c r="X393" s="503"/>
      <c r="Y393" s="503"/>
      <c r="Z393" s="503"/>
    </row>
    <row r="394" ht="12.75" customHeight="1">
      <c r="A394" s="503"/>
      <c r="B394" s="503"/>
      <c r="C394" s="503"/>
      <c r="D394" s="503"/>
      <c r="E394" s="503"/>
      <c r="F394" s="503"/>
      <c r="G394" s="503"/>
      <c r="H394" s="503"/>
      <c r="I394" s="503"/>
      <c r="J394" s="503"/>
      <c r="K394" s="503"/>
      <c r="L394" s="503"/>
      <c r="M394" s="503"/>
      <c r="N394" s="503"/>
      <c r="O394" s="503"/>
      <c r="P394" s="503"/>
      <c r="Q394" s="503"/>
      <c r="R394" s="503"/>
      <c r="S394" s="503"/>
      <c r="T394" s="503"/>
      <c r="U394" s="503"/>
      <c r="V394" s="503"/>
      <c r="W394" s="503"/>
      <c r="X394" s="503"/>
      <c r="Y394" s="503"/>
      <c r="Z394" s="503"/>
    </row>
    <row r="395" ht="12.75" customHeight="1">
      <c r="A395" s="503"/>
      <c r="B395" s="503"/>
      <c r="C395" s="503"/>
      <c r="D395" s="503"/>
      <c r="E395" s="503"/>
      <c r="F395" s="503"/>
      <c r="G395" s="503"/>
      <c r="H395" s="503"/>
      <c r="I395" s="503"/>
      <c r="J395" s="503"/>
      <c r="K395" s="503"/>
      <c r="L395" s="503"/>
      <c r="M395" s="503"/>
      <c r="N395" s="503"/>
      <c r="O395" s="503"/>
      <c r="P395" s="503"/>
      <c r="Q395" s="503"/>
      <c r="R395" s="503"/>
      <c r="S395" s="503"/>
      <c r="T395" s="503"/>
      <c r="U395" s="503"/>
      <c r="V395" s="503"/>
      <c r="W395" s="503"/>
      <c r="X395" s="503"/>
      <c r="Y395" s="503"/>
      <c r="Z395" s="503"/>
    </row>
    <row r="396" ht="12.75" customHeight="1">
      <c r="A396" s="503"/>
      <c r="B396" s="503"/>
      <c r="C396" s="503"/>
      <c r="D396" s="503"/>
      <c r="E396" s="503"/>
      <c r="F396" s="503"/>
      <c r="G396" s="503"/>
      <c r="H396" s="503"/>
      <c r="I396" s="503"/>
      <c r="J396" s="503"/>
      <c r="K396" s="503"/>
      <c r="L396" s="503"/>
      <c r="M396" s="503"/>
      <c r="N396" s="503"/>
      <c r="O396" s="503"/>
      <c r="P396" s="503"/>
      <c r="Q396" s="503"/>
      <c r="R396" s="503"/>
      <c r="S396" s="503"/>
      <c r="T396" s="503"/>
      <c r="U396" s="503"/>
      <c r="V396" s="503"/>
      <c r="W396" s="503"/>
      <c r="X396" s="503"/>
      <c r="Y396" s="503"/>
      <c r="Z396" s="503"/>
    </row>
    <row r="397" ht="12.75" customHeight="1">
      <c r="A397" s="503"/>
      <c r="B397" s="503"/>
      <c r="C397" s="503"/>
      <c r="D397" s="503"/>
      <c r="E397" s="503"/>
      <c r="F397" s="503"/>
      <c r="G397" s="503"/>
      <c r="H397" s="503"/>
      <c r="I397" s="503"/>
      <c r="J397" s="503"/>
      <c r="K397" s="503"/>
      <c r="L397" s="503"/>
      <c r="M397" s="503"/>
      <c r="N397" s="503"/>
      <c r="O397" s="503"/>
      <c r="P397" s="503"/>
      <c r="Q397" s="503"/>
      <c r="R397" s="503"/>
      <c r="S397" s="503"/>
      <c r="T397" s="503"/>
      <c r="U397" s="503"/>
      <c r="V397" s="503"/>
      <c r="W397" s="503"/>
      <c r="X397" s="503"/>
      <c r="Y397" s="503"/>
      <c r="Z397" s="503"/>
    </row>
    <row r="398" ht="12.75" customHeight="1">
      <c r="A398" s="503"/>
      <c r="B398" s="503"/>
      <c r="C398" s="503"/>
      <c r="D398" s="503"/>
      <c r="E398" s="503"/>
      <c r="F398" s="503"/>
      <c r="G398" s="503"/>
      <c r="H398" s="503"/>
      <c r="I398" s="503"/>
      <c r="J398" s="503"/>
      <c r="K398" s="503"/>
      <c r="L398" s="503"/>
      <c r="M398" s="503"/>
      <c r="N398" s="503"/>
      <c r="O398" s="503"/>
      <c r="P398" s="503"/>
      <c r="Q398" s="503"/>
      <c r="R398" s="503"/>
      <c r="S398" s="503"/>
      <c r="T398" s="503"/>
      <c r="U398" s="503"/>
      <c r="V398" s="503"/>
      <c r="W398" s="503"/>
      <c r="X398" s="503"/>
      <c r="Y398" s="503"/>
      <c r="Z398" s="503"/>
    </row>
    <row r="399" ht="12.75" customHeight="1">
      <c r="A399" s="503"/>
      <c r="B399" s="503"/>
      <c r="C399" s="503"/>
      <c r="D399" s="503"/>
      <c r="E399" s="503"/>
      <c r="F399" s="503"/>
      <c r="G399" s="503"/>
      <c r="H399" s="503"/>
      <c r="I399" s="503"/>
      <c r="J399" s="503"/>
      <c r="K399" s="503"/>
      <c r="L399" s="503"/>
      <c r="M399" s="503"/>
      <c r="N399" s="503"/>
      <c r="O399" s="503"/>
      <c r="P399" s="503"/>
      <c r="Q399" s="503"/>
      <c r="R399" s="503"/>
      <c r="S399" s="503"/>
      <c r="T399" s="503"/>
      <c r="U399" s="503"/>
      <c r="V399" s="503"/>
      <c r="W399" s="503"/>
      <c r="X399" s="503"/>
      <c r="Y399" s="503"/>
      <c r="Z399" s="503"/>
    </row>
    <row r="400" ht="12.75" customHeight="1">
      <c r="A400" s="503"/>
      <c r="B400" s="503"/>
      <c r="C400" s="503"/>
      <c r="D400" s="503"/>
      <c r="E400" s="503"/>
      <c r="F400" s="503"/>
      <c r="G400" s="503"/>
      <c r="H400" s="503"/>
      <c r="I400" s="503"/>
      <c r="J400" s="503"/>
      <c r="K400" s="503"/>
      <c r="L400" s="503"/>
      <c r="M400" s="503"/>
      <c r="N400" s="503"/>
      <c r="O400" s="503"/>
      <c r="P400" s="503"/>
      <c r="Q400" s="503"/>
      <c r="R400" s="503"/>
      <c r="S400" s="503"/>
      <c r="T400" s="503"/>
      <c r="U400" s="503"/>
      <c r="V400" s="503"/>
      <c r="W400" s="503"/>
      <c r="X400" s="503"/>
      <c r="Y400" s="503"/>
      <c r="Z400" s="503"/>
    </row>
    <row r="401" ht="12.75" customHeight="1">
      <c r="A401" s="503"/>
      <c r="B401" s="503"/>
      <c r="C401" s="503"/>
      <c r="D401" s="503"/>
      <c r="E401" s="503"/>
      <c r="F401" s="503"/>
      <c r="G401" s="503"/>
      <c r="H401" s="503"/>
      <c r="I401" s="503"/>
      <c r="J401" s="503"/>
      <c r="K401" s="503"/>
      <c r="L401" s="503"/>
      <c r="M401" s="503"/>
      <c r="N401" s="503"/>
      <c r="O401" s="503"/>
      <c r="P401" s="503"/>
      <c r="Q401" s="503"/>
      <c r="R401" s="503"/>
      <c r="S401" s="503"/>
      <c r="T401" s="503"/>
      <c r="U401" s="503"/>
      <c r="V401" s="503"/>
      <c r="W401" s="503"/>
      <c r="X401" s="503"/>
      <c r="Y401" s="503"/>
      <c r="Z401" s="503"/>
    </row>
    <row r="402" ht="12.75" customHeight="1">
      <c r="A402" s="503"/>
      <c r="B402" s="503"/>
      <c r="C402" s="503"/>
      <c r="D402" s="503"/>
      <c r="E402" s="503"/>
      <c r="F402" s="503"/>
      <c r="G402" s="503"/>
      <c r="H402" s="503"/>
      <c r="I402" s="503"/>
      <c r="J402" s="503"/>
      <c r="K402" s="503"/>
      <c r="L402" s="503"/>
      <c r="M402" s="503"/>
      <c r="N402" s="503"/>
      <c r="O402" s="503"/>
      <c r="P402" s="503"/>
      <c r="Q402" s="503"/>
      <c r="R402" s="503"/>
      <c r="S402" s="503"/>
      <c r="T402" s="503"/>
      <c r="U402" s="503"/>
      <c r="V402" s="503"/>
      <c r="W402" s="503"/>
      <c r="X402" s="503"/>
      <c r="Y402" s="503"/>
      <c r="Z402" s="503"/>
    </row>
    <row r="403" ht="12.75" customHeight="1">
      <c r="A403" s="503"/>
      <c r="B403" s="503"/>
      <c r="C403" s="503"/>
      <c r="D403" s="503"/>
      <c r="E403" s="503"/>
      <c r="F403" s="503"/>
      <c r="G403" s="503"/>
      <c r="H403" s="503"/>
      <c r="I403" s="503"/>
      <c r="J403" s="503"/>
      <c r="K403" s="503"/>
      <c r="L403" s="503"/>
      <c r="M403" s="503"/>
      <c r="N403" s="503"/>
      <c r="O403" s="503"/>
      <c r="P403" s="503"/>
      <c r="Q403" s="503"/>
      <c r="R403" s="503"/>
      <c r="S403" s="503"/>
      <c r="T403" s="503"/>
      <c r="U403" s="503"/>
      <c r="V403" s="503"/>
      <c r="W403" s="503"/>
      <c r="X403" s="503"/>
      <c r="Y403" s="503"/>
      <c r="Z403" s="503"/>
    </row>
    <row r="404" ht="12.75" customHeight="1">
      <c r="A404" s="503"/>
      <c r="B404" s="503"/>
      <c r="C404" s="503"/>
      <c r="D404" s="503"/>
      <c r="E404" s="503"/>
      <c r="F404" s="503"/>
      <c r="G404" s="503"/>
      <c r="H404" s="503"/>
      <c r="I404" s="503"/>
      <c r="J404" s="503"/>
      <c r="K404" s="503"/>
      <c r="L404" s="503"/>
      <c r="M404" s="503"/>
      <c r="N404" s="503"/>
      <c r="O404" s="503"/>
      <c r="P404" s="503"/>
      <c r="Q404" s="503"/>
      <c r="R404" s="503"/>
      <c r="S404" s="503"/>
      <c r="T404" s="503"/>
      <c r="U404" s="503"/>
      <c r="V404" s="503"/>
      <c r="W404" s="503"/>
      <c r="X404" s="503"/>
      <c r="Y404" s="503"/>
      <c r="Z404" s="503"/>
    </row>
    <row r="405" ht="12.75" customHeight="1">
      <c r="A405" s="503"/>
      <c r="B405" s="503"/>
      <c r="C405" s="503"/>
      <c r="D405" s="503"/>
      <c r="E405" s="503"/>
      <c r="F405" s="503"/>
      <c r="G405" s="503"/>
      <c r="H405" s="503"/>
      <c r="I405" s="503"/>
      <c r="J405" s="503"/>
      <c r="K405" s="503"/>
      <c r="L405" s="503"/>
      <c r="M405" s="503"/>
      <c r="N405" s="503"/>
      <c r="O405" s="503"/>
      <c r="P405" s="503"/>
      <c r="Q405" s="503"/>
      <c r="R405" s="503"/>
      <c r="S405" s="503"/>
      <c r="T405" s="503"/>
      <c r="U405" s="503"/>
      <c r="V405" s="503"/>
      <c r="W405" s="503"/>
      <c r="X405" s="503"/>
      <c r="Y405" s="503"/>
      <c r="Z405" s="503"/>
    </row>
    <row r="406" ht="12.75" customHeight="1">
      <c r="A406" s="503"/>
      <c r="B406" s="503"/>
      <c r="C406" s="503"/>
      <c r="D406" s="503"/>
      <c r="E406" s="503"/>
      <c r="F406" s="503"/>
      <c r="G406" s="503"/>
      <c r="H406" s="503"/>
      <c r="I406" s="503"/>
      <c r="J406" s="503"/>
      <c r="K406" s="503"/>
      <c r="L406" s="503"/>
      <c r="M406" s="503"/>
      <c r="N406" s="503"/>
      <c r="O406" s="503"/>
      <c r="P406" s="503"/>
      <c r="Q406" s="503"/>
      <c r="R406" s="503"/>
      <c r="S406" s="503"/>
      <c r="T406" s="503"/>
      <c r="U406" s="503"/>
      <c r="V406" s="503"/>
      <c r="W406" s="503"/>
      <c r="X406" s="503"/>
      <c r="Y406" s="503"/>
      <c r="Z406" s="503"/>
    </row>
    <row r="407" ht="12.75" customHeight="1">
      <c r="A407" s="503"/>
      <c r="B407" s="503"/>
      <c r="C407" s="503"/>
      <c r="D407" s="503"/>
      <c r="E407" s="503"/>
      <c r="F407" s="503"/>
      <c r="G407" s="503"/>
      <c r="H407" s="503"/>
      <c r="I407" s="503"/>
      <c r="J407" s="503"/>
      <c r="K407" s="503"/>
      <c r="L407" s="503"/>
      <c r="M407" s="503"/>
      <c r="N407" s="503"/>
      <c r="O407" s="503"/>
      <c r="P407" s="503"/>
      <c r="Q407" s="503"/>
      <c r="R407" s="503"/>
      <c r="S407" s="503"/>
      <c r="T407" s="503"/>
      <c r="U407" s="503"/>
      <c r="V407" s="503"/>
      <c r="W407" s="503"/>
      <c r="X407" s="503"/>
      <c r="Y407" s="503"/>
      <c r="Z407" s="503"/>
    </row>
    <row r="408" ht="12.75" customHeight="1">
      <c r="A408" s="503"/>
      <c r="B408" s="503"/>
      <c r="C408" s="503"/>
      <c r="D408" s="503"/>
      <c r="E408" s="503"/>
      <c r="F408" s="503"/>
      <c r="G408" s="503"/>
      <c r="H408" s="503"/>
      <c r="I408" s="503"/>
      <c r="J408" s="503"/>
      <c r="K408" s="503"/>
      <c r="L408" s="503"/>
      <c r="M408" s="503"/>
      <c r="N408" s="503"/>
      <c r="O408" s="503"/>
      <c r="P408" s="503"/>
      <c r="Q408" s="503"/>
      <c r="R408" s="503"/>
      <c r="S408" s="503"/>
      <c r="T408" s="503"/>
      <c r="U408" s="503"/>
      <c r="V408" s="503"/>
      <c r="W408" s="503"/>
      <c r="X408" s="503"/>
      <c r="Y408" s="503"/>
      <c r="Z408" s="503"/>
    </row>
    <row r="409" ht="12.75" customHeight="1">
      <c r="A409" s="503"/>
      <c r="B409" s="503"/>
      <c r="C409" s="503"/>
      <c r="D409" s="503"/>
      <c r="E409" s="503"/>
      <c r="F409" s="503"/>
      <c r="G409" s="503"/>
      <c r="H409" s="503"/>
      <c r="I409" s="503"/>
      <c r="J409" s="503"/>
      <c r="K409" s="503"/>
      <c r="L409" s="503"/>
      <c r="M409" s="503"/>
      <c r="N409" s="503"/>
      <c r="O409" s="503"/>
      <c r="P409" s="503"/>
      <c r="Q409" s="503"/>
      <c r="R409" s="503"/>
      <c r="S409" s="503"/>
      <c r="T409" s="503"/>
      <c r="U409" s="503"/>
      <c r="V409" s="503"/>
      <c r="W409" s="503"/>
      <c r="X409" s="503"/>
      <c r="Y409" s="503"/>
      <c r="Z409" s="503"/>
    </row>
    <row r="410" ht="12.75" customHeight="1">
      <c r="A410" s="503"/>
      <c r="B410" s="503"/>
      <c r="C410" s="503"/>
      <c r="D410" s="503"/>
      <c r="E410" s="503"/>
      <c r="F410" s="503"/>
      <c r="G410" s="503"/>
      <c r="H410" s="503"/>
      <c r="I410" s="503"/>
      <c r="J410" s="503"/>
      <c r="K410" s="503"/>
      <c r="L410" s="503"/>
      <c r="M410" s="503"/>
      <c r="N410" s="503"/>
      <c r="O410" s="503"/>
      <c r="P410" s="503"/>
      <c r="Q410" s="503"/>
      <c r="R410" s="503"/>
      <c r="S410" s="503"/>
      <c r="T410" s="503"/>
      <c r="U410" s="503"/>
      <c r="V410" s="503"/>
      <c r="W410" s="503"/>
      <c r="X410" s="503"/>
      <c r="Y410" s="503"/>
      <c r="Z410" s="503"/>
    </row>
    <row r="411" ht="12.75" customHeight="1">
      <c r="A411" s="503"/>
      <c r="B411" s="503"/>
      <c r="C411" s="503"/>
      <c r="D411" s="503"/>
      <c r="E411" s="503"/>
      <c r="F411" s="503"/>
      <c r="G411" s="503"/>
      <c r="H411" s="503"/>
      <c r="I411" s="503"/>
      <c r="J411" s="503"/>
      <c r="K411" s="503"/>
      <c r="L411" s="503"/>
      <c r="M411" s="503"/>
      <c r="N411" s="503"/>
      <c r="O411" s="503"/>
      <c r="P411" s="503"/>
      <c r="Q411" s="503"/>
      <c r="R411" s="503"/>
      <c r="S411" s="503"/>
      <c r="T411" s="503"/>
      <c r="U411" s="503"/>
      <c r="V411" s="503"/>
      <c r="W411" s="503"/>
      <c r="X411" s="503"/>
      <c r="Y411" s="503"/>
      <c r="Z411" s="503"/>
    </row>
    <row r="412" ht="12.75" customHeight="1">
      <c r="A412" s="503"/>
      <c r="B412" s="503"/>
      <c r="C412" s="503"/>
      <c r="D412" s="503"/>
      <c r="E412" s="503"/>
      <c r="F412" s="503"/>
      <c r="G412" s="503"/>
      <c r="H412" s="503"/>
      <c r="I412" s="503"/>
      <c r="J412" s="503"/>
      <c r="K412" s="503"/>
      <c r="L412" s="503"/>
      <c r="M412" s="503"/>
      <c r="N412" s="503"/>
      <c r="O412" s="503"/>
      <c r="P412" s="503"/>
      <c r="Q412" s="503"/>
      <c r="R412" s="503"/>
      <c r="S412" s="503"/>
      <c r="T412" s="503"/>
      <c r="U412" s="503"/>
      <c r="V412" s="503"/>
      <c r="W412" s="503"/>
      <c r="X412" s="503"/>
      <c r="Y412" s="503"/>
      <c r="Z412" s="503"/>
    </row>
    <row r="413" ht="12.75" customHeight="1">
      <c r="A413" s="503"/>
      <c r="B413" s="503"/>
      <c r="C413" s="503"/>
      <c r="D413" s="503"/>
      <c r="E413" s="503"/>
      <c r="F413" s="503"/>
      <c r="G413" s="503"/>
      <c r="H413" s="503"/>
      <c r="I413" s="503"/>
      <c r="J413" s="503"/>
      <c r="K413" s="503"/>
      <c r="L413" s="503"/>
      <c r="M413" s="503"/>
      <c r="N413" s="503"/>
      <c r="O413" s="503"/>
      <c r="P413" s="503"/>
      <c r="Q413" s="503"/>
      <c r="R413" s="503"/>
      <c r="S413" s="503"/>
      <c r="T413" s="503"/>
      <c r="U413" s="503"/>
      <c r="V413" s="503"/>
      <c r="W413" s="503"/>
      <c r="X413" s="503"/>
      <c r="Y413" s="503"/>
      <c r="Z413" s="503"/>
    </row>
    <row r="414" ht="12.75" customHeight="1">
      <c r="A414" s="503"/>
      <c r="B414" s="503"/>
      <c r="C414" s="503"/>
      <c r="D414" s="503"/>
      <c r="E414" s="503"/>
      <c r="F414" s="503"/>
      <c r="G414" s="503"/>
      <c r="H414" s="503"/>
      <c r="I414" s="503"/>
      <c r="J414" s="503"/>
      <c r="K414" s="503"/>
      <c r="L414" s="503"/>
      <c r="M414" s="503"/>
      <c r="N414" s="503"/>
      <c r="O414" s="503"/>
      <c r="P414" s="503"/>
      <c r="Q414" s="503"/>
      <c r="R414" s="503"/>
      <c r="S414" s="503"/>
      <c r="T414" s="503"/>
      <c r="U414" s="503"/>
      <c r="V414" s="503"/>
      <c r="W414" s="503"/>
      <c r="X414" s="503"/>
      <c r="Y414" s="503"/>
      <c r="Z414" s="503"/>
    </row>
    <row r="415" ht="12.75" customHeight="1">
      <c r="A415" s="503"/>
      <c r="B415" s="503"/>
      <c r="C415" s="503"/>
      <c r="D415" s="503"/>
      <c r="E415" s="503"/>
      <c r="F415" s="503"/>
      <c r="G415" s="503"/>
      <c r="H415" s="503"/>
      <c r="I415" s="503"/>
      <c r="J415" s="503"/>
      <c r="K415" s="503"/>
      <c r="L415" s="503"/>
      <c r="M415" s="503"/>
      <c r="N415" s="503"/>
      <c r="O415" s="503"/>
      <c r="P415" s="503"/>
      <c r="Q415" s="503"/>
      <c r="R415" s="503"/>
      <c r="S415" s="503"/>
      <c r="T415" s="503"/>
      <c r="U415" s="503"/>
      <c r="V415" s="503"/>
      <c r="W415" s="503"/>
      <c r="X415" s="503"/>
      <c r="Y415" s="503"/>
      <c r="Z415" s="503"/>
    </row>
    <row r="416" ht="12.75" customHeight="1">
      <c r="A416" s="503"/>
      <c r="B416" s="503"/>
      <c r="C416" s="503"/>
      <c r="D416" s="503"/>
      <c r="E416" s="503"/>
      <c r="F416" s="503"/>
      <c r="G416" s="503"/>
      <c r="H416" s="503"/>
      <c r="I416" s="503"/>
      <c r="J416" s="503"/>
      <c r="K416" s="503"/>
      <c r="L416" s="503"/>
      <c r="M416" s="503"/>
      <c r="N416" s="503"/>
      <c r="O416" s="503"/>
      <c r="P416" s="503"/>
      <c r="Q416" s="503"/>
      <c r="R416" s="503"/>
      <c r="S416" s="503"/>
      <c r="T416" s="503"/>
      <c r="U416" s="503"/>
      <c r="V416" s="503"/>
      <c r="W416" s="503"/>
      <c r="X416" s="503"/>
      <c r="Y416" s="503"/>
      <c r="Z416" s="503"/>
    </row>
    <row r="417" ht="12.75" customHeight="1">
      <c r="A417" s="503"/>
      <c r="B417" s="503"/>
      <c r="C417" s="503"/>
      <c r="D417" s="503"/>
      <c r="E417" s="503"/>
      <c r="F417" s="503"/>
      <c r="G417" s="503"/>
      <c r="H417" s="503"/>
      <c r="I417" s="503"/>
      <c r="J417" s="503"/>
      <c r="K417" s="503"/>
      <c r="L417" s="503"/>
      <c r="M417" s="503"/>
      <c r="N417" s="503"/>
      <c r="O417" s="503"/>
      <c r="P417" s="503"/>
      <c r="Q417" s="503"/>
      <c r="R417" s="503"/>
      <c r="S417" s="503"/>
      <c r="T417" s="503"/>
      <c r="U417" s="503"/>
      <c r="V417" s="503"/>
      <c r="W417" s="503"/>
      <c r="X417" s="503"/>
      <c r="Y417" s="503"/>
      <c r="Z417" s="503"/>
    </row>
    <row r="418" ht="12.75" customHeight="1">
      <c r="A418" s="503"/>
      <c r="B418" s="503"/>
      <c r="C418" s="503"/>
      <c r="D418" s="503"/>
      <c r="E418" s="503"/>
      <c r="F418" s="503"/>
      <c r="G418" s="503"/>
      <c r="H418" s="503"/>
      <c r="I418" s="503"/>
      <c r="J418" s="503"/>
      <c r="K418" s="503"/>
      <c r="L418" s="503"/>
      <c r="M418" s="503"/>
      <c r="N418" s="503"/>
      <c r="O418" s="503"/>
      <c r="P418" s="503"/>
      <c r="Q418" s="503"/>
      <c r="R418" s="503"/>
      <c r="S418" s="503"/>
      <c r="T418" s="503"/>
      <c r="U418" s="503"/>
      <c r="V418" s="503"/>
      <c r="W418" s="503"/>
      <c r="X418" s="503"/>
      <c r="Y418" s="503"/>
      <c r="Z418" s="503"/>
    </row>
    <row r="419" ht="12.75" customHeight="1">
      <c r="A419" s="503"/>
      <c r="B419" s="503"/>
      <c r="C419" s="503"/>
      <c r="D419" s="503"/>
      <c r="E419" s="503"/>
      <c r="F419" s="503"/>
      <c r="G419" s="503"/>
      <c r="H419" s="503"/>
      <c r="I419" s="503"/>
      <c r="J419" s="503"/>
      <c r="K419" s="503"/>
      <c r="L419" s="503"/>
      <c r="M419" s="503"/>
      <c r="N419" s="503"/>
      <c r="O419" s="503"/>
      <c r="P419" s="503"/>
      <c r="Q419" s="503"/>
      <c r="R419" s="503"/>
      <c r="S419" s="503"/>
      <c r="T419" s="503"/>
      <c r="U419" s="503"/>
      <c r="V419" s="503"/>
      <c r="W419" s="503"/>
      <c r="X419" s="503"/>
      <c r="Y419" s="503"/>
      <c r="Z419" s="503"/>
    </row>
    <row r="420" ht="12.75" customHeight="1">
      <c r="A420" s="503"/>
      <c r="B420" s="503"/>
      <c r="C420" s="503"/>
      <c r="D420" s="503"/>
      <c r="E420" s="503"/>
      <c r="F420" s="503"/>
      <c r="G420" s="503"/>
      <c r="H420" s="503"/>
      <c r="I420" s="503"/>
      <c r="J420" s="503"/>
      <c r="K420" s="503"/>
      <c r="L420" s="503"/>
      <c r="M420" s="503"/>
      <c r="N420" s="503"/>
      <c r="O420" s="503"/>
      <c r="P420" s="503"/>
      <c r="Q420" s="503"/>
      <c r="R420" s="503"/>
      <c r="S420" s="503"/>
      <c r="T420" s="503"/>
      <c r="U420" s="503"/>
      <c r="V420" s="503"/>
      <c r="W420" s="503"/>
      <c r="X420" s="503"/>
      <c r="Y420" s="503"/>
      <c r="Z420" s="503"/>
    </row>
    <row r="421" ht="12.75" customHeight="1">
      <c r="A421" s="503"/>
      <c r="B421" s="503"/>
      <c r="C421" s="503"/>
      <c r="D421" s="503"/>
      <c r="E421" s="503"/>
      <c r="F421" s="503"/>
      <c r="G421" s="503"/>
      <c r="H421" s="503"/>
      <c r="I421" s="503"/>
      <c r="J421" s="503"/>
      <c r="K421" s="503"/>
      <c r="L421" s="503"/>
      <c r="M421" s="503"/>
      <c r="N421" s="503"/>
      <c r="O421" s="503"/>
      <c r="P421" s="503"/>
      <c r="Q421" s="503"/>
      <c r="R421" s="503"/>
      <c r="S421" s="503"/>
      <c r="T421" s="503"/>
      <c r="U421" s="503"/>
      <c r="V421" s="503"/>
      <c r="W421" s="503"/>
      <c r="X421" s="503"/>
      <c r="Y421" s="503"/>
      <c r="Z421" s="503"/>
    </row>
    <row r="422" ht="12.75" customHeight="1">
      <c r="A422" s="503"/>
      <c r="B422" s="503"/>
      <c r="C422" s="503"/>
      <c r="D422" s="503"/>
      <c r="E422" s="503"/>
      <c r="F422" s="503"/>
      <c r="G422" s="503"/>
      <c r="H422" s="503"/>
      <c r="I422" s="503"/>
      <c r="J422" s="503"/>
      <c r="K422" s="503"/>
      <c r="L422" s="503"/>
      <c r="M422" s="503"/>
      <c r="N422" s="503"/>
      <c r="O422" s="503"/>
      <c r="P422" s="503"/>
      <c r="Q422" s="503"/>
      <c r="R422" s="503"/>
      <c r="S422" s="503"/>
      <c r="T422" s="503"/>
      <c r="U422" s="503"/>
      <c r="V422" s="503"/>
      <c r="W422" s="503"/>
      <c r="X422" s="503"/>
      <c r="Y422" s="503"/>
      <c r="Z422" s="503"/>
    </row>
    <row r="423" ht="12.75" customHeight="1">
      <c r="A423" s="503"/>
      <c r="B423" s="503"/>
      <c r="C423" s="503"/>
      <c r="D423" s="503"/>
      <c r="E423" s="503"/>
      <c r="F423" s="503"/>
      <c r="G423" s="503"/>
      <c r="H423" s="503"/>
      <c r="I423" s="503"/>
      <c r="J423" s="503"/>
      <c r="K423" s="503"/>
      <c r="L423" s="503"/>
      <c r="M423" s="503"/>
      <c r="N423" s="503"/>
      <c r="O423" s="503"/>
      <c r="P423" s="503"/>
      <c r="Q423" s="503"/>
      <c r="R423" s="503"/>
      <c r="S423" s="503"/>
      <c r="T423" s="503"/>
      <c r="U423" s="503"/>
      <c r="V423" s="503"/>
      <c r="W423" s="503"/>
      <c r="X423" s="503"/>
      <c r="Y423" s="503"/>
      <c r="Z423" s="503"/>
    </row>
    <row r="424" ht="12.75" customHeight="1">
      <c r="A424" s="503"/>
      <c r="B424" s="503"/>
      <c r="C424" s="503"/>
      <c r="D424" s="503"/>
      <c r="E424" s="503"/>
      <c r="F424" s="503"/>
      <c r="G424" s="503"/>
      <c r="H424" s="503"/>
      <c r="I424" s="503"/>
      <c r="J424" s="503"/>
      <c r="K424" s="503"/>
      <c r="L424" s="503"/>
      <c r="M424" s="503"/>
      <c r="N424" s="503"/>
      <c r="O424" s="503"/>
      <c r="P424" s="503"/>
      <c r="Q424" s="503"/>
      <c r="R424" s="503"/>
      <c r="S424" s="503"/>
      <c r="T424" s="503"/>
      <c r="U424" s="503"/>
      <c r="V424" s="503"/>
      <c r="W424" s="503"/>
      <c r="X424" s="503"/>
      <c r="Y424" s="503"/>
      <c r="Z424" s="503"/>
    </row>
    <row r="425" ht="12.75" customHeight="1">
      <c r="A425" s="503"/>
      <c r="B425" s="503"/>
      <c r="C425" s="503"/>
      <c r="D425" s="503"/>
      <c r="E425" s="503"/>
      <c r="F425" s="503"/>
      <c r="G425" s="503"/>
      <c r="H425" s="503"/>
      <c r="I425" s="503"/>
      <c r="J425" s="503"/>
      <c r="K425" s="503"/>
      <c r="L425" s="503"/>
      <c r="M425" s="503"/>
      <c r="N425" s="503"/>
      <c r="O425" s="503"/>
      <c r="P425" s="503"/>
      <c r="Q425" s="503"/>
      <c r="R425" s="503"/>
      <c r="S425" s="503"/>
      <c r="T425" s="503"/>
      <c r="U425" s="503"/>
      <c r="V425" s="503"/>
      <c r="W425" s="503"/>
      <c r="X425" s="503"/>
      <c r="Y425" s="503"/>
      <c r="Z425" s="503"/>
    </row>
    <row r="426" ht="12.75" customHeight="1">
      <c r="A426" s="503"/>
      <c r="B426" s="503"/>
      <c r="C426" s="503"/>
      <c r="D426" s="503"/>
      <c r="E426" s="503"/>
      <c r="F426" s="503"/>
      <c r="G426" s="503"/>
      <c r="H426" s="503"/>
      <c r="I426" s="503"/>
      <c r="J426" s="503"/>
      <c r="K426" s="503"/>
      <c r="L426" s="503"/>
      <c r="M426" s="503"/>
      <c r="N426" s="503"/>
      <c r="O426" s="503"/>
      <c r="P426" s="503"/>
      <c r="Q426" s="503"/>
      <c r="R426" s="503"/>
      <c r="S426" s="503"/>
      <c r="T426" s="503"/>
      <c r="U426" s="503"/>
      <c r="V426" s="503"/>
      <c r="W426" s="503"/>
      <c r="X426" s="503"/>
      <c r="Y426" s="503"/>
      <c r="Z426" s="503"/>
    </row>
    <row r="427" ht="12.75" customHeight="1">
      <c r="A427" s="503"/>
      <c r="B427" s="503"/>
      <c r="C427" s="503"/>
      <c r="D427" s="503"/>
      <c r="E427" s="503"/>
      <c r="F427" s="503"/>
      <c r="G427" s="503"/>
      <c r="H427" s="503"/>
      <c r="I427" s="503"/>
      <c r="J427" s="503"/>
      <c r="K427" s="503"/>
      <c r="L427" s="503"/>
      <c r="M427" s="503"/>
      <c r="N427" s="503"/>
      <c r="O427" s="503"/>
      <c r="P427" s="503"/>
      <c r="Q427" s="503"/>
      <c r="R427" s="503"/>
      <c r="S427" s="503"/>
      <c r="T427" s="503"/>
      <c r="U427" s="503"/>
      <c r="V427" s="503"/>
      <c r="W427" s="503"/>
      <c r="X427" s="503"/>
      <c r="Y427" s="503"/>
      <c r="Z427" s="503"/>
    </row>
    <row r="428" ht="12.75" customHeight="1">
      <c r="A428" s="503"/>
      <c r="B428" s="503"/>
      <c r="C428" s="503"/>
      <c r="D428" s="503"/>
      <c r="E428" s="503"/>
      <c r="F428" s="503"/>
      <c r="G428" s="503"/>
      <c r="H428" s="503"/>
      <c r="I428" s="503"/>
      <c r="J428" s="503"/>
      <c r="K428" s="503"/>
      <c r="L428" s="503"/>
      <c r="M428" s="503"/>
      <c r="N428" s="503"/>
      <c r="O428" s="503"/>
      <c r="P428" s="503"/>
      <c r="Q428" s="503"/>
      <c r="R428" s="503"/>
      <c r="S428" s="503"/>
      <c r="T428" s="503"/>
      <c r="U428" s="503"/>
      <c r="V428" s="503"/>
      <c r="W428" s="503"/>
      <c r="X428" s="503"/>
      <c r="Y428" s="503"/>
      <c r="Z428" s="503"/>
    </row>
    <row r="429" ht="12.75" customHeight="1">
      <c r="A429" s="503"/>
      <c r="B429" s="503"/>
      <c r="C429" s="503"/>
      <c r="D429" s="503"/>
      <c r="E429" s="503"/>
      <c r="F429" s="503"/>
      <c r="G429" s="503"/>
      <c r="H429" s="503"/>
      <c r="I429" s="503"/>
      <c r="J429" s="503"/>
      <c r="K429" s="503"/>
      <c r="L429" s="503"/>
      <c r="M429" s="503"/>
      <c r="N429" s="503"/>
      <c r="O429" s="503"/>
      <c r="P429" s="503"/>
      <c r="Q429" s="503"/>
      <c r="R429" s="503"/>
      <c r="S429" s="503"/>
      <c r="T429" s="503"/>
      <c r="U429" s="503"/>
      <c r="V429" s="503"/>
      <c r="W429" s="503"/>
      <c r="X429" s="503"/>
      <c r="Y429" s="503"/>
      <c r="Z429" s="503"/>
    </row>
    <row r="430" ht="12.75" customHeight="1">
      <c r="A430" s="503"/>
      <c r="B430" s="503"/>
      <c r="C430" s="503"/>
      <c r="D430" s="503"/>
      <c r="E430" s="503"/>
      <c r="F430" s="503"/>
      <c r="G430" s="503"/>
      <c r="H430" s="503"/>
      <c r="I430" s="503"/>
      <c r="J430" s="503"/>
      <c r="K430" s="503"/>
      <c r="L430" s="503"/>
      <c r="M430" s="503"/>
      <c r="N430" s="503"/>
      <c r="O430" s="503"/>
      <c r="P430" s="503"/>
      <c r="Q430" s="503"/>
      <c r="R430" s="503"/>
      <c r="S430" s="503"/>
      <c r="T430" s="503"/>
      <c r="U430" s="503"/>
      <c r="V430" s="503"/>
      <c r="W430" s="503"/>
      <c r="X430" s="503"/>
      <c r="Y430" s="503"/>
      <c r="Z430" s="503"/>
    </row>
    <row r="431" ht="12.75" customHeight="1">
      <c r="A431" s="503"/>
      <c r="B431" s="503"/>
      <c r="C431" s="503"/>
      <c r="D431" s="503"/>
      <c r="E431" s="503"/>
      <c r="F431" s="503"/>
      <c r="G431" s="503"/>
      <c r="H431" s="503"/>
      <c r="I431" s="503"/>
      <c r="J431" s="503"/>
      <c r="K431" s="503"/>
      <c r="L431" s="503"/>
      <c r="M431" s="503"/>
      <c r="N431" s="503"/>
      <c r="O431" s="503"/>
      <c r="P431" s="503"/>
      <c r="Q431" s="503"/>
      <c r="R431" s="503"/>
      <c r="S431" s="503"/>
      <c r="T431" s="503"/>
      <c r="U431" s="503"/>
      <c r="V431" s="503"/>
      <c r="W431" s="503"/>
      <c r="X431" s="503"/>
      <c r="Y431" s="503"/>
      <c r="Z431" s="503"/>
    </row>
    <row r="432" ht="12.75" customHeight="1">
      <c r="A432" s="503"/>
      <c r="B432" s="503"/>
      <c r="C432" s="503"/>
      <c r="D432" s="503"/>
      <c r="E432" s="503"/>
      <c r="F432" s="503"/>
      <c r="G432" s="503"/>
      <c r="H432" s="503"/>
      <c r="I432" s="503"/>
      <c r="J432" s="503"/>
      <c r="K432" s="503"/>
      <c r="L432" s="503"/>
      <c r="M432" s="503"/>
      <c r="N432" s="503"/>
      <c r="O432" s="503"/>
      <c r="P432" s="503"/>
      <c r="Q432" s="503"/>
      <c r="R432" s="503"/>
      <c r="S432" s="503"/>
      <c r="T432" s="503"/>
      <c r="U432" s="503"/>
      <c r="V432" s="503"/>
      <c r="W432" s="503"/>
      <c r="X432" s="503"/>
      <c r="Y432" s="503"/>
      <c r="Z432" s="503"/>
    </row>
    <row r="433" ht="12.75" customHeight="1">
      <c r="A433" s="503"/>
      <c r="B433" s="503"/>
      <c r="C433" s="503"/>
      <c r="D433" s="503"/>
      <c r="E433" s="503"/>
      <c r="F433" s="503"/>
      <c r="G433" s="503"/>
      <c r="H433" s="503"/>
      <c r="I433" s="503"/>
      <c r="J433" s="503"/>
      <c r="K433" s="503"/>
      <c r="L433" s="503"/>
      <c r="M433" s="503"/>
      <c r="N433" s="503"/>
      <c r="O433" s="503"/>
      <c r="P433" s="503"/>
      <c r="Q433" s="503"/>
      <c r="R433" s="503"/>
      <c r="S433" s="503"/>
      <c r="T433" s="503"/>
      <c r="U433" s="503"/>
      <c r="V433" s="503"/>
      <c r="W433" s="503"/>
      <c r="X433" s="503"/>
      <c r="Y433" s="503"/>
      <c r="Z433" s="503"/>
    </row>
    <row r="434" ht="12.75" customHeight="1">
      <c r="A434" s="503"/>
      <c r="B434" s="503"/>
      <c r="C434" s="503"/>
      <c r="D434" s="503"/>
      <c r="E434" s="503"/>
      <c r="F434" s="503"/>
      <c r="G434" s="503"/>
      <c r="H434" s="503"/>
      <c r="I434" s="503"/>
      <c r="J434" s="503"/>
      <c r="K434" s="503"/>
      <c r="L434" s="503"/>
      <c r="M434" s="503"/>
      <c r="N434" s="503"/>
      <c r="O434" s="503"/>
      <c r="P434" s="503"/>
      <c r="Q434" s="503"/>
      <c r="R434" s="503"/>
      <c r="S434" s="503"/>
      <c r="T434" s="503"/>
      <c r="U434" s="503"/>
      <c r="V434" s="503"/>
      <c r="W434" s="503"/>
      <c r="X434" s="503"/>
      <c r="Y434" s="503"/>
      <c r="Z434" s="503"/>
    </row>
    <row r="435" ht="12.75" customHeight="1">
      <c r="A435" s="503"/>
      <c r="B435" s="503"/>
      <c r="C435" s="503"/>
      <c r="D435" s="503"/>
      <c r="E435" s="503"/>
      <c r="F435" s="503"/>
      <c r="G435" s="503"/>
      <c r="H435" s="503"/>
      <c r="I435" s="503"/>
      <c r="J435" s="503"/>
      <c r="K435" s="503"/>
      <c r="L435" s="503"/>
      <c r="M435" s="503"/>
      <c r="N435" s="503"/>
      <c r="O435" s="503"/>
      <c r="P435" s="503"/>
      <c r="Q435" s="503"/>
      <c r="R435" s="503"/>
      <c r="S435" s="503"/>
      <c r="T435" s="503"/>
      <c r="U435" s="503"/>
      <c r="V435" s="503"/>
      <c r="W435" s="503"/>
      <c r="X435" s="503"/>
      <c r="Y435" s="503"/>
      <c r="Z435" s="503"/>
    </row>
    <row r="436" ht="12.75" customHeight="1">
      <c r="A436" s="503"/>
      <c r="B436" s="503"/>
      <c r="C436" s="503"/>
      <c r="D436" s="503"/>
      <c r="E436" s="503"/>
      <c r="F436" s="503"/>
      <c r="G436" s="503"/>
      <c r="H436" s="503"/>
      <c r="I436" s="503"/>
      <c r="J436" s="503"/>
      <c r="K436" s="503"/>
      <c r="L436" s="503"/>
      <c r="M436" s="503"/>
      <c r="N436" s="503"/>
      <c r="O436" s="503"/>
      <c r="P436" s="503"/>
      <c r="Q436" s="503"/>
      <c r="R436" s="503"/>
      <c r="S436" s="503"/>
      <c r="T436" s="503"/>
      <c r="U436" s="503"/>
      <c r="V436" s="503"/>
      <c r="W436" s="503"/>
      <c r="X436" s="503"/>
      <c r="Y436" s="503"/>
      <c r="Z436" s="503"/>
    </row>
    <row r="437" ht="12.75" customHeight="1">
      <c r="A437" s="503"/>
      <c r="B437" s="503"/>
      <c r="C437" s="503"/>
      <c r="D437" s="503"/>
      <c r="E437" s="503"/>
      <c r="F437" s="503"/>
      <c r="G437" s="503"/>
      <c r="H437" s="503"/>
      <c r="I437" s="503"/>
      <c r="J437" s="503"/>
      <c r="K437" s="503"/>
      <c r="L437" s="503"/>
      <c r="M437" s="503"/>
      <c r="N437" s="503"/>
      <c r="O437" s="503"/>
      <c r="P437" s="503"/>
      <c r="Q437" s="503"/>
      <c r="R437" s="503"/>
      <c r="S437" s="503"/>
      <c r="T437" s="503"/>
      <c r="U437" s="503"/>
      <c r="V437" s="503"/>
      <c r="W437" s="503"/>
      <c r="X437" s="503"/>
      <c r="Y437" s="503"/>
      <c r="Z437" s="503"/>
    </row>
    <row r="438" ht="12.75" customHeight="1">
      <c r="A438" s="503"/>
      <c r="B438" s="503"/>
      <c r="C438" s="503"/>
      <c r="D438" s="503"/>
      <c r="E438" s="503"/>
      <c r="F438" s="503"/>
      <c r="G438" s="503"/>
      <c r="H438" s="503"/>
      <c r="I438" s="503"/>
      <c r="J438" s="503"/>
      <c r="K438" s="503"/>
      <c r="L438" s="503"/>
      <c r="M438" s="503"/>
      <c r="N438" s="503"/>
      <c r="O438" s="503"/>
      <c r="P438" s="503"/>
      <c r="Q438" s="503"/>
      <c r="R438" s="503"/>
      <c r="S438" s="503"/>
      <c r="T438" s="503"/>
      <c r="U438" s="503"/>
      <c r="V438" s="503"/>
      <c r="W438" s="503"/>
      <c r="X438" s="503"/>
      <c r="Y438" s="503"/>
      <c r="Z438" s="503"/>
    </row>
    <row r="439" ht="12.75" customHeight="1">
      <c r="A439" s="503"/>
      <c r="B439" s="503"/>
      <c r="C439" s="503"/>
      <c r="D439" s="503"/>
      <c r="E439" s="503"/>
      <c r="F439" s="503"/>
      <c r="G439" s="503"/>
      <c r="H439" s="503"/>
      <c r="I439" s="503"/>
      <c r="J439" s="503"/>
      <c r="K439" s="503"/>
      <c r="L439" s="503"/>
      <c r="M439" s="503"/>
      <c r="N439" s="503"/>
      <c r="O439" s="503"/>
      <c r="P439" s="503"/>
      <c r="Q439" s="503"/>
      <c r="R439" s="503"/>
      <c r="S439" s="503"/>
      <c r="T439" s="503"/>
      <c r="U439" s="503"/>
      <c r="V439" s="503"/>
      <c r="W439" s="503"/>
      <c r="X439" s="503"/>
      <c r="Y439" s="503"/>
      <c r="Z439" s="503"/>
    </row>
    <row r="440" ht="12.75" customHeight="1">
      <c r="A440" s="503"/>
      <c r="B440" s="503"/>
      <c r="C440" s="503"/>
      <c r="D440" s="503"/>
      <c r="E440" s="503"/>
      <c r="F440" s="503"/>
      <c r="G440" s="503"/>
      <c r="H440" s="503"/>
      <c r="I440" s="503"/>
      <c r="J440" s="503"/>
      <c r="K440" s="503"/>
      <c r="L440" s="503"/>
      <c r="M440" s="503"/>
      <c r="N440" s="503"/>
      <c r="O440" s="503"/>
      <c r="P440" s="503"/>
      <c r="Q440" s="503"/>
      <c r="R440" s="503"/>
      <c r="S440" s="503"/>
      <c r="T440" s="503"/>
      <c r="U440" s="503"/>
      <c r="V440" s="503"/>
      <c r="W440" s="503"/>
      <c r="X440" s="503"/>
      <c r="Y440" s="503"/>
      <c r="Z440" s="503"/>
    </row>
    <row r="441" ht="12.75" customHeight="1">
      <c r="A441" s="503"/>
      <c r="B441" s="503"/>
      <c r="C441" s="503"/>
      <c r="D441" s="503"/>
      <c r="E441" s="503"/>
      <c r="F441" s="503"/>
      <c r="G441" s="503"/>
      <c r="H441" s="503"/>
      <c r="I441" s="503"/>
      <c r="J441" s="503"/>
      <c r="K441" s="503"/>
      <c r="L441" s="503"/>
      <c r="M441" s="503"/>
      <c r="N441" s="503"/>
      <c r="O441" s="503"/>
      <c r="P441" s="503"/>
      <c r="Q441" s="503"/>
      <c r="R441" s="503"/>
      <c r="S441" s="503"/>
      <c r="T441" s="503"/>
      <c r="U441" s="503"/>
      <c r="V441" s="503"/>
      <c r="W441" s="503"/>
      <c r="X441" s="503"/>
      <c r="Y441" s="503"/>
      <c r="Z441" s="503"/>
    </row>
    <row r="442" ht="12.75" customHeight="1">
      <c r="A442" s="503"/>
      <c r="B442" s="503"/>
      <c r="C442" s="503"/>
      <c r="D442" s="503"/>
      <c r="E442" s="503"/>
      <c r="F442" s="503"/>
      <c r="G442" s="503"/>
      <c r="H442" s="503"/>
      <c r="I442" s="503"/>
      <c r="J442" s="503"/>
      <c r="K442" s="503"/>
      <c r="L442" s="503"/>
      <c r="M442" s="503"/>
      <c r="N442" s="503"/>
      <c r="O442" s="503"/>
      <c r="P442" s="503"/>
      <c r="Q442" s="503"/>
      <c r="R442" s="503"/>
      <c r="S442" s="503"/>
      <c r="T442" s="503"/>
      <c r="U442" s="503"/>
      <c r="V442" s="503"/>
      <c r="W442" s="503"/>
      <c r="X442" s="503"/>
      <c r="Y442" s="503"/>
      <c r="Z442" s="503"/>
    </row>
    <row r="443" ht="12.75" customHeight="1">
      <c r="A443" s="503"/>
      <c r="B443" s="503"/>
      <c r="C443" s="503"/>
      <c r="D443" s="503"/>
      <c r="E443" s="503"/>
      <c r="F443" s="503"/>
      <c r="G443" s="503"/>
      <c r="H443" s="503"/>
      <c r="I443" s="503"/>
      <c r="J443" s="503"/>
      <c r="K443" s="503"/>
      <c r="L443" s="503"/>
      <c r="M443" s="503"/>
      <c r="N443" s="503"/>
      <c r="O443" s="503"/>
      <c r="P443" s="503"/>
      <c r="Q443" s="503"/>
      <c r="R443" s="503"/>
      <c r="S443" s="503"/>
      <c r="T443" s="503"/>
      <c r="U443" s="503"/>
      <c r="V443" s="503"/>
      <c r="W443" s="503"/>
      <c r="X443" s="503"/>
      <c r="Y443" s="503"/>
      <c r="Z443" s="503"/>
    </row>
    <row r="444" ht="12.75" customHeight="1">
      <c r="A444" s="503"/>
      <c r="B444" s="503"/>
      <c r="C444" s="503"/>
      <c r="D444" s="503"/>
      <c r="E444" s="503"/>
      <c r="F444" s="503"/>
      <c r="G444" s="503"/>
      <c r="H444" s="503"/>
      <c r="I444" s="503"/>
      <c r="J444" s="503"/>
      <c r="K444" s="503"/>
      <c r="L444" s="503"/>
      <c r="M444" s="503"/>
      <c r="N444" s="503"/>
      <c r="O444" s="503"/>
      <c r="P444" s="503"/>
      <c r="Q444" s="503"/>
      <c r="R444" s="503"/>
      <c r="S444" s="503"/>
      <c r="T444" s="503"/>
      <c r="U444" s="503"/>
      <c r="V444" s="503"/>
      <c r="W444" s="503"/>
      <c r="X444" s="503"/>
      <c r="Y444" s="503"/>
      <c r="Z444" s="503"/>
    </row>
    <row r="445" ht="12.75" customHeight="1">
      <c r="A445" s="503"/>
      <c r="B445" s="503"/>
      <c r="C445" s="503"/>
      <c r="D445" s="503"/>
      <c r="E445" s="503"/>
      <c r="F445" s="503"/>
      <c r="G445" s="503"/>
      <c r="H445" s="503"/>
      <c r="I445" s="503"/>
      <c r="J445" s="503"/>
      <c r="K445" s="503"/>
      <c r="L445" s="503"/>
      <c r="M445" s="503"/>
      <c r="N445" s="503"/>
      <c r="O445" s="503"/>
      <c r="P445" s="503"/>
      <c r="Q445" s="503"/>
      <c r="R445" s="503"/>
      <c r="S445" s="503"/>
      <c r="T445" s="503"/>
      <c r="U445" s="503"/>
      <c r="V445" s="503"/>
      <c r="W445" s="503"/>
      <c r="X445" s="503"/>
      <c r="Y445" s="503"/>
      <c r="Z445" s="503"/>
    </row>
    <row r="446" ht="12.75" customHeight="1">
      <c r="A446" s="503"/>
      <c r="B446" s="503"/>
      <c r="C446" s="503"/>
      <c r="D446" s="503"/>
      <c r="E446" s="503"/>
      <c r="F446" s="503"/>
      <c r="G446" s="503"/>
      <c r="H446" s="503"/>
      <c r="I446" s="503"/>
      <c r="J446" s="503"/>
      <c r="K446" s="503"/>
      <c r="L446" s="503"/>
      <c r="M446" s="503"/>
      <c r="N446" s="503"/>
      <c r="O446" s="503"/>
      <c r="P446" s="503"/>
      <c r="Q446" s="503"/>
      <c r="R446" s="503"/>
      <c r="S446" s="503"/>
      <c r="T446" s="503"/>
      <c r="U446" s="503"/>
      <c r="V446" s="503"/>
      <c r="W446" s="503"/>
      <c r="X446" s="503"/>
      <c r="Y446" s="503"/>
      <c r="Z446" s="503"/>
    </row>
    <row r="447" ht="12.75" customHeight="1">
      <c r="A447" s="503"/>
      <c r="B447" s="503"/>
      <c r="C447" s="503"/>
      <c r="D447" s="503"/>
      <c r="E447" s="503"/>
      <c r="F447" s="503"/>
      <c r="G447" s="503"/>
      <c r="H447" s="503"/>
      <c r="I447" s="503"/>
      <c r="J447" s="503"/>
      <c r="K447" s="503"/>
      <c r="L447" s="503"/>
      <c r="M447" s="503"/>
      <c r="N447" s="503"/>
      <c r="O447" s="503"/>
      <c r="P447" s="503"/>
      <c r="Q447" s="503"/>
      <c r="R447" s="503"/>
      <c r="S447" s="503"/>
      <c r="T447" s="503"/>
      <c r="U447" s="503"/>
      <c r="V447" s="503"/>
      <c r="W447" s="503"/>
      <c r="X447" s="503"/>
      <c r="Y447" s="503"/>
      <c r="Z447" s="503"/>
    </row>
    <row r="448" ht="12.75" customHeight="1">
      <c r="A448" s="503"/>
      <c r="B448" s="503"/>
      <c r="C448" s="503"/>
      <c r="D448" s="503"/>
      <c r="E448" s="503"/>
      <c r="F448" s="503"/>
      <c r="G448" s="503"/>
      <c r="H448" s="503"/>
      <c r="I448" s="503"/>
      <c r="J448" s="503"/>
      <c r="K448" s="503"/>
      <c r="L448" s="503"/>
      <c r="M448" s="503"/>
      <c r="N448" s="503"/>
      <c r="O448" s="503"/>
      <c r="P448" s="503"/>
      <c r="Q448" s="503"/>
      <c r="R448" s="503"/>
      <c r="S448" s="503"/>
      <c r="T448" s="503"/>
      <c r="U448" s="503"/>
      <c r="V448" s="503"/>
      <c r="W448" s="503"/>
      <c r="X448" s="503"/>
      <c r="Y448" s="503"/>
      <c r="Z448" s="503"/>
    </row>
    <row r="449" ht="12.75" customHeight="1">
      <c r="A449" s="503"/>
      <c r="B449" s="503"/>
      <c r="C449" s="503"/>
      <c r="D449" s="503"/>
      <c r="E449" s="503"/>
      <c r="F449" s="503"/>
      <c r="G449" s="503"/>
      <c r="H449" s="503"/>
      <c r="I449" s="503"/>
      <c r="J449" s="503"/>
      <c r="K449" s="503"/>
      <c r="L449" s="503"/>
      <c r="M449" s="503"/>
      <c r="N449" s="503"/>
      <c r="O449" s="503"/>
      <c r="P449" s="503"/>
      <c r="Q449" s="503"/>
      <c r="R449" s="503"/>
      <c r="S449" s="503"/>
      <c r="T449" s="503"/>
      <c r="U449" s="503"/>
      <c r="V449" s="503"/>
      <c r="W449" s="503"/>
      <c r="X449" s="503"/>
      <c r="Y449" s="503"/>
      <c r="Z449" s="503"/>
    </row>
    <row r="450" ht="12.75" customHeight="1">
      <c r="A450" s="503"/>
      <c r="B450" s="503"/>
      <c r="C450" s="503"/>
      <c r="D450" s="503"/>
      <c r="E450" s="503"/>
      <c r="F450" s="503"/>
      <c r="G450" s="503"/>
      <c r="H450" s="503"/>
      <c r="I450" s="503"/>
      <c r="J450" s="503"/>
      <c r="K450" s="503"/>
      <c r="L450" s="503"/>
      <c r="M450" s="503"/>
      <c r="N450" s="503"/>
      <c r="O450" s="503"/>
      <c r="P450" s="503"/>
      <c r="Q450" s="503"/>
      <c r="R450" s="503"/>
      <c r="S450" s="503"/>
      <c r="T450" s="503"/>
      <c r="U450" s="503"/>
      <c r="V450" s="503"/>
      <c r="W450" s="503"/>
      <c r="X450" s="503"/>
      <c r="Y450" s="503"/>
      <c r="Z450" s="503"/>
    </row>
    <row r="451" ht="12.75" customHeight="1">
      <c r="A451" s="503"/>
      <c r="B451" s="503"/>
      <c r="C451" s="503"/>
      <c r="D451" s="503"/>
      <c r="E451" s="503"/>
      <c r="F451" s="503"/>
      <c r="G451" s="503"/>
      <c r="H451" s="503"/>
      <c r="I451" s="503"/>
      <c r="J451" s="503"/>
      <c r="K451" s="503"/>
      <c r="L451" s="503"/>
      <c r="M451" s="503"/>
      <c r="N451" s="503"/>
      <c r="O451" s="503"/>
      <c r="P451" s="503"/>
      <c r="Q451" s="503"/>
      <c r="R451" s="503"/>
      <c r="S451" s="503"/>
      <c r="T451" s="503"/>
      <c r="U451" s="503"/>
      <c r="V451" s="503"/>
      <c r="W451" s="503"/>
      <c r="X451" s="503"/>
      <c r="Y451" s="503"/>
      <c r="Z451" s="503"/>
    </row>
    <row r="452" ht="12.75" customHeight="1">
      <c r="A452" s="503"/>
      <c r="B452" s="503"/>
      <c r="C452" s="503"/>
      <c r="D452" s="503"/>
      <c r="E452" s="503"/>
      <c r="F452" s="503"/>
      <c r="G452" s="503"/>
      <c r="H452" s="503"/>
      <c r="I452" s="503"/>
      <c r="J452" s="503"/>
      <c r="K452" s="503"/>
      <c r="L452" s="503"/>
      <c r="M452" s="503"/>
      <c r="N452" s="503"/>
      <c r="O452" s="503"/>
      <c r="P452" s="503"/>
      <c r="Q452" s="503"/>
      <c r="R452" s="503"/>
      <c r="S452" s="503"/>
      <c r="T452" s="503"/>
      <c r="U452" s="503"/>
      <c r="V452" s="503"/>
      <c r="W452" s="503"/>
      <c r="X452" s="503"/>
      <c r="Y452" s="503"/>
      <c r="Z452" s="503"/>
    </row>
    <row r="453" ht="12.75" customHeight="1">
      <c r="A453" s="503"/>
      <c r="B453" s="503"/>
      <c r="C453" s="503"/>
      <c r="D453" s="503"/>
      <c r="E453" s="503"/>
      <c r="F453" s="503"/>
      <c r="G453" s="503"/>
      <c r="H453" s="503"/>
      <c r="I453" s="503"/>
      <c r="J453" s="503"/>
      <c r="K453" s="503"/>
      <c r="L453" s="503"/>
      <c r="M453" s="503"/>
      <c r="N453" s="503"/>
      <c r="O453" s="503"/>
      <c r="P453" s="503"/>
      <c r="Q453" s="503"/>
      <c r="R453" s="503"/>
      <c r="S453" s="503"/>
      <c r="T453" s="503"/>
      <c r="U453" s="503"/>
      <c r="V453" s="503"/>
      <c r="W453" s="503"/>
      <c r="X453" s="503"/>
      <c r="Y453" s="503"/>
      <c r="Z453" s="503"/>
    </row>
    <row r="454" ht="12.75" customHeight="1">
      <c r="A454" s="503"/>
      <c r="B454" s="503"/>
      <c r="C454" s="503"/>
      <c r="D454" s="503"/>
      <c r="E454" s="503"/>
      <c r="F454" s="503"/>
      <c r="G454" s="503"/>
      <c r="H454" s="503"/>
      <c r="I454" s="503"/>
      <c r="J454" s="503"/>
      <c r="K454" s="503"/>
      <c r="L454" s="503"/>
      <c r="M454" s="503"/>
      <c r="N454" s="503"/>
      <c r="O454" s="503"/>
      <c r="P454" s="503"/>
      <c r="Q454" s="503"/>
      <c r="R454" s="503"/>
      <c r="S454" s="503"/>
      <c r="T454" s="503"/>
      <c r="U454" s="503"/>
      <c r="V454" s="503"/>
      <c r="W454" s="503"/>
      <c r="X454" s="503"/>
      <c r="Y454" s="503"/>
      <c r="Z454" s="503"/>
    </row>
    <row r="455" ht="12.75" customHeight="1">
      <c r="A455" s="503"/>
      <c r="B455" s="503"/>
      <c r="C455" s="503"/>
      <c r="D455" s="503"/>
      <c r="E455" s="503"/>
      <c r="F455" s="503"/>
      <c r="G455" s="503"/>
      <c r="H455" s="503"/>
      <c r="I455" s="503"/>
      <c r="J455" s="503"/>
      <c r="K455" s="503"/>
      <c r="L455" s="503"/>
      <c r="M455" s="503"/>
      <c r="N455" s="503"/>
      <c r="O455" s="503"/>
      <c r="P455" s="503"/>
      <c r="Q455" s="503"/>
      <c r="R455" s="503"/>
      <c r="S455" s="503"/>
      <c r="T455" s="503"/>
      <c r="U455" s="503"/>
      <c r="V455" s="503"/>
      <c r="W455" s="503"/>
      <c r="X455" s="503"/>
      <c r="Y455" s="503"/>
      <c r="Z455" s="503"/>
    </row>
    <row r="456" ht="12.75" customHeight="1">
      <c r="A456" s="503"/>
      <c r="B456" s="503"/>
      <c r="C456" s="503"/>
      <c r="D456" s="503"/>
      <c r="E456" s="503"/>
      <c r="F456" s="503"/>
      <c r="G456" s="503"/>
      <c r="H456" s="503"/>
      <c r="I456" s="503"/>
      <c r="J456" s="503"/>
      <c r="K456" s="503"/>
      <c r="L456" s="503"/>
      <c r="M456" s="503"/>
      <c r="N456" s="503"/>
      <c r="O456" s="503"/>
      <c r="P456" s="503"/>
      <c r="Q456" s="503"/>
      <c r="R456" s="503"/>
      <c r="S456" s="503"/>
      <c r="T456" s="503"/>
      <c r="U456" s="503"/>
      <c r="V456" s="503"/>
      <c r="W456" s="503"/>
      <c r="X456" s="503"/>
      <c r="Y456" s="503"/>
      <c r="Z456" s="503"/>
    </row>
    <row r="457" ht="12.75" customHeight="1">
      <c r="A457" s="503"/>
      <c r="B457" s="503"/>
      <c r="C457" s="503"/>
      <c r="D457" s="503"/>
      <c r="E457" s="503"/>
      <c r="F457" s="503"/>
      <c r="G457" s="503"/>
      <c r="H457" s="503"/>
      <c r="I457" s="503"/>
      <c r="J457" s="503"/>
      <c r="K457" s="503"/>
      <c r="L457" s="503"/>
      <c r="M457" s="503"/>
      <c r="N457" s="503"/>
      <c r="O457" s="503"/>
      <c r="P457" s="503"/>
      <c r="Q457" s="503"/>
      <c r="R457" s="503"/>
      <c r="S457" s="503"/>
      <c r="T457" s="503"/>
      <c r="U457" s="503"/>
      <c r="V457" s="503"/>
      <c r="W457" s="503"/>
      <c r="X457" s="503"/>
      <c r="Y457" s="503"/>
      <c r="Z457" s="503"/>
    </row>
    <row r="458" ht="12.75" customHeight="1">
      <c r="A458" s="503"/>
      <c r="B458" s="503"/>
      <c r="C458" s="503"/>
      <c r="D458" s="503"/>
      <c r="E458" s="503"/>
      <c r="F458" s="503"/>
      <c r="G458" s="503"/>
      <c r="H458" s="503"/>
      <c r="I458" s="503"/>
      <c r="J458" s="503"/>
      <c r="K458" s="503"/>
      <c r="L458" s="503"/>
      <c r="M458" s="503"/>
      <c r="N458" s="503"/>
      <c r="O458" s="503"/>
      <c r="P458" s="503"/>
      <c r="Q458" s="503"/>
      <c r="R458" s="503"/>
      <c r="S458" s="503"/>
      <c r="T458" s="503"/>
      <c r="U458" s="503"/>
      <c r="V458" s="503"/>
      <c r="W458" s="503"/>
      <c r="X458" s="503"/>
      <c r="Y458" s="503"/>
      <c r="Z458" s="503"/>
    </row>
    <row r="459" ht="12.75" customHeight="1">
      <c r="A459" s="503"/>
      <c r="B459" s="503"/>
      <c r="C459" s="503"/>
      <c r="D459" s="503"/>
      <c r="E459" s="503"/>
      <c r="F459" s="503"/>
      <c r="G459" s="503"/>
      <c r="H459" s="503"/>
      <c r="I459" s="503"/>
      <c r="J459" s="503"/>
      <c r="K459" s="503"/>
      <c r="L459" s="503"/>
      <c r="M459" s="503"/>
      <c r="N459" s="503"/>
      <c r="O459" s="503"/>
      <c r="P459" s="503"/>
      <c r="Q459" s="503"/>
      <c r="R459" s="503"/>
      <c r="S459" s="503"/>
      <c r="T459" s="503"/>
      <c r="U459" s="503"/>
      <c r="V459" s="503"/>
      <c r="W459" s="503"/>
      <c r="X459" s="503"/>
      <c r="Y459" s="503"/>
      <c r="Z459" s="503"/>
    </row>
    <row r="460" ht="12.75" customHeight="1">
      <c r="A460" s="503"/>
      <c r="B460" s="503"/>
      <c r="C460" s="503"/>
      <c r="D460" s="503"/>
      <c r="E460" s="503"/>
      <c r="F460" s="503"/>
      <c r="G460" s="503"/>
      <c r="H460" s="503"/>
      <c r="I460" s="503"/>
      <c r="J460" s="503"/>
      <c r="K460" s="503"/>
      <c r="L460" s="503"/>
      <c r="M460" s="503"/>
      <c r="N460" s="503"/>
      <c r="O460" s="503"/>
      <c r="P460" s="503"/>
      <c r="Q460" s="503"/>
      <c r="R460" s="503"/>
      <c r="S460" s="503"/>
      <c r="T460" s="503"/>
      <c r="U460" s="503"/>
      <c r="V460" s="503"/>
      <c r="W460" s="503"/>
      <c r="X460" s="503"/>
      <c r="Y460" s="503"/>
      <c r="Z460" s="503"/>
    </row>
    <row r="461" ht="12.75" customHeight="1">
      <c r="A461" s="503"/>
      <c r="B461" s="503"/>
      <c r="C461" s="503"/>
      <c r="D461" s="503"/>
      <c r="E461" s="503"/>
      <c r="F461" s="503"/>
      <c r="G461" s="503"/>
      <c r="H461" s="503"/>
      <c r="I461" s="503"/>
      <c r="J461" s="503"/>
      <c r="K461" s="503"/>
      <c r="L461" s="503"/>
      <c r="M461" s="503"/>
      <c r="N461" s="503"/>
      <c r="O461" s="503"/>
      <c r="P461" s="503"/>
      <c r="Q461" s="503"/>
      <c r="R461" s="503"/>
      <c r="S461" s="503"/>
      <c r="T461" s="503"/>
      <c r="U461" s="503"/>
      <c r="V461" s="503"/>
      <c r="W461" s="503"/>
      <c r="X461" s="503"/>
      <c r="Y461" s="503"/>
      <c r="Z461" s="503"/>
    </row>
    <row r="462" ht="12.75" customHeight="1">
      <c r="A462" s="503"/>
      <c r="B462" s="503"/>
      <c r="C462" s="503"/>
      <c r="D462" s="503"/>
      <c r="E462" s="503"/>
      <c r="F462" s="503"/>
      <c r="G462" s="503"/>
      <c r="H462" s="503"/>
      <c r="I462" s="503"/>
      <c r="J462" s="503"/>
      <c r="K462" s="503"/>
      <c r="L462" s="503"/>
      <c r="M462" s="503"/>
      <c r="N462" s="503"/>
      <c r="O462" s="503"/>
      <c r="P462" s="503"/>
      <c r="Q462" s="503"/>
      <c r="R462" s="503"/>
      <c r="S462" s="503"/>
      <c r="T462" s="503"/>
      <c r="U462" s="503"/>
      <c r="V462" s="503"/>
      <c r="W462" s="503"/>
      <c r="X462" s="503"/>
      <c r="Y462" s="503"/>
      <c r="Z462" s="503"/>
    </row>
    <row r="463" ht="12.75" customHeight="1">
      <c r="A463" s="503"/>
      <c r="B463" s="503"/>
      <c r="C463" s="503"/>
      <c r="D463" s="503"/>
      <c r="E463" s="503"/>
      <c r="F463" s="503"/>
      <c r="G463" s="503"/>
      <c r="H463" s="503"/>
      <c r="I463" s="503"/>
      <c r="J463" s="503"/>
      <c r="K463" s="503"/>
      <c r="L463" s="503"/>
      <c r="M463" s="503"/>
      <c r="N463" s="503"/>
      <c r="O463" s="503"/>
      <c r="P463" s="503"/>
      <c r="Q463" s="503"/>
      <c r="R463" s="503"/>
      <c r="S463" s="503"/>
      <c r="T463" s="503"/>
      <c r="U463" s="503"/>
      <c r="V463" s="503"/>
      <c r="W463" s="503"/>
      <c r="X463" s="503"/>
      <c r="Y463" s="503"/>
      <c r="Z463" s="503"/>
    </row>
    <row r="464" ht="12.75" customHeight="1">
      <c r="A464" s="503"/>
      <c r="B464" s="503"/>
      <c r="C464" s="503"/>
      <c r="D464" s="503"/>
      <c r="E464" s="503"/>
      <c r="F464" s="503"/>
      <c r="G464" s="503"/>
      <c r="H464" s="503"/>
      <c r="I464" s="503"/>
      <c r="J464" s="503"/>
      <c r="K464" s="503"/>
      <c r="L464" s="503"/>
      <c r="M464" s="503"/>
      <c r="N464" s="503"/>
      <c r="O464" s="503"/>
      <c r="P464" s="503"/>
      <c r="Q464" s="503"/>
      <c r="R464" s="503"/>
      <c r="S464" s="503"/>
      <c r="T464" s="503"/>
      <c r="U464" s="503"/>
      <c r="V464" s="503"/>
      <c r="W464" s="503"/>
      <c r="X464" s="503"/>
      <c r="Y464" s="503"/>
      <c r="Z464" s="503"/>
    </row>
    <row r="465" ht="12.75" customHeight="1">
      <c r="A465" s="503"/>
      <c r="B465" s="503"/>
      <c r="C465" s="503"/>
      <c r="D465" s="503"/>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row>
    <row r="466" ht="12.75" customHeight="1">
      <c r="A466" s="503"/>
      <c r="B466" s="503"/>
      <c r="C466" s="503"/>
      <c r="D466" s="503"/>
      <c r="E466" s="503"/>
      <c r="F466" s="503"/>
      <c r="G466" s="503"/>
      <c r="H466" s="503"/>
      <c r="I466" s="503"/>
      <c r="J466" s="503"/>
      <c r="K466" s="503"/>
      <c r="L466" s="503"/>
      <c r="M466" s="503"/>
      <c r="N466" s="503"/>
      <c r="O466" s="503"/>
      <c r="P466" s="503"/>
      <c r="Q466" s="503"/>
      <c r="R466" s="503"/>
      <c r="S466" s="503"/>
      <c r="T466" s="503"/>
      <c r="U466" s="503"/>
      <c r="V466" s="503"/>
      <c r="W466" s="503"/>
      <c r="X466" s="503"/>
      <c r="Y466" s="503"/>
      <c r="Z466" s="503"/>
    </row>
    <row r="467" ht="12.75" customHeight="1">
      <c r="A467" s="503"/>
      <c r="B467" s="503"/>
      <c r="C467" s="503"/>
      <c r="D467" s="503"/>
      <c r="E467" s="503"/>
      <c r="F467" s="503"/>
      <c r="G467" s="503"/>
      <c r="H467" s="503"/>
      <c r="I467" s="503"/>
      <c r="J467" s="503"/>
      <c r="K467" s="503"/>
      <c r="L467" s="503"/>
      <c r="M467" s="503"/>
      <c r="N467" s="503"/>
      <c r="O467" s="503"/>
      <c r="P467" s="503"/>
      <c r="Q467" s="503"/>
      <c r="R467" s="503"/>
      <c r="S467" s="503"/>
      <c r="T467" s="503"/>
      <c r="U467" s="503"/>
      <c r="V467" s="503"/>
      <c r="W467" s="503"/>
      <c r="X467" s="503"/>
      <c r="Y467" s="503"/>
      <c r="Z467" s="503"/>
    </row>
    <row r="468" ht="12.75" customHeight="1">
      <c r="A468" s="503"/>
      <c r="B468" s="503"/>
      <c r="C468" s="503"/>
      <c r="D468" s="503"/>
      <c r="E468" s="503"/>
      <c r="F468" s="503"/>
      <c r="G468" s="503"/>
      <c r="H468" s="503"/>
      <c r="I468" s="503"/>
      <c r="J468" s="503"/>
      <c r="K468" s="503"/>
      <c r="L468" s="503"/>
      <c r="M468" s="503"/>
      <c r="N468" s="503"/>
      <c r="O468" s="503"/>
      <c r="P468" s="503"/>
      <c r="Q468" s="503"/>
      <c r="R468" s="503"/>
      <c r="S468" s="503"/>
      <c r="T468" s="503"/>
      <c r="U468" s="503"/>
      <c r="V468" s="503"/>
      <c r="W468" s="503"/>
      <c r="X468" s="503"/>
      <c r="Y468" s="503"/>
      <c r="Z468" s="503"/>
    </row>
    <row r="469" ht="12.75" customHeight="1">
      <c r="A469" s="503"/>
      <c r="B469" s="503"/>
      <c r="C469" s="503"/>
      <c r="D469" s="503"/>
      <c r="E469" s="503"/>
      <c r="F469" s="503"/>
      <c r="G469" s="503"/>
      <c r="H469" s="503"/>
      <c r="I469" s="503"/>
      <c r="J469" s="503"/>
      <c r="K469" s="503"/>
      <c r="L469" s="503"/>
      <c r="M469" s="503"/>
      <c r="N469" s="503"/>
      <c r="O469" s="503"/>
      <c r="P469" s="503"/>
      <c r="Q469" s="503"/>
      <c r="R469" s="503"/>
      <c r="S469" s="503"/>
      <c r="T469" s="503"/>
      <c r="U469" s="503"/>
      <c r="V469" s="503"/>
      <c r="W469" s="503"/>
      <c r="X469" s="503"/>
      <c r="Y469" s="503"/>
      <c r="Z469" s="503"/>
    </row>
    <row r="470" ht="12.75" customHeight="1">
      <c r="A470" s="503"/>
      <c r="B470" s="503"/>
      <c r="C470" s="503"/>
      <c r="D470" s="503"/>
      <c r="E470" s="503"/>
      <c r="F470" s="503"/>
      <c r="G470" s="503"/>
      <c r="H470" s="503"/>
      <c r="I470" s="503"/>
      <c r="J470" s="503"/>
      <c r="K470" s="503"/>
      <c r="L470" s="503"/>
      <c r="M470" s="503"/>
      <c r="N470" s="503"/>
      <c r="O470" s="503"/>
      <c r="P470" s="503"/>
      <c r="Q470" s="503"/>
      <c r="R470" s="503"/>
      <c r="S470" s="503"/>
      <c r="T470" s="503"/>
      <c r="U470" s="503"/>
      <c r="V470" s="503"/>
      <c r="W470" s="503"/>
      <c r="X470" s="503"/>
      <c r="Y470" s="503"/>
      <c r="Z470" s="503"/>
    </row>
    <row r="471" ht="12.75" customHeight="1">
      <c r="A471" s="503"/>
      <c r="B471" s="503"/>
      <c r="C471" s="503"/>
      <c r="D471" s="503"/>
      <c r="E471" s="503"/>
      <c r="F471" s="503"/>
      <c r="G471" s="503"/>
      <c r="H471" s="503"/>
      <c r="I471" s="503"/>
      <c r="J471" s="503"/>
      <c r="K471" s="503"/>
      <c r="L471" s="503"/>
      <c r="M471" s="503"/>
      <c r="N471" s="503"/>
      <c r="O471" s="503"/>
      <c r="P471" s="503"/>
      <c r="Q471" s="503"/>
      <c r="R471" s="503"/>
      <c r="S471" s="503"/>
      <c r="T471" s="503"/>
      <c r="U471" s="503"/>
      <c r="V471" s="503"/>
      <c r="W471" s="503"/>
      <c r="X471" s="503"/>
      <c r="Y471" s="503"/>
      <c r="Z471" s="503"/>
    </row>
    <row r="472" ht="12.75" customHeight="1">
      <c r="A472" s="503"/>
      <c r="B472" s="503"/>
      <c r="C472" s="503"/>
      <c r="D472" s="503"/>
      <c r="E472" s="503"/>
      <c r="F472" s="503"/>
      <c r="G472" s="503"/>
      <c r="H472" s="503"/>
      <c r="I472" s="503"/>
      <c r="J472" s="503"/>
      <c r="K472" s="503"/>
      <c r="L472" s="503"/>
      <c r="M472" s="503"/>
      <c r="N472" s="503"/>
      <c r="O472" s="503"/>
      <c r="P472" s="503"/>
      <c r="Q472" s="503"/>
      <c r="R472" s="503"/>
      <c r="S472" s="503"/>
      <c r="T472" s="503"/>
      <c r="U472" s="503"/>
      <c r="V472" s="503"/>
      <c r="W472" s="503"/>
      <c r="X472" s="503"/>
      <c r="Y472" s="503"/>
      <c r="Z472" s="503"/>
    </row>
    <row r="473" ht="12.75" customHeight="1">
      <c r="A473" s="503"/>
      <c r="B473" s="503"/>
      <c r="C473" s="503"/>
      <c r="D473" s="503"/>
      <c r="E473" s="503"/>
      <c r="F473" s="503"/>
      <c r="G473" s="503"/>
      <c r="H473" s="503"/>
      <c r="I473" s="503"/>
      <c r="J473" s="503"/>
      <c r="K473" s="503"/>
      <c r="L473" s="503"/>
      <c r="M473" s="503"/>
      <c r="N473" s="503"/>
      <c r="O473" s="503"/>
      <c r="P473" s="503"/>
      <c r="Q473" s="503"/>
      <c r="R473" s="503"/>
      <c r="S473" s="503"/>
      <c r="T473" s="503"/>
      <c r="U473" s="503"/>
      <c r="V473" s="503"/>
      <c r="W473" s="503"/>
      <c r="X473" s="503"/>
      <c r="Y473" s="503"/>
      <c r="Z473" s="503"/>
    </row>
    <row r="474" ht="12.75" customHeight="1">
      <c r="A474" s="503"/>
      <c r="B474" s="503"/>
      <c r="C474" s="503"/>
      <c r="D474" s="503"/>
      <c r="E474" s="503"/>
      <c r="F474" s="503"/>
      <c r="G474" s="503"/>
      <c r="H474" s="503"/>
      <c r="I474" s="503"/>
      <c r="J474" s="503"/>
      <c r="K474" s="503"/>
      <c r="L474" s="503"/>
      <c r="M474" s="503"/>
      <c r="N474" s="503"/>
      <c r="O474" s="503"/>
      <c r="P474" s="503"/>
      <c r="Q474" s="503"/>
      <c r="R474" s="503"/>
      <c r="S474" s="503"/>
      <c r="T474" s="503"/>
      <c r="U474" s="503"/>
      <c r="V474" s="503"/>
      <c r="W474" s="503"/>
      <c r="X474" s="503"/>
      <c r="Y474" s="503"/>
      <c r="Z474" s="503"/>
    </row>
    <row r="475" ht="12.75" customHeight="1">
      <c r="A475" s="503"/>
      <c r="B475" s="503"/>
      <c r="C475" s="503"/>
      <c r="D475" s="503"/>
      <c r="E475" s="503"/>
      <c r="F475" s="503"/>
      <c r="G475" s="503"/>
      <c r="H475" s="503"/>
      <c r="I475" s="503"/>
      <c r="J475" s="503"/>
      <c r="K475" s="503"/>
      <c r="L475" s="503"/>
      <c r="M475" s="503"/>
      <c r="N475" s="503"/>
      <c r="O475" s="503"/>
      <c r="P475" s="503"/>
      <c r="Q475" s="503"/>
      <c r="R475" s="503"/>
      <c r="S475" s="503"/>
      <c r="T475" s="503"/>
      <c r="U475" s="503"/>
      <c r="V475" s="503"/>
      <c r="W475" s="503"/>
      <c r="X475" s="503"/>
      <c r="Y475" s="503"/>
      <c r="Z475" s="503"/>
    </row>
    <row r="476" ht="12.75" customHeight="1">
      <c r="A476" s="503"/>
      <c r="B476" s="503"/>
      <c r="C476" s="503"/>
      <c r="D476" s="503"/>
      <c r="E476" s="503"/>
      <c r="F476" s="503"/>
      <c r="G476" s="503"/>
      <c r="H476" s="503"/>
      <c r="I476" s="503"/>
      <c r="J476" s="503"/>
      <c r="K476" s="503"/>
      <c r="L476" s="503"/>
      <c r="M476" s="503"/>
      <c r="N476" s="503"/>
      <c r="O476" s="503"/>
      <c r="P476" s="503"/>
      <c r="Q476" s="503"/>
      <c r="R476" s="503"/>
      <c r="S476" s="503"/>
      <c r="T476" s="503"/>
      <c r="U476" s="503"/>
      <c r="V476" s="503"/>
      <c r="W476" s="503"/>
      <c r="X476" s="503"/>
      <c r="Y476" s="503"/>
      <c r="Z476" s="503"/>
    </row>
    <row r="477" ht="12.75" customHeight="1">
      <c r="A477" s="503"/>
      <c r="B477" s="503"/>
      <c r="C477" s="503"/>
      <c r="D477" s="503"/>
      <c r="E477" s="503"/>
      <c r="F477" s="503"/>
      <c r="G477" s="503"/>
      <c r="H477" s="503"/>
      <c r="I477" s="503"/>
      <c r="J477" s="503"/>
      <c r="K477" s="503"/>
      <c r="L477" s="503"/>
      <c r="M477" s="503"/>
      <c r="N477" s="503"/>
      <c r="O477" s="503"/>
      <c r="P477" s="503"/>
      <c r="Q477" s="503"/>
      <c r="R477" s="503"/>
      <c r="S477" s="503"/>
      <c r="T477" s="503"/>
      <c r="U477" s="503"/>
      <c r="V477" s="503"/>
      <c r="W477" s="503"/>
      <c r="X477" s="503"/>
      <c r="Y477" s="503"/>
      <c r="Z477" s="503"/>
    </row>
    <row r="478" ht="12.75" customHeight="1">
      <c r="A478" s="503"/>
      <c r="B478" s="503"/>
      <c r="C478" s="503"/>
      <c r="D478" s="503"/>
      <c r="E478" s="503"/>
      <c r="F478" s="503"/>
      <c r="G478" s="503"/>
      <c r="H478" s="503"/>
      <c r="I478" s="503"/>
      <c r="J478" s="503"/>
      <c r="K478" s="503"/>
      <c r="L478" s="503"/>
      <c r="M478" s="503"/>
      <c r="N478" s="503"/>
      <c r="O478" s="503"/>
      <c r="P478" s="503"/>
      <c r="Q478" s="503"/>
      <c r="R478" s="503"/>
      <c r="S478" s="503"/>
      <c r="T478" s="503"/>
      <c r="U478" s="503"/>
      <c r="V478" s="503"/>
      <c r="W478" s="503"/>
      <c r="X478" s="503"/>
      <c r="Y478" s="503"/>
      <c r="Z478" s="503"/>
    </row>
    <row r="479" ht="12.75" customHeight="1">
      <c r="A479" s="503"/>
      <c r="B479" s="503"/>
      <c r="C479" s="503"/>
      <c r="D479" s="503"/>
      <c r="E479" s="503"/>
      <c r="F479" s="503"/>
      <c r="G479" s="503"/>
      <c r="H479" s="503"/>
      <c r="I479" s="503"/>
      <c r="J479" s="503"/>
      <c r="K479" s="503"/>
      <c r="L479" s="503"/>
      <c r="M479" s="503"/>
      <c r="N479" s="503"/>
      <c r="O479" s="503"/>
      <c r="P479" s="503"/>
      <c r="Q479" s="503"/>
      <c r="R479" s="503"/>
      <c r="S479" s="503"/>
      <c r="T479" s="503"/>
      <c r="U479" s="503"/>
      <c r="V479" s="503"/>
      <c r="W479" s="503"/>
      <c r="X479" s="503"/>
      <c r="Y479" s="503"/>
      <c r="Z479" s="503"/>
    </row>
    <row r="480" ht="12.75" customHeight="1">
      <c r="A480" s="503"/>
      <c r="B480" s="503"/>
      <c r="C480" s="503"/>
      <c r="D480" s="503"/>
      <c r="E480" s="503"/>
      <c r="F480" s="503"/>
      <c r="G480" s="503"/>
      <c r="H480" s="503"/>
      <c r="I480" s="503"/>
      <c r="J480" s="503"/>
      <c r="K480" s="503"/>
      <c r="L480" s="503"/>
      <c r="M480" s="503"/>
      <c r="N480" s="503"/>
      <c r="O480" s="503"/>
      <c r="P480" s="503"/>
      <c r="Q480" s="503"/>
      <c r="R480" s="503"/>
      <c r="S480" s="503"/>
      <c r="T480" s="503"/>
      <c r="U480" s="503"/>
      <c r="V480" s="503"/>
      <c r="W480" s="503"/>
      <c r="X480" s="503"/>
      <c r="Y480" s="503"/>
      <c r="Z480" s="503"/>
    </row>
    <row r="481" ht="12.75" customHeight="1">
      <c r="A481" s="503"/>
      <c r="B481" s="503"/>
      <c r="C481" s="503"/>
      <c r="D481" s="503"/>
      <c r="E481" s="503"/>
      <c r="F481" s="503"/>
      <c r="G481" s="503"/>
      <c r="H481" s="503"/>
      <c r="I481" s="503"/>
      <c r="J481" s="503"/>
      <c r="K481" s="503"/>
      <c r="L481" s="503"/>
      <c r="M481" s="503"/>
      <c r="N481" s="503"/>
      <c r="O481" s="503"/>
      <c r="P481" s="503"/>
      <c r="Q481" s="503"/>
      <c r="R481" s="503"/>
      <c r="S481" s="503"/>
      <c r="T481" s="503"/>
      <c r="U481" s="503"/>
      <c r="V481" s="503"/>
      <c r="W481" s="503"/>
      <c r="X481" s="503"/>
      <c r="Y481" s="503"/>
      <c r="Z481" s="503"/>
    </row>
    <row r="482" ht="12.75" customHeight="1">
      <c r="A482" s="503"/>
      <c r="B482" s="503"/>
      <c r="C482" s="503"/>
      <c r="D482" s="503"/>
      <c r="E482" s="503"/>
      <c r="F482" s="503"/>
      <c r="G482" s="503"/>
      <c r="H482" s="503"/>
      <c r="I482" s="503"/>
      <c r="J482" s="503"/>
      <c r="K482" s="503"/>
      <c r="L482" s="503"/>
      <c r="M482" s="503"/>
      <c r="N482" s="503"/>
      <c r="O482" s="503"/>
      <c r="P482" s="503"/>
      <c r="Q482" s="503"/>
      <c r="R482" s="503"/>
      <c r="S482" s="503"/>
      <c r="T482" s="503"/>
      <c r="U482" s="503"/>
      <c r="V482" s="503"/>
      <c r="W482" s="503"/>
      <c r="X482" s="503"/>
      <c r="Y482" s="503"/>
      <c r="Z482" s="503"/>
    </row>
    <row r="483" ht="12.75" customHeight="1">
      <c r="A483" s="503"/>
      <c r="B483" s="503"/>
      <c r="C483" s="503"/>
      <c r="D483" s="503"/>
      <c r="E483" s="503"/>
      <c r="F483" s="503"/>
      <c r="G483" s="503"/>
      <c r="H483" s="503"/>
      <c r="I483" s="503"/>
      <c r="J483" s="503"/>
      <c r="K483" s="503"/>
      <c r="L483" s="503"/>
      <c r="M483" s="503"/>
      <c r="N483" s="503"/>
      <c r="O483" s="503"/>
      <c r="P483" s="503"/>
      <c r="Q483" s="503"/>
      <c r="R483" s="503"/>
      <c r="S483" s="503"/>
      <c r="T483" s="503"/>
      <c r="U483" s="503"/>
      <c r="V483" s="503"/>
      <c r="W483" s="503"/>
      <c r="X483" s="503"/>
      <c r="Y483" s="503"/>
      <c r="Z483" s="503"/>
    </row>
    <row r="484" ht="12.75" customHeight="1">
      <c r="A484" s="503"/>
      <c r="B484" s="503"/>
      <c r="C484" s="503"/>
      <c r="D484" s="503"/>
      <c r="E484" s="503"/>
      <c r="F484" s="503"/>
      <c r="G484" s="503"/>
      <c r="H484" s="503"/>
      <c r="I484" s="503"/>
      <c r="J484" s="503"/>
      <c r="K484" s="503"/>
      <c r="L484" s="503"/>
      <c r="M484" s="503"/>
      <c r="N484" s="503"/>
      <c r="O484" s="503"/>
      <c r="P484" s="503"/>
      <c r="Q484" s="503"/>
      <c r="R484" s="503"/>
      <c r="S484" s="503"/>
      <c r="T484" s="503"/>
      <c r="U484" s="503"/>
      <c r="V484" s="503"/>
      <c r="W484" s="503"/>
      <c r="X484" s="503"/>
      <c r="Y484" s="503"/>
      <c r="Z484" s="503"/>
    </row>
    <row r="485" ht="12.75" customHeight="1">
      <c r="A485" s="503"/>
      <c r="B485" s="503"/>
      <c r="C485" s="503"/>
      <c r="D485" s="503"/>
      <c r="E485" s="503"/>
      <c r="F485" s="503"/>
      <c r="G485" s="503"/>
      <c r="H485" s="503"/>
      <c r="I485" s="503"/>
      <c r="J485" s="503"/>
      <c r="K485" s="503"/>
      <c r="L485" s="503"/>
      <c r="M485" s="503"/>
      <c r="N485" s="503"/>
      <c r="O485" s="503"/>
      <c r="P485" s="503"/>
      <c r="Q485" s="503"/>
      <c r="R485" s="503"/>
      <c r="S485" s="503"/>
      <c r="T485" s="503"/>
      <c r="U485" s="503"/>
      <c r="V485" s="503"/>
      <c r="W485" s="503"/>
      <c r="X485" s="503"/>
      <c r="Y485" s="503"/>
      <c r="Z485" s="503"/>
    </row>
    <row r="486" ht="12.75" customHeight="1">
      <c r="A486" s="503"/>
      <c r="B486" s="503"/>
      <c r="C486" s="503"/>
      <c r="D486" s="503"/>
      <c r="E486" s="503"/>
      <c r="F486" s="503"/>
      <c r="G486" s="503"/>
      <c r="H486" s="503"/>
      <c r="I486" s="503"/>
      <c r="J486" s="503"/>
      <c r="K486" s="503"/>
      <c r="L486" s="503"/>
      <c r="M486" s="503"/>
      <c r="N486" s="503"/>
      <c r="O486" s="503"/>
      <c r="P486" s="503"/>
      <c r="Q486" s="503"/>
      <c r="R486" s="503"/>
      <c r="S486" s="503"/>
      <c r="T486" s="503"/>
      <c r="U486" s="503"/>
      <c r="V486" s="503"/>
      <c r="W486" s="503"/>
      <c r="X486" s="503"/>
      <c r="Y486" s="503"/>
      <c r="Z486" s="503"/>
    </row>
    <row r="487" ht="12.75" customHeight="1">
      <c r="A487" s="503"/>
      <c r="B487" s="503"/>
      <c r="C487" s="503"/>
      <c r="D487" s="503"/>
      <c r="E487" s="503"/>
      <c r="F487" s="503"/>
      <c r="G487" s="503"/>
      <c r="H487" s="503"/>
      <c r="I487" s="503"/>
      <c r="J487" s="503"/>
      <c r="K487" s="503"/>
      <c r="L487" s="503"/>
      <c r="M487" s="503"/>
      <c r="N487" s="503"/>
      <c r="O487" s="503"/>
      <c r="P487" s="503"/>
      <c r="Q487" s="503"/>
      <c r="R487" s="503"/>
      <c r="S487" s="503"/>
      <c r="T487" s="503"/>
      <c r="U487" s="503"/>
      <c r="V487" s="503"/>
      <c r="W487" s="503"/>
      <c r="X487" s="503"/>
      <c r="Y487" s="503"/>
      <c r="Z487" s="503"/>
    </row>
    <row r="488" ht="12.75" customHeight="1">
      <c r="A488" s="503"/>
      <c r="B488" s="503"/>
      <c r="C488" s="503"/>
      <c r="D488" s="503"/>
      <c r="E488" s="503"/>
      <c r="F488" s="503"/>
      <c r="G488" s="503"/>
      <c r="H488" s="503"/>
      <c r="I488" s="503"/>
      <c r="J488" s="503"/>
      <c r="K488" s="503"/>
      <c r="L488" s="503"/>
      <c r="M488" s="503"/>
      <c r="N488" s="503"/>
      <c r="O488" s="503"/>
      <c r="P488" s="503"/>
      <c r="Q488" s="503"/>
      <c r="R488" s="503"/>
      <c r="S488" s="503"/>
      <c r="T488" s="503"/>
      <c r="U488" s="503"/>
      <c r="V488" s="503"/>
      <c r="W488" s="503"/>
      <c r="X488" s="503"/>
      <c r="Y488" s="503"/>
      <c r="Z488" s="503"/>
    </row>
    <row r="489" ht="12.75" customHeight="1">
      <c r="A489" s="503"/>
      <c r="B489" s="503"/>
      <c r="C489" s="503"/>
      <c r="D489" s="503"/>
      <c r="E489" s="503"/>
      <c r="F489" s="503"/>
      <c r="G489" s="503"/>
      <c r="H489" s="503"/>
      <c r="I489" s="503"/>
      <c r="J489" s="503"/>
      <c r="K489" s="503"/>
      <c r="L489" s="503"/>
      <c r="M489" s="503"/>
      <c r="N489" s="503"/>
      <c r="O489" s="503"/>
      <c r="P489" s="503"/>
      <c r="Q489" s="503"/>
      <c r="R489" s="503"/>
      <c r="S489" s="503"/>
      <c r="T489" s="503"/>
      <c r="U489" s="503"/>
      <c r="V489" s="503"/>
      <c r="W489" s="503"/>
      <c r="X489" s="503"/>
      <c r="Y489" s="503"/>
      <c r="Z489" s="503"/>
    </row>
    <row r="490" ht="12.75" customHeight="1">
      <c r="A490" s="503"/>
      <c r="B490" s="503"/>
      <c r="C490" s="503"/>
      <c r="D490" s="503"/>
      <c r="E490" s="503"/>
      <c r="F490" s="503"/>
      <c r="G490" s="503"/>
      <c r="H490" s="503"/>
      <c r="I490" s="503"/>
      <c r="J490" s="503"/>
      <c r="K490" s="503"/>
      <c r="L490" s="503"/>
      <c r="M490" s="503"/>
      <c r="N490" s="503"/>
      <c r="O490" s="503"/>
      <c r="P490" s="503"/>
      <c r="Q490" s="503"/>
      <c r="R490" s="503"/>
      <c r="S490" s="503"/>
      <c r="T490" s="503"/>
      <c r="U490" s="503"/>
      <c r="V490" s="503"/>
      <c r="W490" s="503"/>
      <c r="X490" s="503"/>
      <c r="Y490" s="503"/>
      <c r="Z490" s="503"/>
    </row>
    <row r="491" ht="12.75" customHeight="1">
      <c r="A491" s="503"/>
      <c r="B491" s="503"/>
      <c r="C491" s="503"/>
      <c r="D491" s="503"/>
      <c r="E491" s="503"/>
      <c r="F491" s="503"/>
      <c r="G491" s="503"/>
      <c r="H491" s="503"/>
      <c r="I491" s="503"/>
      <c r="J491" s="503"/>
      <c r="K491" s="503"/>
      <c r="L491" s="503"/>
      <c r="M491" s="503"/>
      <c r="N491" s="503"/>
      <c r="O491" s="503"/>
      <c r="P491" s="503"/>
      <c r="Q491" s="503"/>
      <c r="R491" s="503"/>
      <c r="S491" s="503"/>
      <c r="T491" s="503"/>
      <c r="U491" s="503"/>
      <c r="V491" s="503"/>
      <c r="W491" s="503"/>
      <c r="X491" s="503"/>
      <c r="Y491" s="503"/>
      <c r="Z491" s="503"/>
    </row>
    <row r="492" ht="12.75" customHeight="1">
      <c r="A492" s="503"/>
      <c r="B492" s="503"/>
      <c r="C492" s="503"/>
      <c r="D492" s="503"/>
      <c r="E492" s="503"/>
      <c r="F492" s="503"/>
      <c r="G492" s="503"/>
      <c r="H492" s="503"/>
      <c r="I492" s="503"/>
      <c r="J492" s="503"/>
      <c r="K492" s="503"/>
      <c r="L492" s="503"/>
      <c r="M492" s="503"/>
      <c r="N492" s="503"/>
      <c r="O492" s="503"/>
      <c r="P492" s="503"/>
      <c r="Q492" s="503"/>
      <c r="R492" s="503"/>
      <c r="S492" s="503"/>
      <c r="T492" s="503"/>
      <c r="U492" s="503"/>
      <c r="V492" s="503"/>
      <c r="W492" s="503"/>
      <c r="X492" s="503"/>
      <c r="Y492" s="503"/>
      <c r="Z492" s="503"/>
    </row>
    <row r="493" ht="12.75" customHeight="1">
      <c r="A493" s="503"/>
      <c r="B493" s="503"/>
      <c r="C493" s="503"/>
      <c r="D493" s="503"/>
      <c r="E493" s="503"/>
      <c r="F493" s="503"/>
      <c r="G493" s="503"/>
      <c r="H493" s="503"/>
      <c r="I493" s="503"/>
      <c r="J493" s="503"/>
      <c r="K493" s="503"/>
      <c r="L493" s="503"/>
      <c r="M493" s="503"/>
      <c r="N493" s="503"/>
      <c r="O493" s="503"/>
      <c r="P493" s="503"/>
      <c r="Q493" s="503"/>
      <c r="R493" s="503"/>
      <c r="S493" s="503"/>
      <c r="T493" s="503"/>
      <c r="U493" s="503"/>
      <c r="V493" s="503"/>
      <c r="W493" s="503"/>
      <c r="X493" s="503"/>
      <c r="Y493" s="503"/>
      <c r="Z493" s="503"/>
    </row>
    <row r="494" ht="12.75" customHeight="1">
      <c r="A494" s="503"/>
      <c r="B494" s="503"/>
      <c r="C494" s="503"/>
      <c r="D494" s="503"/>
      <c r="E494" s="503"/>
      <c r="F494" s="503"/>
      <c r="G494" s="503"/>
      <c r="H494" s="503"/>
      <c r="I494" s="503"/>
      <c r="J494" s="503"/>
      <c r="K494" s="503"/>
      <c r="L494" s="503"/>
      <c r="M494" s="503"/>
      <c r="N494" s="503"/>
      <c r="O494" s="503"/>
      <c r="P494" s="503"/>
      <c r="Q494" s="503"/>
      <c r="R494" s="503"/>
      <c r="S494" s="503"/>
      <c r="T494" s="503"/>
      <c r="U494" s="503"/>
      <c r="V494" s="503"/>
      <c r="W494" s="503"/>
      <c r="X494" s="503"/>
      <c r="Y494" s="503"/>
      <c r="Z494" s="503"/>
    </row>
    <row r="495" ht="12.75" customHeight="1">
      <c r="A495" s="503"/>
      <c r="B495" s="503"/>
      <c r="C495" s="503"/>
      <c r="D495" s="503"/>
      <c r="E495" s="503"/>
      <c r="F495" s="503"/>
      <c r="G495" s="503"/>
      <c r="H495" s="503"/>
      <c r="I495" s="503"/>
      <c r="J495" s="503"/>
      <c r="K495" s="503"/>
      <c r="L495" s="503"/>
      <c r="M495" s="503"/>
      <c r="N495" s="503"/>
      <c r="O495" s="503"/>
      <c r="P495" s="503"/>
      <c r="Q495" s="503"/>
      <c r="R495" s="503"/>
      <c r="S495" s="503"/>
      <c r="T495" s="503"/>
      <c r="U495" s="503"/>
      <c r="V495" s="503"/>
      <c r="W495" s="503"/>
      <c r="X495" s="503"/>
      <c r="Y495" s="503"/>
      <c r="Z495" s="503"/>
    </row>
    <row r="496" ht="12.75" customHeight="1">
      <c r="A496" s="503"/>
      <c r="B496" s="503"/>
      <c r="C496" s="503"/>
      <c r="D496" s="503"/>
      <c r="E496" s="503"/>
      <c r="F496" s="503"/>
      <c r="G496" s="503"/>
      <c r="H496" s="503"/>
      <c r="I496" s="503"/>
      <c r="J496" s="503"/>
      <c r="K496" s="503"/>
      <c r="L496" s="503"/>
      <c r="M496" s="503"/>
      <c r="N496" s="503"/>
      <c r="O496" s="503"/>
      <c r="P496" s="503"/>
      <c r="Q496" s="503"/>
      <c r="R496" s="503"/>
      <c r="S496" s="503"/>
      <c r="T496" s="503"/>
      <c r="U496" s="503"/>
      <c r="V496" s="503"/>
      <c r="W496" s="503"/>
      <c r="X496" s="503"/>
      <c r="Y496" s="503"/>
      <c r="Z496" s="503"/>
    </row>
    <row r="497" ht="12.75" customHeight="1">
      <c r="A497" s="503"/>
      <c r="B497" s="503"/>
      <c r="C497" s="503"/>
      <c r="D497" s="503"/>
      <c r="E497" s="503"/>
      <c r="F497" s="503"/>
      <c r="G497" s="503"/>
      <c r="H497" s="503"/>
      <c r="I497" s="503"/>
      <c r="J497" s="503"/>
      <c r="K497" s="503"/>
      <c r="L497" s="503"/>
      <c r="M497" s="503"/>
      <c r="N497" s="503"/>
      <c r="O497" s="503"/>
      <c r="P497" s="503"/>
      <c r="Q497" s="503"/>
      <c r="R497" s="503"/>
      <c r="S497" s="503"/>
      <c r="T497" s="503"/>
      <c r="U497" s="503"/>
      <c r="V497" s="503"/>
      <c r="W497" s="503"/>
      <c r="X497" s="503"/>
      <c r="Y497" s="503"/>
      <c r="Z497" s="503"/>
    </row>
    <row r="498" ht="12.75" customHeight="1">
      <c r="A498" s="503"/>
      <c r="B498" s="503"/>
      <c r="C498" s="503"/>
      <c r="D498" s="503"/>
      <c r="E498" s="503"/>
      <c r="F498" s="503"/>
      <c r="G498" s="503"/>
      <c r="H498" s="503"/>
      <c r="I498" s="503"/>
      <c r="J498" s="503"/>
      <c r="K498" s="503"/>
      <c r="L498" s="503"/>
      <c r="M498" s="503"/>
      <c r="N498" s="503"/>
      <c r="O498" s="503"/>
      <c r="P498" s="503"/>
      <c r="Q498" s="503"/>
      <c r="R498" s="503"/>
      <c r="S498" s="503"/>
      <c r="T498" s="503"/>
      <c r="U498" s="503"/>
      <c r="V498" s="503"/>
      <c r="W498" s="503"/>
      <c r="X498" s="503"/>
      <c r="Y498" s="503"/>
      <c r="Z498" s="503"/>
    </row>
    <row r="499" ht="12.75" customHeight="1">
      <c r="A499" s="503"/>
      <c r="B499" s="503"/>
      <c r="C499" s="503"/>
      <c r="D499" s="503"/>
      <c r="E499" s="503"/>
      <c r="F499" s="503"/>
      <c r="G499" s="503"/>
      <c r="H499" s="503"/>
      <c r="I499" s="503"/>
      <c r="J499" s="503"/>
      <c r="K499" s="503"/>
      <c r="L499" s="503"/>
      <c r="M499" s="503"/>
      <c r="N499" s="503"/>
      <c r="O499" s="503"/>
      <c r="P499" s="503"/>
      <c r="Q499" s="503"/>
      <c r="R499" s="503"/>
      <c r="S499" s="503"/>
      <c r="T499" s="503"/>
      <c r="U499" s="503"/>
      <c r="V499" s="503"/>
      <c r="W499" s="503"/>
      <c r="X499" s="503"/>
      <c r="Y499" s="503"/>
      <c r="Z499" s="503"/>
    </row>
    <row r="500" ht="12.75" customHeight="1">
      <c r="A500" s="503"/>
      <c r="B500" s="503"/>
      <c r="C500" s="503"/>
      <c r="D500" s="503"/>
      <c r="E500" s="503"/>
      <c r="F500" s="503"/>
      <c r="G500" s="503"/>
      <c r="H500" s="503"/>
      <c r="I500" s="503"/>
      <c r="J500" s="503"/>
      <c r="K500" s="503"/>
      <c r="L500" s="503"/>
      <c r="M500" s="503"/>
      <c r="N500" s="503"/>
      <c r="O500" s="503"/>
      <c r="P500" s="503"/>
      <c r="Q500" s="503"/>
      <c r="R500" s="503"/>
      <c r="S500" s="503"/>
      <c r="T500" s="503"/>
      <c r="U500" s="503"/>
      <c r="V500" s="503"/>
      <c r="W500" s="503"/>
      <c r="X500" s="503"/>
      <c r="Y500" s="503"/>
      <c r="Z500" s="503"/>
    </row>
    <row r="501" ht="12.75" customHeight="1">
      <c r="A501" s="503"/>
      <c r="B501" s="503"/>
      <c r="C501" s="503"/>
      <c r="D501" s="503"/>
      <c r="E501" s="503"/>
      <c r="F501" s="503"/>
      <c r="G501" s="503"/>
      <c r="H501" s="503"/>
      <c r="I501" s="503"/>
      <c r="J501" s="503"/>
      <c r="K501" s="503"/>
      <c r="L501" s="503"/>
      <c r="M501" s="503"/>
      <c r="N501" s="503"/>
      <c r="O501" s="503"/>
      <c r="P501" s="503"/>
      <c r="Q501" s="503"/>
      <c r="R501" s="503"/>
      <c r="S501" s="503"/>
      <c r="T501" s="503"/>
      <c r="U501" s="503"/>
      <c r="V501" s="503"/>
      <c r="W501" s="503"/>
      <c r="X501" s="503"/>
      <c r="Y501" s="503"/>
      <c r="Z501" s="503"/>
    </row>
    <row r="502" ht="12.75" customHeight="1">
      <c r="A502" s="503"/>
      <c r="B502" s="503"/>
      <c r="C502" s="503"/>
      <c r="D502" s="503"/>
      <c r="E502" s="503"/>
      <c r="F502" s="503"/>
      <c r="G502" s="503"/>
      <c r="H502" s="503"/>
      <c r="I502" s="503"/>
      <c r="J502" s="503"/>
      <c r="K502" s="503"/>
      <c r="L502" s="503"/>
      <c r="M502" s="503"/>
      <c r="N502" s="503"/>
      <c r="O502" s="503"/>
      <c r="P502" s="503"/>
      <c r="Q502" s="503"/>
      <c r="R502" s="503"/>
      <c r="S502" s="503"/>
      <c r="T502" s="503"/>
      <c r="U502" s="503"/>
      <c r="V502" s="503"/>
      <c r="W502" s="503"/>
      <c r="X502" s="503"/>
      <c r="Y502" s="503"/>
      <c r="Z502" s="503"/>
    </row>
    <row r="503" ht="12.75" customHeight="1">
      <c r="A503" s="503"/>
      <c r="B503" s="503"/>
      <c r="C503" s="503"/>
      <c r="D503" s="503"/>
      <c r="E503" s="503"/>
      <c r="F503" s="503"/>
      <c r="G503" s="503"/>
      <c r="H503" s="503"/>
      <c r="I503" s="503"/>
      <c r="J503" s="503"/>
      <c r="K503" s="503"/>
      <c r="L503" s="503"/>
      <c r="M503" s="503"/>
      <c r="N503" s="503"/>
      <c r="O503" s="503"/>
      <c r="P503" s="503"/>
      <c r="Q503" s="503"/>
      <c r="R503" s="503"/>
      <c r="S503" s="503"/>
      <c r="T503" s="503"/>
      <c r="U503" s="503"/>
      <c r="V503" s="503"/>
      <c r="W503" s="503"/>
      <c r="X503" s="503"/>
      <c r="Y503" s="503"/>
      <c r="Z503" s="503"/>
    </row>
    <row r="504" ht="12.75" customHeight="1">
      <c r="A504" s="503"/>
      <c r="B504" s="503"/>
      <c r="C504" s="503"/>
      <c r="D504" s="503"/>
      <c r="E504" s="503"/>
      <c r="F504" s="503"/>
      <c r="G504" s="503"/>
      <c r="H504" s="503"/>
      <c r="I504" s="503"/>
      <c r="J504" s="503"/>
      <c r="K504" s="503"/>
      <c r="L504" s="503"/>
      <c r="M504" s="503"/>
      <c r="N504" s="503"/>
      <c r="O504" s="503"/>
      <c r="P504" s="503"/>
      <c r="Q504" s="503"/>
      <c r="R504" s="503"/>
      <c r="S504" s="503"/>
      <c r="T504" s="503"/>
      <c r="U504" s="503"/>
      <c r="V504" s="503"/>
      <c r="W504" s="503"/>
      <c r="X504" s="503"/>
      <c r="Y504" s="503"/>
      <c r="Z504" s="503"/>
    </row>
    <row r="505" ht="12.75" customHeight="1">
      <c r="A505" s="503"/>
      <c r="B505" s="503"/>
      <c r="C505" s="503"/>
      <c r="D505" s="503"/>
      <c r="E505" s="503"/>
      <c r="F505" s="503"/>
      <c r="G505" s="503"/>
      <c r="H505" s="503"/>
      <c r="I505" s="503"/>
      <c r="J505" s="503"/>
      <c r="K505" s="503"/>
      <c r="L505" s="503"/>
      <c r="M505" s="503"/>
      <c r="N505" s="503"/>
      <c r="O505" s="503"/>
      <c r="P505" s="503"/>
      <c r="Q505" s="503"/>
      <c r="R505" s="503"/>
      <c r="S505" s="503"/>
      <c r="T505" s="503"/>
      <c r="U505" s="503"/>
      <c r="V505" s="503"/>
      <c r="W505" s="503"/>
      <c r="X505" s="503"/>
      <c r="Y505" s="503"/>
      <c r="Z505" s="503"/>
    </row>
    <row r="506" ht="12.75" customHeight="1">
      <c r="A506" s="503"/>
      <c r="B506" s="503"/>
      <c r="C506" s="503"/>
      <c r="D506" s="503"/>
      <c r="E506" s="503"/>
      <c r="F506" s="503"/>
      <c r="G506" s="503"/>
      <c r="H506" s="503"/>
      <c r="I506" s="503"/>
      <c r="J506" s="503"/>
      <c r="K506" s="503"/>
      <c r="L506" s="503"/>
      <c r="M506" s="503"/>
      <c r="N506" s="503"/>
      <c r="O506" s="503"/>
      <c r="P506" s="503"/>
      <c r="Q506" s="503"/>
      <c r="R506" s="503"/>
      <c r="S506" s="503"/>
      <c r="T506" s="503"/>
      <c r="U506" s="503"/>
      <c r="V506" s="503"/>
      <c r="W506" s="503"/>
      <c r="X506" s="503"/>
      <c r="Y506" s="503"/>
      <c r="Z506" s="503"/>
    </row>
    <row r="507" ht="12.75" customHeight="1">
      <c r="A507" s="503"/>
      <c r="B507" s="503"/>
      <c r="C507" s="503"/>
      <c r="D507" s="503"/>
      <c r="E507" s="503"/>
      <c r="F507" s="503"/>
      <c r="G507" s="503"/>
      <c r="H507" s="503"/>
      <c r="I507" s="503"/>
      <c r="J507" s="503"/>
      <c r="K507" s="503"/>
      <c r="L507" s="503"/>
      <c r="M507" s="503"/>
      <c r="N507" s="503"/>
      <c r="O507" s="503"/>
      <c r="P507" s="503"/>
      <c r="Q507" s="503"/>
      <c r="R507" s="503"/>
      <c r="S507" s="503"/>
      <c r="T507" s="503"/>
      <c r="U507" s="503"/>
      <c r="V507" s="503"/>
      <c r="W507" s="503"/>
      <c r="X507" s="503"/>
      <c r="Y507" s="503"/>
      <c r="Z507" s="503"/>
    </row>
    <row r="508" ht="12.75" customHeight="1">
      <c r="A508" s="503"/>
      <c r="B508" s="503"/>
      <c r="C508" s="503"/>
      <c r="D508" s="503"/>
      <c r="E508" s="503"/>
      <c r="F508" s="503"/>
      <c r="G508" s="503"/>
      <c r="H508" s="503"/>
      <c r="I508" s="503"/>
      <c r="J508" s="503"/>
      <c r="K508" s="503"/>
      <c r="L508" s="503"/>
      <c r="M508" s="503"/>
      <c r="N508" s="503"/>
      <c r="O508" s="503"/>
      <c r="P508" s="503"/>
      <c r="Q508" s="503"/>
      <c r="R508" s="503"/>
      <c r="S508" s="503"/>
      <c r="T508" s="503"/>
      <c r="U508" s="503"/>
      <c r="V508" s="503"/>
      <c r="W508" s="503"/>
      <c r="X508" s="503"/>
      <c r="Y508" s="503"/>
      <c r="Z508" s="503"/>
    </row>
    <row r="509" ht="12.75" customHeight="1">
      <c r="A509" s="503"/>
      <c r="B509" s="503"/>
      <c r="C509" s="503"/>
      <c r="D509" s="503"/>
      <c r="E509" s="503"/>
      <c r="F509" s="503"/>
      <c r="G509" s="503"/>
      <c r="H509" s="503"/>
      <c r="I509" s="503"/>
      <c r="J509" s="503"/>
      <c r="K509" s="503"/>
      <c r="L509" s="503"/>
      <c r="M509" s="503"/>
      <c r="N509" s="503"/>
      <c r="O509" s="503"/>
      <c r="P509" s="503"/>
      <c r="Q509" s="503"/>
      <c r="R509" s="503"/>
      <c r="S509" s="503"/>
      <c r="T509" s="503"/>
      <c r="U509" s="503"/>
      <c r="V509" s="503"/>
      <c r="W509" s="503"/>
      <c r="X509" s="503"/>
      <c r="Y509" s="503"/>
      <c r="Z509" s="503"/>
    </row>
    <row r="510" ht="12.75" customHeight="1">
      <c r="A510" s="503"/>
      <c r="B510" s="503"/>
      <c r="C510" s="503"/>
      <c r="D510" s="503"/>
      <c r="E510" s="503"/>
      <c r="F510" s="503"/>
      <c r="G510" s="503"/>
      <c r="H510" s="503"/>
      <c r="I510" s="503"/>
      <c r="J510" s="503"/>
      <c r="K510" s="503"/>
      <c r="L510" s="503"/>
      <c r="M510" s="503"/>
      <c r="N510" s="503"/>
      <c r="O510" s="503"/>
      <c r="P510" s="503"/>
      <c r="Q510" s="503"/>
      <c r="R510" s="503"/>
      <c r="S510" s="503"/>
      <c r="T510" s="503"/>
      <c r="U510" s="503"/>
      <c r="V510" s="503"/>
      <c r="W510" s="503"/>
      <c r="X510" s="503"/>
      <c r="Y510" s="503"/>
      <c r="Z510" s="503"/>
    </row>
    <row r="511" ht="12.75" customHeight="1">
      <c r="A511" s="503"/>
      <c r="B511" s="503"/>
      <c r="C511" s="503"/>
      <c r="D511" s="503"/>
      <c r="E511" s="503"/>
      <c r="F511" s="503"/>
      <c r="G511" s="503"/>
      <c r="H511" s="503"/>
      <c r="I511" s="503"/>
      <c r="J511" s="503"/>
      <c r="K511" s="503"/>
      <c r="L511" s="503"/>
      <c r="M511" s="503"/>
      <c r="N511" s="503"/>
      <c r="O511" s="503"/>
      <c r="P511" s="503"/>
      <c r="Q511" s="503"/>
      <c r="R511" s="503"/>
      <c r="S511" s="503"/>
      <c r="T511" s="503"/>
      <c r="U511" s="503"/>
      <c r="V511" s="503"/>
      <c r="W511" s="503"/>
      <c r="X511" s="503"/>
      <c r="Y511" s="503"/>
      <c r="Z511" s="503"/>
    </row>
    <row r="512" ht="12.75" customHeight="1">
      <c r="A512" s="503"/>
      <c r="B512" s="503"/>
      <c r="C512" s="503"/>
      <c r="D512" s="503"/>
      <c r="E512" s="503"/>
      <c r="F512" s="503"/>
      <c r="G512" s="503"/>
      <c r="H512" s="503"/>
      <c r="I512" s="503"/>
      <c r="J512" s="503"/>
      <c r="K512" s="503"/>
      <c r="L512" s="503"/>
      <c r="M512" s="503"/>
      <c r="N512" s="503"/>
      <c r="O512" s="503"/>
      <c r="P512" s="503"/>
      <c r="Q512" s="503"/>
      <c r="R512" s="503"/>
      <c r="S512" s="503"/>
      <c r="T512" s="503"/>
      <c r="U512" s="503"/>
      <c r="V512" s="503"/>
      <c r="W512" s="503"/>
      <c r="X512" s="503"/>
      <c r="Y512" s="503"/>
      <c r="Z512" s="503"/>
    </row>
    <row r="513" ht="12.75" customHeight="1">
      <c r="A513" s="503"/>
      <c r="B513" s="503"/>
      <c r="C513" s="503"/>
      <c r="D513" s="503"/>
      <c r="E513" s="503"/>
      <c r="F513" s="503"/>
      <c r="G513" s="503"/>
      <c r="H513" s="503"/>
      <c r="I513" s="503"/>
      <c r="J513" s="503"/>
      <c r="K513" s="503"/>
      <c r="L513" s="503"/>
      <c r="M513" s="503"/>
      <c r="N513" s="503"/>
      <c r="O513" s="503"/>
      <c r="P513" s="503"/>
      <c r="Q513" s="503"/>
      <c r="R513" s="503"/>
      <c r="S513" s="503"/>
      <c r="T513" s="503"/>
      <c r="U513" s="503"/>
      <c r="V513" s="503"/>
      <c r="W513" s="503"/>
      <c r="X513" s="503"/>
      <c r="Y513" s="503"/>
      <c r="Z513" s="503"/>
    </row>
    <row r="514" ht="12.75" customHeight="1">
      <c r="A514" s="503"/>
      <c r="B514" s="503"/>
      <c r="C514" s="503"/>
      <c r="D514" s="503"/>
      <c r="E514" s="503"/>
      <c r="F514" s="503"/>
      <c r="G514" s="503"/>
      <c r="H514" s="503"/>
      <c r="I514" s="503"/>
      <c r="J514" s="503"/>
      <c r="K514" s="503"/>
      <c r="L514" s="503"/>
      <c r="M514" s="503"/>
      <c r="N514" s="503"/>
      <c r="O514" s="503"/>
      <c r="P514" s="503"/>
      <c r="Q514" s="503"/>
      <c r="R514" s="503"/>
      <c r="S514" s="503"/>
      <c r="T514" s="503"/>
      <c r="U514" s="503"/>
      <c r="V514" s="503"/>
      <c r="W514" s="503"/>
      <c r="X514" s="503"/>
      <c r="Y514" s="503"/>
      <c r="Z514" s="503"/>
    </row>
    <row r="515" ht="12.75" customHeight="1">
      <c r="A515" s="503"/>
      <c r="B515" s="503"/>
      <c r="C515" s="503"/>
      <c r="D515" s="503"/>
      <c r="E515" s="503"/>
      <c r="F515" s="503"/>
      <c r="G515" s="503"/>
      <c r="H515" s="503"/>
      <c r="I515" s="503"/>
      <c r="J515" s="503"/>
      <c r="K515" s="503"/>
      <c r="L515" s="503"/>
      <c r="M515" s="503"/>
      <c r="N515" s="503"/>
      <c r="O515" s="503"/>
      <c r="P515" s="503"/>
      <c r="Q515" s="503"/>
      <c r="R515" s="503"/>
      <c r="S515" s="503"/>
      <c r="T515" s="503"/>
      <c r="U515" s="503"/>
      <c r="V515" s="503"/>
      <c r="W515" s="503"/>
      <c r="X515" s="503"/>
      <c r="Y515" s="503"/>
      <c r="Z515" s="503"/>
    </row>
    <row r="516" ht="12.75" customHeight="1">
      <c r="A516" s="503"/>
      <c r="B516" s="503"/>
      <c r="C516" s="503"/>
      <c r="D516" s="503"/>
      <c r="E516" s="503"/>
      <c r="F516" s="503"/>
      <c r="G516" s="503"/>
      <c r="H516" s="503"/>
      <c r="I516" s="503"/>
      <c r="J516" s="503"/>
      <c r="K516" s="503"/>
      <c r="L516" s="503"/>
      <c r="M516" s="503"/>
      <c r="N516" s="503"/>
      <c r="O516" s="503"/>
      <c r="P516" s="503"/>
      <c r="Q516" s="503"/>
      <c r="R516" s="503"/>
      <c r="S516" s="503"/>
      <c r="T516" s="503"/>
      <c r="U516" s="503"/>
      <c r="V516" s="503"/>
      <c r="W516" s="503"/>
      <c r="X516" s="503"/>
      <c r="Y516" s="503"/>
      <c r="Z516" s="503"/>
    </row>
    <row r="517" ht="12.75" customHeight="1">
      <c r="A517" s="503"/>
      <c r="B517" s="503"/>
      <c r="C517" s="503"/>
      <c r="D517" s="503"/>
      <c r="E517" s="503"/>
      <c r="F517" s="503"/>
      <c r="G517" s="503"/>
      <c r="H517" s="503"/>
      <c r="I517" s="503"/>
      <c r="J517" s="503"/>
      <c r="K517" s="503"/>
      <c r="L517" s="503"/>
      <c r="M517" s="503"/>
      <c r="N517" s="503"/>
      <c r="O517" s="503"/>
      <c r="P517" s="503"/>
      <c r="Q517" s="503"/>
      <c r="R517" s="503"/>
      <c r="S517" s="503"/>
      <c r="T517" s="503"/>
      <c r="U517" s="503"/>
      <c r="V517" s="503"/>
      <c r="W517" s="503"/>
      <c r="X517" s="503"/>
      <c r="Y517" s="503"/>
      <c r="Z517" s="503"/>
    </row>
    <row r="518" ht="12.75" customHeight="1">
      <c r="A518" s="503"/>
      <c r="B518" s="503"/>
      <c r="C518" s="503"/>
      <c r="D518" s="503"/>
      <c r="E518" s="503"/>
      <c r="F518" s="503"/>
      <c r="G518" s="503"/>
      <c r="H518" s="503"/>
      <c r="I518" s="503"/>
      <c r="J518" s="503"/>
      <c r="K518" s="503"/>
      <c r="L518" s="503"/>
      <c r="M518" s="503"/>
      <c r="N518" s="503"/>
      <c r="O518" s="503"/>
      <c r="P518" s="503"/>
      <c r="Q518" s="503"/>
      <c r="R518" s="503"/>
      <c r="S518" s="503"/>
      <c r="T518" s="503"/>
      <c r="U518" s="503"/>
      <c r="V518" s="503"/>
      <c r="W518" s="503"/>
      <c r="X518" s="503"/>
      <c r="Y518" s="503"/>
      <c r="Z518" s="503"/>
    </row>
    <row r="519" ht="12.75" customHeight="1">
      <c r="A519" s="503"/>
      <c r="B519" s="503"/>
      <c r="C519" s="503"/>
      <c r="D519" s="503"/>
      <c r="E519" s="503"/>
      <c r="F519" s="503"/>
      <c r="G519" s="503"/>
      <c r="H519" s="503"/>
      <c r="I519" s="503"/>
      <c r="J519" s="503"/>
      <c r="K519" s="503"/>
      <c r="L519" s="503"/>
      <c r="M519" s="503"/>
      <c r="N519" s="503"/>
      <c r="O519" s="503"/>
      <c r="P519" s="503"/>
      <c r="Q519" s="503"/>
      <c r="R519" s="503"/>
      <c r="S519" s="503"/>
      <c r="T519" s="503"/>
      <c r="U519" s="503"/>
      <c r="V519" s="503"/>
      <c r="W519" s="503"/>
      <c r="X519" s="503"/>
      <c r="Y519" s="503"/>
      <c r="Z519" s="503"/>
    </row>
    <row r="520" ht="12.75" customHeight="1">
      <c r="A520" s="503"/>
      <c r="B520" s="503"/>
      <c r="C520" s="503"/>
      <c r="D520" s="503"/>
      <c r="E520" s="503"/>
      <c r="F520" s="503"/>
      <c r="G520" s="503"/>
      <c r="H520" s="503"/>
      <c r="I520" s="503"/>
      <c r="J520" s="503"/>
      <c r="K520" s="503"/>
      <c r="L520" s="503"/>
      <c r="M520" s="503"/>
      <c r="N520" s="503"/>
      <c r="O520" s="503"/>
      <c r="P520" s="503"/>
      <c r="Q520" s="503"/>
      <c r="R520" s="503"/>
      <c r="S520" s="503"/>
      <c r="T520" s="503"/>
      <c r="U520" s="503"/>
      <c r="V520" s="503"/>
      <c r="W520" s="503"/>
      <c r="X520" s="503"/>
      <c r="Y520" s="503"/>
      <c r="Z520" s="503"/>
    </row>
    <row r="521" ht="12.75" customHeight="1">
      <c r="A521" s="503"/>
      <c r="B521" s="503"/>
      <c r="C521" s="503"/>
      <c r="D521" s="503"/>
      <c r="E521" s="503"/>
      <c r="F521" s="503"/>
      <c r="G521" s="503"/>
      <c r="H521" s="503"/>
      <c r="I521" s="503"/>
      <c r="J521" s="503"/>
      <c r="K521" s="503"/>
      <c r="L521" s="503"/>
      <c r="M521" s="503"/>
      <c r="N521" s="503"/>
      <c r="O521" s="503"/>
      <c r="P521" s="503"/>
      <c r="Q521" s="503"/>
      <c r="R521" s="503"/>
      <c r="S521" s="503"/>
      <c r="T521" s="503"/>
      <c r="U521" s="503"/>
      <c r="V521" s="503"/>
      <c r="W521" s="503"/>
      <c r="X521" s="503"/>
      <c r="Y521" s="503"/>
      <c r="Z521" s="503"/>
    </row>
    <row r="522" ht="12.75" customHeight="1">
      <c r="A522" s="503"/>
      <c r="B522" s="503"/>
      <c r="C522" s="503"/>
      <c r="D522" s="503"/>
      <c r="E522" s="503"/>
      <c r="F522" s="503"/>
      <c r="G522" s="503"/>
      <c r="H522" s="503"/>
      <c r="I522" s="503"/>
      <c r="J522" s="503"/>
      <c r="K522" s="503"/>
      <c r="L522" s="503"/>
      <c r="M522" s="503"/>
      <c r="N522" s="503"/>
      <c r="O522" s="503"/>
      <c r="P522" s="503"/>
      <c r="Q522" s="503"/>
      <c r="R522" s="503"/>
      <c r="S522" s="503"/>
      <c r="T522" s="503"/>
      <c r="U522" s="503"/>
      <c r="V522" s="503"/>
      <c r="W522" s="503"/>
      <c r="X522" s="503"/>
      <c r="Y522" s="503"/>
      <c r="Z522" s="503"/>
    </row>
    <row r="523" ht="12.75" customHeight="1">
      <c r="A523" s="503"/>
      <c r="B523" s="503"/>
      <c r="C523" s="503"/>
      <c r="D523" s="503"/>
      <c r="E523" s="503"/>
      <c r="F523" s="503"/>
      <c r="G523" s="503"/>
      <c r="H523" s="503"/>
      <c r="I523" s="503"/>
      <c r="J523" s="503"/>
      <c r="K523" s="503"/>
      <c r="L523" s="503"/>
      <c r="M523" s="503"/>
      <c r="N523" s="503"/>
      <c r="O523" s="503"/>
      <c r="P523" s="503"/>
      <c r="Q523" s="503"/>
      <c r="R523" s="503"/>
      <c r="S523" s="503"/>
      <c r="T523" s="503"/>
      <c r="U523" s="503"/>
      <c r="V523" s="503"/>
      <c r="W523" s="503"/>
      <c r="X523" s="503"/>
      <c r="Y523" s="503"/>
      <c r="Z523" s="503"/>
    </row>
    <row r="524" ht="12.75" customHeight="1">
      <c r="A524" s="503"/>
      <c r="B524" s="503"/>
      <c r="C524" s="503"/>
      <c r="D524" s="503"/>
      <c r="E524" s="503"/>
      <c r="F524" s="503"/>
      <c r="G524" s="503"/>
      <c r="H524" s="503"/>
      <c r="I524" s="503"/>
      <c r="J524" s="503"/>
      <c r="K524" s="503"/>
      <c r="L524" s="503"/>
      <c r="M524" s="503"/>
      <c r="N524" s="503"/>
      <c r="O524" s="503"/>
      <c r="P524" s="503"/>
      <c r="Q524" s="503"/>
      <c r="R524" s="503"/>
      <c r="S524" s="503"/>
      <c r="T524" s="503"/>
      <c r="U524" s="503"/>
      <c r="V524" s="503"/>
      <c r="W524" s="503"/>
      <c r="X524" s="503"/>
      <c r="Y524" s="503"/>
      <c r="Z524" s="503"/>
    </row>
    <row r="525" ht="12.75" customHeight="1">
      <c r="A525" s="503"/>
      <c r="B525" s="503"/>
      <c r="C525" s="503"/>
      <c r="D525" s="503"/>
      <c r="E525" s="503"/>
      <c r="F525" s="503"/>
      <c r="G525" s="503"/>
      <c r="H525" s="503"/>
      <c r="I525" s="503"/>
      <c r="J525" s="503"/>
      <c r="K525" s="503"/>
      <c r="L525" s="503"/>
      <c r="M525" s="503"/>
      <c r="N525" s="503"/>
      <c r="O525" s="503"/>
      <c r="P525" s="503"/>
      <c r="Q525" s="503"/>
      <c r="R525" s="503"/>
      <c r="S525" s="503"/>
      <c r="T525" s="503"/>
      <c r="U525" s="503"/>
      <c r="V525" s="503"/>
      <c r="W525" s="503"/>
      <c r="X525" s="503"/>
      <c r="Y525" s="503"/>
      <c r="Z525" s="503"/>
    </row>
    <row r="526" ht="12.75" customHeight="1">
      <c r="A526" s="503"/>
      <c r="B526" s="503"/>
      <c r="C526" s="503"/>
      <c r="D526" s="503"/>
      <c r="E526" s="503"/>
      <c r="F526" s="503"/>
      <c r="G526" s="503"/>
      <c r="H526" s="503"/>
      <c r="I526" s="503"/>
      <c r="J526" s="503"/>
      <c r="K526" s="503"/>
      <c r="L526" s="503"/>
      <c r="M526" s="503"/>
      <c r="N526" s="503"/>
      <c r="O526" s="503"/>
      <c r="P526" s="503"/>
      <c r="Q526" s="503"/>
      <c r="R526" s="503"/>
      <c r="S526" s="503"/>
      <c r="T526" s="503"/>
      <c r="U526" s="503"/>
      <c r="V526" s="503"/>
      <c r="W526" s="503"/>
      <c r="X526" s="503"/>
      <c r="Y526" s="503"/>
      <c r="Z526" s="503"/>
    </row>
    <row r="527" ht="12.75" customHeight="1">
      <c r="A527" s="503"/>
      <c r="B527" s="503"/>
      <c r="C527" s="503"/>
      <c r="D527" s="503"/>
      <c r="E527" s="503"/>
      <c r="F527" s="503"/>
      <c r="G527" s="503"/>
      <c r="H527" s="503"/>
      <c r="I527" s="503"/>
      <c r="J527" s="503"/>
      <c r="K527" s="503"/>
      <c r="L527" s="503"/>
      <c r="M527" s="503"/>
      <c r="N527" s="503"/>
      <c r="O527" s="503"/>
      <c r="P527" s="503"/>
      <c r="Q527" s="503"/>
      <c r="R527" s="503"/>
      <c r="S527" s="503"/>
      <c r="T527" s="503"/>
      <c r="U527" s="503"/>
      <c r="V527" s="503"/>
      <c r="W527" s="503"/>
      <c r="X527" s="503"/>
      <c r="Y527" s="503"/>
      <c r="Z527" s="503"/>
    </row>
    <row r="528" ht="12.75" customHeight="1">
      <c r="A528" s="503"/>
      <c r="B528" s="503"/>
      <c r="C528" s="503"/>
      <c r="D528" s="503"/>
      <c r="E528" s="503"/>
      <c r="F528" s="503"/>
      <c r="G528" s="503"/>
      <c r="H528" s="503"/>
      <c r="I528" s="503"/>
      <c r="J528" s="503"/>
      <c r="K528" s="503"/>
      <c r="L528" s="503"/>
      <c r="M528" s="503"/>
      <c r="N528" s="503"/>
      <c r="O528" s="503"/>
      <c r="P528" s="503"/>
      <c r="Q528" s="503"/>
      <c r="R528" s="503"/>
      <c r="S528" s="503"/>
      <c r="T528" s="503"/>
      <c r="U528" s="503"/>
      <c r="V528" s="503"/>
      <c r="W528" s="503"/>
      <c r="X528" s="503"/>
      <c r="Y528" s="503"/>
      <c r="Z528" s="503"/>
    </row>
    <row r="529" ht="12.75" customHeight="1">
      <c r="A529" s="503"/>
      <c r="B529" s="503"/>
      <c r="C529" s="503"/>
      <c r="D529" s="503"/>
      <c r="E529" s="503"/>
      <c r="F529" s="503"/>
      <c r="G529" s="503"/>
      <c r="H529" s="503"/>
      <c r="I529" s="503"/>
      <c r="J529" s="503"/>
      <c r="K529" s="503"/>
      <c r="L529" s="503"/>
      <c r="M529" s="503"/>
      <c r="N529" s="503"/>
      <c r="O529" s="503"/>
      <c r="P529" s="503"/>
      <c r="Q529" s="503"/>
      <c r="R529" s="503"/>
      <c r="S529" s="503"/>
      <c r="T529" s="503"/>
      <c r="U529" s="503"/>
      <c r="V529" s="503"/>
      <c r="W529" s="503"/>
      <c r="X529" s="503"/>
      <c r="Y529" s="503"/>
      <c r="Z529" s="503"/>
    </row>
    <row r="530" ht="12.75" customHeight="1">
      <c r="A530" s="503"/>
      <c r="B530" s="503"/>
      <c r="C530" s="503"/>
      <c r="D530" s="503"/>
      <c r="E530" s="503"/>
      <c r="F530" s="503"/>
      <c r="G530" s="503"/>
      <c r="H530" s="503"/>
      <c r="I530" s="503"/>
      <c r="J530" s="503"/>
      <c r="K530" s="503"/>
      <c r="L530" s="503"/>
      <c r="M530" s="503"/>
      <c r="N530" s="503"/>
      <c r="O530" s="503"/>
      <c r="P530" s="503"/>
      <c r="Q530" s="503"/>
      <c r="R530" s="503"/>
      <c r="S530" s="503"/>
      <c r="T530" s="503"/>
      <c r="U530" s="503"/>
      <c r="V530" s="503"/>
      <c r="W530" s="503"/>
      <c r="X530" s="503"/>
      <c r="Y530" s="503"/>
      <c r="Z530" s="503"/>
    </row>
    <row r="531" ht="12.75" customHeight="1">
      <c r="A531" s="503"/>
      <c r="B531" s="503"/>
      <c r="C531" s="503"/>
      <c r="D531" s="503"/>
      <c r="E531" s="503"/>
      <c r="F531" s="503"/>
      <c r="G531" s="503"/>
      <c r="H531" s="503"/>
      <c r="I531" s="503"/>
      <c r="J531" s="503"/>
      <c r="K531" s="503"/>
      <c r="L531" s="503"/>
      <c r="M531" s="503"/>
      <c r="N531" s="503"/>
      <c r="O531" s="503"/>
      <c r="P531" s="503"/>
      <c r="Q531" s="503"/>
      <c r="R531" s="503"/>
      <c r="S531" s="503"/>
      <c r="T531" s="503"/>
      <c r="U531" s="503"/>
      <c r="V531" s="503"/>
      <c r="W531" s="503"/>
      <c r="X531" s="503"/>
      <c r="Y531" s="503"/>
      <c r="Z531" s="503"/>
    </row>
    <row r="532" ht="12.75" customHeight="1">
      <c r="A532" s="503"/>
      <c r="B532" s="503"/>
      <c r="C532" s="503"/>
      <c r="D532" s="503"/>
      <c r="E532" s="503"/>
      <c r="F532" s="503"/>
      <c r="G532" s="503"/>
      <c r="H532" s="503"/>
      <c r="I532" s="503"/>
      <c r="J532" s="503"/>
      <c r="K532" s="503"/>
      <c r="L532" s="503"/>
      <c r="M532" s="503"/>
      <c r="N532" s="503"/>
      <c r="O532" s="503"/>
      <c r="P532" s="503"/>
      <c r="Q532" s="503"/>
      <c r="R532" s="503"/>
      <c r="S532" s="503"/>
      <c r="T532" s="503"/>
      <c r="U532" s="503"/>
      <c r="V532" s="503"/>
      <c r="W532" s="503"/>
      <c r="X532" s="503"/>
      <c r="Y532" s="503"/>
      <c r="Z532" s="503"/>
    </row>
    <row r="533" ht="12.75" customHeight="1">
      <c r="A533" s="503"/>
      <c r="B533" s="503"/>
      <c r="C533" s="503"/>
      <c r="D533" s="503"/>
      <c r="E533" s="503"/>
      <c r="F533" s="503"/>
      <c r="G533" s="503"/>
      <c r="H533" s="503"/>
      <c r="I533" s="503"/>
      <c r="J533" s="503"/>
      <c r="K533" s="503"/>
      <c r="L533" s="503"/>
      <c r="M533" s="503"/>
      <c r="N533" s="503"/>
      <c r="O533" s="503"/>
      <c r="P533" s="503"/>
      <c r="Q533" s="503"/>
      <c r="R533" s="503"/>
      <c r="S533" s="503"/>
      <c r="T533" s="503"/>
      <c r="U533" s="503"/>
      <c r="V533" s="503"/>
      <c r="W533" s="503"/>
      <c r="X533" s="503"/>
      <c r="Y533" s="503"/>
      <c r="Z533" s="503"/>
    </row>
    <row r="534" ht="12.75" customHeight="1">
      <c r="A534" s="503"/>
      <c r="B534" s="503"/>
      <c r="C534" s="503"/>
      <c r="D534" s="503"/>
      <c r="E534" s="503"/>
      <c r="F534" s="503"/>
      <c r="G534" s="503"/>
      <c r="H534" s="503"/>
      <c r="I534" s="503"/>
      <c r="J534" s="503"/>
      <c r="K534" s="503"/>
      <c r="L534" s="503"/>
      <c r="M534" s="503"/>
      <c r="N534" s="503"/>
      <c r="O534" s="503"/>
      <c r="P534" s="503"/>
      <c r="Q534" s="503"/>
      <c r="R534" s="503"/>
      <c r="S534" s="503"/>
      <c r="T534" s="503"/>
      <c r="U534" s="503"/>
      <c r="V534" s="503"/>
      <c r="W534" s="503"/>
      <c r="X534" s="503"/>
      <c r="Y534" s="503"/>
      <c r="Z534" s="503"/>
    </row>
    <row r="535" ht="12.75" customHeight="1">
      <c r="A535" s="503"/>
      <c r="B535" s="503"/>
      <c r="C535" s="503"/>
      <c r="D535" s="503"/>
      <c r="E535" s="503"/>
      <c r="F535" s="503"/>
      <c r="G535" s="503"/>
      <c r="H535" s="503"/>
      <c r="I535" s="503"/>
      <c r="J535" s="503"/>
      <c r="K535" s="503"/>
      <c r="L535" s="503"/>
      <c r="M535" s="503"/>
      <c r="N535" s="503"/>
      <c r="O535" s="503"/>
      <c r="P535" s="503"/>
      <c r="Q535" s="503"/>
      <c r="R535" s="503"/>
      <c r="S535" s="503"/>
      <c r="T535" s="503"/>
      <c r="U535" s="503"/>
      <c r="V535" s="503"/>
      <c r="W535" s="503"/>
      <c r="X535" s="503"/>
      <c r="Y535" s="503"/>
      <c r="Z535" s="503"/>
    </row>
    <row r="536" ht="12.75" customHeight="1">
      <c r="A536" s="503"/>
      <c r="B536" s="503"/>
      <c r="C536" s="503"/>
      <c r="D536" s="503"/>
      <c r="E536" s="503"/>
      <c r="F536" s="503"/>
      <c r="G536" s="503"/>
      <c r="H536" s="503"/>
      <c r="I536" s="503"/>
      <c r="J536" s="503"/>
      <c r="K536" s="503"/>
      <c r="L536" s="503"/>
      <c r="M536" s="503"/>
      <c r="N536" s="503"/>
      <c r="O536" s="503"/>
      <c r="P536" s="503"/>
      <c r="Q536" s="503"/>
      <c r="R536" s="503"/>
      <c r="S536" s="503"/>
      <c r="T536" s="503"/>
      <c r="U536" s="503"/>
      <c r="V536" s="503"/>
      <c r="W536" s="503"/>
      <c r="X536" s="503"/>
      <c r="Y536" s="503"/>
      <c r="Z536" s="503"/>
    </row>
    <row r="537" ht="12.75" customHeight="1">
      <c r="A537" s="503"/>
      <c r="B537" s="503"/>
      <c r="C537" s="503"/>
      <c r="D537" s="503"/>
      <c r="E537" s="503"/>
      <c r="F537" s="503"/>
      <c r="G537" s="503"/>
      <c r="H537" s="503"/>
      <c r="I537" s="503"/>
      <c r="J537" s="503"/>
      <c r="K537" s="503"/>
      <c r="L537" s="503"/>
      <c r="M537" s="503"/>
      <c r="N537" s="503"/>
      <c r="O537" s="503"/>
      <c r="P537" s="503"/>
      <c r="Q537" s="503"/>
      <c r="R537" s="503"/>
      <c r="S537" s="503"/>
      <c r="T537" s="503"/>
      <c r="U537" s="503"/>
      <c r="V537" s="503"/>
      <c r="W537" s="503"/>
      <c r="X537" s="503"/>
      <c r="Y537" s="503"/>
      <c r="Z537" s="503"/>
    </row>
    <row r="538" ht="12.75" customHeight="1">
      <c r="A538" s="503"/>
      <c r="B538" s="503"/>
      <c r="C538" s="503"/>
      <c r="D538" s="503"/>
      <c r="E538" s="503"/>
      <c r="F538" s="503"/>
      <c r="G538" s="503"/>
      <c r="H538" s="503"/>
      <c r="I538" s="503"/>
      <c r="J538" s="503"/>
      <c r="K538" s="503"/>
      <c r="L538" s="503"/>
      <c r="M538" s="503"/>
      <c r="N538" s="503"/>
      <c r="O538" s="503"/>
      <c r="P538" s="503"/>
      <c r="Q538" s="503"/>
      <c r="R538" s="503"/>
      <c r="S538" s="503"/>
      <c r="T538" s="503"/>
      <c r="U538" s="503"/>
      <c r="V538" s="503"/>
      <c r="W538" s="503"/>
      <c r="X538" s="503"/>
      <c r="Y538" s="503"/>
      <c r="Z538" s="503"/>
    </row>
    <row r="539" ht="12.75" customHeight="1">
      <c r="A539" s="503"/>
      <c r="B539" s="503"/>
      <c r="C539" s="503"/>
      <c r="D539" s="503"/>
      <c r="E539" s="503"/>
      <c r="F539" s="503"/>
      <c r="G539" s="503"/>
      <c r="H539" s="503"/>
      <c r="I539" s="503"/>
      <c r="J539" s="503"/>
      <c r="K539" s="503"/>
      <c r="L539" s="503"/>
      <c r="M539" s="503"/>
      <c r="N539" s="503"/>
      <c r="O539" s="503"/>
      <c r="P539" s="503"/>
      <c r="Q539" s="503"/>
      <c r="R539" s="503"/>
      <c r="S539" s="503"/>
      <c r="T539" s="503"/>
      <c r="U539" s="503"/>
      <c r="V539" s="503"/>
      <c r="W539" s="503"/>
      <c r="X539" s="503"/>
      <c r="Y539" s="503"/>
      <c r="Z539" s="503"/>
    </row>
    <row r="540" ht="12.75" customHeight="1">
      <c r="A540" s="503"/>
      <c r="B540" s="503"/>
      <c r="C540" s="503"/>
      <c r="D540" s="503"/>
      <c r="E540" s="503"/>
      <c r="F540" s="503"/>
      <c r="G540" s="503"/>
      <c r="H540" s="503"/>
      <c r="I540" s="503"/>
      <c r="J540" s="503"/>
      <c r="K540" s="503"/>
      <c r="L540" s="503"/>
      <c r="M540" s="503"/>
      <c r="N540" s="503"/>
      <c r="O540" s="503"/>
      <c r="P540" s="503"/>
      <c r="Q540" s="503"/>
      <c r="R540" s="503"/>
      <c r="S540" s="503"/>
      <c r="T540" s="503"/>
      <c r="U540" s="503"/>
      <c r="V540" s="503"/>
      <c r="W540" s="503"/>
      <c r="X540" s="503"/>
      <c r="Y540" s="503"/>
      <c r="Z540" s="503"/>
    </row>
    <row r="541" ht="12.75" customHeight="1">
      <c r="A541" s="503"/>
      <c r="B541" s="503"/>
      <c r="C541" s="503"/>
      <c r="D541" s="503"/>
      <c r="E541" s="503"/>
      <c r="F541" s="503"/>
      <c r="G541" s="503"/>
      <c r="H541" s="503"/>
      <c r="I541" s="503"/>
      <c r="J541" s="503"/>
      <c r="K541" s="503"/>
      <c r="L541" s="503"/>
      <c r="M541" s="503"/>
      <c r="N541" s="503"/>
      <c r="O541" s="503"/>
      <c r="P541" s="503"/>
      <c r="Q541" s="503"/>
      <c r="R541" s="503"/>
      <c r="S541" s="503"/>
      <c r="T541" s="503"/>
      <c r="U541" s="503"/>
      <c r="V541" s="503"/>
      <c r="W541" s="503"/>
      <c r="X541" s="503"/>
      <c r="Y541" s="503"/>
      <c r="Z541" s="503"/>
    </row>
    <row r="542" ht="12.75" customHeight="1">
      <c r="A542" s="503"/>
      <c r="B542" s="503"/>
      <c r="C542" s="503"/>
      <c r="D542" s="503"/>
      <c r="E542" s="503"/>
      <c r="F542" s="503"/>
      <c r="G542" s="503"/>
      <c r="H542" s="503"/>
      <c r="I542" s="503"/>
      <c r="J542" s="503"/>
      <c r="K542" s="503"/>
      <c r="L542" s="503"/>
      <c r="M542" s="503"/>
      <c r="N542" s="503"/>
      <c r="O542" s="503"/>
      <c r="P542" s="503"/>
      <c r="Q542" s="503"/>
      <c r="R542" s="503"/>
      <c r="S542" s="503"/>
      <c r="T542" s="503"/>
      <c r="U542" s="503"/>
      <c r="V542" s="503"/>
      <c r="W542" s="503"/>
      <c r="X542" s="503"/>
      <c r="Y542" s="503"/>
      <c r="Z542" s="503"/>
    </row>
    <row r="543" ht="12.75" customHeight="1">
      <c r="A543" s="503"/>
      <c r="B543" s="503"/>
      <c r="C543" s="503"/>
      <c r="D543" s="503"/>
      <c r="E543" s="503"/>
      <c r="F543" s="503"/>
      <c r="G543" s="503"/>
      <c r="H543" s="503"/>
      <c r="I543" s="503"/>
      <c r="J543" s="503"/>
      <c r="K543" s="503"/>
      <c r="L543" s="503"/>
      <c r="M543" s="503"/>
      <c r="N543" s="503"/>
      <c r="O543" s="503"/>
      <c r="P543" s="503"/>
      <c r="Q543" s="503"/>
      <c r="R543" s="503"/>
      <c r="S543" s="503"/>
      <c r="T543" s="503"/>
      <c r="U543" s="503"/>
      <c r="V543" s="503"/>
      <c r="W543" s="503"/>
      <c r="X543" s="503"/>
      <c r="Y543" s="503"/>
      <c r="Z543" s="503"/>
    </row>
    <row r="544" ht="12.75" customHeight="1">
      <c r="A544" s="503"/>
      <c r="B544" s="503"/>
      <c r="C544" s="503"/>
      <c r="D544" s="503"/>
      <c r="E544" s="503"/>
      <c r="F544" s="503"/>
      <c r="G544" s="503"/>
      <c r="H544" s="503"/>
      <c r="I544" s="503"/>
      <c r="J544" s="503"/>
      <c r="K544" s="503"/>
      <c r="L544" s="503"/>
      <c r="M544" s="503"/>
      <c r="N544" s="503"/>
      <c r="O544" s="503"/>
      <c r="P544" s="503"/>
      <c r="Q544" s="503"/>
      <c r="R544" s="503"/>
      <c r="S544" s="503"/>
      <c r="T544" s="503"/>
      <c r="U544" s="503"/>
      <c r="V544" s="503"/>
      <c r="W544" s="503"/>
      <c r="X544" s="503"/>
      <c r="Y544" s="503"/>
      <c r="Z544" s="503"/>
    </row>
    <row r="545" ht="12.75" customHeight="1">
      <c r="A545" s="503"/>
      <c r="B545" s="503"/>
      <c r="C545" s="503"/>
      <c r="D545" s="503"/>
      <c r="E545" s="503"/>
      <c r="F545" s="503"/>
      <c r="G545" s="503"/>
      <c r="H545" s="503"/>
      <c r="I545" s="503"/>
      <c r="J545" s="503"/>
      <c r="K545" s="503"/>
      <c r="L545" s="503"/>
      <c r="M545" s="503"/>
      <c r="N545" s="503"/>
      <c r="O545" s="503"/>
      <c r="P545" s="503"/>
      <c r="Q545" s="503"/>
      <c r="R545" s="503"/>
      <c r="S545" s="503"/>
      <c r="T545" s="503"/>
      <c r="U545" s="503"/>
      <c r="V545" s="503"/>
      <c r="W545" s="503"/>
      <c r="X545" s="503"/>
      <c r="Y545" s="503"/>
      <c r="Z545" s="503"/>
    </row>
    <row r="546" ht="12.75" customHeight="1">
      <c r="A546" s="503"/>
      <c r="B546" s="503"/>
      <c r="C546" s="503"/>
      <c r="D546" s="503"/>
      <c r="E546" s="503"/>
      <c r="F546" s="503"/>
      <c r="G546" s="503"/>
      <c r="H546" s="503"/>
      <c r="I546" s="503"/>
      <c r="J546" s="503"/>
      <c r="K546" s="503"/>
      <c r="L546" s="503"/>
      <c r="M546" s="503"/>
      <c r="N546" s="503"/>
      <c r="O546" s="503"/>
      <c r="P546" s="503"/>
      <c r="Q546" s="503"/>
      <c r="R546" s="503"/>
      <c r="S546" s="503"/>
      <c r="T546" s="503"/>
      <c r="U546" s="503"/>
      <c r="V546" s="503"/>
      <c r="W546" s="503"/>
      <c r="X546" s="503"/>
      <c r="Y546" s="503"/>
      <c r="Z546" s="503"/>
    </row>
    <row r="547" ht="12.75" customHeight="1">
      <c r="A547" s="503"/>
      <c r="B547" s="503"/>
      <c r="C547" s="503"/>
      <c r="D547" s="503"/>
      <c r="E547" s="503"/>
      <c r="F547" s="503"/>
      <c r="G547" s="503"/>
      <c r="H547" s="503"/>
      <c r="I547" s="503"/>
      <c r="J547" s="503"/>
      <c r="K547" s="503"/>
      <c r="L547" s="503"/>
      <c r="M547" s="503"/>
      <c r="N547" s="503"/>
      <c r="O547" s="503"/>
      <c r="P547" s="503"/>
      <c r="Q547" s="503"/>
      <c r="R547" s="503"/>
      <c r="S547" s="503"/>
      <c r="T547" s="503"/>
      <c r="U547" s="503"/>
      <c r="V547" s="503"/>
      <c r="W547" s="503"/>
      <c r="X547" s="503"/>
      <c r="Y547" s="503"/>
      <c r="Z547" s="503"/>
    </row>
    <row r="548" ht="12.75" customHeight="1">
      <c r="A548" s="503"/>
      <c r="B548" s="503"/>
      <c r="C548" s="503"/>
      <c r="D548" s="503"/>
      <c r="E548" s="503"/>
      <c r="F548" s="503"/>
      <c r="G548" s="503"/>
      <c r="H548" s="503"/>
      <c r="I548" s="503"/>
      <c r="J548" s="503"/>
      <c r="K548" s="503"/>
      <c r="L548" s="503"/>
      <c r="M548" s="503"/>
      <c r="N548" s="503"/>
      <c r="O548" s="503"/>
      <c r="P548" s="503"/>
      <c r="Q548" s="503"/>
      <c r="R548" s="503"/>
      <c r="S548" s="503"/>
      <c r="T548" s="503"/>
      <c r="U548" s="503"/>
      <c r="V548" s="503"/>
      <c r="W548" s="503"/>
      <c r="X548" s="503"/>
      <c r="Y548" s="503"/>
      <c r="Z548" s="503"/>
    </row>
    <row r="549" ht="12.75" customHeight="1">
      <c r="A549" s="503"/>
      <c r="B549" s="503"/>
      <c r="C549" s="503"/>
      <c r="D549" s="503"/>
      <c r="E549" s="503"/>
      <c r="F549" s="503"/>
      <c r="G549" s="503"/>
      <c r="H549" s="503"/>
      <c r="I549" s="503"/>
      <c r="J549" s="503"/>
      <c r="K549" s="503"/>
      <c r="L549" s="503"/>
      <c r="M549" s="503"/>
      <c r="N549" s="503"/>
      <c r="O549" s="503"/>
      <c r="P549" s="503"/>
      <c r="Q549" s="503"/>
      <c r="R549" s="503"/>
      <c r="S549" s="503"/>
      <c r="T549" s="503"/>
      <c r="U549" s="503"/>
      <c r="V549" s="503"/>
      <c r="W549" s="503"/>
      <c r="X549" s="503"/>
      <c r="Y549" s="503"/>
      <c r="Z549" s="503"/>
    </row>
    <row r="550" ht="12.75" customHeight="1">
      <c r="A550" s="503"/>
      <c r="B550" s="503"/>
      <c r="C550" s="503"/>
      <c r="D550" s="503"/>
      <c r="E550" s="503"/>
      <c r="F550" s="503"/>
      <c r="G550" s="503"/>
      <c r="H550" s="503"/>
      <c r="I550" s="503"/>
      <c r="J550" s="503"/>
      <c r="K550" s="503"/>
      <c r="L550" s="503"/>
      <c r="M550" s="503"/>
      <c r="N550" s="503"/>
      <c r="O550" s="503"/>
      <c r="P550" s="503"/>
      <c r="Q550" s="503"/>
      <c r="R550" s="503"/>
      <c r="S550" s="503"/>
      <c r="T550" s="503"/>
      <c r="U550" s="503"/>
      <c r="V550" s="503"/>
      <c r="W550" s="503"/>
      <c r="X550" s="503"/>
      <c r="Y550" s="503"/>
      <c r="Z550" s="503"/>
    </row>
    <row r="551" ht="12.75" customHeight="1">
      <c r="A551" s="503"/>
      <c r="B551" s="503"/>
      <c r="C551" s="503"/>
      <c r="D551" s="503"/>
      <c r="E551" s="503"/>
      <c r="F551" s="503"/>
      <c r="G551" s="503"/>
      <c r="H551" s="503"/>
      <c r="I551" s="503"/>
      <c r="J551" s="503"/>
      <c r="K551" s="503"/>
      <c r="L551" s="503"/>
      <c r="M551" s="503"/>
      <c r="N551" s="503"/>
      <c r="O551" s="503"/>
      <c r="P551" s="503"/>
      <c r="Q551" s="503"/>
      <c r="R551" s="503"/>
      <c r="S551" s="503"/>
      <c r="T551" s="503"/>
      <c r="U551" s="503"/>
      <c r="V551" s="503"/>
      <c r="W551" s="503"/>
      <c r="X551" s="503"/>
      <c r="Y551" s="503"/>
      <c r="Z551" s="503"/>
    </row>
    <row r="552" ht="12.75" customHeight="1">
      <c r="A552" s="503"/>
      <c r="B552" s="503"/>
      <c r="C552" s="503"/>
      <c r="D552" s="503"/>
      <c r="E552" s="503"/>
      <c r="F552" s="503"/>
      <c r="G552" s="503"/>
      <c r="H552" s="503"/>
      <c r="I552" s="503"/>
      <c r="J552" s="503"/>
      <c r="K552" s="503"/>
      <c r="L552" s="503"/>
      <c r="M552" s="503"/>
      <c r="N552" s="503"/>
      <c r="O552" s="503"/>
      <c r="P552" s="503"/>
      <c r="Q552" s="503"/>
      <c r="R552" s="503"/>
      <c r="S552" s="503"/>
      <c r="T552" s="503"/>
      <c r="U552" s="503"/>
      <c r="V552" s="503"/>
      <c r="W552" s="503"/>
      <c r="X552" s="503"/>
      <c r="Y552" s="503"/>
      <c r="Z552" s="503"/>
    </row>
    <row r="553" ht="12.75" customHeight="1">
      <c r="A553" s="503"/>
      <c r="B553" s="503"/>
      <c r="C553" s="503"/>
      <c r="D553" s="503"/>
      <c r="E553" s="503"/>
      <c r="F553" s="503"/>
      <c r="G553" s="503"/>
      <c r="H553" s="503"/>
      <c r="I553" s="503"/>
      <c r="J553" s="503"/>
      <c r="K553" s="503"/>
      <c r="L553" s="503"/>
      <c r="M553" s="503"/>
      <c r="N553" s="503"/>
      <c r="O553" s="503"/>
      <c r="P553" s="503"/>
      <c r="Q553" s="503"/>
      <c r="R553" s="503"/>
      <c r="S553" s="503"/>
      <c r="T553" s="503"/>
      <c r="U553" s="503"/>
      <c r="V553" s="503"/>
      <c r="W553" s="503"/>
      <c r="X553" s="503"/>
      <c r="Y553" s="503"/>
      <c r="Z553" s="503"/>
    </row>
    <row r="554" ht="12.75" customHeight="1">
      <c r="A554" s="503"/>
      <c r="B554" s="503"/>
      <c r="C554" s="503"/>
      <c r="D554" s="503"/>
      <c r="E554" s="503"/>
      <c r="F554" s="503"/>
      <c r="G554" s="503"/>
      <c r="H554" s="503"/>
      <c r="I554" s="503"/>
      <c r="J554" s="503"/>
      <c r="K554" s="503"/>
      <c r="L554" s="503"/>
      <c r="M554" s="503"/>
      <c r="N554" s="503"/>
      <c r="O554" s="503"/>
      <c r="P554" s="503"/>
      <c r="Q554" s="503"/>
      <c r="R554" s="503"/>
      <c r="S554" s="503"/>
      <c r="T554" s="503"/>
      <c r="U554" s="503"/>
      <c r="V554" s="503"/>
      <c r="W554" s="503"/>
      <c r="X554" s="503"/>
      <c r="Y554" s="503"/>
      <c r="Z554" s="503"/>
    </row>
    <row r="555" ht="12.75" customHeight="1">
      <c r="A555" s="503"/>
      <c r="B555" s="503"/>
      <c r="C555" s="503"/>
      <c r="D555" s="503"/>
      <c r="E555" s="503"/>
      <c r="F555" s="503"/>
      <c r="G555" s="503"/>
      <c r="H555" s="503"/>
      <c r="I555" s="503"/>
      <c r="J555" s="503"/>
      <c r="K555" s="503"/>
      <c r="L555" s="503"/>
      <c r="M555" s="503"/>
      <c r="N555" s="503"/>
      <c r="O555" s="503"/>
      <c r="P555" s="503"/>
      <c r="Q555" s="503"/>
      <c r="R555" s="503"/>
      <c r="S555" s="503"/>
      <c r="T555" s="503"/>
      <c r="U555" s="503"/>
      <c r="V555" s="503"/>
      <c r="W555" s="503"/>
      <c r="X555" s="503"/>
      <c r="Y555" s="503"/>
      <c r="Z555" s="503"/>
    </row>
    <row r="556" ht="12.75" customHeight="1">
      <c r="A556" s="503"/>
      <c r="B556" s="503"/>
      <c r="C556" s="503"/>
      <c r="D556" s="503"/>
      <c r="E556" s="503"/>
      <c r="F556" s="503"/>
      <c r="G556" s="503"/>
      <c r="H556" s="503"/>
      <c r="I556" s="503"/>
      <c r="J556" s="503"/>
      <c r="K556" s="503"/>
      <c r="L556" s="503"/>
      <c r="M556" s="503"/>
      <c r="N556" s="503"/>
      <c r="O556" s="503"/>
      <c r="P556" s="503"/>
      <c r="Q556" s="503"/>
      <c r="R556" s="503"/>
      <c r="S556" s="503"/>
      <c r="T556" s="503"/>
      <c r="U556" s="503"/>
      <c r="V556" s="503"/>
      <c r="W556" s="503"/>
      <c r="X556" s="503"/>
      <c r="Y556" s="503"/>
      <c r="Z556" s="503"/>
    </row>
    <row r="557" ht="12.75" customHeight="1">
      <c r="A557" s="503"/>
      <c r="B557" s="503"/>
      <c r="C557" s="503"/>
      <c r="D557" s="503"/>
      <c r="E557" s="503"/>
      <c r="F557" s="503"/>
      <c r="G557" s="503"/>
      <c r="H557" s="503"/>
      <c r="I557" s="503"/>
      <c r="J557" s="503"/>
      <c r="K557" s="503"/>
      <c r="L557" s="503"/>
      <c r="M557" s="503"/>
      <c r="N557" s="503"/>
      <c r="O557" s="503"/>
      <c r="P557" s="503"/>
      <c r="Q557" s="503"/>
      <c r="R557" s="503"/>
      <c r="S557" s="503"/>
      <c r="T557" s="503"/>
      <c r="U557" s="503"/>
      <c r="V557" s="503"/>
      <c r="W557" s="503"/>
      <c r="X557" s="503"/>
      <c r="Y557" s="503"/>
      <c r="Z557" s="503"/>
    </row>
    <row r="558" ht="12.75" customHeight="1">
      <c r="A558" s="503"/>
      <c r="B558" s="503"/>
      <c r="C558" s="503"/>
      <c r="D558" s="503"/>
      <c r="E558" s="503"/>
      <c r="F558" s="503"/>
      <c r="G558" s="503"/>
      <c r="H558" s="503"/>
      <c r="I558" s="503"/>
      <c r="J558" s="503"/>
      <c r="K558" s="503"/>
      <c r="L558" s="503"/>
      <c r="M558" s="503"/>
      <c r="N558" s="503"/>
      <c r="O558" s="503"/>
      <c r="P558" s="503"/>
      <c r="Q558" s="503"/>
      <c r="R558" s="503"/>
      <c r="S558" s="503"/>
      <c r="T558" s="503"/>
      <c r="U558" s="503"/>
      <c r="V558" s="503"/>
      <c r="W558" s="503"/>
      <c r="X558" s="503"/>
      <c r="Y558" s="503"/>
      <c r="Z558" s="503"/>
    </row>
    <row r="559" ht="12.75" customHeight="1">
      <c r="A559" s="503"/>
      <c r="B559" s="503"/>
      <c r="C559" s="503"/>
      <c r="D559" s="503"/>
      <c r="E559" s="503"/>
      <c r="F559" s="503"/>
      <c r="G559" s="503"/>
      <c r="H559" s="503"/>
      <c r="I559" s="503"/>
      <c r="J559" s="503"/>
      <c r="K559" s="503"/>
      <c r="L559" s="503"/>
      <c r="M559" s="503"/>
      <c r="N559" s="503"/>
      <c r="O559" s="503"/>
      <c r="P559" s="503"/>
      <c r="Q559" s="503"/>
      <c r="R559" s="503"/>
      <c r="S559" s="503"/>
      <c r="T559" s="503"/>
      <c r="U559" s="503"/>
      <c r="V559" s="503"/>
      <c r="W559" s="503"/>
      <c r="X559" s="503"/>
      <c r="Y559" s="503"/>
      <c r="Z559" s="503"/>
    </row>
    <row r="560" ht="12.75" customHeight="1">
      <c r="A560" s="503"/>
      <c r="B560" s="503"/>
      <c r="C560" s="503"/>
      <c r="D560" s="503"/>
      <c r="E560" s="503"/>
      <c r="F560" s="503"/>
      <c r="G560" s="503"/>
      <c r="H560" s="503"/>
      <c r="I560" s="503"/>
      <c r="J560" s="503"/>
      <c r="K560" s="503"/>
      <c r="L560" s="503"/>
      <c r="M560" s="503"/>
      <c r="N560" s="503"/>
      <c r="O560" s="503"/>
      <c r="P560" s="503"/>
      <c r="Q560" s="503"/>
      <c r="R560" s="503"/>
      <c r="S560" s="503"/>
      <c r="T560" s="503"/>
      <c r="U560" s="503"/>
      <c r="V560" s="503"/>
      <c r="W560" s="503"/>
      <c r="X560" s="503"/>
      <c r="Y560" s="503"/>
      <c r="Z560" s="503"/>
    </row>
    <row r="561" ht="12.75" customHeight="1">
      <c r="A561" s="503"/>
      <c r="B561" s="503"/>
      <c r="C561" s="503"/>
      <c r="D561" s="503"/>
      <c r="E561" s="503"/>
      <c r="F561" s="503"/>
      <c r="G561" s="503"/>
      <c r="H561" s="503"/>
      <c r="I561" s="503"/>
      <c r="J561" s="503"/>
      <c r="K561" s="503"/>
      <c r="L561" s="503"/>
      <c r="M561" s="503"/>
      <c r="N561" s="503"/>
      <c r="O561" s="503"/>
      <c r="P561" s="503"/>
      <c r="Q561" s="503"/>
      <c r="R561" s="503"/>
      <c r="S561" s="503"/>
      <c r="T561" s="503"/>
      <c r="U561" s="503"/>
      <c r="V561" s="503"/>
      <c r="W561" s="503"/>
      <c r="X561" s="503"/>
      <c r="Y561" s="503"/>
      <c r="Z561" s="503"/>
    </row>
    <row r="562" ht="12.75" customHeight="1">
      <c r="A562" s="503"/>
      <c r="B562" s="503"/>
      <c r="C562" s="503"/>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row>
    <row r="563" ht="12.75" customHeight="1">
      <c r="A563" s="503"/>
      <c r="B563" s="503"/>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row>
    <row r="564" ht="12.75" customHeight="1">
      <c r="A564" s="503"/>
      <c r="B564" s="503"/>
      <c r="C564" s="503"/>
      <c r="D564" s="503"/>
      <c r="E564" s="503"/>
      <c r="F564" s="503"/>
      <c r="G564" s="503"/>
      <c r="H564" s="503"/>
      <c r="I564" s="503"/>
      <c r="J564" s="503"/>
      <c r="K564" s="503"/>
      <c r="L564" s="503"/>
      <c r="M564" s="503"/>
      <c r="N564" s="503"/>
      <c r="O564" s="503"/>
      <c r="P564" s="503"/>
      <c r="Q564" s="503"/>
      <c r="R564" s="503"/>
      <c r="S564" s="503"/>
      <c r="T564" s="503"/>
      <c r="U564" s="503"/>
      <c r="V564" s="503"/>
      <c r="W564" s="503"/>
      <c r="X564" s="503"/>
      <c r="Y564" s="503"/>
      <c r="Z564" s="503"/>
    </row>
    <row r="565" ht="12.75" customHeight="1">
      <c r="A565" s="503"/>
      <c r="B565" s="503"/>
      <c r="C565" s="503"/>
      <c r="D565" s="503"/>
      <c r="E565" s="503"/>
      <c r="F565" s="503"/>
      <c r="G565" s="503"/>
      <c r="H565" s="503"/>
      <c r="I565" s="503"/>
      <c r="J565" s="503"/>
      <c r="K565" s="503"/>
      <c r="L565" s="503"/>
      <c r="M565" s="503"/>
      <c r="N565" s="503"/>
      <c r="O565" s="503"/>
      <c r="P565" s="503"/>
      <c r="Q565" s="503"/>
      <c r="R565" s="503"/>
      <c r="S565" s="503"/>
      <c r="T565" s="503"/>
      <c r="U565" s="503"/>
      <c r="V565" s="503"/>
      <c r="W565" s="503"/>
      <c r="X565" s="503"/>
      <c r="Y565" s="503"/>
      <c r="Z565" s="503"/>
    </row>
    <row r="566" ht="12.75" customHeight="1">
      <c r="A566" s="503"/>
      <c r="B566" s="503"/>
      <c r="C566" s="503"/>
      <c r="D566" s="503"/>
      <c r="E566" s="503"/>
      <c r="F566" s="503"/>
      <c r="G566" s="503"/>
      <c r="H566" s="503"/>
      <c r="I566" s="503"/>
      <c r="J566" s="503"/>
      <c r="K566" s="503"/>
      <c r="L566" s="503"/>
      <c r="M566" s="503"/>
      <c r="N566" s="503"/>
      <c r="O566" s="503"/>
      <c r="P566" s="503"/>
      <c r="Q566" s="503"/>
      <c r="R566" s="503"/>
      <c r="S566" s="503"/>
      <c r="T566" s="503"/>
      <c r="U566" s="503"/>
      <c r="V566" s="503"/>
      <c r="W566" s="503"/>
      <c r="X566" s="503"/>
      <c r="Y566" s="503"/>
      <c r="Z566" s="503"/>
    </row>
    <row r="567" ht="12.75" customHeight="1">
      <c r="A567" s="503"/>
      <c r="B567" s="503"/>
      <c r="C567" s="503"/>
      <c r="D567" s="503"/>
      <c r="E567" s="503"/>
      <c r="F567" s="503"/>
      <c r="G567" s="503"/>
      <c r="H567" s="503"/>
      <c r="I567" s="503"/>
      <c r="J567" s="503"/>
      <c r="K567" s="503"/>
      <c r="L567" s="503"/>
      <c r="M567" s="503"/>
      <c r="N567" s="503"/>
      <c r="O567" s="503"/>
      <c r="P567" s="503"/>
      <c r="Q567" s="503"/>
      <c r="R567" s="503"/>
      <c r="S567" s="503"/>
      <c r="T567" s="503"/>
      <c r="U567" s="503"/>
      <c r="V567" s="503"/>
      <c r="W567" s="503"/>
      <c r="X567" s="503"/>
      <c r="Y567" s="503"/>
      <c r="Z567" s="503"/>
    </row>
    <row r="568" ht="12.75" customHeight="1">
      <c r="A568" s="503"/>
      <c r="B568" s="503"/>
      <c r="C568" s="503"/>
      <c r="D568" s="503"/>
      <c r="E568" s="503"/>
      <c r="F568" s="503"/>
      <c r="G568" s="503"/>
      <c r="H568" s="503"/>
      <c r="I568" s="503"/>
      <c r="J568" s="503"/>
      <c r="K568" s="503"/>
      <c r="L568" s="503"/>
      <c r="M568" s="503"/>
      <c r="N568" s="503"/>
      <c r="O568" s="503"/>
      <c r="P568" s="503"/>
      <c r="Q568" s="503"/>
      <c r="R568" s="503"/>
      <c r="S568" s="503"/>
      <c r="T568" s="503"/>
      <c r="U568" s="503"/>
      <c r="V568" s="503"/>
      <c r="W568" s="503"/>
      <c r="X568" s="503"/>
      <c r="Y568" s="503"/>
      <c r="Z568" s="503"/>
    </row>
    <row r="569" ht="12.75" customHeight="1">
      <c r="A569" s="503"/>
      <c r="B569" s="503"/>
      <c r="C569" s="503"/>
      <c r="D569" s="503"/>
      <c r="E569" s="503"/>
      <c r="F569" s="503"/>
      <c r="G569" s="503"/>
      <c r="H569" s="503"/>
      <c r="I569" s="503"/>
      <c r="J569" s="503"/>
      <c r="K569" s="503"/>
      <c r="L569" s="503"/>
      <c r="M569" s="503"/>
      <c r="N569" s="503"/>
      <c r="O569" s="503"/>
      <c r="P569" s="503"/>
      <c r="Q569" s="503"/>
      <c r="R569" s="503"/>
      <c r="S569" s="503"/>
      <c r="T569" s="503"/>
      <c r="U569" s="503"/>
      <c r="V569" s="503"/>
      <c r="W569" s="503"/>
      <c r="X569" s="503"/>
      <c r="Y569" s="503"/>
      <c r="Z569" s="503"/>
    </row>
    <row r="570" ht="12.75" customHeight="1">
      <c r="A570" s="503"/>
      <c r="B570" s="503"/>
      <c r="C570" s="503"/>
      <c r="D570" s="503"/>
      <c r="E570" s="503"/>
      <c r="F570" s="503"/>
      <c r="G570" s="503"/>
      <c r="H570" s="503"/>
      <c r="I570" s="503"/>
      <c r="J570" s="503"/>
      <c r="K570" s="503"/>
      <c r="L570" s="503"/>
      <c r="M570" s="503"/>
      <c r="N570" s="503"/>
      <c r="O570" s="503"/>
      <c r="P570" s="503"/>
      <c r="Q570" s="503"/>
      <c r="R570" s="503"/>
      <c r="S570" s="503"/>
      <c r="T570" s="503"/>
      <c r="U570" s="503"/>
      <c r="V570" s="503"/>
      <c r="W570" s="503"/>
      <c r="X570" s="503"/>
      <c r="Y570" s="503"/>
      <c r="Z570" s="503"/>
    </row>
    <row r="571" ht="12.75" customHeight="1">
      <c r="A571" s="503"/>
      <c r="B571" s="503"/>
      <c r="C571" s="503"/>
      <c r="D571" s="503"/>
      <c r="E571" s="503"/>
      <c r="F571" s="503"/>
      <c r="G571" s="503"/>
      <c r="H571" s="503"/>
      <c r="I571" s="503"/>
      <c r="J571" s="503"/>
      <c r="K571" s="503"/>
      <c r="L571" s="503"/>
      <c r="M571" s="503"/>
      <c r="N571" s="503"/>
      <c r="O571" s="503"/>
      <c r="P571" s="503"/>
      <c r="Q571" s="503"/>
      <c r="R571" s="503"/>
      <c r="S571" s="503"/>
      <c r="T571" s="503"/>
      <c r="U571" s="503"/>
      <c r="V571" s="503"/>
      <c r="W571" s="503"/>
      <c r="X571" s="503"/>
      <c r="Y571" s="503"/>
      <c r="Z571" s="503"/>
    </row>
    <row r="572" ht="12.75" customHeight="1">
      <c r="A572" s="503"/>
      <c r="B572" s="503"/>
      <c r="C572" s="503"/>
      <c r="D572" s="503"/>
      <c r="E572" s="503"/>
      <c r="F572" s="503"/>
      <c r="G572" s="503"/>
      <c r="H572" s="503"/>
      <c r="I572" s="503"/>
      <c r="J572" s="503"/>
      <c r="K572" s="503"/>
      <c r="L572" s="503"/>
      <c r="M572" s="503"/>
      <c r="N572" s="503"/>
      <c r="O572" s="503"/>
      <c r="P572" s="503"/>
      <c r="Q572" s="503"/>
      <c r="R572" s="503"/>
      <c r="S572" s="503"/>
      <c r="T572" s="503"/>
      <c r="U572" s="503"/>
      <c r="V572" s="503"/>
      <c r="W572" s="503"/>
      <c r="X572" s="503"/>
      <c r="Y572" s="503"/>
      <c r="Z572" s="503"/>
    </row>
    <row r="573" ht="12.75" customHeight="1">
      <c r="A573" s="503"/>
      <c r="B573" s="503"/>
      <c r="C573" s="503"/>
      <c r="D573" s="503"/>
      <c r="E573" s="503"/>
      <c r="F573" s="503"/>
      <c r="G573" s="503"/>
      <c r="H573" s="503"/>
      <c r="I573" s="503"/>
      <c r="J573" s="503"/>
      <c r="K573" s="503"/>
      <c r="L573" s="503"/>
      <c r="M573" s="503"/>
      <c r="N573" s="503"/>
      <c r="O573" s="503"/>
      <c r="P573" s="503"/>
      <c r="Q573" s="503"/>
      <c r="R573" s="503"/>
      <c r="S573" s="503"/>
      <c r="T573" s="503"/>
      <c r="U573" s="503"/>
      <c r="V573" s="503"/>
      <c r="W573" s="503"/>
      <c r="X573" s="503"/>
      <c r="Y573" s="503"/>
      <c r="Z573" s="503"/>
    </row>
    <row r="574" ht="12.75" customHeight="1">
      <c r="A574" s="503"/>
      <c r="B574" s="503"/>
      <c r="C574" s="503"/>
      <c r="D574" s="503"/>
      <c r="E574" s="503"/>
      <c r="F574" s="503"/>
      <c r="G574" s="503"/>
      <c r="H574" s="503"/>
      <c r="I574" s="503"/>
      <c r="J574" s="503"/>
      <c r="K574" s="503"/>
      <c r="L574" s="503"/>
      <c r="M574" s="503"/>
      <c r="N574" s="503"/>
      <c r="O574" s="503"/>
      <c r="P574" s="503"/>
      <c r="Q574" s="503"/>
      <c r="R574" s="503"/>
      <c r="S574" s="503"/>
      <c r="T574" s="503"/>
      <c r="U574" s="503"/>
      <c r="V574" s="503"/>
      <c r="W574" s="503"/>
      <c r="X574" s="503"/>
      <c r="Y574" s="503"/>
      <c r="Z574" s="503"/>
    </row>
    <row r="575" ht="12.75" customHeight="1">
      <c r="A575" s="503"/>
      <c r="B575" s="503"/>
      <c r="C575" s="503"/>
      <c r="D575" s="503"/>
      <c r="E575" s="503"/>
      <c r="F575" s="503"/>
      <c r="G575" s="503"/>
      <c r="H575" s="503"/>
      <c r="I575" s="503"/>
      <c r="J575" s="503"/>
      <c r="K575" s="503"/>
      <c r="L575" s="503"/>
      <c r="M575" s="503"/>
      <c r="N575" s="503"/>
      <c r="O575" s="503"/>
      <c r="P575" s="503"/>
      <c r="Q575" s="503"/>
      <c r="R575" s="503"/>
      <c r="S575" s="503"/>
      <c r="T575" s="503"/>
      <c r="U575" s="503"/>
      <c r="V575" s="503"/>
      <c r="W575" s="503"/>
      <c r="X575" s="503"/>
      <c r="Y575" s="503"/>
      <c r="Z575" s="503"/>
    </row>
    <row r="576" ht="12.75" customHeight="1">
      <c r="A576" s="503"/>
      <c r="B576" s="503"/>
      <c r="C576" s="503"/>
      <c r="D576" s="503"/>
      <c r="E576" s="503"/>
      <c r="F576" s="503"/>
      <c r="G576" s="503"/>
      <c r="H576" s="503"/>
      <c r="I576" s="503"/>
      <c r="J576" s="503"/>
      <c r="K576" s="503"/>
      <c r="L576" s="503"/>
      <c r="M576" s="503"/>
      <c r="N576" s="503"/>
      <c r="O576" s="503"/>
      <c r="P576" s="503"/>
      <c r="Q576" s="503"/>
      <c r="R576" s="503"/>
      <c r="S576" s="503"/>
      <c r="T576" s="503"/>
      <c r="U576" s="503"/>
      <c r="V576" s="503"/>
      <c r="W576" s="503"/>
      <c r="X576" s="503"/>
      <c r="Y576" s="503"/>
      <c r="Z576" s="503"/>
    </row>
    <row r="577" ht="12.75" customHeight="1">
      <c r="A577" s="503"/>
      <c r="B577" s="503"/>
      <c r="C577" s="503"/>
      <c r="D577" s="503"/>
      <c r="E577" s="503"/>
      <c r="F577" s="503"/>
      <c r="G577" s="503"/>
      <c r="H577" s="503"/>
      <c r="I577" s="503"/>
      <c r="J577" s="503"/>
      <c r="K577" s="503"/>
      <c r="L577" s="503"/>
      <c r="M577" s="503"/>
      <c r="N577" s="503"/>
      <c r="O577" s="503"/>
      <c r="P577" s="503"/>
      <c r="Q577" s="503"/>
      <c r="R577" s="503"/>
      <c r="S577" s="503"/>
      <c r="T577" s="503"/>
      <c r="U577" s="503"/>
      <c r="V577" s="503"/>
      <c r="W577" s="503"/>
      <c r="X577" s="503"/>
      <c r="Y577" s="503"/>
      <c r="Z577" s="503"/>
    </row>
    <row r="578" ht="12.75" customHeight="1">
      <c r="A578" s="503"/>
      <c r="B578" s="503"/>
      <c r="C578" s="503"/>
      <c r="D578" s="503"/>
      <c r="E578" s="503"/>
      <c r="F578" s="503"/>
      <c r="G578" s="503"/>
      <c r="H578" s="503"/>
      <c r="I578" s="503"/>
      <c r="J578" s="503"/>
      <c r="K578" s="503"/>
      <c r="L578" s="503"/>
      <c r="M578" s="503"/>
      <c r="N578" s="503"/>
      <c r="O578" s="503"/>
      <c r="P578" s="503"/>
      <c r="Q578" s="503"/>
      <c r="R578" s="503"/>
      <c r="S578" s="503"/>
      <c r="T578" s="503"/>
      <c r="U578" s="503"/>
      <c r="V578" s="503"/>
      <c r="W578" s="503"/>
      <c r="X578" s="503"/>
      <c r="Y578" s="503"/>
      <c r="Z578" s="503"/>
    </row>
    <row r="579" ht="12.75" customHeight="1">
      <c r="A579" s="503"/>
      <c r="B579" s="503"/>
      <c r="C579" s="503"/>
      <c r="D579" s="503"/>
      <c r="E579" s="503"/>
      <c r="F579" s="503"/>
      <c r="G579" s="503"/>
      <c r="H579" s="503"/>
      <c r="I579" s="503"/>
      <c r="J579" s="503"/>
      <c r="K579" s="503"/>
      <c r="L579" s="503"/>
      <c r="M579" s="503"/>
      <c r="N579" s="503"/>
      <c r="O579" s="503"/>
      <c r="P579" s="503"/>
      <c r="Q579" s="503"/>
      <c r="R579" s="503"/>
      <c r="S579" s="503"/>
      <c r="T579" s="503"/>
      <c r="U579" s="503"/>
      <c r="V579" s="503"/>
      <c r="W579" s="503"/>
      <c r="X579" s="503"/>
      <c r="Y579" s="503"/>
      <c r="Z579" s="503"/>
    </row>
    <row r="580" ht="12.75" customHeight="1">
      <c r="A580" s="503"/>
      <c r="B580" s="503"/>
      <c r="C580" s="503"/>
      <c r="D580" s="503"/>
      <c r="E580" s="503"/>
      <c r="F580" s="503"/>
      <c r="G580" s="503"/>
      <c r="H580" s="503"/>
      <c r="I580" s="503"/>
      <c r="J580" s="503"/>
      <c r="K580" s="503"/>
      <c r="L580" s="503"/>
      <c r="M580" s="503"/>
      <c r="N580" s="503"/>
      <c r="O580" s="503"/>
      <c r="P580" s="503"/>
      <c r="Q580" s="503"/>
      <c r="R580" s="503"/>
      <c r="S580" s="503"/>
      <c r="T580" s="503"/>
      <c r="U580" s="503"/>
      <c r="V580" s="503"/>
      <c r="W580" s="503"/>
      <c r="X580" s="503"/>
      <c r="Y580" s="503"/>
      <c r="Z580" s="503"/>
    </row>
    <row r="581" ht="12.75" customHeight="1">
      <c r="A581" s="503"/>
      <c r="B581" s="503"/>
      <c r="C581" s="503"/>
      <c r="D581" s="503"/>
      <c r="E581" s="503"/>
      <c r="F581" s="503"/>
      <c r="G581" s="503"/>
      <c r="H581" s="503"/>
      <c r="I581" s="503"/>
      <c r="J581" s="503"/>
      <c r="K581" s="503"/>
      <c r="L581" s="503"/>
      <c r="M581" s="503"/>
      <c r="N581" s="503"/>
      <c r="O581" s="503"/>
      <c r="P581" s="503"/>
      <c r="Q581" s="503"/>
      <c r="R581" s="503"/>
      <c r="S581" s="503"/>
      <c r="T581" s="503"/>
      <c r="U581" s="503"/>
      <c r="V581" s="503"/>
      <c r="W581" s="503"/>
      <c r="X581" s="503"/>
      <c r="Y581" s="503"/>
      <c r="Z581" s="503"/>
    </row>
    <row r="582" ht="12.75" customHeight="1">
      <c r="A582" s="503"/>
      <c r="B582" s="503"/>
      <c r="C582" s="503"/>
      <c r="D582" s="503"/>
      <c r="E582" s="503"/>
      <c r="F582" s="503"/>
      <c r="G582" s="503"/>
      <c r="H582" s="503"/>
      <c r="I582" s="503"/>
      <c r="J582" s="503"/>
      <c r="K582" s="503"/>
      <c r="L582" s="503"/>
      <c r="M582" s="503"/>
      <c r="N582" s="503"/>
      <c r="O582" s="503"/>
      <c r="P582" s="503"/>
      <c r="Q582" s="503"/>
      <c r="R582" s="503"/>
      <c r="S582" s="503"/>
      <c r="T582" s="503"/>
      <c r="U582" s="503"/>
      <c r="V582" s="503"/>
      <c r="W582" s="503"/>
      <c r="X582" s="503"/>
      <c r="Y582" s="503"/>
      <c r="Z582" s="503"/>
    </row>
    <row r="583" ht="12.75" customHeight="1">
      <c r="A583" s="503"/>
      <c r="B583" s="503"/>
      <c r="C583" s="503"/>
      <c r="D583" s="503"/>
      <c r="E583" s="503"/>
      <c r="F583" s="503"/>
      <c r="G583" s="503"/>
      <c r="H583" s="503"/>
      <c r="I583" s="503"/>
      <c r="J583" s="503"/>
      <c r="K583" s="503"/>
      <c r="L583" s="503"/>
      <c r="M583" s="503"/>
      <c r="N583" s="503"/>
      <c r="O583" s="503"/>
      <c r="P583" s="503"/>
      <c r="Q583" s="503"/>
      <c r="R583" s="503"/>
      <c r="S583" s="503"/>
      <c r="T583" s="503"/>
      <c r="U583" s="503"/>
      <c r="V583" s="503"/>
      <c r="W583" s="503"/>
      <c r="X583" s="503"/>
      <c r="Y583" s="503"/>
      <c r="Z583" s="503"/>
    </row>
    <row r="584" ht="12.75" customHeight="1">
      <c r="A584" s="503"/>
      <c r="B584" s="503"/>
      <c r="C584" s="503"/>
      <c r="D584" s="503"/>
      <c r="E584" s="503"/>
      <c r="F584" s="503"/>
      <c r="G584" s="503"/>
      <c r="H584" s="503"/>
      <c r="I584" s="503"/>
      <c r="J584" s="503"/>
      <c r="K584" s="503"/>
      <c r="L584" s="503"/>
      <c r="M584" s="503"/>
      <c r="N584" s="503"/>
      <c r="O584" s="503"/>
      <c r="P584" s="503"/>
      <c r="Q584" s="503"/>
      <c r="R584" s="503"/>
      <c r="S584" s="503"/>
      <c r="T584" s="503"/>
      <c r="U584" s="503"/>
      <c r="V584" s="503"/>
      <c r="W584" s="503"/>
      <c r="X584" s="503"/>
      <c r="Y584" s="503"/>
      <c r="Z584" s="503"/>
    </row>
    <row r="585" ht="12.75" customHeight="1">
      <c r="A585" s="503"/>
      <c r="B585" s="503"/>
      <c r="C585" s="503"/>
      <c r="D585" s="503"/>
      <c r="E585" s="503"/>
      <c r="F585" s="503"/>
      <c r="G585" s="503"/>
      <c r="H585" s="503"/>
      <c r="I585" s="503"/>
      <c r="J585" s="503"/>
      <c r="K585" s="503"/>
      <c r="L585" s="503"/>
      <c r="M585" s="503"/>
      <c r="N585" s="503"/>
      <c r="O585" s="503"/>
      <c r="P585" s="503"/>
      <c r="Q585" s="503"/>
      <c r="R585" s="503"/>
      <c r="S585" s="503"/>
      <c r="T585" s="503"/>
      <c r="U585" s="503"/>
      <c r="V585" s="503"/>
      <c r="W585" s="503"/>
      <c r="X585" s="503"/>
      <c r="Y585" s="503"/>
      <c r="Z585" s="503"/>
    </row>
    <row r="586" ht="12.75" customHeight="1">
      <c r="A586" s="503"/>
      <c r="B586" s="503"/>
      <c r="C586" s="503"/>
      <c r="D586" s="503"/>
      <c r="E586" s="503"/>
      <c r="F586" s="503"/>
      <c r="G586" s="503"/>
      <c r="H586" s="503"/>
      <c r="I586" s="503"/>
      <c r="J586" s="503"/>
      <c r="K586" s="503"/>
      <c r="L586" s="503"/>
      <c r="M586" s="503"/>
      <c r="N586" s="503"/>
      <c r="O586" s="503"/>
      <c r="P586" s="503"/>
      <c r="Q586" s="503"/>
      <c r="R586" s="503"/>
      <c r="S586" s="503"/>
      <c r="T586" s="503"/>
      <c r="U586" s="503"/>
      <c r="V586" s="503"/>
      <c r="W586" s="503"/>
      <c r="X586" s="503"/>
      <c r="Y586" s="503"/>
      <c r="Z586" s="503"/>
    </row>
    <row r="587" ht="12.75" customHeight="1">
      <c r="A587" s="503"/>
      <c r="B587" s="503"/>
      <c r="C587" s="503"/>
      <c r="D587" s="503"/>
      <c r="E587" s="503"/>
      <c r="F587" s="503"/>
      <c r="G587" s="503"/>
      <c r="H587" s="503"/>
      <c r="I587" s="503"/>
      <c r="J587" s="503"/>
      <c r="K587" s="503"/>
      <c r="L587" s="503"/>
      <c r="M587" s="503"/>
      <c r="N587" s="503"/>
      <c r="O587" s="503"/>
      <c r="P587" s="503"/>
      <c r="Q587" s="503"/>
      <c r="R587" s="503"/>
      <c r="S587" s="503"/>
      <c r="T587" s="503"/>
      <c r="U587" s="503"/>
      <c r="V587" s="503"/>
      <c r="W587" s="503"/>
      <c r="X587" s="503"/>
      <c r="Y587" s="503"/>
      <c r="Z587" s="503"/>
    </row>
    <row r="588" ht="12.75" customHeight="1">
      <c r="A588" s="503"/>
      <c r="B588" s="503"/>
      <c r="C588" s="503"/>
      <c r="D588" s="503"/>
      <c r="E588" s="503"/>
      <c r="F588" s="503"/>
      <c r="G588" s="503"/>
      <c r="H588" s="503"/>
      <c r="I588" s="503"/>
      <c r="J588" s="503"/>
      <c r="K588" s="503"/>
      <c r="L588" s="503"/>
      <c r="M588" s="503"/>
      <c r="N588" s="503"/>
      <c r="O588" s="503"/>
      <c r="P588" s="503"/>
      <c r="Q588" s="503"/>
      <c r="R588" s="503"/>
      <c r="S588" s="503"/>
      <c r="T588" s="503"/>
      <c r="U588" s="503"/>
      <c r="V588" s="503"/>
      <c r="W588" s="503"/>
      <c r="X588" s="503"/>
      <c r="Y588" s="503"/>
      <c r="Z588" s="503"/>
    </row>
    <row r="589" ht="12.75" customHeight="1">
      <c r="A589" s="503"/>
      <c r="B589" s="503"/>
      <c r="C589" s="503"/>
      <c r="D589" s="503"/>
      <c r="E589" s="503"/>
      <c r="F589" s="503"/>
      <c r="G589" s="503"/>
      <c r="H589" s="503"/>
      <c r="I589" s="503"/>
      <c r="J589" s="503"/>
      <c r="K589" s="503"/>
      <c r="L589" s="503"/>
      <c r="M589" s="503"/>
      <c r="N589" s="503"/>
      <c r="O589" s="503"/>
      <c r="P589" s="503"/>
      <c r="Q589" s="503"/>
      <c r="R589" s="503"/>
      <c r="S589" s="503"/>
      <c r="T589" s="503"/>
      <c r="U589" s="503"/>
      <c r="V589" s="503"/>
      <c r="W589" s="503"/>
      <c r="X589" s="503"/>
      <c r="Y589" s="503"/>
      <c r="Z589" s="503"/>
    </row>
    <row r="590" ht="12.75" customHeight="1">
      <c r="A590" s="503"/>
      <c r="B590" s="503"/>
      <c r="C590" s="503"/>
      <c r="D590" s="503"/>
      <c r="E590" s="503"/>
      <c r="F590" s="503"/>
      <c r="G590" s="503"/>
      <c r="H590" s="503"/>
      <c r="I590" s="503"/>
      <c r="J590" s="503"/>
      <c r="K590" s="503"/>
      <c r="L590" s="503"/>
      <c r="M590" s="503"/>
      <c r="N590" s="503"/>
      <c r="O590" s="503"/>
      <c r="P590" s="503"/>
      <c r="Q590" s="503"/>
      <c r="R590" s="503"/>
      <c r="S590" s="503"/>
      <c r="T590" s="503"/>
      <c r="U590" s="503"/>
      <c r="V590" s="503"/>
      <c r="W590" s="503"/>
      <c r="X590" s="503"/>
      <c r="Y590" s="503"/>
      <c r="Z590" s="503"/>
    </row>
    <row r="591" ht="12.75" customHeight="1">
      <c r="A591" s="503"/>
      <c r="B591" s="503"/>
      <c r="C591" s="503"/>
      <c r="D591" s="503"/>
      <c r="E591" s="503"/>
      <c r="F591" s="503"/>
      <c r="G591" s="503"/>
      <c r="H591" s="503"/>
      <c r="I591" s="503"/>
      <c r="J591" s="503"/>
      <c r="K591" s="503"/>
      <c r="L591" s="503"/>
      <c r="M591" s="503"/>
      <c r="N591" s="503"/>
      <c r="O591" s="503"/>
      <c r="P591" s="503"/>
      <c r="Q591" s="503"/>
      <c r="R591" s="503"/>
      <c r="S591" s="503"/>
      <c r="T591" s="503"/>
      <c r="U591" s="503"/>
      <c r="V591" s="503"/>
      <c r="W591" s="503"/>
      <c r="X591" s="503"/>
      <c r="Y591" s="503"/>
      <c r="Z591" s="503"/>
    </row>
    <row r="592" ht="12.75" customHeight="1">
      <c r="A592" s="503"/>
      <c r="B592" s="503"/>
      <c r="C592" s="503"/>
      <c r="D592" s="503"/>
      <c r="E592" s="503"/>
      <c r="F592" s="503"/>
      <c r="G592" s="503"/>
      <c r="H592" s="503"/>
      <c r="I592" s="503"/>
      <c r="J592" s="503"/>
      <c r="K592" s="503"/>
      <c r="L592" s="503"/>
      <c r="M592" s="503"/>
      <c r="N592" s="503"/>
      <c r="O592" s="503"/>
      <c r="P592" s="503"/>
      <c r="Q592" s="503"/>
      <c r="R592" s="503"/>
      <c r="S592" s="503"/>
      <c r="T592" s="503"/>
      <c r="U592" s="503"/>
      <c r="V592" s="503"/>
      <c r="W592" s="503"/>
      <c r="X592" s="503"/>
      <c r="Y592" s="503"/>
      <c r="Z592" s="503"/>
    </row>
    <row r="593" ht="12.75" customHeight="1">
      <c r="A593" s="503"/>
      <c r="B593" s="503"/>
      <c r="C593" s="503"/>
      <c r="D593" s="503"/>
      <c r="E593" s="503"/>
      <c r="F593" s="503"/>
      <c r="G593" s="503"/>
      <c r="H593" s="503"/>
      <c r="I593" s="503"/>
      <c r="J593" s="503"/>
      <c r="K593" s="503"/>
      <c r="L593" s="503"/>
      <c r="M593" s="503"/>
      <c r="N593" s="503"/>
      <c r="O593" s="503"/>
      <c r="P593" s="503"/>
      <c r="Q593" s="503"/>
      <c r="R593" s="503"/>
      <c r="S593" s="503"/>
      <c r="T593" s="503"/>
      <c r="U593" s="503"/>
      <c r="V593" s="503"/>
      <c r="W593" s="503"/>
      <c r="X593" s="503"/>
      <c r="Y593" s="503"/>
      <c r="Z593" s="503"/>
    </row>
    <row r="594" ht="12.75" customHeight="1">
      <c r="A594" s="503"/>
      <c r="B594" s="503"/>
      <c r="C594" s="503"/>
      <c r="D594" s="503"/>
      <c r="E594" s="503"/>
      <c r="F594" s="503"/>
      <c r="G594" s="503"/>
      <c r="H594" s="503"/>
      <c r="I594" s="503"/>
      <c r="J594" s="503"/>
      <c r="K594" s="503"/>
      <c r="L594" s="503"/>
      <c r="M594" s="503"/>
      <c r="N594" s="503"/>
      <c r="O594" s="503"/>
      <c r="P594" s="503"/>
      <c r="Q594" s="503"/>
      <c r="R594" s="503"/>
      <c r="S594" s="503"/>
      <c r="T594" s="503"/>
      <c r="U594" s="503"/>
      <c r="V594" s="503"/>
      <c r="W594" s="503"/>
      <c r="X594" s="503"/>
      <c r="Y594" s="503"/>
      <c r="Z594" s="503"/>
    </row>
    <row r="595" ht="12.75" customHeight="1">
      <c r="A595" s="503"/>
      <c r="B595" s="503"/>
      <c r="C595" s="503"/>
      <c r="D595" s="503"/>
      <c r="E595" s="503"/>
      <c r="F595" s="503"/>
      <c r="G595" s="503"/>
      <c r="H595" s="503"/>
      <c r="I595" s="503"/>
      <c r="J595" s="503"/>
      <c r="K595" s="503"/>
      <c r="L595" s="503"/>
      <c r="M595" s="503"/>
      <c r="N595" s="503"/>
      <c r="O595" s="503"/>
      <c r="P595" s="503"/>
      <c r="Q595" s="503"/>
      <c r="R595" s="503"/>
      <c r="S595" s="503"/>
      <c r="T595" s="503"/>
      <c r="U595" s="503"/>
      <c r="V595" s="503"/>
      <c r="W595" s="503"/>
      <c r="X595" s="503"/>
      <c r="Y595" s="503"/>
      <c r="Z595" s="503"/>
    </row>
    <row r="596" ht="12.75" customHeight="1">
      <c r="A596" s="503"/>
      <c r="B596" s="503"/>
      <c r="C596" s="503"/>
      <c r="D596" s="503"/>
      <c r="E596" s="503"/>
      <c r="F596" s="503"/>
      <c r="G596" s="503"/>
      <c r="H596" s="503"/>
      <c r="I596" s="503"/>
      <c r="J596" s="503"/>
      <c r="K596" s="503"/>
      <c r="L596" s="503"/>
      <c r="M596" s="503"/>
      <c r="N596" s="503"/>
      <c r="O596" s="503"/>
      <c r="P596" s="503"/>
      <c r="Q596" s="503"/>
      <c r="R596" s="503"/>
      <c r="S596" s="503"/>
      <c r="T596" s="503"/>
      <c r="U596" s="503"/>
      <c r="V596" s="503"/>
      <c r="W596" s="503"/>
      <c r="X596" s="503"/>
      <c r="Y596" s="503"/>
      <c r="Z596" s="503"/>
    </row>
    <row r="597" ht="12.75" customHeight="1">
      <c r="A597" s="503"/>
      <c r="B597" s="503"/>
      <c r="C597" s="503"/>
      <c r="D597" s="503"/>
      <c r="E597" s="503"/>
      <c r="F597" s="503"/>
      <c r="G597" s="503"/>
      <c r="H597" s="503"/>
      <c r="I597" s="503"/>
      <c r="J597" s="503"/>
      <c r="K597" s="503"/>
      <c r="L597" s="503"/>
      <c r="M597" s="503"/>
      <c r="N597" s="503"/>
      <c r="O597" s="503"/>
      <c r="P597" s="503"/>
      <c r="Q597" s="503"/>
      <c r="R597" s="503"/>
      <c r="S597" s="503"/>
      <c r="T597" s="503"/>
      <c r="U597" s="503"/>
      <c r="V597" s="503"/>
      <c r="W597" s="503"/>
      <c r="X597" s="503"/>
      <c r="Y597" s="503"/>
      <c r="Z597" s="503"/>
    </row>
    <row r="598" ht="12.75" customHeight="1">
      <c r="A598" s="503"/>
      <c r="B598" s="503"/>
      <c r="C598" s="503"/>
      <c r="D598" s="503"/>
      <c r="E598" s="503"/>
      <c r="F598" s="503"/>
      <c r="G598" s="503"/>
      <c r="H598" s="503"/>
      <c r="I598" s="503"/>
      <c r="J598" s="503"/>
      <c r="K598" s="503"/>
      <c r="L598" s="503"/>
      <c r="M598" s="503"/>
      <c r="N598" s="503"/>
      <c r="O598" s="503"/>
      <c r="P598" s="503"/>
      <c r="Q598" s="503"/>
      <c r="R598" s="503"/>
      <c r="S598" s="503"/>
      <c r="T598" s="503"/>
      <c r="U598" s="503"/>
      <c r="V598" s="503"/>
      <c r="W598" s="503"/>
      <c r="X598" s="503"/>
      <c r="Y598" s="503"/>
      <c r="Z598" s="503"/>
    </row>
    <row r="599" ht="12.75" customHeight="1">
      <c r="A599" s="503"/>
      <c r="B599" s="503"/>
      <c r="C599" s="503"/>
      <c r="D599" s="503"/>
      <c r="E599" s="503"/>
      <c r="F599" s="503"/>
      <c r="G599" s="503"/>
      <c r="H599" s="503"/>
      <c r="I599" s="503"/>
      <c r="J599" s="503"/>
      <c r="K599" s="503"/>
      <c r="L599" s="503"/>
      <c r="M599" s="503"/>
      <c r="N599" s="503"/>
      <c r="O599" s="503"/>
      <c r="P599" s="503"/>
      <c r="Q599" s="503"/>
      <c r="R599" s="503"/>
      <c r="S599" s="503"/>
      <c r="T599" s="503"/>
      <c r="U599" s="503"/>
      <c r="V599" s="503"/>
      <c r="W599" s="503"/>
      <c r="X599" s="503"/>
      <c r="Y599" s="503"/>
      <c r="Z599" s="503"/>
    </row>
    <row r="600" ht="12.75" customHeight="1">
      <c r="A600" s="503"/>
      <c r="B600" s="503"/>
      <c r="C600" s="503"/>
      <c r="D600" s="503"/>
      <c r="E600" s="503"/>
      <c r="F600" s="503"/>
      <c r="G600" s="503"/>
      <c r="H600" s="503"/>
      <c r="I600" s="503"/>
      <c r="J600" s="503"/>
      <c r="K600" s="503"/>
      <c r="L600" s="503"/>
      <c r="M600" s="503"/>
      <c r="N600" s="503"/>
      <c r="O600" s="503"/>
      <c r="P600" s="503"/>
      <c r="Q600" s="503"/>
      <c r="R600" s="503"/>
      <c r="S600" s="503"/>
      <c r="T600" s="503"/>
      <c r="U600" s="503"/>
      <c r="V600" s="503"/>
      <c r="W600" s="503"/>
      <c r="X600" s="503"/>
      <c r="Y600" s="503"/>
      <c r="Z600" s="503"/>
    </row>
    <row r="601" ht="12.75" customHeight="1">
      <c r="A601" s="503"/>
      <c r="B601" s="503"/>
      <c r="C601" s="503"/>
      <c r="D601" s="503"/>
      <c r="E601" s="503"/>
      <c r="F601" s="503"/>
      <c r="G601" s="503"/>
      <c r="H601" s="503"/>
      <c r="I601" s="503"/>
      <c r="J601" s="503"/>
      <c r="K601" s="503"/>
      <c r="L601" s="503"/>
      <c r="M601" s="503"/>
      <c r="N601" s="503"/>
      <c r="O601" s="503"/>
      <c r="P601" s="503"/>
      <c r="Q601" s="503"/>
      <c r="R601" s="503"/>
      <c r="S601" s="503"/>
      <c r="T601" s="503"/>
      <c r="U601" s="503"/>
      <c r="V601" s="503"/>
      <c r="W601" s="503"/>
      <c r="X601" s="503"/>
      <c r="Y601" s="503"/>
      <c r="Z601" s="503"/>
    </row>
    <row r="602" ht="12.75" customHeight="1">
      <c r="A602" s="503"/>
      <c r="B602" s="503"/>
      <c r="C602" s="503"/>
      <c r="D602" s="503"/>
      <c r="E602" s="503"/>
      <c r="F602" s="503"/>
      <c r="G602" s="503"/>
      <c r="H602" s="503"/>
      <c r="I602" s="503"/>
      <c r="J602" s="503"/>
      <c r="K602" s="503"/>
      <c r="L602" s="503"/>
      <c r="M602" s="503"/>
      <c r="N602" s="503"/>
      <c r="O602" s="503"/>
      <c r="P602" s="503"/>
      <c r="Q602" s="503"/>
      <c r="R602" s="503"/>
      <c r="S602" s="503"/>
      <c r="T602" s="503"/>
      <c r="U602" s="503"/>
      <c r="V602" s="503"/>
      <c r="W602" s="503"/>
      <c r="X602" s="503"/>
      <c r="Y602" s="503"/>
      <c r="Z602" s="503"/>
    </row>
    <row r="603" ht="12.75" customHeight="1">
      <c r="A603" s="503"/>
      <c r="B603" s="503"/>
      <c r="C603" s="503"/>
      <c r="D603" s="503"/>
      <c r="E603" s="503"/>
      <c r="F603" s="503"/>
      <c r="G603" s="503"/>
      <c r="H603" s="503"/>
      <c r="I603" s="503"/>
      <c r="J603" s="503"/>
      <c r="K603" s="503"/>
      <c r="L603" s="503"/>
      <c r="M603" s="503"/>
      <c r="N603" s="503"/>
      <c r="O603" s="503"/>
      <c r="P603" s="503"/>
      <c r="Q603" s="503"/>
      <c r="R603" s="503"/>
      <c r="S603" s="503"/>
      <c r="T603" s="503"/>
      <c r="U603" s="503"/>
      <c r="V603" s="503"/>
      <c r="W603" s="503"/>
      <c r="X603" s="503"/>
      <c r="Y603" s="503"/>
      <c r="Z603" s="503"/>
    </row>
    <row r="604" ht="12.75" customHeight="1">
      <c r="A604" s="503"/>
      <c r="B604" s="503"/>
      <c r="C604" s="503"/>
      <c r="D604" s="503"/>
      <c r="E604" s="503"/>
      <c r="F604" s="503"/>
      <c r="G604" s="503"/>
      <c r="H604" s="503"/>
      <c r="I604" s="503"/>
      <c r="J604" s="503"/>
      <c r="K604" s="503"/>
      <c r="L604" s="503"/>
      <c r="M604" s="503"/>
      <c r="N604" s="503"/>
      <c r="O604" s="503"/>
      <c r="P604" s="503"/>
      <c r="Q604" s="503"/>
      <c r="R604" s="503"/>
      <c r="S604" s="503"/>
      <c r="T604" s="503"/>
      <c r="U604" s="503"/>
      <c r="V604" s="503"/>
      <c r="W604" s="503"/>
      <c r="X604" s="503"/>
      <c r="Y604" s="503"/>
      <c r="Z604" s="503"/>
    </row>
    <row r="605" ht="12.75" customHeight="1">
      <c r="A605" s="503"/>
      <c r="B605" s="503"/>
      <c r="C605" s="503"/>
      <c r="D605" s="503"/>
      <c r="E605" s="503"/>
      <c r="F605" s="503"/>
      <c r="G605" s="503"/>
      <c r="H605" s="503"/>
      <c r="I605" s="503"/>
      <c r="J605" s="503"/>
      <c r="K605" s="503"/>
      <c r="L605" s="503"/>
      <c r="M605" s="503"/>
      <c r="N605" s="503"/>
      <c r="O605" s="503"/>
      <c r="P605" s="503"/>
      <c r="Q605" s="503"/>
      <c r="R605" s="503"/>
      <c r="S605" s="503"/>
      <c r="T605" s="503"/>
      <c r="U605" s="503"/>
      <c r="V605" s="503"/>
      <c r="W605" s="503"/>
      <c r="X605" s="503"/>
      <c r="Y605" s="503"/>
      <c r="Z605" s="503"/>
    </row>
    <row r="606" ht="12.75" customHeight="1">
      <c r="A606" s="503"/>
      <c r="B606" s="503"/>
      <c r="C606" s="503"/>
      <c r="D606" s="503"/>
      <c r="E606" s="503"/>
      <c r="F606" s="503"/>
      <c r="G606" s="503"/>
      <c r="H606" s="503"/>
      <c r="I606" s="503"/>
      <c r="J606" s="503"/>
      <c r="K606" s="503"/>
      <c r="L606" s="503"/>
      <c r="M606" s="503"/>
      <c r="N606" s="503"/>
      <c r="O606" s="503"/>
      <c r="P606" s="503"/>
      <c r="Q606" s="503"/>
      <c r="R606" s="503"/>
      <c r="S606" s="503"/>
      <c r="T606" s="503"/>
      <c r="U606" s="503"/>
      <c r="V606" s="503"/>
      <c r="W606" s="503"/>
      <c r="X606" s="503"/>
      <c r="Y606" s="503"/>
      <c r="Z606" s="503"/>
    </row>
    <row r="607" ht="12.75" customHeight="1">
      <c r="A607" s="503"/>
      <c r="B607" s="503"/>
      <c r="C607" s="503"/>
      <c r="D607" s="503"/>
      <c r="E607" s="503"/>
      <c r="F607" s="503"/>
      <c r="G607" s="503"/>
      <c r="H607" s="503"/>
      <c r="I607" s="503"/>
      <c r="J607" s="503"/>
      <c r="K607" s="503"/>
      <c r="L607" s="503"/>
      <c r="M607" s="503"/>
      <c r="N607" s="503"/>
      <c r="O607" s="503"/>
      <c r="P607" s="503"/>
      <c r="Q607" s="503"/>
      <c r="R607" s="503"/>
      <c r="S607" s="503"/>
      <c r="T607" s="503"/>
      <c r="U607" s="503"/>
      <c r="V607" s="503"/>
      <c r="W607" s="503"/>
      <c r="X607" s="503"/>
      <c r="Y607" s="503"/>
      <c r="Z607" s="503"/>
    </row>
    <row r="608" ht="12.75" customHeight="1">
      <c r="A608" s="503"/>
      <c r="B608" s="503"/>
      <c r="C608" s="503"/>
      <c r="D608" s="503"/>
      <c r="E608" s="503"/>
      <c r="F608" s="503"/>
      <c r="G608" s="503"/>
      <c r="H608" s="503"/>
      <c r="I608" s="503"/>
      <c r="J608" s="503"/>
      <c r="K608" s="503"/>
      <c r="L608" s="503"/>
      <c r="M608" s="503"/>
      <c r="N608" s="503"/>
      <c r="O608" s="503"/>
      <c r="P608" s="503"/>
      <c r="Q608" s="503"/>
      <c r="R608" s="503"/>
      <c r="S608" s="503"/>
      <c r="T608" s="503"/>
      <c r="U608" s="503"/>
      <c r="V608" s="503"/>
      <c r="W608" s="503"/>
      <c r="X608" s="503"/>
      <c r="Y608" s="503"/>
      <c r="Z608" s="503"/>
    </row>
    <row r="609" ht="12.75" customHeight="1">
      <c r="A609" s="503"/>
      <c r="B609" s="503"/>
      <c r="C609" s="503"/>
      <c r="D609" s="503"/>
      <c r="E609" s="503"/>
      <c r="F609" s="503"/>
      <c r="G609" s="503"/>
      <c r="H609" s="503"/>
      <c r="I609" s="503"/>
      <c r="J609" s="503"/>
      <c r="K609" s="503"/>
      <c r="L609" s="503"/>
      <c r="M609" s="503"/>
      <c r="N609" s="503"/>
      <c r="O609" s="503"/>
      <c r="P609" s="503"/>
      <c r="Q609" s="503"/>
      <c r="R609" s="503"/>
      <c r="S609" s="503"/>
      <c r="T609" s="503"/>
      <c r="U609" s="503"/>
      <c r="V609" s="503"/>
      <c r="W609" s="503"/>
      <c r="X609" s="503"/>
      <c r="Y609" s="503"/>
      <c r="Z609" s="503"/>
    </row>
    <row r="610" ht="12.75" customHeight="1">
      <c r="A610" s="503"/>
      <c r="B610" s="503"/>
      <c r="C610" s="503"/>
      <c r="D610" s="503"/>
      <c r="E610" s="503"/>
      <c r="F610" s="503"/>
      <c r="G610" s="503"/>
      <c r="H610" s="503"/>
      <c r="I610" s="503"/>
      <c r="J610" s="503"/>
      <c r="K610" s="503"/>
      <c r="L610" s="503"/>
      <c r="M610" s="503"/>
      <c r="N610" s="503"/>
      <c r="O610" s="503"/>
      <c r="P610" s="503"/>
      <c r="Q610" s="503"/>
      <c r="R610" s="503"/>
      <c r="S610" s="503"/>
      <c r="T610" s="503"/>
      <c r="U610" s="503"/>
      <c r="V610" s="503"/>
      <c r="W610" s="503"/>
      <c r="X610" s="503"/>
      <c r="Y610" s="503"/>
      <c r="Z610" s="503"/>
    </row>
    <row r="611" ht="12.75" customHeight="1">
      <c r="A611" s="503"/>
      <c r="B611" s="503"/>
      <c r="C611" s="503"/>
      <c r="D611" s="503"/>
      <c r="E611" s="503"/>
      <c r="F611" s="503"/>
      <c r="G611" s="503"/>
      <c r="H611" s="503"/>
      <c r="I611" s="503"/>
      <c r="J611" s="503"/>
      <c r="K611" s="503"/>
      <c r="L611" s="503"/>
      <c r="M611" s="503"/>
      <c r="N611" s="503"/>
      <c r="O611" s="503"/>
      <c r="P611" s="503"/>
      <c r="Q611" s="503"/>
      <c r="R611" s="503"/>
      <c r="S611" s="503"/>
      <c r="T611" s="503"/>
      <c r="U611" s="503"/>
      <c r="V611" s="503"/>
      <c r="W611" s="503"/>
      <c r="X611" s="503"/>
      <c r="Y611" s="503"/>
      <c r="Z611" s="503"/>
    </row>
    <row r="612" ht="12.75" customHeight="1">
      <c r="A612" s="503"/>
      <c r="B612" s="503"/>
      <c r="C612" s="503"/>
      <c r="D612" s="503"/>
      <c r="E612" s="503"/>
      <c r="F612" s="503"/>
      <c r="G612" s="503"/>
      <c r="H612" s="503"/>
      <c r="I612" s="503"/>
      <c r="J612" s="503"/>
      <c r="K612" s="503"/>
      <c r="L612" s="503"/>
      <c r="M612" s="503"/>
      <c r="N612" s="503"/>
      <c r="O612" s="503"/>
      <c r="P612" s="503"/>
      <c r="Q612" s="503"/>
      <c r="R612" s="503"/>
      <c r="S612" s="503"/>
      <c r="T612" s="503"/>
      <c r="U612" s="503"/>
      <c r="V612" s="503"/>
      <c r="W612" s="503"/>
      <c r="X612" s="503"/>
      <c r="Y612" s="503"/>
      <c r="Z612" s="503"/>
    </row>
    <row r="613" ht="12.75" customHeight="1">
      <c r="A613" s="503"/>
      <c r="B613" s="503"/>
      <c r="C613" s="503"/>
      <c r="D613" s="503"/>
      <c r="E613" s="503"/>
      <c r="F613" s="503"/>
      <c r="G613" s="503"/>
      <c r="H613" s="503"/>
      <c r="I613" s="503"/>
      <c r="J613" s="503"/>
      <c r="K613" s="503"/>
      <c r="L613" s="503"/>
      <c r="M613" s="503"/>
      <c r="N613" s="503"/>
      <c r="O613" s="503"/>
      <c r="P613" s="503"/>
      <c r="Q613" s="503"/>
      <c r="R613" s="503"/>
      <c r="S613" s="503"/>
      <c r="T613" s="503"/>
      <c r="U613" s="503"/>
      <c r="V613" s="503"/>
      <c r="W613" s="503"/>
      <c r="X613" s="503"/>
      <c r="Y613" s="503"/>
      <c r="Z613" s="503"/>
    </row>
    <row r="614" ht="12.75" customHeight="1">
      <c r="A614" s="503"/>
      <c r="B614" s="503"/>
      <c r="C614" s="503"/>
      <c r="D614" s="503"/>
      <c r="E614" s="503"/>
      <c r="F614" s="503"/>
      <c r="G614" s="503"/>
      <c r="H614" s="503"/>
      <c r="I614" s="503"/>
      <c r="J614" s="503"/>
      <c r="K614" s="503"/>
      <c r="L614" s="503"/>
      <c r="M614" s="503"/>
      <c r="N614" s="503"/>
      <c r="O614" s="503"/>
      <c r="P614" s="503"/>
      <c r="Q614" s="503"/>
      <c r="R614" s="503"/>
      <c r="S614" s="503"/>
      <c r="T614" s="503"/>
      <c r="U614" s="503"/>
      <c r="V614" s="503"/>
      <c r="W614" s="503"/>
      <c r="X614" s="503"/>
      <c r="Y614" s="503"/>
      <c r="Z614" s="503"/>
    </row>
    <row r="615" ht="12.75" customHeight="1">
      <c r="A615" s="503"/>
      <c r="B615" s="503"/>
      <c r="C615" s="503"/>
      <c r="D615" s="503"/>
      <c r="E615" s="503"/>
      <c r="F615" s="503"/>
      <c r="G615" s="503"/>
      <c r="H615" s="503"/>
      <c r="I615" s="503"/>
      <c r="J615" s="503"/>
      <c r="K615" s="503"/>
      <c r="L615" s="503"/>
      <c r="M615" s="503"/>
      <c r="N615" s="503"/>
      <c r="O615" s="503"/>
      <c r="P615" s="503"/>
      <c r="Q615" s="503"/>
      <c r="R615" s="503"/>
      <c r="S615" s="503"/>
      <c r="T615" s="503"/>
      <c r="U615" s="503"/>
      <c r="V615" s="503"/>
      <c r="W615" s="503"/>
      <c r="X615" s="503"/>
      <c r="Y615" s="503"/>
      <c r="Z615" s="503"/>
    </row>
    <row r="616" ht="12.75" customHeight="1">
      <c r="A616" s="503"/>
      <c r="B616" s="503"/>
      <c r="C616" s="503"/>
      <c r="D616" s="503"/>
      <c r="E616" s="503"/>
      <c r="F616" s="503"/>
      <c r="G616" s="503"/>
      <c r="H616" s="503"/>
      <c r="I616" s="503"/>
      <c r="J616" s="503"/>
      <c r="K616" s="503"/>
      <c r="L616" s="503"/>
      <c r="M616" s="503"/>
      <c r="N616" s="503"/>
      <c r="O616" s="503"/>
      <c r="P616" s="503"/>
      <c r="Q616" s="503"/>
      <c r="R616" s="503"/>
      <c r="S616" s="503"/>
      <c r="T616" s="503"/>
      <c r="U616" s="503"/>
      <c r="V616" s="503"/>
      <c r="W616" s="503"/>
      <c r="X616" s="503"/>
      <c r="Y616" s="503"/>
      <c r="Z616" s="503"/>
    </row>
    <row r="617" ht="12.75" customHeight="1">
      <c r="A617" s="503"/>
      <c r="B617" s="503"/>
      <c r="C617" s="503"/>
      <c r="D617" s="503"/>
      <c r="E617" s="503"/>
      <c r="F617" s="503"/>
      <c r="G617" s="503"/>
      <c r="H617" s="503"/>
      <c r="I617" s="503"/>
      <c r="J617" s="503"/>
      <c r="K617" s="503"/>
      <c r="L617" s="503"/>
      <c r="M617" s="503"/>
      <c r="N617" s="503"/>
      <c r="O617" s="503"/>
      <c r="P617" s="503"/>
      <c r="Q617" s="503"/>
      <c r="R617" s="503"/>
      <c r="S617" s="503"/>
      <c r="T617" s="503"/>
      <c r="U617" s="503"/>
      <c r="V617" s="503"/>
      <c r="W617" s="503"/>
      <c r="X617" s="503"/>
      <c r="Y617" s="503"/>
      <c r="Z617" s="503"/>
    </row>
    <row r="618" ht="12.75" customHeight="1">
      <c r="A618" s="503"/>
      <c r="B618" s="503"/>
      <c r="C618" s="503"/>
      <c r="D618" s="503"/>
      <c r="E618" s="503"/>
      <c r="F618" s="503"/>
      <c r="G618" s="503"/>
      <c r="H618" s="503"/>
      <c r="I618" s="503"/>
      <c r="J618" s="503"/>
      <c r="K618" s="503"/>
      <c r="L618" s="503"/>
      <c r="M618" s="503"/>
      <c r="N618" s="503"/>
      <c r="O618" s="503"/>
      <c r="P618" s="503"/>
      <c r="Q618" s="503"/>
      <c r="R618" s="503"/>
      <c r="S618" s="503"/>
      <c r="T618" s="503"/>
      <c r="U618" s="503"/>
      <c r="V618" s="503"/>
      <c r="W618" s="503"/>
      <c r="X618" s="503"/>
      <c r="Y618" s="503"/>
      <c r="Z618" s="503"/>
    </row>
    <row r="619" ht="12.75" customHeight="1">
      <c r="A619" s="503"/>
      <c r="B619" s="503"/>
      <c r="C619" s="503"/>
      <c r="D619" s="503"/>
      <c r="E619" s="503"/>
      <c r="F619" s="503"/>
      <c r="G619" s="503"/>
      <c r="H619" s="503"/>
      <c r="I619" s="503"/>
      <c r="J619" s="503"/>
      <c r="K619" s="503"/>
      <c r="L619" s="503"/>
      <c r="M619" s="503"/>
      <c r="N619" s="503"/>
      <c r="O619" s="503"/>
      <c r="P619" s="503"/>
      <c r="Q619" s="503"/>
      <c r="R619" s="503"/>
      <c r="S619" s="503"/>
      <c r="T619" s="503"/>
      <c r="U619" s="503"/>
      <c r="V619" s="503"/>
      <c r="W619" s="503"/>
      <c r="X619" s="503"/>
      <c r="Y619" s="503"/>
      <c r="Z619" s="503"/>
    </row>
    <row r="620" ht="12.75" customHeight="1">
      <c r="A620" s="503"/>
      <c r="B620" s="503"/>
      <c r="C620" s="503"/>
      <c r="D620" s="503"/>
      <c r="E620" s="503"/>
      <c r="F620" s="503"/>
      <c r="G620" s="503"/>
      <c r="H620" s="503"/>
      <c r="I620" s="503"/>
      <c r="J620" s="503"/>
      <c r="K620" s="503"/>
      <c r="L620" s="503"/>
      <c r="M620" s="503"/>
      <c r="N620" s="503"/>
      <c r="O620" s="503"/>
      <c r="P620" s="503"/>
      <c r="Q620" s="503"/>
      <c r="R620" s="503"/>
      <c r="S620" s="503"/>
      <c r="T620" s="503"/>
      <c r="U620" s="503"/>
      <c r="V620" s="503"/>
      <c r="W620" s="503"/>
      <c r="X620" s="503"/>
      <c r="Y620" s="503"/>
      <c r="Z620" s="503"/>
    </row>
    <row r="621" ht="12.75" customHeight="1">
      <c r="A621" s="503"/>
      <c r="B621" s="503"/>
      <c r="C621" s="503"/>
      <c r="D621" s="503"/>
      <c r="E621" s="503"/>
      <c r="F621" s="503"/>
      <c r="G621" s="503"/>
      <c r="H621" s="503"/>
      <c r="I621" s="503"/>
      <c r="J621" s="503"/>
      <c r="K621" s="503"/>
      <c r="L621" s="503"/>
      <c r="M621" s="503"/>
      <c r="N621" s="503"/>
      <c r="O621" s="503"/>
      <c r="P621" s="503"/>
      <c r="Q621" s="503"/>
      <c r="R621" s="503"/>
      <c r="S621" s="503"/>
      <c r="T621" s="503"/>
      <c r="U621" s="503"/>
      <c r="V621" s="503"/>
      <c r="W621" s="503"/>
      <c r="X621" s="503"/>
      <c r="Y621" s="503"/>
      <c r="Z621" s="503"/>
    </row>
    <row r="622" ht="12.75" customHeight="1">
      <c r="A622" s="503"/>
      <c r="B622" s="503"/>
      <c r="C622" s="503"/>
      <c r="D622" s="503"/>
      <c r="E622" s="503"/>
      <c r="F622" s="503"/>
      <c r="G622" s="503"/>
      <c r="H622" s="503"/>
      <c r="I622" s="503"/>
      <c r="J622" s="503"/>
      <c r="K622" s="503"/>
      <c r="L622" s="503"/>
      <c r="M622" s="503"/>
      <c r="N622" s="503"/>
      <c r="O622" s="503"/>
      <c r="P622" s="503"/>
      <c r="Q622" s="503"/>
      <c r="R622" s="503"/>
      <c r="S622" s="503"/>
      <c r="T622" s="503"/>
      <c r="U622" s="503"/>
      <c r="V622" s="503"/>
      <c r="W622" s="503"/>
      <c r="X622" s="503"/>
      <c r="Y622" s="503"/>
      <c r="Z622" s="503"/>
    </row>
    <row r="623" ht="12.75" customHeight="1">
      <c r="A623" s="503"/>
      <c r="B623" s="503"/>
      <c r="C623" s="503"/>
      <c r="D623" s="503"/>
      <c r="E623" s="503"/>
      <c r="F623" s="503"/>
      <c r="G623" s="503"/>
      <c r="H623" s="503"/>
      <c r="I623" s="503"/>
      <c r="J623" s="503"/>
      <c r="K623" s="503"/>
      <c r="L623" s="503"/>
      <c r="M623" s="503"/>
      <c r="N623" s="503"/>
      <c r="O623" s="503"/>
      <c r="P623" s="503"/>
      <c r="Q623" s="503"/>
      <c r="R623" s="503"/>
      <c r="S623" s="503"/>
      <c r="T623" s="503"/>
      <c r="U623" s="503"/>
      <c r="V623" s="503"/>
      <c r="W623" s="503"/>
      <c r="X623" s="503"/>
      <c r="Y623" s="503"/>
      <c r="Z623" s="503"/>
    </row>
    <row r="624" ht="12.75" customHeight="1">
      <c r="A624" s="503"/>
      <c r="B624" s="503"/>
      <c r="C624" s="503"/>
      <c r="D624" s="503"/>
      <c r="E624" s="503"/>
      <c r="F624" s="503"/>
      <c r="G624" s="503"/>
      <c r="H624" s="503"/>
      <c r="I624" s="503"/>
      <c r="J624" s="503"/>
      <c r="K624" s="503"/>
      <c r="L624" s="503"/>
      <c r="M624" s="503"/>
      <c r="N624" s="503"/>
      <c r="O624" s="503"/>
      <c r="P624" s="503"/>
      <c r="Q624" s="503"/>
      <c r="R624" s="503"/>
      <c r="S624" s="503"/>
      <c r="T624" s="503"/>
      <c r="U624" s="503"/>
      <c r="V624" s="503"/>
      <c r="W624" s="503"/>
      <c r="X624" s="503"/>
      <c r="Y624" s="503"/>
      <c r="Z624" s="503"/>
    </row>
    <row r="625" ht="12.75" customHeight="1">
      <c r="A625" s="503"/>
      <c r="B625" s="503"/>
      <c r="C625" s="503"/>
      <c r="D625" s="503"/>
      <c r="E625" s="503"/>
      <c r="F625" s="503"/>
      <c r="G625" s="503"/>
      <c r="H625" s="503"/>
      <c r="I625" s="503"/>
      <c r="J625" s="503"/>
      <c r="K625" s="503"/>
      <c r="L625" s="503"/>
      <c r="M625" s="503"/>
      <c r="N625" s="503"/>
      <c r="O625" s="503"/>
      <c r="P625" s="503"/>
      <c r="Q625" s="503"/>
      <c r="R625" s="503"/>
      <c r="S625" s="503"/>
      <c r="T625" s="503"/>
      <c r="U625" s="503"/>
      <c r="V625" s="503"/>
      <c r="W625" s="503"/>
      <c r="X625" s="503"/>
      <c r="Y625" s="503"/>
      <c r="Z625" s="503"/>
    </row>
    <row r="626" ht="12.75" customHeight="1">
      <c r="A626" s="503"/>
      <c r="B626" s="503"/>
      <c r="C626" s="503"/>
      <c r="D626" s="503"/>
      <c r="E626" s="503"/>
      <c r="F626" s="503"/>
      <c r="G626" s="503"/>
      <c r="H626" s="503"/>
      <c r="I626" s="503"/>
      <c r="J626" s="503"/>
      <c r="K626" s="503"/>
      <c r="L626" s="503"/>
      <c r="M626" s="503"/>
      <c r="N626" s="503"/>
      <c r="O626" s="503"/>
      <c r="P626" s="503"/>
      <c r="Q626" s="503"/>
      <c r="R626" s="503"/>
      <c r="S626" s="503"/>
      <c r="T626" s="503"/>
      <c r="U626" s="503"/>
      <c r="V626" s="503"/>
      <c r="W626" s="503"/>
      <c r="X626" s="503"/>
      <c r="Y626" s="503"/>
      <c r="Z626" s="503"/>
    </row>
    <row r="627" ht="12.75" customHeight="1">
      <c r="A627" s="503"/>
      <c r="B627" s="503"/>
      <c r="C627" s="503"/>
      <c r="D627" s="503"/>
      <c r="E627" s="503"/>
      <c r="F627" s="503"/>
      <c r="G627" s="503"/>
      <c r="H627" s="503"/>
      <c r="I627" s="503"/>
      <c r="J627" s="503"/>
      <c r="K627" s="503"/>
      <c r="L627" s="503"/>
      <c r="M627" s="503"/>
      <c r="N627" s="503"/>
      <c r="O627" s="503"/>
      <c r="P627" s="503"/>
      <c r="Q627" s="503"/>
      <c r="R627" s="503"/>
      <c r="S627" s="503"/>
      <c r="T627" s="503"/>
      <c r="U627" s="503"/>
      <c r="V627" s="503"/>
      <c r="W627" s="503"/>
      <c r="X627" s="503"/>
      <c r="Y627" s="503"/>
      <c r="Z627" s="503"/>
    </row>
    <row r="628" ht="12.75" customHeight="1">
      <c r="A628" s="503"/>
      <c r="B628" s="503"/>
      <c r="C628" s="503"/>
      <c r="D628" s="503"/>
      <c r="E628" s="503"/>
      <c r="F628" s="503"/>
      <c r="G628" s="503"/>
      <c r="H628" s="503"/>
      <c r="I628" s="503"/>
      <c r="J628" s="503"/>
      <c r="K628" s="503"/>
      <c r="L628" s="503"/>
      <c r="M628" s="503"/>
      <c r="N628" s="503"/>
      <c r="O628" s="503"/>
      <c r="P628" s="503"/>
      <c r="Q628" s="503"/>
      <c r="R628" s="503"/>
      <c r="S628" s="503"/>
      <c r="T628" s="503"/>
      <c r="U628" s="503"/>
      <c r="V628" s="503"/>
      <c r="W628" s="503"/>
      <c r="X628" s="503"/>
      <c r="Y628" s="503"/>
      <c r="Z628" s="503"/>
    </row>
    <row r="629" ht="12.75" customHeight="1">
      <c r="A629" s="503"/>
      <c r="B629" s="503"/>
      <c r="C629" s="503"/>
      <c r="D629" s="503"/>
      <c r="E629" s="503"/>
      <c r="F629" s="503"/>
      <c r="G629" s="503"/>
      <c r="H629" s="503"/>
      <c r="I629" s="503"/>
      <c r="J629" s="503"/>
      <c r="K629" s="503"/>
      <c r="L629" s="503"/>
      <c r="M629" s="503"/>
      <c r="N629" s="503"/>
      <c r="O629" s="503"/>
      <c r="P629" s="503"/>
      <c r="Q629" s="503"/>
      <c r="R629" s="503"/>
      <c r="S629" s="503"/>
      <c r="T629" s="503"/>
      <c r="U629" s="503"/>
      <c r="V629" s="503"/>
      <c r="W629" s="503"/>
      <c r="X629" s="503"/>
      <c r="Y629" s="503"/>
      <c r="Z629" s="503"/>
    </row>
    <row r="630" ht="12.75" customHeight="1">
      <c r="A630" s="503"/>
      <c r="B630" s="503"/>
      <c r="C630" s="503"/>
      <c r="D630" s="503"/>
      <c r="E630" s="503"/>
      <c r="F630" s="503"/>
      <c r="G630" s="503"/>
      <c r="H630" s="503"/>
      <c r="I630" s="503"/>
      <c r="J630" s="503"/>
      <c r="K630" s="503"/>
      <c r="L630" s="503"/>
      <c r="M630" s="503"/>
      <c r="N630" s="503"/>
      <c r="O630" s="503"/>
      <c r="P630" s="503"/>
      <c r="Q630" s="503"/>
      <c r="R630" s="503"/>
      <c r="S630" s="503"/>
      <c r="T630" s="503"/>
      <c r="U630" s="503"/>
      <c r="V630" s="503"/>
      <c r="W630" s="503"/>
      <c r="X630" s="503"/>
      <c r="Y630" s="503"/>
      <c r="Z630" s="503"/>
    </row>
    <row r="631" ht="12.75" customHeight="1">
      <c r="A631" s="503"/>
      <c r="B631" s="503"/>
      <c r="C631" s="503"/>
      <c r="D631" s="503"/>
      <c r="E631" s="503"/>
      <c r="F631" s="503"/>
      <c r="G631" s="503"/>
      <c r="H631" s="503"/>
      <c r="I631" s="503"/>
      <c r="J631" s="503"/>
      <c r="K631" s="503"/>
      <c r="L631" s="503"/>
      <c r="M631" s="503"/>
      <c r="N631" s="503"/>
      <c r="O631" s="503"/>
      <c r="P631" s="503"/>
      <c r="Q631" s="503"/>
      <c r="R631" s="503"/>
      <c r="S631" s="503"/>
      <c r="T631" s="503"/>
      <c r="U631" s="503"/>
      <c r="V631" s="503"/>
      <c r="W631" s="503"/>
      <c r="X631" s="503"/>
      <c r="Y631" s="503"/>
      <c r="Z631" s="503"/>
    </row>
    <row r="632" ht="12.75" customHeight="1">
      <c r="A632" s="503"/>
      <c r="B632" s="503"/>
      <c r="C632" s="503"/>
      <c r="D632" s="503"/>
      <c r="E632" s="503"/>
      <c r="F632" s="503"/>
      <c r="G632" s="503"/>
      <c r="H632" s="503"/>
      <c r="I632" s="503"/>
      <c r="J632" s="503"/>
      <c r="K632" s="503"/>
      <c r="L632" s="503"/>
      <c r="M632" s="503"/>
      <c r="N632" s="503"/>
      <c r="O632" s="503"/>
      <c r="P632" s="503"/>
      <c r="Q632" s="503"/>
      <c r="R632" s="503"/>
      <c r="S632" s="503"/>
      <c r="T632" s="503"/>
      <c r="U632" s="503"/>
      <c r="V632" s="503"/>
      <c r="W632" s="503"/>
      <c r="X632" s="503"/>
      <c r="Y632" s="503"/>
      <c r="Z632" s="503"/>
    </row>
    <row r="633" ht="12.75" customHeight="1">
      <c r="A633" s="503"/>
      <c r="B633" s="503"/>
      <c r="C633" s="503"/>
      <c r="D633" s="503"/>
      <c r="E633" s="503"/>
      <c r="F633" s="503"/>
      <c r="G633" s="503"/>
      <c r="H633" s="503"/>
      <c r="I633" s="503"/>
      <c r="J633" s="503"/>
      <c r="K633" s="503"/>
      <c r="L633" s="503"/>
      <c r="M633" s="503"/>
      <c r="N633" s="503"/>
      <c r="O633" s="503"/>
      <c r="P633" s="503"/>
      <c r="Q633" s="503"/>
      <c r="R633" s="503"/>
      <c r="S633" s="503"/>
      <c r="T633" s="503"/>
      <c r="U633" s="503"/>
      <c r="V633" s="503"/>
      <c r="W633" s="503"/>
      <c r="X633" s="503"/>
      <c r="Y633" s="503"/>
      <c r="Z633" s="503"/>
    </row>
    <row r="634" ht="12.75" customHeight="1">
      <c r="A634" s="503"/>
      <c r="B634" s="503"/>
      <c r="C634" s="503"/>
      <c r="D634" s="503"/>
      <c r="E634" s="503"/>
      <c r="F634" s="503"/>
      <c r="G634" s="503"/>
      <c r="H634" s="503"/>
      <c r="I634" s="503"/>
      <c r="J634" s="503"/>
      <c r="K634" s="503"/>
      <c r="L634" s="503"/>
      <c r="M634" s="503"/>
      <c r="N634" s="503"/>
      <c r="O634" s="503"/>
      <c r="P634" s="503"/>
      <c r="Q634" s="503"/>
      <c r="R634" s="503"/>
      <c r="S634" s="503"/>
      <c r="T634" s="503"/>
      <c r="U634" s="503"/>
      <c r="V634" s="503"/>
      <c r="W634" s="503"/>
      <c r="X634" s="503"/>
      <c r="Y634" s="503"/>
      <c r="Z634" s="503"/>
    </row>
    <row r="635" ht="12.75" customHeight="1">
      <c r="A635" s="503"/>
      <c r="B635" s="503"/>
      <c r="C635" s="503"/>
      <c r="D635" s="503"/>
      <c r="E635" s="503"/>
      <c r="F635" s="503"/>
      <c r="G635" s="503"/>
      <c r="H635" s="503"/>
      <c r="I635" s="503"/>
      <c r="J635" s="503"/>
      <c r="K635" s="503"/>
      <c r="L635" s="503"/>
      <c r="M635" s="503"/>
      <c r="N635" s="503"/>
      <c r="O635" s="503"/>
      <c r="P635" s="503"/>
      <c r="Q635" s="503"/>
      <c r="R635" s="503"/>
      <c r="S635" s="503"/>
      <c r="T635" s="503"/>
      <c r="U635" s="503"/>
      <c r="V635" s="503"/>
      <c r="W635" s="503"/>
      <c r="X635" s="503"/>
      <c r="Y635" s="503"/>
      <c r="Z635" s="503"/>
    </row>
    <row r="636" ht="12.75" customHeight="1">
      <c r="A636" s="503"/>
      <c r="B636" s="503"/>
      <c r="C636" s="503"/>
      <c r="D636" s="503"/>
      <c r="E636" s="503"/>
      <c r="F636" s="503"/>
      <c r="G636" s="503"/>
      <c r="H636" s="503"/>
      <c r="I636" s="503"/>
      <c r="J636" s="503"/>
      <c r="K636" s="503"/>
      <c r="L636" s="503"/>
      <c r="M636" s="503"/>
      <c r="N636" s="503"/>
      <c r="O636" s="503"/>
      <c r="P636" s="503"/>
      <c r="Q636" s="503"/>
      <c r="R636" s="503"/>
      <c r="S636" s="503"/>
      <c r="T636" s="503"/>
      <c r="U636" s="503"/>
      <c r="V636" s="503"/>
      <c r="W636" s="503"/>
      <c r="X636" s="503"/>
      <c r="Y636" s="503"/>
      <c r="Z636" s="503"/>
    </row>
    <row r="637" ht="12.75" customHeight="1">
      <c r="A637" s="503"/>
      <c r="B637" s="503"/>
      <c r="C637" s="503"/>
      <c r="D637" s="503"/>
      <c r="E637" s="503"/>
      <c r="F637" s="503"/>
      <c r="G637" s="503"/>
      <c r="H637" s="503"/>
      <c r="I637" s="503"/>
      <c r="J637" s="503"/>
      <c r="K637" s="503"/>
      <c r="L637" s="503"/>
      <c r="M637" s="503"/>
      <c r="N637" s="503"/>
      <c r="O637" s="503"/>
      <c r="P637" s="503"/>
      <c r="Q637" s="503"/>
      <c r="R637" s="503"/>
      <c r="S637" s="503"/>
      <c r="T637" s="503"/>
      <c r="U637" s="503"/>
      <c r="V637" s="503"/>
      <c r="W637" s="503"/>
      <c r="X637" s="503"/>
      <c r="Y637" s="503"/>
      <c r="Z637" s="503"/>
    </row>
    <row r="638" ht="12.75" customHeight="1">
      <c r="A638" s="503"/>
      <c r="B638" s="503"/>
      <c r="C638" s="503"/>
      <c r="D638" s="503"/>
      <c r="E638" s="503"/>
      <c r="F638" s="503"/>
      <c r="G638" s="503"/>
      <c r="H638" s="503"/>
      <c r="I638" s="503"/>
      <c r="J638" s="503"/>
      <c r="K638" s="503"/>
      <c r="L638" s="503"/>
      <c r="M638" s="503"/>
      <c r="N638" s="503"/>
      <c r="O638" s="503"/>
      <c r="P638" s="503"/>
      <c r="Q638" s="503"/>
      <c r="R638" s="503"/>
      <c r="S638" s="503"/>
      <c r="T638" s="503"/>
      <c r="U638" s="503"/>
      <c r="V638" s="503"/>
      <c r="W638" s="503"/>
      <c r="X638" s="503"/>
      <c r="Y638" s="503"/>
      <c r="Z638" s="503"/>
    </row>
    <row r="639" ht="12.75" customHeight="1">
      <c r="A639" s="503"/>
      <c r="B639" s="503"/>
      <c r="C639" s="503"/>
      <c r="D639" s="503"/>
      <c r="E639" s="503"/>
      <c r="F639" s="503"/>
      <c r="G639" s="503"/>
      <c r="H639" s="503"/>
      <c r="I639" s="503"/>
      <c r="J639" s="503"/>
      <c r="K639" s="503"/>
      <c r="L639" s="503"/>
      <c r="M639" s="503"/>
      <c r="N639" s="503"/>
      <c r="O639" s="503"/>
      <c r="P639" s="503"/>
      <c r="Q639" s="503"/>
      <c r="R639" s="503"/>
      <c r="S639" s="503"/>
      <c r="T639" s="503"/>
      <c r="U639" s="503"/>
      <c r="V639" s="503"/>
      <c r="W639" s="503"/>
      <c r="X639" s="503"/>
      <c r="Y639" s="503"/>
      <c r="Z639" s="503"/>
    </row>
    <row r="640" ht="12.75" customHeight="1">
      <c r="A640" s="503"/>
      <c r="B640" s="503"/>
      <c r="C640" s="503"/>
      <c r="D640" s="503"/>
      <c r="E640" s="503"/>
      <c r="F640" s="503"/>
      <c r="G640" s="503"/>
      <c r="H640" s="503"/>
      <c r="I640" s="503"/>
      <c r="J640" s="503"/>
      <c r="K640" s="503"/>
      <c r="L640" s="503"/>
      <c r="M640" s="503"/>
      <c r="N640" s="503"/>
      <c r="O640" s="503"/>
      <c r="P640" s="503"/>
      <c r="Q640" s="503"/>
      <c r="R640" s="503"/>
      <c r="S640" s="503"/>
      <c r="T640" s="503"/>
      <c r="U640" s="503"/>
      <c r="V640" s="503"/>
      <c r="W640" s="503"/>
      <c r="X640" s="503"/>
      <c r="Y640" s="503"/>
      <c r="Z640" s="503"/>
    </row>
    <row r="641" ht="12.75" customHeight="1">
      <c r="A641" s="503"/>
      <c r="B641" s="503"/>
      <c r="C641" s="503"/>
      <c r="D641" s="503"/>
      <c r="E641" s="503"/>
      <c r="F641" s="503"/>
      <c r="G641" s="503"/>
      <c r="H641" s="503"/>
      <c r="I641" s="503"/>
      <c r="J641" s="503"/>
      <c r="K641" s="503"/>
      <c r="L641" s="503"/>
      <c r="M641" s="503"/>
      <c r="N641" s="503"/>
      <c r="O641" s="503"/>
      <c r="P641" s="503"/>
      <c r="Q641" s="503"/>
      <c r="R641" s="503"/>
      <c r="S641" s="503"/>
      <c r="T641" s="503"/>
      <c r="U641" s="503"/>
      <c r="V641" s="503"/>
      <c r="W641" s="503"/>
      <c r="X641" s="503"/>
      <c r="Y641" s="503"/>
      <c r="Z641" s="503"/>
    </row>
    <row r="642" ht="12.75" customHeight="1">
      <c r="A642" s="503"/>
      <c r="B642" s="503"/>
      <c r="C642" s="503"/>
      <c r="D642" s="503"/>
      <c r="E642" s="503"/>
      <c r="F642" s="503"/>
      <c r="G642" s="503"/>
      <c r="H642" s="503"/>
      <c r="I642" s="503"/>
      <c r="J642" s="503"/>
      <c r="K642" s="503"/>
      <c r="L642" s="503"/>
      <c r="M642" s="503"/>
      <c r="N642" s="503"/>
      <c r="O642" s="503"/>
      <c r="P642" s="503"/>
      <c r="Q642" s="503"/>
      <c r="R642" s="503"/>
      <c r="S642" s="503"/>
      <c r="T642" s="503"/>
      <c r="U642" s="503"/>
      <c r="V642" s="503"/>
      <c r="W642" s="503"/>
      <c r="X642" s="503"/>
      <c r="Y642" s="503"/>
      <c r="Z642" s="503"/>
    </row>
    <row r="643" ht="12.75" customHeight="1">
      <c r="A643" s="503"/>
      <c r="B643" s="503"/>
      <c r="C643" s="503"/>
      <c r="D643" s="503"/>
      <c r="E643" s="503"/>
      <c r="F643" s="503"/>
      <c r="G643" s="503"/>
      <c r="H643" s="503"/>
      <c r="I643" s="503"/>
      <c r="J643" s="503"/>
      <c r="K643" s="503"/>
      <c r="L643" s="503"/>
      <c r="M643" s="503"/>
      <c r="N643" s="503"/>
      <c r="O643" s="503"/>
      <c r="P643" s="503"/>
      <c r="Q643" s="503"/>
      <c r="R643" s="503"/>
      <c r="S643" s="503"/>
      <c r="T643" s="503"/>
      <c r="U643" s="503"/>
      <c r="V643" s="503"/>
      <c r="W643" s="503"/>
      <c r="X643" s="503"/>
      <c r="Y643" s="503"/>
      <c r="Z643" s="503"/>
    </row>
    <row r="644" ht="12.75" customHeight="1">
      <c r="A644" s="503"/>
      <c r="B644" s="503"/>
      <c r="C644" s="503"/>
      <c r="D644" s="503"/>
      <c r="E644" s="503"/>
      <c r="F644" s="503"/>
      <c r="G644" s="503"/>
      <c r="H644" s="503"/>
      <c r="I644" s="503"/>
      <c r="J644" s="503"/>
      <c r="K644" s="503"/>
      <c r="L644" s="503"/>
      <c r="M644" s="503"/>
      <c r="N644" s="503"/>
      <c r="O644" s="503"/>
      <c r="P644" s="503"/>
      <c r="Q644" s="503"/>
      <c r="R644" s="503"/>
      <c r="S644" s="503"/>
      <c r="T644" s="503"/>
      <c r="U644" s="503"/>
      <c r="V644" s="503"/>
      <c r="W644" s="503"/>
      <c r="X644" s="503"/>
      <c r="Y644" s="503"/>
      <c r="Z644" s="503"/>
    </row>
    <row r="645" ht="12.75" customHeight="1">
      <c r="A645" s="503"/>
      <c r="B645" s="503"/>
      <c r="C645" s="503"/>
      <c r="D645" s="503"/>
      <c r="E645" s="503"/>
      <c r="F645" s="503"/>
      <c r="G645" s="503"/>
      <c r="H645" s="503"/>
      <c r="I645" s="503"/>
      <c r="J645" s="503"/>
      <c r="K645" s="503"/>
      <c r="L645" s="503"/>
      <c r="M645" s="503"/>
      <c r="N645" s="503"/>
      <c r="O645" s="503"/>
      <c r="P645" s="503"/>
      <c r="Q645" s="503"/>
      <c r="R645" s="503"/>
      <c r="S645" s="503"/>
      <c r="T645" s="503"/>
      <c r="U645" s="503"/>
      <c r="V645" s="503"/>
      <c r="W645" s="503"/>
      <c r="X645" s="503"/>
      <c r="Y645" s="503"/>
      <c r="Z645" s="503"/>
    </row>
    <row r="646" ht="12.75" customHeight="1">
      <c r="A646" s="503"/>
      <c r="B646" s="503"/>
      <c r="C646" s="503"/>
      <c r="D646" s="503"/>
      <c r="E646" s="503"/>
      <c r="F646" s="503"/>
      <c r="G646" s="503"/>
      <c r="H646" s="503"/>
      <c r="I646" s="503"/>
      <c r="J646" s="503"/>
      <c r="K646" s="503"/>
      <c r="L646" s="503"/>
      <c r="M646" s="503"/>
      <c r="N646" s="503"/>
      <c r="O646" s="503"/>
      <c r="P646" s="503"/>
      <c r="Q646" s="503"/>
      <c r="R646" s="503"/>
      <c r="S646" s="503"/>
      <c r="T646" s="503"/>
      <c r="U646" s="503"/>
      <c r="V646" s="503"/>
      <c r="W646" s="503"/>
      <c r="X646" s="503"/>
      <c r="Y646" s="503"/>
      <c r="Z646" s="503"/>
    </row>
    <row r="647" ht="12.75" customHeight="1">
      <c r="A647" s="503"/>
      <c r="B647" s="503"/>
      <c r="C647" s="503"/>
      <c r="D647" s="503"/>
      <c r="E647" s="503"/>
      <c r="F647" s="503"/>
      <c r="G647" s="503"/>
      <c r="H647" s="503"/>
      <c r="I647" s="503"/>
      <c r="J647" s="503"/>
      <c r="K647" s="503"/>
      <c r="L647" s="503"/>
      <c r="M647" s="503"/>
      <c r="N647" s="503"/>
      <c r="O647" s="503"/>
      <c r="P647" s="503"/>
      <c r="Q647" s="503"/>
      <c r="R647" s="503"/>
      <c r="S647" s="503"/>
      <c r="T647" s="503"/>
      <c r="U647" s="503"/>
      <c r="V647" s="503"/>
      <c r="W647" s="503"/>
      <c r="X647" s="503"/>
      <c r="Y647" s="503"/>
      <c r="Z647" s="503"/>
    </row>
    <row r="648" ht="12.75" customHeight="1">
      <c r="A648" s="503"/>
      <c r="B648" s="503"/>
      <c r="C648" s="503"/>
      <c r="D648" s="503"/>
      <c r="E648" s="503"/>
      <c r="F648" s="503"/>
      <c r="G648" s="503"/>
      <c r="H648" s="503"/>
      <c r="I648" s="503"/>
      <c r="J648" s="503"/>
      <c r="K648" s="503"/>
      <c r="L648" s="503"/>
      <c r="M648" s="503"/>
      <c r="N648" s="503"/>
      <c r="O648" s="503"/>
      <c r="P648" s="503"/>
      <c r="Q648" s="503"/>
      <c r="R648" s="503"/>
      <c r="S648" s="503"/>
      <c r="T648" s="503"/>
      <c r="U648" s="503"/>
      <c r="V648" s="503"/>
      <c r="W648" s="503"/>
      <c r="X648" s="503"/>
      <c r="Y648" s="503"/>
      <c r="Z648" s="503"/>
    </row>
    <row r="649" ht="12.75" customHeight="1">
      <c r="A649" s="503"/>
      <c r="B649" s="503"/>
      <c r="C649" s="503"/>
      <c r="D649" s="503"/>
      <c r="E649" s="503"/>
      <c r="F649" s="503"/>
      <c r="G649" s="503"/>
      <c r="H649" s="503"/>
      <c r="I649" s="503"/>
      <c r="J649" s="503"/>
      <c r="K649" s="503"/>
      <c r="L649" s="503"/>
      <c r="M649" s="503"/>
      <c r="N649" s="503"/>
      <c r="O649" s="503"/>
      <c r="P649" s="503"/>
      <c r="Q649" s="503"/>
      <c r="R649" s="503"/>
      <c r="S649" s="503"/>
      <c r="T649" s="503"/>
      <c r="U649" s="503"/>
      <c r="V649" s="503"/>
      <c r="W649" s="503"/>
      <c r="X649" s="503"/>
      <c r="Y649" s="503"/>
      <c r="Z649" s="503"/>
    </row>
    <row r="650" ht="12.75" customHeight="1">
      <c r="A650" s="503"/>
      <c r="B650" s="503"/>
      <c r="C650" s="503"/>
      <c r="D650" s="503"/>
      <c r="E650" s="503"/>
      <c r="F650" s="503"/>
      <c r="G650" s="503"/>
      <c r="H650" s="503"/>
      <c r="I650" s="503"/>
      <c r="J650" s="503"/>
      <c r="K650" s="503"/>
      <c r="L650" s="503"/>
      <c r="M650" s="503"/>
      <c r="N650" s="503"/>
      <c r="O650" s="503"/>
      <c r="P650" s="503"/>
      <c r="Q650" s="503"/>
      <c r="R650" s="503"/>
      <c r="S650" s="503"/>
      <c r="T650" s="503"/>
      <c r="U650" s="503"/>
      <c r="V650" s="503"/>
      <c r="W650" s="503"/>
      <c r="X650" s="503"/>
      <c r="Y650" s="503"/>
      <c r="Z650" s="503"/>
    </row>
    <row r="651" ht="12.75" customHeight="1">
      <c r="A651" s="503"/>
      <c r="B651" s="503"/>
      <c r="C651" s="503"/>
      <c r="D651" s="503"/>
      <c r="E651" s="503"/>
      <c r="F651" s="503"/>
      <c r="G651" s="503"/>
      <c r="H651" s="503"/>
      <c r="I651" s="503"/>
      <c r="J651" s="503"/>
      <c r="K651" s="503"/>
      <c r="L651" s="503"/>
      <c r="M651" s="503"/>
      <c r="N651" s="503"/>
      <c r="O651" s="503"/>
      <c r="P651" s="503"/>
      <c r="Q651" s="503"/>
      <c r="R651" s="503"/>
      <c r="S651" s="503"/>
      <c r="T651" s="503"/>
      <c r="U651" s="503"/>
      <c r="V651" s="503"/>
      <c r="W651" s="503"/>
      <c r="X651" s="503"/>
      <c r="Y651" s="503"/>
      <c r="Z651" s="503"/>
    </row>
    <row r="652" ht="12.75" customHeight="1">
      <c r="A652" s="503"/>
      <c r="B652" s="503"/>
      <c r="C652" s="503"/>
      <c r="D652" s="503"/>
      <c r="E652" s="503"/>
      <c r="F652" s="503"/>
      <c r="G652" s="503"/>
      <c r="H652" s="503"/>
      <c r="I652" s="503"/>
      <c r="J652" s="503"/>
      <c r="K652" s="503"/>
      <c r="L652" s="503"/>
      <c r="M652" s="503"/>
      <c r="N652" s="503"/>
      <c r="O652" s="503"/>
      <c r="P652" s="503"/>
      <c r="Q652" s="503"/>
      <c r="R652" s="503"/>
      <c r="S652" s="503"/>
      <c r="T652" s="503"/>
      <c r="U652" s="503"/>
      <c r="V652" s="503"/>
      <c r="W652" s="503"/>
      <c r="X652" s="503"/>
      <c r="Y652" s="503"/>
      <c r="Z652" s="503"/>
    </row>
    <row r="653" ht="12.75" customHeight="1">
      <c r="A653" s="503"/>
      <c r="B653" s="503"/>
      <c r="C653" s="503"/>
      <c r="D653" s="503"/>
      <c r="E653" s="503"/>
      <c r="F653" s="503"/>
      <c r="G653" s="503"/>
      <c r="H653" s="503"/>
      <c r="I653" s="503"/>
      <c r="J653" s="503"/>
      <c r="K653" s="503"/>
      <c r="L653" s="503"/>
      <c r="M653" s="503"/>
      <c r="N653" s="503"/>
      <c r="O653" s="503"/>
      <c r="P653" s="503"/>
      <c r="Q653" s="503"/>
      <c r="R653" s="503"/>
      <c r="S653" s="503"/>
      <c r="T653" s="503"/>
      <c r="U653" s="503"/>
      <c r="V653" s="503"/>
      <c r="W653" s="503"/>
      <c r="X653" s="503"/>
      <c r="Y653" s="503"/>
      <c r="Z653" s="503"/>
    </row>
    <row r="654" ht="12.75" customHeight="1">
      <c r="A654" s="503"/>
      <c r="B654" s="503"/>
      <c r="C654" s="503"/>
      <c r="D654" s="503"/>
      <c r="E654" s="503"/>
      <c r="F654" s="503"/>
      <c r="G654" s="503"/>
      <c r="H654" s="503"/>
      <c r="I654" s="503"/>
      <c r="J654" s="503"/>
      <c r="K654" s="503"/>
      <c r="L654" s="503"/>
      <c r="M654" s="503"/>
      <c r="N654" s="503"/>
      <c r="O654" s="503"/>
      <c r="P654" s="503"/>
      <c r="Q654" s="503"/>
      <c r="R654" s="503"/>
      <c r="S654" s="503"/>
      <c r="T654" s="503"/>
      <c r="U654" s="503"/>
      <c r="V654" s="503"/>
      <c r="W654" s="503"/>
      <c r="X654" s="503"/>
      <c r="Y654" s="503"/>
      <c r="Z654" s="503"/>
    </row>
    <row r="655" ht="12.75" customHeight="1">
      <c r="A655" s="503"/>
      <c r="B655" s="503"/>
      <c r="C655" s="503"/>
      <c r="D655" s="503"/>
      <c r="E655" s="503"/>
      <c r="F655" s="503"/>
      <c r="G655" s="503"/>
      <c r="H655" s="503"/>
      <c r="I655" s="503"/>
      <c r="J655" s="503"/>
      <c r="K655" s="503"/>
      <c r="L655" s="503"/>
      <c r="M655" s="503"/>
      <c r="N655" s="503"/>
      <c r="O655" s="503"/>
      <c r="P655" s="503"/>
      <c r="Q655" s="503"/>
      <c r="R655" s="503"/>
      <c r="S655" s="503"/>
      <c r="T655" s="503"/>
      <c r="U655" s="503"/>
      <c r="V655" s="503"/>
      <c r="W655" s="503"/>
      <c r="X655" s="503"/>
      <c r="Y655" s="503"/>
      <c r="Z655" s="503"/>
    </row>
    <row r="656" ht="12.75" customHeight="1">
      <c r="A656" s="503"/>
      <c r="B656" s="503"/>
      <c r="C656" s="503"/>
      <c r="D656" s="503"/>
      <c r="E656" s="503"/>
      <c r="F656" s="503"/>
      <c r="G656" s="503"/>
      <c r="H656" s="503"/>
      <c r="I656" s="503"/>
      <c r="J656" s="503"/>
      <c r="K656" s="503"/>
      <c r="L656" s="503"/>
      <c r="M656" s="503"/>
      <c r="N656" s="503"/>
      <c r="O656" s="503"/>
      <c r="P656" s="503"/>
      <c r="Q656" s="503"/>
      <c r="R656" s="503"/>
      <c r="S656" s="503"/>
      <c r="T656" s="503"/>
      <c r="U656" s="503"/>
      <c r="V656" s="503"/>
      <c r="W656" s="503"/>
      <c r="X656" s="503"/>
      <c r="Y656" s="503"/>
      <c r="Z656" s="503"/>
    </row>
    <row r="657" ht="12.75" customHeight="1">
      <c r="A657" s="503"/>
      <c r="B657" s="503"/>
      <c r="C657" s="503"/>
      <c r="D657" s="503"/>
      <c r="E657" s="503"/>
      <c r="F657" s="503"/>
      <c r="G657" s="503"/>
      <c r="H657" s="503"/>
      <c r="I657" s="503"/>
      <c r="J657" s="503"/>
      <c r="K657" s="503"/>
      <c r="L657" s="503"/>
      <c r="M657" s="503"/>
      <c r="N657" s="503"/>
      <c r="O657" s="503"/>
      <c r="P657" s="503"/>
      <c r="Q657" s="503"/>
      <c r="R657" s="503"/>
      <c r="S657" s="503"/>
      <c r="T657" s="503"/>
      <c r="U657" s="503"/>
      <c r="V657" s="503"/>
      <c r="W657" s="503"/>
      <c r="X657" s="503"/>
      <c r="Y657" s="503"/>
      <c r="Z657" s="503"/>
    </row>
    <row r="658" ht="12.75" customHeight="1">
      <c r="A658" s="503"/>
      <c r="B658" s="503"/>
      <c r="C658" s="503"/>
      <c r="D658" s="503"/>
      <c r="E658" s="503"/>
      <c r="F658" s="503"/>
      <c r="G658" s="503"/>
      <c r="H658" s="503"/>
      <c r="I658" s="503"/>
      <c r="J658" s="503"/>
      <c r="K658" s="503"/>
      <c r="L658" s="503"/>
      <c r="M658" s="503"/>
      <c r="N658" s="503"/>
      <c r="O658" s="503"/>
      <c r="P658" s="503"/>
      <c r="Q658" s="503"/>
      <c r="R658" s="503"/>
      <c r="S658" s="503"/>
      <c r="T658" s="503"/>
      <c r="U658" s="503"/>
      <c r="V658" s="503"/>
      <c r="W658" s="503"/>
      <c r="X658" s="503"/>
      <c r="Y658" s="503"/>
      <c r="Z658" s="503"/>
    </row>
    <row r="659" ht="12.75" customHeight="1">
      <c r="A659" s="503"/>
      <c r="B659" s="503"/>
      <c r="C659" s="503"/>
      <c r="D659" s="503"/>
      <c r="E659" s="503"/>
      <c r="F659" s="503"/>
      <c r="G659" s="503"/>
      <c r="H659" s="503"/>
      <c r="I659" s="503"/>
      <c r="J659" s="503"/>
      <c r="K659" s="503"/>
      <c r="L659" s="503"/>
      <c r="M659" s="503"/>
      <c r="N659" s="503"/>
      <c r="O659" s="503"/>
      <c r="P659" s="503"/>
      <c r="Q659" s="503"/>
      <c r="R659" s="503"/>
      <c r="S659" s="503"/>
      <c r="T659" s="503"/>
      <c r="U659" s="503"/>
      <c r="V659" s="503"/>
      <c r="W659" s="503"/>
      <c r="X659" s="503"/>
      <c r="Y659" s="503"/>
      <c r="Z659" s="503"/>
    </row>
    <row r="660" ht="12.75" customHeight="1">
      <c r="A660" s="503"/>
      <c r="B660" s="503"/>
      <c r="C660" s="503"/>
      <c r="D660" s="503"/>
      <c r="E660" s="503"/>
      <c r="F660" s="503"/>
      <c r="G660" s="503"/>
      <c r="H660" s="503"/>
      <c r="I660" s="503"/>
      <c r="J660" s="503"/>
      <c r="K660" s="503"/>
      <c r="L660" s="503"/>
      <c r="M660" s="503"/>
      <c r="N660" s="503"/>
      <c r="O660" s="503"/>
      <c r="P660" s="503"/>
      <c r="Q660" s="503"/>
      <c r="R660" s="503"/>
      <c r="S660" s="503"/>
      <c r="T660" s="503"/>
      <c r="U660" s="503"/>
      <c r="V660" s="503"/>
      <c r="W660" s="503"/>
      <c r="X660" s="503"/>
      <c r="Y660" s="503"/>
      <c r="Z660" s="503"/>
    </row>
    <row r="661" ht="12.75" customHeight="1">
      <c r="A661" s="503"/>
      <c r="B661" s="503"/>
      <c r="C661" s="503"/>
      <c r="D661" s="503"/>
      <c r="E661" s="503"/>
      <c r="F661" s="503"/>
      <c r="G661" s="503"/>
      <c r="H661" s="503"/>
      <c r="I661" s="503"/>
      <c r="J661" s="503"/>
      <c r="K661" s="503"/>
      <c r="L661" s="503"/>
      <c r="M661" s="503"/>
      <c r="N661" s="503"/>
      <c r="O661" s="503"/>
      <c r="P661" s="503"/>
      <c r="Q661" s="503"/>
      <c r="R661" s="503"/>
      <c r="S661" s="503"/>
      <c r="T661" s="503"/>
      <c r="U661" s="503"/>
      <c r="V661" s="503"/>
      <c r="W661" s="503"/>
      <c r="X661" s="503"/>
      <c r="Y661" s="503"/>
      <c r="Z661" s="503"/>
    </row>
    <row r="662" ht="12.75" customHeight="1">
      <c r="A662" s="503"/>
      <c r="B662" s="503"/>
      <c r="C662" s="503"/>
      <c r="D662" s="503"/>
      <c r="E662" s="503"/>
      <c r="F662" s="503"/>
      <c r="G662" s="503"/>
      <c r="H662" s="503"/>
      <c r="I662" s="503"/>
      <c r="J662" s="503"/>
      <c r="K662" s="503"/>
      <c r="L662" s="503"/>
      <c r="M662" s="503"/>
      <c r="N662" s="503"/>
      <c r="O662" s="503"/>
      <c r="P662" s="503"/>
      <c r="Q662" s="503"/>
      <c r="R662" s="503"/>
      <c r="S662" s="503"/>
      <c r="T662" s="503"/>
      <c r="U662" s="503"/>
      <c r="V662" s="503"/>
      <c r="W662" s="503"/>
      <c r="X662" s="503"/>
      <c r="Y662" s="503"/>
      <c r="Z662" s="503"/>
    </row>
    <row r="663" ht="12.75" customHeight="1">
      <c r="A663" s="503"/>
      <c r="B663" s="503"/>
      <c r="C663" s="503"/>
      <c r="D663" s="503"/>
      <c r="E663" s="503"/>
      <c r="F663" s="503"/>
      <c r="G663" s="503"/>
      <c r="H663" s="503"/>
      <c r="I663" s="503"/>
      <c r="J663" s="503"/>
      <c r="K663" s="503"/>
      <c r="L663" s="503"/>
      <c r="M663" s="503"/>
      <c r="N663" s="503"/>
      <c r="O663" s="503"/>
      <c r="P663" s="503"/>
      <c r="Q663" s="503"/>
      <c r="R663" s="503"/>
      <c r="S663" s="503"/>
      <c r="T663" s="503"/>
      <c r="U663" s="503"/>
      <c r="V663" s="503"/>
      <c r="W663" s="503"/>
      <c r="X663" s="503"/>
      <c r="Y663" s="503"/>
      <c r="Z663" s="503"/>
    </row>
    <row r="664" ht="12.75" customHeight="1">
      <c r="A664" s="503"/>
      <c r="B664" s="503"/>
      <c r="C664" s="503"/>
      <c r="D664" s="503"/>
      <c r="E664" s="503"/>
      <c r="F664" s="503"/>
      <c r="G664" s="503"/>
      <c r="H664" s="503"/>
      <c r="I664" s="503"/>
      <c r="J664" s="503"/>
      <c r="K664" s="503"/>
      <c r="L664" s="503"/>
      <c r="M664" s="503"/>
      <c r="N664" s="503"/>
      <c r="O664" s="503"/>
      <c r="P664" s="503"/>
      <c r="Q664" s="503"/>
      <c r="R664" s="503"/>
      <c r="S664" s="503"/>
      <c r="T664" s="503"/>
      <c r="U664" s="503"/>
      <c r="V664" s="503"/>
      <c r="W664" s="503"/>
      <c r="X664" s="503"/>
      <c r="Y664" s="503"/>
      <c r="Z664" s="503"/>
    </row>
    <row r="665" ht="12.75" customHeight="1">
      <c r="A665" s="503"/>
      <c r="B665" s="503"/>
      <c r="C665" s="503"/>
      <c r="D665" s="503"/>
      <c r="E665" s="503"/>
      <c r="F665" s="503"/>
      <c r="G665" s="503"/>
      <c r="H665" s="503"/>
      <c r="I665" s="503"/>
      <c r="J665" s="503"/>
      <c r="K665" s="503"/>
      <c r="L665" s="503"/>
      <c r="M665" s="503"/>
      <c r="N665" s="503"/>
      <c r="O665" s="503"/>
      <c r="P665" s="503"/>
      <c r="Q665" s="503"/>
      <c r="R665" s="503"/>
      <c r="S665" s="503"/>
      <c r="T665" s="503"/>
      <c r="U665" s="503"/>
      <c r="V665" s="503"/>
      <c r="W665" s="503"/>
      <c r="X665" s="503"/>
      <c r="Y665" s="503"/>
      <c r="Z665" s="503"/>
    </row>
    <row r="666" ht="12.75" customHeight="1">
      <c r="A666" s="503"/>
      <c r="B666" s="503"/>
      <c r="C666" s="503"/>
      <c r="D666" s="503"/>
      <c r="E666" s="503"/>
      <c r="F666" s="503"/>
      <c r="G666" s="503"/>
      <c r="H666" s="503"/>
      <c r="I666" s="503"/>
      <c r="J666" s="503"/>
      <c r="K666" s="503"/>
      <c r="L666" s="503"/>
      <c r="M666" s="503"/>
      <c r="N666" s="503"/>
      <c r="O666" s="503"/>
      <c r="P666" s="503"/>
      <c r="Q666" s="503"/>
      <c r="R666" s="503"/>
      <c r="S666" s="503"/>
      <c r="T666" s="503"/>
      <c r="U666" s="503"/>
      <c r="V666" s="503"/>
      <c r="W666" s="503"/>
      <c r="X666" s="503"/>
      <c r="Y666" s="503"/>
      <c r="Z666" s="503"/>
    </row>
    <row r="667" ht="12.75" customHeight="1">
      <c r="A667" s="503"/>
      <c r="B667" s="503"/>
      <c r="C667" s="503"/>
      <c r="D667" s="503"/>
      <c r="E667" s="503"/>
      <c r="F667" s="503"/>
      <c r="G667" s="503"/>
      <c r="H667" s="503"/>
      <c r="I667" s="503"/>
      <c r="J667" s="503"/>
      <c r="K667" s="503"/>
      <c r="L667" s="503"/>
      <c r="M667" s="503"/>
      <c r="N667" s="503"/>
      <c r="O667" s="503"/>
      <c r="P667" s="503"/>
      <c r="Q667" s="503"/>
      <c r="R667" s="503"/>
      <c r="S667" s="503"/>
      <c r="T667" s="503"/>
      <c r="U667" s="503"/>
      <c r="V667" s="503"/>
      <c r="W667" s="503"/>
      <c r="X667" s="503"/>
      <c r="Y667" s="503"/>
      <c r="Z667" s="503"/>
    </row>
    <row r="668" ht="12.75" customHeight="1">
      <c r="A668" s="503"/>
      <c r="B668" s="503"/>
      <c r="C668" s="503"/>
      <c r="D668" s="503"/>
      <c r="E668" s="503"/>
      <c r="F668" s="503"/>
      <c r="G668" s="503"/>
      <c r="H668" s="503"/>
      <c r="I668" s="503"/>
      <c r="J668" s="503"/>
      <c r="K668" s="503"/>
      <c r="L668" s="503"/>
      <c r="M668" s="503"/>
      <c r="N668" s="503"/>
      <c r="O668" s="503"/>
      <c r="P668" s="503"/>
      <c r="Q668" s="503"/>
      <c r="R668" s="503"/>
      <c r="S668" s="503"/>
      <c r="T668" s="503"/>
      <c r="U668" s="503"/>
      <c r="V668" s="503"/>
      <c r="W668" s="503"/>
      <c r="X668" s="503"/>
      <c r="Y668" s="503"/>
      <c r="Z668" s="503"/>
    </row>
    <row r="669" ht="12.75" customHeight="1">
      <c r="A669" s="503"/>
      <c r="B669" s="503"/>
      <c r="C669" s="503"/>
      <c r="D669" s="503"/>
      <c r="E669" s="503"/>
      <c r="F669" s="503"/>
      <c r="G669" s="503"/>
      <c r="H669" s="503"/>
      <c r="I669" s="503"/>
      <c r="J669" s="503"/>
      <c r="K669" s="503"/>
      <c r="L669" s="503"/>
      <c r="M669" s="503"/>
      <c r="N669" s="503"/>
      <c r="O669" s="503"/>
      <c r="P669" s="503"/>
      <c r="Q669" s="503"/>
      <c r="R669" s="503"/>
      <c r="S669" s="503"/>
      <c r="T669" s="503"/>
      <c r="U669" s="503"/>
      <c r="V669" s="503"/>
      <c r="W669" s="503"/>
      <c r="X669" s="503"/>
      <c r="Y669" s="503"/>
      <c r="Z669" s="503"/>
    </row>
    <row r="670" ht="12.75" customHeight="1">
      <c r="A670" s="503"/>
      <c r="B670" s="503"/>
      <c r="C670" s="503"/>
      <c r="D670" s="503"/>
      <c r="E670" s="503"/>
      <c r="F670" s="503"/>
      <c r="G670" s="503"/>
      <c r="H670" s="503"/>
      <c r="I670" s="503"/>
      <c r="J670" s="503"/>
      <c r="K670" s="503"/>
      <c r="L670" s="503"/>
      <c r="M670" s="503"/>
      <c r="N670" s="503"/>
      <c r="O670" s="503"/>
      <c r="P670" s="503"/>
      <c r="Q670" s="503"/>
      <c r="R670" s="503"/>
      <c r="S670" s="503"/>
      <c r="T670" s="503"/>
      <c r="U670" s="503"/>
      <c r="V670" s="503"/>
      <c r="W670" s="503"/>
      <c r="X670" s="503"/>
      <c r="Y670" s="503"/>
      <c r="Z670" s="503"/>
    </row>
    <row r="671" ht="12.75" customHeight="1">
      <c r="A671" s="503"/>
      <c r="B671" s="503"/>
      <c r="C671" s="503"/>
      <c r="D671" s="503"/>
      <c r="E671" s="503"/>
      <c r="F671" s="503"/>
      <c r="G671" s="503"/>
      <c r="H671" s="503"/>
      <c r="I671" s="503"/>
      <c r="J671" s="503"/>
      <c r="K671" s="503"/>
      <c r="L671" s="503"/>
      <c r="M671" s="503"/>
      <c r="N671" s="503"/>
      <c r="O671" s="503"/>
      <c r="P671" s="503"/>
      <c r="Q671" s="503"/>
      <c r="R671" s="503"/>
      <c r="S671" s="503"/>
      <c r="T671" s="503"/>
      <c r="U671" s="503"/>
      <c r="V671" s="503"/>
      <c r="W671" s="503"/>
      <c r="X671" s="503"/>
      <c r="Y671" s="503"/>
      <c r="Z671" s="503"/>
    </row>
    <row r="672" ht="12.75" customHeight="1">
      <c r="A672" s="503"/>
      <c r="B672" s="503"/>
      <c r="C672" s="503"/>
      <c r="D672" s="503"/>
      <c r="E672" s="503"/>
      <c r="F672" s="503"/>
      <c r="G672" s="503"/>
      <c r="H672" s="503"/>
      <c r="I672" s="503"/>
      <c r="J672" s="503"/>
      <c r="K672" s="503"/>
      <c r="L672" s="503"/>
      <c r="M672" s="503"/>
      <c r="N672" s="503"/>
      <c r="O672" s="503"/>
      <c r="P672" s="503"/>
      <c r="Q672" s="503"/>
      <c r="R672" s="503"/>
      <c r="S672" s="503"/>
      <c r="T672" s="503"/>
      <c r="U672" s="503"/>
      <c r="V672" s="503"/>
      <c r="W672" s="503"/>
      <c r="X672" s="503"/>
      <c r="Y672" s="503"/>
      <c r="Z672" s="503"/>
    </row>
    <row r="673" ht="12.75" customHeight="1">
      <c r="A673" s="503"/>
      <c r="B673" s="503"/>
      <c r="C673" s="503"/>
      <c r="D673" s="503"/>
      <c r="E673" s="503"/>
      <c r="F673" s="503"/>
      <c r="G673" s="503"/>
      <c r="H673" s="503"/>
      <c r="I673" s="503"/>
      <c r="J673" s="503"/>
      <c r="K673" s="503"/>
      <c r="L673" s="503"/>
      <c r="M673" s="503"/>
      <c r="N673" s="503"/>
      <c r="O673" s="503"/>
      <c r="P673" s="503"/>
      <c r="Q673" s="503"/>
      <c r="R673" s="503"/>
      <c r="S673" s="503"/>
      <c r="T673" s="503"/>
      <c r="U673" s="503"/>
      <c r="V673" s="503"/>
      <c r="W673" s="503"/>
      <c r="X673" s="503"/>
      <c r="Y673" s="503"/>
      <c r="Z673" s="503"/>
    </row>
    <row r="674" ht="12.75" customHeight="1">
      <c r="A674" s="503"/>
      <c r="B674" s="503"/>
      <c r="C674" s="503"/>
      <c r="D674" s="503"/>
      <c r="E674" s="503"/>
      <c r="F674" s="503"/>
      <c r="G674" s="503"/>
      <c r="H674" s="503"/>
      <c r="I674" s="503"/>
      <c r="J674" s="503"/>
      <c r="K674" s="503"/>
      <c r="L674" s="503"/>
      <c r="M674" s="503"/>
      <c r="N674" s="503"/>
      <c r="O674" s="503"/>
      <c r="P674" s="503"/>
      <c r="Q674" s="503"/>
      <c r="R674" s="503"/>
      <c r="S674" s="503"/>
      <c r="T674" s="503"/>
      <c r="U674" s="503"/>
      <c r="V674" s="503"/>
      <c r="W674" s="503"/>
      <c r="X674" s="503"/>
      <c r="Y674" s="503"/>
      <c r="Z674" s="503"/>
    </row>
    <row r="675" ht="12.75" customHeight="1">
      <c r="A675" s="503"/>
      <c r="B675" s="503"/>
      <c r="C675" s="503"/>
      <c r="D675" s="503"/>
      <c r="E675" s="503"/>
      <c r="F675" s="503"/>
      <c r="G675" s="503"/>
      <c r="H675" s="503"/>
      <c r="I675" s="503"/>
      <c r="J675" s="503"/>
      <c r="K675" s="503"/>
      <c r="L675" s="503"/>
      <c r="M675" s="503"/>
      <c r="N675" s="503"/>
      <c r="O675" s="503"/>
      <c r="P675" s="503"/>
      <c r="Q675" s="503"/>
      <c r="R675" s="503"/>
      <c r="S675" s="503"/>
      <c r="T675" s="503"/>
      <c r="U675" s="503"/>
      <c r="V675" s="503"/>
      <c r="W675" s="503"/>
      <c r="X675" s="503"/>
      <c r="Y675" s="503"/>
      <c r="Z675" s="503"/>
    </row>
    <row r="676" ht="12.75" customHeight="1">
      <c r="A676" s="503"/>
      <c r="B676" s="503"/>
      <c r="C676" s="503"/>
      <c r="D676" s="503"/>
      <c r="E676" s="503"/>
      <c r="F676" s="503"/>
      <c r="G676" s="503"/>
      <c r="H676" s="503"/>
      <c r="I676" s="503"/>
      <c r="J676" s="503"/>
      <c r="K676" s="503"/>
      <c r="L676" s="503"/>
      <c r="M676" s="503"/>
      <c r="N676" s="503"/>
      <c r="O676" s="503"/>
      <c r="P676" s="503"/>
      <c r="Q676" s="503"/>
      <c r="R676" s="503"/>
      <c r="S676" s="503"/>
      <c r="T676" s="503"/>
      <c r="U676" s="503"/>
      <c r="V676" s="503"/>
      <c r="W676" s="503"/>
      <c r="X676" s="503"/>
      <c r="Y676" s="503"/>
      <c r="Z676" s="503"/>
    </row>
    <row r="677" ht="12.75" customHeight="1">
      <c r="A677" s="503"/>
      <c r="B677" s="503"/>
      <c r="C677" s="503"/>
      <c r="D677" s="503"/>
      <c r="E677" s="503"/>
      <c r="F677" s="503"/>
      <c r="G677" s="503"/>
      <c r="H677" s="503"/>
      <c r="I677" s="503"/>
      <c r="J677" s="503"/>
      <c r="K677" s="503"/>
      <c r="L677" s="503"/>
      <c r="M677" s="503"/>
      <c r="N677" s="503"/>
      <c r="O677" s="503"/>
      <c r="P677" s="503"/>
      <c r="Q677" s="503"/>
      <c r="R677" s="503"/>
      <c r="S677" s="503"/>
      <c r="T677" s="503"/>
      <c r="U677" s="503"/>
      <c r="V677" s="503"/>
      <c r="W677" s="503"/>
      <c r="X677" s="503"/>
      <c r="Y677" s="503"/>
      <c r="Z677" s="503"/>
    </row>
    <row r="678" ht="12.75" customHeight="1">
      <c r="A678" s="503"/>
      <c r="B678" s="503"/>
      <c r="C678" s="503"/>
      <c r="D678" s="503"/>
      <c r="E678" s="503"/>
      <c r="F678" s="503"/>
      <c r="G678" s="503"/>
      <c r="H678" s="503"/>
      <c r="I678" s="503"/>
      <c r="J678" s="503"/>
      <c r="K678" s="503"/>
      <c r="L678" s="503"/>
      <c r="M678" s="503"/>
      <c r="N678" s="503"/>
      <c r="O678" s="503"/>
      <c r="P678" s="503"/>
      <c r="Q678" s="503"/>
      <c r="R678" s="503"/>
      <c r="S678" s="503"/>
      <c r="T678" s="503"/>
      <c r="U678" s="503"/>
      <c r="V678" s="503"/>
      <c r="W678" s="503"/>
      <c r="X678" s="503"/>
      <c r="Y678" s="503"/>
      <c r="Z678" s="503"/>
    </row>
    <row r="679" ht="12.75" customHeight="1">
      <c r="A679" s="503"/>
      <c r="B679" s="503"/>
      <c r="C679" s="503"/>
      <c r="D679" s="503"/>
      <c r="E679" s="503"/>
      <c r="F679" s="503"/>
      <c r="G679" s="503"/>
      <c r="H679" s="503"/>
      <c r="I679" s="503"/>
      <c r="J679" s="503"/>
      <c r="K679" s="503"/>
      <c r="L679" s="503"/>
      <c r="M679" s="503"/>
      <c r="N679" s="503"/>
      <c r="O679" s="503"/>
      <c r="P679" s="503"/>
      <c r="Q679" s="503"/>
      <c r="R679" s="503"/>
      <c r="S679" s="503"/>
      <c r="T679" s="503"/>
      <c r="U679" s="503"/>
      <c r="V679" s="503"/>
      <c r="W679" s="503"/>
      <c r="X679" s="503"/>
      <c r="Y679" s="503"/>
      <c r="Z679" s="503"/>
    </row>
    <row r="680" ht="12.75" customHeight="1">
      <c r="A680" s="503"/>
      <c r="B680" s="503"/>
      <c r="C680" s="503"/>
      <c r="D680" s="503"/>
      <c r="E680" s="503"/>
      <c r="F680" s="503"/>
      <c r="G680" s="503"/>
      <c r="H680" s="503"/>
      <c r="I680" s="503"/>
      <c r="J680" s="503"/>
      <c r="K680" s="503"/>
      <c r="L680" s="503"/>
      <c r="M680" s="503"/>
      <c r="N680" s="503"/>
      <c r="O680" s="503"/>
      <c r="P680" s="503"/>
      <c r="Q680" s="503"/>
      <c r="R680" s="503"/>
      <c r="S680" s="503"/>
      <c r="T680" s="503"/>
      <c r="U680" s="503"/>
      <c r="V680" s="503"/>
      <c r="W680" s="503"/>
      <c r="X680" s="503"/>
      <c r="Y680" s="503"/>
      <c r="Z680" s="503"/>
    </row>
    <row r="681" ht="12.75" customHeight="1">
      <c r="A681" s="503"/>
      <c r="B681" s="503"/>
      <c r="C681" s="503"/>
      <c r="D681" s="503"/>
      <c r="E681" s="503"/>
      <c r="F681" s="503"/>
      <c r="G681" s="503"/>
      <c r="H681" s="503"/>
      <c r="I681" s="503"/>
      <c r="J681" s="503"/>
      <c r="K681" s="503"/>
      <c r="L681" s="503"/>
      <c r="M681" s="503"/>
      <c r="N681" s="503"/>
      <c r="O681" s="503"/>
      <c r="P681" s="503"/>
      <c r="Q681" s="503"/>
      <c r="R681" s="503"/>
      <c r="S681" s="503"/>
      <c r="T681" s="503"/>
      <c r="U681" s="503"/>
      <c r="V681" s="503"/>
      <c r="W681" s="503"/>
      <c r="X681" s="503"/>
      <c r="Y681" s="503"/>
      <c r="Z681" s="503"/>
    </row>
    <row r="682" ht="12.75" customHeight="1">
      <c r="A682" s="503"/>
      <c r="B682" s="503"/>
      <c r="C682" s="503"/>
      <c r="D682" s="503"/>
      <c r="E682" s="503"/>
      <c r="F682" s="503"/>
      <c r="G682" s="503"/>
      <c r="H682" s="503"/>
      <c r="I682" s="503"/>
      <c r="J682" s="503"/>
      <c r="K682" s="503"/>
      <c r="L682" s="503"/>
      <c r="M682" s="503"/>
      <c r="N682" s="503"/>
      <c r="O682" s="503"/>
      <c r="P682" s="503"/>
      <c r="Q682" s="503"/>
      <c r="R682" s="503"/>
      <c r="S682" s="503"/>
      <c r="T682" s="503"/>
      <c r="U682" s="503"/>
      <c r="V682" s="503"/>
      <c r="W682" s="503"/>
      <c r="X682" s="503"/>
      <c r="Y682" s="503"/>
      <c r="Z682" s="503"/>
    </row>
    <row r="683" ht="12.75" customHeight="1">
      <c r="A683" s="503"/>
      <c r="B683" s="503"/>
      <c r="C683" s="503"/>
      <c r="D683" s="503"/>
      <c r="E683" s="503"/>
      <c r="F683" s="503"/>
      <c r="G683" s="503"/>
      <c r="H683" s="503"/>
      <c r="I683" s="503"/>
      <c r="J683" s="503"/>
      <c r="K683" s="503"/>
      <c r="L683" s="503"/>
      <c r="M683" s="503"/>
      <c r="N683" s="503"/>
      <c r="O683" s="503"/>
      <c r="P683" s="503"/>
      <c r="Q683" s="503"/>
      <c r="R683" s="503"/>
      <c r="S683" s="503"/>
      <c r="T683" s="503"/>
      <c r="U683" s="503"/>
      <c r="V683" s="503"/>
      <c r="W683" s="503"/>
      <c r="X683" s="503"/>
      <c r="Y683" s="503"/>
      <c r="Z683" s="503"/>
    </row>
    <row r="684" ht="12.75" customHeight="1">
      <c r="A684" s="503"/>
      <c r="B684" s="503"/>
      <c r="C684" s="503"/>
      <c r="D684" s="503"/>
      <c r="E684" s="503"/>
      <c r="F684" s="503"/>
      <c r="G684" s="503"/>
      <c r="H684" s="503"/>
      <c r="I684" s="503"/>
      <c r="J684" s="503"/>
      <c r="K684" s="503"/>
      <c r="L684" s="503"/>
      <c r="M684" s="503"/>
      <c r="N684" s="503"/>
      <c r="O684" s="503"/>
      <c r="P684" s="503"/>
      <c r="Q684" s="503"/>
      <c r="R684" s="503"/>
      <c r="S684" s="503"/>
      <c r="T684" s="503"/>
      <c r="U684" s="503"/>
      <c r="V684" s="503"/>
      <c r="W684" s="503"/>
      <c r="X684" s="503"/>
      <c r="Y684" s="503"/>
      <c r="Z684" s="503"/>
    </row>
    <row r="685" ht="12.75" customHeight="1">
      <c r="A685" s="503"/>
      <c r="B685" s="503"/>
      <c r="C685" s="503"/>
      <c r="D685" s="503"/>
      <c r="E685" s="503"/>
      <c r="F685" s="503"/>
      <c r="G685" s="503"/>
      <c r="H685" s="503"/>
      <c r="I685" s="503"/>
      <c r="J685" s="503"/>
      <c r="K685" s="503"/>
      <c r="L685" s="503"/>
      <c r="M685" s="503"/>
      <c r="N685" s="503"/>
      <c r="O685" s="503"/>
      <c r="P685" s="503"/>
      <c r="Q685" s="503"/>
      <c r="R685" s="503"/>
      <c r="S685" s="503"/>
      <c r="T685" s="503"/>
      <c r="U685" s="503"/>
      <c r="V685" s="503"/>
      <c r="W685" s="503"/>
      <c r="X685" s="503"/>
      <c r="Y685" s="503"/>
      <c r="Z685" s="503"/>
    </row>
    <row r="686" ht="12.75" customHeight="1">
      <c r="A686" s="503"/>
      <c r="B686" s="503"/>
      <c r="C686" s="503"/>
      <c r="D686" s="503"/>
      <c r="E686" s="503"/>
      <c r="F686" s="503"/>
      <c r="G686" s="503"/>
      <c r="H686" s="503"/>
      <c r="I686" s="503"/>
      <c r="J686" s="503"/>
      <c r="K686" s="503"/>
      <c r="L686" s="503"/>
      <c r="M686" s="503"/>
      <c r="N686" s="503"/>
      <c r="O686" s="503"/>
      <c r="P686" s="503"/>
      <c r="Q686" s="503"/>
      <c r="R686" s="503"/>
      <c r="S686" s="503"/>
      <c r="T686" s="503"/>
      <c r="U686" s="503"/>
      <c r="V686" s="503"/>
      <c r="W686" s="503"/>
      <c r="X686" s="503"/>
      <c r="Y686" s="503"/>
      <c r="Z686" s="503"/>
    </row>
    <row r="687" ht="12.75" customHeight="1">
      <c r="A687" s="503"/>
      <c r="B687" s="503"/>
      <c r="C687" s="503"/>
      <c r="D687" s="503"/>
      <c r="E687" s="503"/>
      <c r="F687" s="503"/>
      <c r="G687" s="503"/>
      <c r="H687" s="503"/>
      <c r="I687" s="503"/>
      <c r="J687" s="503"/>
      <c r="K687" s="503"/>
      <c r="L687" s="503"/>
      <c r="M687" s="503"/>
      <c r="N687" s="503"/>
      <c r="O687" s="503"/>
      <c r="P687" s="503"/>
      <c r="Q687" s="503"/>
      <c r="R687" s="503"/>
      <c r="S687" s="503"/>
      <c r="T687" s="503"/>
      <c r="U687" s="503"/>
      <c r="V687" s="503"/>
      <c r="W687" s="503"/>
      <c r="X687" s="503"/>
      <c r="Y687" s="503"/>
      <c r="Z687" s="503"/>
    </row>
    <row r="688" ht="12.75" customHeight="1">
      <c r="A688" s="503"/>
      <c r="B688" s="503"/>
      <c r="C688" s="503"/>
      <c r="D688" s="503"/>
      <c r="E688" s="503"/>
      <c r="F688" s="503"/>
      <c r="G688" s="503"/>
      <c r="H688" s="503"/>
      <c r="I688" s="503"/>
      <c r="J688" s="503"/>
      <c r="K688" s="503"/>
      <c r="L688" s="503"/>
      <c r="M688" s="503"/>
      <c r="N688" s="503"/>
      <c r="O688" s="503"/>
      <c r="P688" s="503"/>
      <c r="Q688" s="503"/>
      <c r="R688" s="503"/>
      <c r="S688" s="503"/>
      <c r="T688" s="503"/>
      <c r="U688" s="503"/>
      <c r="V688" s="503"/>
      <c r="W688" s="503"/>
      <c r="X688" s="503"/>
      <c r="Y688" s="503"/>
      <c r="Z688" s="503"/>
    </row>
    <row r="689" ht="12.75" customHeight="1">
      <c r="A689" s="503"/>
      <c r="B689" s="503"/>
      <c r="C689" s="503"/>
      <c r="D689" s="503"/>
      <c r="E689" s="503"/>
      <c r="F689" s="503"/>
      <c r="G689" s="503"/>
      <c r="H689" s="503"/>
      <c r="I689" s="503"/>
      <c r="J689" s="503"/>
      <c r="K689" s="503"/>
      <c r="L689" s="503"/>
      <c r="M689" s="503"/>
      <c r="N689" s="503"/>
      <c r="O689" s="503"/>
      <c r="P689" s="503"/>
      <c r="Q689" s="503"/>
      <c r="R689" s="503"/>
      <c r="S689" s="503"/>
      <c r="T689" s="503"/>
      <c r="U689" s="503"/>
      <c r="V689" s="503"/>
      <c r="W689" s="503"/>
      <c r="X689" s="503"/>
      <c r="Y689" s="503"/>
      <c r="Z689" s="503"/>
    </row>
    <row r="690" ht="12.75" customHeight="1">
      <c r="A690" s="503"/>
      <c r="B690" s="503"/>
      <c r="C690" s="503"/>
      <c r="D690" s="503"/>
      <c r="E690" s="503"/>
      <c r="F690" s="503"/>
      <c r="G690" s="503"/>
      <c r="H690" s="503"/>
      <c r="I690" s="503"/>
      <c r="J690" s="503"/>
      <c r="K690" s="503"/>
      <c r="L690" s="503"/>
      <c r="M690" s="503"/>
      <c r="N690" s="503"/>
      <c r="O690" s="503"/>
      <c r="P690" s="503"/>
      <c r="Q690" s="503"/>
      <c r="R690" s="503"/>
      <c r="S690" s="503"/>
      <c r="T690" s="503"/>
      <c r="U690" s="503"/>
      <c r="V690" s="503"/>
      <c r="W690" s="503"/>
      <c r="X690" s="503"/>
      <c r="Y690" s="503"/>
      <c r="Z690" s="503"/>
    </row>
    <row r="691" ht="12.75" customHeight="1">
      <c r="A691" s="503"/>
      <c r="B691" s="503"/>
      <c r="C691" s="503"/>
      <c r="D691" s="503"/>
      <c r="E691" s="503"/>
      <c r="F691" s="503"/>
      <c r="G691" s="503"/>
      <c r="H691" s="503"/>
      <c r="I691" s="503"/>
      <c r="J691" s="503"/>
      <c r="K691" s="503"/>
      <c r="L691" s="503"/>
      <c r="M691" s="503"/>
      <c r="N691" s="503"/>
      <c r="O691" s="503"/>
      <c r="P691" s="503"/>
      <c r="Q691" s="503"/>
      <c r="R691" s="503"/>
      <c r="S691" s="503"/>
      <c r="T691" s="503"/>
      <c r="U691" s="503"/>
      <c r="V691" s="503"/>
      <c r="W691" s="503"/>
      <c r="X691" s="503"/>
      <c r="Y691" s="503"/>
      <c r="Z691" s="503"/>
    </row>
    <row r="692" ht="12.75" customHeight="1">
      <c r="A692" s="503"/>
      <c r="B692" s="503"/>
      <c r="C692" s="503"/>
      <c r="D692" s="503"/>
      <c r="E692" s="503"/>
      <c r="F692" s="503"/>
      <c r="G692" s="503"/>
      <c r="H692" s="503"/>
      <c r="I692" s="503"/>
      <c r="J692" s="503"/>
      <c r="K692" s="503"/>
      <c r="L692" s="503"/>
      <c r="M692" s="503"/>
      <c r="N692" s="503"/>
      <c r="O692" s="503"/>
      <c r="P692" s="503"/>
      <c r="Q692" s="503"/>
      <c r="R692" s="503"/>
      <c r="S692" s="503"/>
      <c r="T692" s="503"/>
      <c r="U692" s="503"/>
      <c r="V692" s="503"/>
      <c r="W692" s="503"/>
      <c r="X692" s="503"/>
      <c r="Y692" s="503"/>
      <c r="Z692" s="503"/>
    </row>
    <row r="693" ht="12.75" customHeight="1">
      <c r="A693" s="503"/>
      <c r="B693" s="503"/>
      <c r="C693" s="503"/>
      <c r="D693" s="503"/>
      <c r="E693" s="503"/>
      <c r="F693" s="503"/>
      <c r="G693" s="503"/>
      <c r="H693" s="503"/>
      <c r="I693" s="503"/>
      <c r="J693" s="503"/>
      <c r="K693" s="503"/>
      <c r="L693" s="503"/>
      <c r="M693" s="503"/>
      <c r="N693" s="503"/>
      <c r="O693" s="503"/>
      <c r="P693" s="503"/>
      <c r="Q693" s="503"/>
      <c r="R693" s="503"/>
      <c r="S693" s="503"/>
      <c r="T693" s="503"/>
      <c r="U693" s="503"/>
      <c r="V693" s="503"/>
      <c r="W693" s="503"/>
      <c r="X693" s="503"/>
      <c r="Y693" s="503"/>
      <c r="Z693" s="503"/>
    </row>
    <row r="694" ht="12.75" customHeight="1">
      <c r="A694" s="503"/>
      <c r="B694" s="503"/>
      <c r="C694" s="503"/>
      <c r="D694" s="503"/>
      <c r="E694" s="503"/>
      <c r="F694" s="503"/>
      <c r="G694" s="503"/>
      <c r="H694" s="503"/>
      <c r="I694" s="503"/>
      <c r="J694" s="503"/>
      <c r="K694" s="503"/>
      <c r="L694" s="503"/>
      <c r="M694" s="503"/>
      <c r="N694" s="503"/>
      <c r="O694" s="503"/>
      <c r="P694" s="503"/>
      <c r="Q694" s="503"/>
      <c r="R694" s="503"/>
      <c r="S694" s="503"/>
      <c r="T694" s="503"/>
      <c r="U694" s="503"/>
      <c r="V694" s="503"/>
      <c r="W694" s="503"/>
      <c r="X694" s="503"/>
      <c r="Y694" s="503"/>
      <c r="Z694" s="503"/>
    </row>
    <row r="695" ht="12.75" customHeight="1">
      <c r="A695" s="503"/>
      <c r="B695" s="503"/>
      <c r="C695" s="503"/>
      <c r="D695" s="503"/>
      <c r="E695" s="503"/>
      <c r="F695" s="503"/>
      <c r="G695" s="503"/>
      <c r="H695" s="503"/>
      <c r="I695" s="503"/>
      <c r="J695" s="503"/>
      <c r="K695" s="503"/>
      <c r="L695" s="503"/>
      <c r="M695" s="503"/>
      <c r="N695" s="503"/>
      <c r="O695" s="503"/>
      <c r="P695" s="503"/>
      <c r="Q695" s="503"/>
      <c r="R695" s="503"/>
      <c r="S695" s="503"/>
      <c r="T695" s="503"/>
      <c r="U695" s="503"/>
      <c r="V695" s="503"/>
      <c r="W695" s="503"/>
      <c r="X695" s="503"/>
      <c r="Y695" s="503"/>
      <c r="Z695" s="503"/>
    </row>
    <row r="696" ht="12.75" customHeight="1">
      <c r="A696" s="503"/>
      <c r="B696" s="503"/>
      <c r="C696" s="503"/>
      <c r="D696" s="503"/>
      <c r="E696" s="503"/>
      <c r="F696" s="503"/>
      <c r="G696" s="503"/>
      <c r="H696" s="503"/>
      <c r="I696" s="503"/>
      <c r="J696" s="503"/>
      <c r="K696" s="503"/>
      <c r="L696" s="503"/>
      <c r="M696" s="503"/>
      <c r="N696" s="503"/>
      <c r="O696" s="503"/>
      <c r="P696" s="503"/>
      <c r="Q696" s="503"/>
      <c r="R696" s="503"/>
      <c r="S696" s="503"/>
      <c r="T696" s="503"/>
      <c r="U696" s="503"/>
      <c r="V696" s="503"/>
      <c r="W696" s="503"/>
      <c r="X696" s="503"/>
      <c r="Y696" s="503"/>
      <c r="Z696" s="503"/>
    </row>
    <row r="697" ht="12.75" customHeight="1">
      <c r="A697" s="503"/>
      <c r="B697" s="503"/>
      <c r="C697" s="503"/>
      <c r="D697" s="503"/>
      <c r="E697" s="503"/>
      <c r="F697" s="503"/>
      <c r="G697" s="503"/>
      <c r="H697" s="503"/>
      <c r="I697" s="503"/>
      <c r="J697" s="503"/>
      <c r="K697" s="503"/>
      <c r="L697" s="503"/>
      <c r="M697" s="503"/>
      <c r="N697" s="503"/>
      <c r="O697" s="503"/>
      <c r="P697" s="503"/>
      <c r="Q697" s="503"/>
      <c r="R697" s="503"/>
      <c r="S697" s="503"/>
      <c r="T697" s="503"/>
      <c r="U697" s="503"/>
      <c r="V697" s="503"/>
      <c r="W697" s="503"/>
      <c r="X697" s="503"/>
      <c r="Y697" s="503"/>
      <c r="Z697" s="503"/>
    </row>
    <row r="698" ht="12.75" customHeight="1">
      <c r="A698" s="503"/>
      <c r="B698" s="503"/>
      <c r="C698" s="503"/>
      <c r="D698" s="503"/>
      <c r="E698" s="503"/>
      <c r="F698" s="503"/>
      <c r="G698" s="503"/>
      <c r="H698" s="503"/>
      <c r="I698" s="503"/>
      <c r="J698" s="503"/>
      <c r="K698" s="503"/>
      <c r="L698" s="503"/>
      <c r="M698" s="503"/>
      <c r="N698" s="503"/>
      <c r="O698" s="503"/>
      <c r="P698" s="503"/>
      <c r="Q698" s="503"/>
      <c r="R698" s="503"/>
      <c r="S698" s="503"/>
      <c r="T698" s="503"/>
      <c r="U698" s="503"/>
      <c r="V698" s="503"/>
      <c r="W698" s="503"/>
      <c r="X698" s="503"/>
      <c r="Y698" s="503"/>
      <c r="Z698" s="503"/>
    </row>
    <row r="699" ht="12.75" customHeight="1">
      <c r="A699" s="503"/>
      <c r="B699" s="503"/>
      <c r="C699" s="503"/>
      <c r="D699" s="503"/>
      <c r="E699" s="503"/>
      <c r="F699" s="503"/>
      <c r="G699" s="503"/>
      <c r="H699" s="503"/>
      <c r="I699" s="503"/>
      <c r="J699" s="503"/>
      <c r="K699" s="503"/>
      <c r="L699" s="503"/>
      <c r="M699" s="503"/>
      <c r="N699" s="503"/>
      <c r="O699" s="503"/>
      <c r="P699" s="503"/>
      <c r="Q699" s="503"/>
      <c r="R699" s="503"/>
      <c r="S699" s="503"/>
      <c r="T699" s="503"/>
      <c r="U699" s="503"/>
      <c r="V699" s="503"/>
      <c r="W699" s="503"/>
      <c r="X699" s="503"/>
      <c r="Y699" s="503"/>
      <c r="Z699" s="503"/>
    </row>
    <row r="700" ht="12.75" customHeight="1">
      <c r="A700" s="503"/>
      <c r="B700" s="503"/>
      <c r="C700" s="503"/>
      <c r="D700" s="503"/>
      <c r="E700" s="503"/>
      <c r="F700" s="503"/>
      <c r="G700" s="503"/>
      <c r="H700" s="503"/>
      <c r="I700" s="503"/>
      <c r="J700" s="503"/>
      <c r="K700" s="503"/>
      <c r="L700" s="503"/>
      <c r="M700" s="503"/>
      <c r="N700" s="503"/>
      <c r="O700" s="503"/>
      <c r="P700" s="503"/>
      <c r="Q700" s="503"/>
      <c r="R700" s="503"/>
      <c r="S700" s="503"/>
      <c r="T700" s="503"/>
      <c r="U700" s="503"/>
      <c r="V700" s="503"/>
      <c r="W700" s="503"/>
      <c r="X700" s="503"/>
      <c r="Y700" s="503"/>
      <c r="Z700" s="503"/>
    </row>
    <row r="701" ht="12.75" customHeight="1">
      <c r="A701" s="503"/>
      <c r="B701" s="503"/>
      <c r="C701" s="503"/>
      <c r="D701" s="503"/>
      <c r="E701" s="503"/>
      <c r="F701" s="503"/>
      <c r="G701" s="503"/>
      <c r="H701" s="503"/>
      <c r="I701" s="503"/>
      <c r="J701" s="503"/>
      <c r="K701" s="503"/>
      <c r="L701" s="503"/>
      <c r="M701" s="503"/>
      <c r="N701" s="503"/>
      <c r="O701" s="503"/>
      <c r="P701" s="503"/>
      <c r="Q701" s="503"/>
      <c r="R701" s="503"/>
      <c r="S701" s="503"/>
      <c r="T701" s="503"/>
      <c r="U701" s="503"/>
      <c r="V701" s="503"/>
      <c r="W701" s="503"/>
      <c r="X701" s="503"/>
      <c r="Y701" s="503"/>
      <c r="Z701" s="503"/>
    </row>
    <row r="702" ht="12.75" customHeight="1">
      <c r="A702" s="503"/>
      <c r="B702" s="503"/>
      <c r="C702" s="503"/>
      <c r="D702" s="503"/>
      <c r="E702" s="503"/>
      <c r="F702" s="503"/>
      <c r="G702" s="503"/>
      <c r="H702" s="503"/>
      <c r="I702" s="503"/>
      <c r="J702" s="503"/>
      <c r="K702" s="503"/>
      <c r="L702" s="503"/>
      <c r="M702" s="503"/>
      <c r="N702" s="503"/>
      <c r="O702" s="503"/>
      <c r="P702" s="503"/>
      <c r="Q702" s="503"/>
      <c r="R702" s="503"/>
      <c r="S702" s="503"/>
      <c r="T702" s="503"/>
      <c r="U702" s="503"/>
      <c r="V702" s="503"/>
      <c r="W702" s="503"/>
      <c r="X702" s="503"/>
      <c r="Y702" s="503"/>
      <c r="Z702" s="503"/>
    </row>
    <row r="703" ht="12.75" customHeight="1">
      <c r="A703" s="503"/>
      <c r="B703" s="503"/>
      <c r="C703" s="503"/>
      <c r="D703" s="503"/>
      <c r="E703" s="503"/>
      <c r="F703" s="503"/>
      <c r="G703" s="503"/>
      <c r="H703" s="503"/>
      <c r="I703" s="503"/>
      <c r="J703" s="503"/>
      <c r="K703" s="503"/>
      <c r="L703" s="503"/>
      <c r="M703" s="503"/>
      <c r="N703" s="503"/>
      <c r="O703" s="503"/>
      <c r="P703" s="503"/>
      <c r="Q703" s="503"/>
      <c r="R703" s="503"/>
      <c r="S703" s="503"/>
      <c r="T703" s="503"/>
      <c r="U703" s="503"/>
      <c r="V703" s="503"/>
      <c r="W703" s="503"/>
      <c r="X703" s="503"/>
      <c r="Y703" s="503"/>
      <c r="Z703" s="503"/>
    </row>
    <row r="704" ht="12.75" customHeight="1">
      <c r="A704" s="503"/>
      <c r="B704" s="503"/>
      <c r="C704" s="503"/>
      <c r="D704" s="503"/>
      <c r="E704" s="503"/>
      <c r="F704" s="503"/>
      <c r="G704" s="503"/>
      <c r="H704" s="503"/>
      <c r="I704" s="503"/>
      <c r="J704" s="503"/>
      <c r="K704" s="503"/>
      <c r="L704" s="503"/>
      <c r="M704" s="503"/>
      <c r="N704" s="503"/>
      <c r="O704" s="503"/>
      <c r="P704" s="503"/>
      <c r="Q704" s="503"/>
      <c r="R704" s="503"/>
      <c r="S704" s="503"/>
      <c r="T704" s="503"/>
      <c r="U704" s="503"/>
      <c r="V704" s="503"/>
      <c r="W704" s="503"/>
      <c r="X704" s="503"/>
      <c r="Y704" s="503"/>
      <c r="Z704" s="503"/>
    </row>
    <row r="705" ht="12.75" customHeight="1">
      <c r="A705" s="503"/>
      <c r="B705" s="503"/>
      <c r="C705" s="503"/>
      <c r="D705" s="503"/>
      <c r="E705" s="503"/>
      <c r="F705" s="503"/>
      <c r="G705" s="503"/>
      <c r="H705" s="503"/>
      <c r="I705" s="503"/>
      <c r="J705" s="503"/>
      <c r="K705" s="503"/>
      <c r="L705" s="503"/>
      <c r="M705" s="503"/>
      <c r="N705" s="503"/>
      <c r="O705" s="503"/>
      <c r="P705" s="503"/>
      <c r="Q705" s="503"/>
      <c r="R705" s="503"/>
      <c r="S705" s="503"/>
      <c r="T705" s="503"/>
      <c r="U705" s="503"/>
      <c r="V705" s="503"/>
      <c r="W705" s="503"/>
      <c r="X705" s="503"/>
      <c r="Y705" s="503"/>
      <c r="Z705" s="503"/>
    </row>
    <row r="706" ht="12.75" customHeight="1">
      <c r="A706" s="503"/>
      <c r="B706" s="503"/>
      <c r="C706" s="503"/>
      <c r="D706" s="503"/>
      <c r="E706" s="503"/>
      <c r="F706" s="503"/>
      <c r="G706" s="503"/>
      <c r="H706" s="503"/>
      <c r="I706" s="503"/>
      <c r="J706" s="503"/>
      <c r="K706" s="503"/>
      <c r="L706" s="503"/>
      <c r="M706" s="503"/>
      <c r="N706" s="503"/>
      <c r="O706" s="503"/>
      <c r="P706" s="503"/>
      <c r="Q706" s="503"/>
      <c r="R706" s="503"/>
      <c r="S706" s="503"/>
      <c r="T706" s="503"/>
      <c r="U706" s="503"/>
      <c r="V706" s="503"/>
      <c r="W706" s="503"/>
      <c r="X706" s="503"/>
      <c r="Y706" s="503"/>
      <c r="Z706" s="503"/>
    </row>
    <row r="707" ht="12.75" customHeight="1">
      <c r="A707" s="503"/>
      <c r="B707" s="503"/>
      <c r="C707" s="503"/>
      <c r="D707" s="503"/>
      <c r="E707" s="503"/>
      <c r="F707" s="503"/>
      <c r="G707" s="503"/>
      <c r="H707" s="503"/>
      <c r="I707" s="503"/>
      <c r="J707" s="503"/>
      <c r="K707" s="503"/>
      <c r="L707" s="503"/>
      <c r="M707" s="503"/>
      <c r="N707" s="503"/>
      <c r="O707" s="503"/>
      <c r="P707" s="503"/>
      <c r="Q707" s="503"/>
      <c r="R707" s="503"/>
      <c r="S707" s="503"/>
      <c r="T707" s="503"/>
      <c r="U707" s="503"/>
      <c r="V707" s="503"/>
      <c r="W707" s="503"/>
      <c r="X707" s="503"/>
      <c r="Y707" s="503"/>
      <c r="Z707" s="503"/>
    </row>
    <row r="708" ht="12.75" customHeight="1">
      <c r="A708" s="503"/>
      <c r="B708" s="503"/>
      <c r="C708" s="503"/>
      <c r="D708" s="503"/>
      <c r="E708" s="503"/>
      <c r="F708" s="503"/>
      <c r="G708" s="503"/>
      <c r="H708" s="503"/>
      <c r="I708" s="503"/>
      <c r="J708" s="503"/>
      <c r="K708" s="503"/>
      <c r="L708" s="503"/>
      <c r="M708" s="503"/>
      <c r="N708" s="503"/>
      <c r="O708" s="503"/>
      <c r="P708" s="503"/>
      <c r="Q708" s="503"/>
      <c r="R708" s="503"/>
      <c r="S708" s="503"/>
      <c r="T708" s="503"/>
      <c r="U708" s="503"/>
      <c r="V708" s="503"/>
      <c r="W708" s="503"/>
      <c r="X708" s="503"/>
      <c r="Y708" s="503"/>
      <c r="Z708" s="503"/>
    </row>
    <row r="709" ht="12.75" customHeight="1">
      <c r="A709" s="503"/>
      <c r="B709" s="503"/>
      <c r="C709" s="503"/>
      <c r="D709" s="503"/>
      <c r="E709" s="503"/>
      <c r="F709" s="503"/>
      <c r="G709" s="503"/>
      <c r="H709" s="503"/>
      <c r="I709" s="503"/>
      <c r="J709" s="503"/>
      <c r="K709" s="503"/>
      <c r="L709" s="503"/>
      <c r="M709" s="503"/>
      <c r="N709" s="503"/>
      <c r="O709" s="503"/>
      <c r="P709" s="503"/>
      <c r="Q709" s="503"/>
      <c r="R709" s="503"/>
      <c r="S709" s="503"/>
      <c r="T709" s="503"/>
      <c r="U709" s="503"/>
      <c r="V709" s="503"/>
      <c r="W709" s="503"/>
      <c r="X709" s="503"/>
      <c r="Y709" s="503"/>
      <c r="Z709" s="503"/>
    </row>
    <row r="710" ht="12.75" customHeight="1">
      <c r="A710" s="503"/>
      <c r="B710" s="503"/>
      <c r="C710" s="503"/>
      <c r="D710" s="503"/>
      <c r="E710" s="503"/>
      <c r="F710" s="503"/>
      <c r="G710" s="503"/>
      <c r="H710" s="503"/>
      <c r="I710" s="503"/>
      <c r="J710" s="503"/>
      <c r="K710" s="503"/>
      <c r="L710" s="503"/>
      <c r="M710" s="503"/>
      <c r="N710" s="503"/>
      <c r="O710" s="503"/>
      <c r="P710" s="503"/>
      <c r="Q710" s="503"/>
      <c r="R710" s="503"/>
      <c r="S710" s="503"/>
      <c r="T710" s="503"/>
      <c r="U710" s="503"/>
      <c r="V710" s="503"/>
      <c r="W710" s="503"/>
      <c r="X710" s="503"/>
      <c r="Y710" s="503"/>
      <c r="Z710" s="503"/>
    </row>
    <row r="711" ht="12.75" customHeight="1">
      <c r="A711" s="503"/>
      <c r="B711" s="503"/>
      <c r="C711" s="503"/>
      <c r="D711" s="503"/>
      <c r="E711" s="503"/>
      <c r="F711" s="503"/>
      <c r="G711" s="503"/>
      <c r="H711" s="503"/>
      <c r="I711" s="503"/>
      <c r="J711" s="503"/>
      <c r="K711" s="503"/>
      <c r="L711" s="503"/>
      <c r="M711" s="503"/>
      <c r="N711" s="503"/>
      <c r="O711" s="503"/>
      <c r="P711" s="503"/>
      <c r="Q711" s="503"/>
      <c r="R711" s="503"/>
      <c r="S711" s="503"/>
      <c r="T711" s="503"/>
      <c r="U711" s="503"/>
      <c r="V711" s="503"/>
      <c r="W711" s="503"/>
      <c r="X711" s="503"/>
      <c r="Y711" s="503"/>
      <c r="Z711" s="503"/>
    </row>
    <row r="712" ht="12.75" customHeight="1">
      <c r="A712" s="503"/>
      <c r="B712" s="503"/>
      <c r="C712" s="503"/>
      <c r="D712" s="503"/>
      <c r="E712" s="503"/>
      <c r="F712" s="503"/>
      <c r="G712" s="503"/>
      <c r="H712" s="503"/>
      <c r="I712" s="503"/>
      <c r="J712" s="503"/>
      <c r="K712" s="503"/>
      <c r="L712" s="503"/>
      <c r="M712" s="503"/>
      <c r="N712" s="503"/>
      <c r="O712" s="503"/>
      <c r="P712" s="503"/>
      <c r="Q712" s="503"/>
      <c r="R712" s="503"/>
      <c r="S712" s="503"/>
      <c r="T712" s="503"/>
      <c r="U712" s="503"/>
      <c r="V712" s="503"/>
      <c r="W712" s="503"/>
      <c r="X712" s="503"/>
      <c r="Y712" s="503"/>
      <c r="Z712" s="503"/>
    </row>
    <row r="713" ht="12.75" customHeight="1">
      <c r="A713" s="503"/>
      <c r="B713" s="503"/>
      <c r="C713" s="503"/>
      <c r="D713" s="503"/>
      <c r="E713" s="503"/>
      <c r="F713" s="503"/>
      <c r="G713" s="503"/>
      <c r="H713" s="503"/>
      <c r="I713" s="503"/>
      <c r="J713" s="503"/>
      <c r="K713" s="503"/>
      <c r="L713" s="503"/>
      <c r="M713" s="503"/>
      <c r="N713" s="503"/>
      <c r="O713" s="503"/>
      <c r="P713" s="503"/>
      <c r="Q713" s="503"/>
      <c r="R713" s="503"/>
      <c r="S713" s="503"/>
      <c r="T713" s="503"/>
      <c r="U713" s="503"/>
      <c r="V713" s="503"/>
      <c r="W713" s="503"/>
      <c r="X713" s="503"/>
      <c r="Y713" s="503"/>
      <c r="Z713" s="503"/>
    </row>
    <row r="714" ht="12.75" customHeight="1">
      <c r="A714" s="503"/>
      <c r="B714" s="503"/>
      <c r="C714" s="503"/>
      <c r="D714" s="503"/>
      <c r="E714" s="503"/>
      <c r="F714" s="503"/>
      <c r="G714" s="503"/>
      <c r="H714" s="503"/>
      <c r="I714" s="503"/>
      <c r="J714" s="503"/>
      <c r="K714" s="503"/>
      <c r="L714" s="503"/>
      <c r="M714" s="503"/>
      <c r="N714" s="503"/>
      <c r="O714" s="503"/>
      <c r="P714" s="503"/>
      <c r="Q714" s="503"/>
      <c r="R714" s="503"/>
      <c r="S714" s="503"/>
      <c r="T714" s="503"/>
      <c r="U714" s="503"/>
      <c r="V714" s="503"/>
      <c r="W714" s="503"/>
      <c r="X714" s="503"/>
      <c r="Y714" s="503"/>
      <c r="Z714" s="503"/>
    </row>
    <row r="715" ht="12.75" customHeight="1">
      <c r="A715" s="503"/>
      <c r="B715" s="503"/>
      <c r="C715" s="503"/>
      <c r="D715" s="503"/>
      <c r="E715" s="503"/>
      <c r="F715" s="503"/>
      <c r="G715" s="503"/>
      <c r="H715" s="503"/>
      <c r="I715" s="503"/>
      <c r="J715" s="503"/>
      <c r="K715" s="503"/>
      <c r="L715" s="503"/>
      <c r="M715" s="503"/>
      <c r="N715" s="503"/>
      <c r="O715" s="503"/>
      <c r="P715" s="503"/>
      <c r="Q715" s="503"/>
      <c r="R715" s="503"/>
      <c r="S715" s="503"/>
      <c r="T715" s="503"/>
      <c r="U715" s="503"/>
      <c r="V715" s="503"/>
      <c r="W715" s="503"/>
      <c r="X715" s="503"/>
      <c r="Y715" s="503"/>
      <c r="Z715" s="503"/>
    </row>
    <row r="716" ht="12.75" customHeight="1">
      <c r="A716" s="503"/>
      <c r="B716" s="503"/>
      <c r="C716" s="503"/>
      <c r="D716" s="503"/>
      <c r="E716" s="503"/>
      <c r="F716" s="503"/>
      <c r="G716" s="503"/>
      <c r="H716" s="503"/>
      <c r="I716" s="503"/>
      <c r="J716" s="503"/>
      <c r="K716" s="503"/>
      <c r="L716" s="503"/>
      <c r="M716" s="503"/>
      <c r="N716" s="503"/>
      <c r="O716" s="503"/>
      <c r="P716" s="503"/>
      <c r="Q716" s="503"/>
      <c r="R716" s="503"/>
      <c r="S716" s="503"/>
      <c r="T716" s="503"/>
      <c r="U716" s="503"/>
      <c r="V716" s="503"/>
      <c r="W716" s="503"/>
      <c r="X716" s="503"/>
      <c r="Y716" s="503"/>
      <c r="Z716" s="503"/>
    </row>
    <row r="717" ht="12.75" customHeight="1">
      <c r="A717" s="503"/>
      <c r="B717" s="503"/>
      <c r="C717" s="503"/>
      <c r="D717" s="503"/>
      <c r="E717" s="503"/>
      <c r="F717" s="503"/>
      <c r="G717" s="503"/>
      <c r="H717" s="503"/>
      <c r="I717" s="503"/>
      <c r="J717" s="503"/>
      <c r="K717" s="503"/>
      <c r="L717" s="503"/>
      <c r="M717" s="503"/>
      <c r="N717" s="503"/>
      <c r="O717" s="503"/>
      <c r="P717" s="503"/>
      <c r="Q717" s="503"/>
      <c r="R717" s="503"/>
      <c r="S717" s="503"/>
      <c r="T717" s="503"/>
      <c r="U717" s="503"/>
      <c r="V717" s="503"/>
      <c r="W717" s="503"/>
      <c r="X717" s="503"/>
      <c r="Y717" s="503"/>
      <c r="Z717" s="503"/>
    </row>
    <row r="718" ht="12.75" customHeight="1">
      <c r="A718" s="503"/>
      <c r="B718" s="503"/>
      <c r="C718" s="503"/>
      <c r="D718" s="503"/>
      <c r="E718" s="503"/>
      <c r="F718" s="503"/>
      <c r="G718" s="503"/>
      <c r="H718" s="503"/>
      <c r="I718" s="503"/>
      <c r="J718" s="503"/>
      <c r="K718" s="503"/>
      <c r="L718" s="503"/>
      <c r="M718" s="503"/>
      <c r="N718" s="503"/>
      <c r="O718" s="503"/>
      <c r="P718" s="503"/>
      <c r="Q718" s="503"/>
      <c r="R718" s="503"/>
      <c r="S718" s="503"/>
      <c r="T718" s="503"/>
      <c r="U718" s="503"/>
      <c r="V718" s="503"/>
      <c r="W718" s="503"/>
      <c r="X718" s="503"/>
      <c r="Y718" s="503"/>
      <c r="Z718" s="503"/>
    </row>
    <row r="719" ht="12.75" customHeight="1">
      <c r="A719" s="503"/>
      <c r="B719" s="503"/>
      <c r="C719" s="503"/>
      <c r="D719" s="503"/>
      <c r="E719" s="503"/>
      <c r="F719" s="503"/>
      <c r="G719" s="503"/>
      <c r="H719" s="503"/>
      <c r="I719" s="503"/>
      <c r="J719" s="503"/>
      <c r="K719" s="503"/>
      <c r="L719" s="503"/>
      <c r="M719" s="503"/>
      <c r="N719" s="503"/>
      <c r="O719" s="503"/>
      <c r="P719" s="503"/>
      <c r="Q719" s="503"/>
      <c r="R719" s="503"/>
      <c r="S719" s="503"/>
      <c r="T719" s="503"/>
      <c r="U719" s="503"/>
      <c r="V719" s="503"/>
      <c r="W719" s="503"/>
      <c r="X719" s="503"/>
      <c r="Y719" s="503"/>
      <c r="Z719" s="503"/>
    </row>
    <row r="720" ht="12.75" customHeight="1">
      <c r="A720" s="503"/>
      <c r="B720" s="503"/>
      <c r="C720" s="503"/>
      <c r="D720" s="503"/>
      <c r="E720" s="503"/>
      <c r="F720" s="503"/>
      <c r="G720" s="503"/>
      <c r="H720" s="503"/>
      <c r="I720" s="503"/>
      <c r="J720" s="503"/>
      <c r="K720" s="503"/>
      <c r="L720" s="503"/>
      <c r="M720" s="503"/>
      <c r="N720" s="503"/>
      <c r="O720" s="503"/>
      <c r="P720" s="503"/>
      <c r="Q720" s="503"/>
      <c r="R720" s="503"/>
      <c r="S720" s="503"/>
      <c r="T720" s="503"/>
      <c r="U720" s="503"/>
      <c r="V720" s="503"/>
      <c r="W720" s="503"/>
      <c r="X720" s="503"/>
      <c r="Y720" s="503"/>
      <c r="Z720" s="503"/>
    </row>
    <row r="721" ht="12.75" customHeight="1">
      <c r="A721" s="503"/>
      <c r="B721" s="503"/>
      <c r="C721" s="503"/>
      <c r="D721" s="503"/>
      <c r="E721" s="503"/>
      <c r="F721" s="503"/>
      <c r="G721" s="503"/>
      <c r="H721" s="503"/>
      <c r="I721" s="503"/>
      <c r="J721" s="503"/>
      <c r="K721" s="503"/>
      <c r="L721" s="503"/>
      <c r="M721" s="503"/>
      <c r="N721" s="503"/>
      <c r="O721" s="503"/>
      <c r="P721" s="503"/>
      <c r="Q721" s="503"/>
      <c r="R721" s="503"/>
      <c r="S721" s="503"/>
      <c r="T721" s="503"/>
      <c r="U721" s="503"/>
      <c r="V721" s="503"/>
      <c r="W721" s="503"/>
      <c r="X721" s="503"/>
      <c r="Y721" s="503"/>
      <c r="Z721" s="503"/>
    </row>
    <row r="722" ht="12.75" customHeight="1">
      <c r="A722" s="503"/>
      <c r="B722" s="503"/>
      <c r="C722" s="503"/>
      <c r="D722" s="503"/>
      <c r="E722" s="503"/>
      <c r="F722" s="503"/>
      <c r="G722" s="503"/>
      <c r="H722" s="503"/>
      <c r="I722" s="503"/>
      <c r="J722" s="503"/>
      <c r="K722" s="503"/>
      <c r="L722" s="503"/>
      <c r="M722" s="503"/>
      <c r="N722" s="503"/>
      <c r="O722" s="503"/>
      <c r="P722" s="503"/>
      <c r="Q722" s="503"/>
      <c r="R722" s="503"/>
      <c r="S722" s="503"/>
      <c r="T722" s="503"/>
      <c r="U722" s="503"/>
      <c r="V722" s="503"/>
      <c r="W722" s="503"/>
      <c r="X722" s="503"/>
      <c r="Y722" s="503"/>
      <c r="Z722" s="503"/>
    </row>
    <row r="723" ht="12.75" customHeight="1">
      <c r="A723" s="503"/>
      <c r="B723" s="503"/>
      <c r="C723" s="503"/>
      <c r="D723" s="503"/>
      <c r="E723" s="503"/>
      <c r="F723" s="503"/>
      <c r="G723" s="503"/>
      <c r="H723" s="503"/>
      <c r="I723" s="503"/>
      <c r="J723" s="503"/>
      <c r="K723" s="503"/>
      <c r="L723" s="503"/>
      <c r="M723" s="503"/>
      <c r="N723" s="503"/>
      <c r="O723" s="503"/>
      <c r="P723" s="503"/>
      <c r="Q723" s="503"/>
      <c r="R723" s="503"/>
      <c r="S723" s="503"/>
      <c r="T723" s="503"/>
      <c r="U723" s="503"/>
      <c r="V723" s="503"/>
      <c r="W723" s="503"/>
      <c r="X723" s="503"/>
      <c r="Y723" s="503"/>
      <c r="Z723" s="503"/>
    </row>
    <row r="724" ht="12.75" customHeight="1">
      <c r="A724" s="503"/>
      <c r="B724" s="503"/>
      <c r="C724" s="503"/>
      <c r="D724" s="503"/>
      <c r="E724" s="503"/>
      <c r="F724" s="503"/>
      <c r="G724" s="503"/>
      <c r="H724" s="503"/>
      <c r="I724" s="503"/>
      <c r="J724" s="503"/>
      <c r="K724" s="503"/>
      <c r="L724" s="503"/>
      <c r="M724" s="503"/>
      <c r="N724" s="503"/>
      <c r="O724" s="503"/>
      <c r="P724" s="503"/>
      <c r="Q724" s="503"/>
      <c r="R724" s="503"/>
      <c r="S724" s="503"/>
      <c r="T724" s="503"/>
      <c r="U724" s="503"/>
      <c r="V724" s="503"/>
      <c r="W724" s="503"/>
      <c r="X724" s="503"/>
      <c r="Y724" s="503"/>
      <c r="Z724" s="503"/>
    </row>
    <row r="725" ht="12.75" customHeight="1">
      <c r="A725" s="503"/>
      <c r="B725" s="503"/>
      <c r="C725" s="503"/>
      <c r="D725" s="503"/>
      <c r="E725" s="503"/>
      <c r="F725" s="503"/>
      <c r="G725" s="503"/>
      <c r="H725" s="503"/>
      <c r="I725" s="503"/>
      <c r="J725" s="503"/>
      <c r="K725" s="503"/>
      <c r="L725" s="503"/>
      <c r="M725" s="503"/>
      <c r="N725" s="503"/>
      <c r="O725" s="503"/>
      <c r="P725" s="503"/>
      <c r="Q725" s="503"/>
      <c r="R725" s="503"/>
      <c r="S725" s="503"/>
      <c r="T725" s="503"/>
      <c r="U725" s="503"/>
      <c r="V725" s="503"/>
      <c r="W725" s="503"/>
      <c r="X725" s="503"/>
      <c r="Y725" s="503"/>
      <c r="Z725" s="503"/>
    </row>
    <row r="726" ht="12.75" customHeight="1">
      <c r="A726" s="503"/>
      <c r="B726" s="503"/>
      <c r="C726" s="503"/>
      <c r="D726" s="503"/>
      <c r="E726" s="503"/>
      <c r="F726" s="503"/>
      <c r="G726" s="503"/>
      <c r="H726" s="503"/>
      <c r="I726" s="503"/>
      <c r="J726" s="503"/>
      <c r="K726" s="503"/>
      <c r="L726" s="503"/>
      <c r="M726" s="503"/>
      <c r="N726" s="503"/>
      <c r="O726" s="503"/>
      <c r="P726" s="503"/>
      <c r="Q726" s="503"/>
      <c r="R726" s="503"/>
      <c r="S726" s="503"/>
      <c r="T726" s="503"/>
      <c r="U726" s="503"/>
      <c r="V726" s="503"/>
      <c r="W726" s="503"/>
      <c r="X726" s="503"/>
      <c r="Y726" s="503"/>
      <c r="Z726" s="503"/>
    </row>
    <row r="727" ht="12.75" customHeight="1">
      <c r="A727" s="503"/>
      <c r="B727" s="503"/>
      <c r="C727" s="503"/>
      <c r="D727" s="503"/>
      <c r="E727" s="503"/>
      <c r="F727" s="503"/>
      <c r="G727" s="503"/>
      <c r="H727" s="503"/>
      <c r="I727" s="503"/>
      <c r="J727" s="503"/>
      <c r="K727" s="503"/>
      <c r="L727" s="503"/>
      <c r="M727" s="503"/>
      <c r="N727" s="503"/>
      <c r="O727" s="503"/>
      <c r="P727" s="503"/>
      <c r="Q727" s="503"/>
      <c r="R727" s="503"/>
      <c r="S727" s="503"/>
      <c r="T727" s="503"/>
      <c r="U727" s="503"/>
      <c r="V727" s="503"/>
      <c r="W727" s="503"/>
      <c r="X727" s="503"/>
      <c r="Y727" s="503"/>
      <c r="Z727" s="503"/>
    </row>
    <row r="728" ht="12.75" customHeight="1">
      <c r="A728" s="503"/>
      <c r="B728" s="503"/>
      <c r="C728" s="503"/>
      <c r="D728" s="503"/>
      <c r="E728" s="503"/>
      <c r="F728" s="503"/>
      <c r="G728" s="503"/>
      <c r="H728" s="503"/>
      <c r="I728" s="503"/>
      <c r="J728" s="503"/>
      <c r="K728" s="503"/>
      <c r="L728" s="503"/>
      <c r="M728" s="503"/>
      <c r="N728" s="503"/>
      <c r="O728" s="503"/>
      <c r="P728" s="503"/>
      <c r="Q728" s="503"/>
      <c r="R728" s="503"/>
      <c r="S728" s="503"/>
      <c r="T728" s="503"/>
      <c r="U728" s="503"/>
      <c r="V728" s="503"/>
      <c r="W728" s="503"/>
      <c r="X728" s="503"/>
      <c r="Y728" s="503"/>
      <c r="Z728" s="503"/>
    </row>
    <row r="729" ht="12.75" customHeight="1">
      <c r="A729" s="503"/>
      <c r="B729" s="503"/>
      <c r="C729" s="503"/>
      <c r="D729" s="503"/>
      <c r="E729" s="503"/>
      <c r="F729" s="503"/>
      <c r="G729" s="503"/>
      <c r="H729" s="503"/>
      <c r="I729" s="503"/>
      <c r="J729" s="503"/>
      <c r="K729" s="503"/>
      <c r="L729" s="503"/>
      <c r="M729" s="503"/>
      <c r="N729" s="503"/>
      <c r="O729" s="503"/>
      <c r="P729" s="503"/>
      <c r="Q729" s="503"/>
      <c r="R729" s="503"/>
      <c r="S729" s="503"/>
      <c r="T729" s="503"/>
      <c r="U729" s="503"/>
      <c r="V729" s="503"/>
      <c r="W729" s="503"/>
      <c r="X729" s="503"/>
      <c r="Y729" s="503"/>
      <c r="Z729" s="503"/>
    </row>
    <row r="730" ht="12.75" customHeight="1">
      <c r="A730" s="503"/>
      <c r="B730" s="503"/>
      <c r="C730" s="503"/>
      <c r="D730" s="503"/>
      <c r="E730" s="503"/>
      <c r="F730" s="503"/>
      <c r="G730" s="503"/>
      <c r="H730" s="503"/>
      <c r="I730" s="503"/>
      <c r="J730" s="503"/>
      <c r="K730" s="503"/>
      <c r="L730" s="503"/>
      <c r="M730" s="503"/>
      <c r="N730" s="503"/>
      <c r="O730" s="503"/>
      <c r="P730" s="503"/>
      <c r="Q730" s="503"/>
      <c r="R730" s="503"/>
      <c r="S730" s="503"/>
      <c r="T730" s="503"/>
      <c r="U730" s="503"/>
      <c r="V730" s="503"/>
      <c r="W730" s="503"/>
      <c r="X730" s="503"/>
      <c r="Y730" s="503"/>
      <c r="Z730" s="503"/>
    </row>
    <row r="731" ht="12.75" customHeight="1">
      <c r="A731" s="503"/>
      <c r="B731" s="503"/>
      <c r="C731" s="503"/>
      <c r="D731" s="503"/>
      <c r="E731" s="503"/>
      <c r="F731" s="503"/>
      <c r="G731" s="503"/>
      <c r="H731" s="503"/>
      <c r="I731" s="503"/>
      <c r="J731" s="503"/>
      <c r="K731" s="503"/>
      <c r="L731" s="503"/>
      <c r="M731" s="503"/>
      <c r="N731" s="503"/>
      <c r="O731" s="503"/>
      <c r="P731" s="503"/>
      <c r="Q731" s="503"/>
      <c r="R731" s="503"/>
      <c r="S731" s="503"/>
      <c r="T731" s="503"/>
      <c r="U731" s="503"/>
      <c r="V731" s="503"/>
      <c r="W731" s="503"/>
      <c r="X731" s="503"/>
      <c r="Y731" s="503"/>
      <c r="Z731" s="503"/>
    </row>
    <row r="732" ht="12.75" customHeight="1">
      <c r="A732" s="503"/>
      <c r="B732" s="503"/>
      <c r="C732" s="503"/>
      <c r="D732" s="503"/>
      <c r="E732" s="503"/>
      <c r="F732" s="503"/>
      <c r="G732" s="503"/>
      <c r="H732" s="503"/>
      <c r="I732" s="503"/>
      <c r="J732" s="503"/>
      <c r="K732" s="503"/>
      <c r="L732" s="503"/>
      <c r="M732" s="503"/>
      <c r="N732" s="503"/>
      <c r="O732" s="503"/>
      <c r="P732" s="503"/>
      <c r="Q732" s="503"/>
      <c r="R732" s="503"/>
      <c r="S732" s="503"/>
      <c r="T732" s="503"/>
      <c r="U732" s="503"/>
      <c r="V732" s="503"/>
      <c r="W732" s="503"/>
      <c r="X732" s="503"/>
      <c r="Y732" s="503"/>
      <c r="Z732" s="503"/>
    </row>
    <row r="733" ht="12.75" customHeight="1">
      <c r="A733" s="503"/>
      <c r="B733" s="503"/>
      <c r="C733" s="503"/>
      <c r="D733" s="503"/>
      <c r="E733" s="503"/>
      <c r="F733" s="503"/>
      <c r="G733" s="503"/>
      <c r="H733" s="503"/>
      <c r="I733" s="503"/>
      <c r="J733" s="503"/>
      <c r="K733" s="503"/>
      <c r="L733" s="503"/>
      <c r="M733" s="503"/>
      <c r="N733" s="503"/>
      <c r="O733" s="503"/>
      <c r="P733" s="503"/>
      <c r="Q733" s="503"/>
      <c r="R733" s="503"/>
      <c r="S733" s="503"/>
      <c r="T733" s="503"/>
      <c r="U733" s="503"/>
      <c r="V733" s="503"/>
      <c r="W733" s="503"/>
      <c r="X733" s="503"/>
      <c r="Y733" s="503"/>
      <c r="Z733" s="503"/>
    </row>
    <row r="734" ht="12.75" customHeight="1">
      <c r="A734" s="503"/>
      <c r="B734" s="503"/>
      <c r="C734" s="503"/>
      <c r="D734" s="503"/>
      <c r="E734" s="503"/>
      <c r="F734" s="503"/>
      <c r="G734" s="503"/>
      <c r="H734" s="503"/>
      <c r="I734" s="503"/>
      <c r="J734" s="503"/>
      <c r="K734" s="503"/>
      <c r="L734" s="503"/>
      <c r="M734" s="503"/>
      <c r="N734" s="503"/>
      <c r="O734" s="503"/>
      <c r="P734" s="503"/>
      <c r="Q734" s="503"/>
      <c r="R734" s="503"/>
      <c r="S734" s="503"/>
      <c r="T734" s="503"/>
      <c r="U734" s="503"/>
      <c r="V734" s="503"/>
      <c r="W734" s="503"/>
      <c r="X734" s="503"/>
      <c r="Y734" s="503"/>
      <c r="Z734" s="503"/>
    </row>
    <row r="735" ht="12.75" customHeight="1">
      <c r="A735" s="503"/>
      <c r="B735" s="503"/>
      <c r="C735" s="503"/>
      <c r="D735" s="503"/>
      <c r="E735" s="503"/>
      <c r="F735" s="503"/>
      <c r="G735" s="503"/>
      <c r="H735" s="503"/>
      <c r="I735" s="503"/>
      <c r="J735" s="503"/>
      <c r="K735" s="503"/>
      <c r="L735" s="503"/>
      <c r="M735" s="503"/>
      <c r="N735" s="503"/>
      <c r="O735" s="503"/>
      <c r="P735" s="503"/>
      <c r="Q735" s="503"/>
      <c r="R735" s="503"/>
      <c r="S735" s="503"/>
      <c r="T735" s="503"/>
      <c r="U735" s="503"/>
      <c r="V735" s="503"/>
      <c r="W735" s="503"/>
      <c r="X735" s="503"/>
      <c r="Y735" s="503"/>
      <c r="Z735" s="503"/>
    </row>
    <row r="736" ht="12.75" customHeight="1">
      <c r="A736" s="503"/>
      <c r="B736" s="503"/>
      <c r="C736" s="503"/>
      <c r="D736" s="503"/>
      <c r="E736" s="503"/>
      <c r="F736" s="503"/>
      <c r="G736" s="503"/>
      <c r="H736" s="503"/>
      <c r="I736" s="503"/>
      <c r="J736" s="503"/>
      <c r="K736" s="503"/>
      <c r="L736" s="503"/>
      <c r="M736" s="503"/>
      <c r="N736" s="503"/>
      <c r="O736" s="503"/>
      <c r="P736" s="503"/>
      <c r="Q736" s="503"/>
      <c r="R736" s="503"/>
      <c r="S736" s="503"/>
      <c r="T736" s="503"/>
      <c r="U736" s="503"/>
      <c r="V736" s="503"/>
      <c r="W736" s="503"/>
      <c r="X736" s="503"/>
      <c r="Y736" s="503"/>
      <c r="Z736" s="503"/>
    </row>
    <row r="737" ht="12.75" customHeight="1">
      <c r="A737" s="503"/>
      <c r="B737" s="503"/>
      <c r="C737" s="503"/>
      <c r="D737" s="503"/>
      <c r="E737" s="503"/>
      <c r="F737" s="503"/>
      <c r="G737" s="503"/>
      <c r="H737" s="503"/>
      <c r="I737" s="503"/>
      <c r="J737" s="503"/>
      <c r="K737" s="503"/>
      <c r="L737" s="503"/>
      <c r="M737" s="503"/>
      <c r="N737" s="503"/>
      <c r="O737" s="503"/>
      <c r="P737" s="503"/>
      <c r="Q737" s="503"/>
      <c r="R737" s="503"/>
      <c r="S737" s="503"/>
      <c r="T737" s="503"/>
      <c r="U737" s="503"/>
      <c r="V737" s="503"/>
      <c r="W737" s="503"/>
      <c r="X737" s="503"/>
      <c r="Y737" s="503"/>
      <c r="Z737" s="503"/>
    </row>
    <row r="738" ht="12.75" customHeight="1">
      <c r="A738" s="503"/>
      <c r="B738" s="503"/>
      <c r="C738" s="503"/>
      <c r="D738" s="503"/>
      <c r="E738" s="503"/>
      <c r="F738" s="503"/>
      <c r="G738" s="503"/>
      <c r="H738" s="503"/>
      <c r="I738" s="503"/>
      <c r="J738" s="503"/>
      <c r="K738" s="503"/>
      <c r="L738" s="503"/>
      <c r="M738" s="503"/>
      <c r="N738" s="503"/>
      <c r="O738" s="503"/>
      <c r="P738" s="503"/>
      <c r="Q738" s="503"/>
      <c r="R738" s="503"/>
      <c r="S738" s="503"/>
      <c r="T738" s="503"/>
      <c r="U738" s="503"/>
      <c r="V738" s="503"/>
      <c r="W738" s="503"/>
      <c r="X738" s="503"/>
      <c r="Y738" s="503"/>
      <c r="Z738" s="503"/>
    </row>
    <row r="739" ht="12.75" customHeight="1">
      <c r="A739" s="503"/>
      <c r="B739" s="503"/>
      <c r="C739" s="503"/>
      <c r="D739" s="503"/>
      <c r="E739" s="503"/>
      <c r="F739" s="503"/>
      <c r="G739" s="503"/>
      <c r="H739" s="503"/>
      <c r="I739" s="503"/>
      <c r="J739" s="503"/>
      <c r="K739" s="503"/>
      <c r="L739" s="503"/>
      <c r="M739" s="503"/>
      <c r="N739" s="503"/>
      <c r="O739" s="503"/>
      <c r="P739" s="503"/>
      <c r="Q739" s="503"/>
      <c r="R739" s="503"/>
      <c r="S739" s="503"/>
      <c r="T739" s="503"/>
      <c r="U739" s="503"/>
      <c r="V739" s="503"/>
      <c r="W739" s="503"/>
      <c r="X739" s="503"/>
      <c r="Y739" s="503"/>
      <c r="Z739" s="503"/>
    </row>
    <row r="740" ht="12.75" customHeight="1">
      <c r="A740" s="503"/>
      <c r="B740" s="503"/>
      <c r="C740" s="503"/>
      <c r="D740" s="503"/>
      <c r="E740" s="503"/>
      <c r="F740" s="503"/>
      <c r="G740" s="503"/>
      <c r="H740" s="503"/>
      <c r="I740" s="503"/>
      <c r="J740" s="503"/>
      <c r="K740" s="503"/>
      <c r="L740" s="503"/>
      <c r="M740" s="503"/>
      <c r="N740" s="503"/>
      <c r="O740" s="503"/>
      <c r="P740" s="503"/>
      <c r="Q740" s="503"/>
      <c r="R740" s="503"/>
      <c r="S740" s="503"/>
      <c r="T740" s="503"/>
      <c r="U740" s="503"/>
      <c r="V740" s="503"/>
      <c r="W740" s="503"/>
      <c r="X740" s="503"/>
      <c r="Y740" s="503"/>
      <c r="Z740" s="503"/>
    </row>
    <row r="741" ht="12.75" customHeight="1">
      <c r="A741" s="503"/>
      <c r="B741" s="503"/>
      <c r="C741" s="503"/>
      <c r="D741" s="503"/>
      <c r="E741" s="503"/>
      <c r="F741" s="503"/>
      <c r="G741" s="503"/>
      <c r="H741" s="503"/>
      <c r="I741" s="503"/>
      <c r="J741" s="503"/>
      <c r="K741" s="503"/>
      <c r="L741" s="503"/>
      <c r="M741" s="503"/>
      <c r="N741" s="503"/>
      <c r="O741" s="503"/>
      <c r="P741" s="503"/>
      <c r="Q741" s="503"/>
      <c r="R741" s="503"/>
      <c r="S741" s="503"/>
      <c r="T741" s="503"/>
      <c r="U741" s="503"/>
      <c r="V741" s="503"/>
      <c r="W741" s="503"/>
      <c r="X741" s="503"/>
      <c r="Y741" s="503"/>
      <c r="Z741" s="503"/>
    </row>
    <row r="742" ht="12.75" customHeight="1">
      <c r="A742" s="503"/>
      <c r="B742" s="503"/>
      <c r="C742" s="503"/>
      <c r="D742" s="503"/>
      <c r="E742" s="503"/>
      <c r="F742" s="503"/>
      <c r="G742" s="503"/>
      <c r="H742" s="503"/>
      <c r="I742" s="503"/>
      <c r="J742" s="503"/>
      <c r="K742" s="503"/>
      <c r="L742" s="503"/>
      <c r="M742" s="503"/>
      <c r="N742" s="503"/>
      <c r="O742" s="503"/>
      <c r="P742" s="503"/>
      <c r="Q742" s="503"/>
      <c r="R742" s="503"/>
      <c r="S742" s="503"/>
      <c r="T742" s="503"/>
      <c r="U742" s="503"/>
      <c r="V742" s="503"/>
      <c r="W742" s="503"/>
      <c r="X742" s="503"/>
      <c r="Y742" s="503"/>
      <c r="Z742" s="503"/>
    </row>
    <row r="743" ht="12.75" customHeight="1">
      <c r="A743" s="503"/>
      <c r="B743" s="503"/>
      <c r="C743" s="503"/>
      <c r="D743" s="503"/>
      <c r="E743" s="503"/>
      <c r="F743" s="503"/>
      <c r="G743" s="503"/>
      <c r="H743" s="503"/>
      <c r="I743" s="503"/>
      <c r="J743" s="503"/>
      <c r="K743" s="503"/>
      <c r="L743" s="503"/>
      <c r="M743" s="503"/>
      <c r="N743" s="503"/>
      <c r="O743" s="503"/>
      <c r="P743" s="503"/>
      <c r="Q743" s="503"/>
      <c r="R743" s="503"/>
      <c r="S743" s="503"/>
      <c r="T743" s="503"/>
      <c r="U743" s="503"/>
      <c r="V743" s="503"/>
      <c r="W743" s="503"/>
      <c r="X743" s="503"/>
      <c r="Y743" s="503"/>
      <c r="Z743" s="503"/>
    </row>
    <row r="744" ht="12.75" customHeight="1">
      <c r="A744" s="503"/>
      <c r="B744" s="503"/>
      <c r="C744" s="503"/>
      <c r="D744" s="503"/>
      <c r="E744" s="503"/>
      <c r="F744" s="503"/>
      <c r="G744" s="503"/>
      <c r="H744" s="503"/>
      <c r="I744" s="503"/>
      <c r="J744" s="503"/>
      <c r="K744" s="503"/>
      <c r="L744" s="503"/>
      <c r="M744" s="503"/>
      <c r="N744" s="503"/>
      <c r="O744" s="503"/>
      <c r="P744" s="503"/>
      <c r="Q744" s="503"/>
      <c r="R744" s="503"/>
      <c r="S744" s="503"/>
      <c r="T744" s="503"/>
      <c r="U744" s="503"/>
      <c r="V744" s="503"/>
      <c r="W744" s="503"/>
      <c r="X744" s="503"/>
      <c r="Y744" s="503"/>
      <c r="Z744" s="503"/>
    </row>
    <row r="745" ht="12.75" customHeight="1">
      <c r="A745" s="503"/>
      <c r="B745" s="503"/>
      <c r="C745" s="503"/>
      <c r="D745" s="503"/>
      <c r="E745" s="503"/>
      <c r="F745" s="503"/>
      <c r="G745" s="503"/>
      <c r="H745" s="503"/>
      <c r="I745" s="503"/>
      <c r="J745" s="503"/>
      <c r="K745" s="503"/>
      <c r="L745" s="503"/>
      <c r="M745" s="503"/>
      <c r="N745" s="503"/>
      <c r="O745" s="503"/>
      <c r="P745" s="503"/>
      <c r="Q745" s="503"/>
      <c r="R745" s="503"/>
      <c r="S745" s="503"/>
      <c r="T745" s="503"/>
      <c r="U745" s="503"/>
      <c r="V745" s="503"/>
      <c r="W745" s="503"/>
      <c r="X745" s="503"/>
      <c r="Y745" s="503"/>
      <c r="Z745" s="503"/>
    </row>
    <row r="746" ht="12.75" customHeight="1">
      <c r="A746" s="503"/>
      <c r="B746" s="503"/>
      <c r="C746" s="503"/>
      <c r="D746" s="503"/>
      <c r="E746" s="503"/>
      <c r="F746" s="503"/>
      <c r="G746" s="503"/>
      <c r="H746" s="503"/>
      <c r="I746" s="503"/>
      <c r="J746" s="503"/>
      <c r="K746" s="503"/>
      <c r="L746" s="503"/>
      <c r="M746" s="503"/>
      <c r="N746" s="503"/>
      <c r="O746" s="503"/>
      <c r="P746" s="503"/>
      <c r="Q746" s="503"/>
      <c r="R746" s="503"/>
      <c r="S746" s="503"/>
      <c r="T746" s="503"/>
      <c r="U746" s="503"/>
      <c r="V746" s="503"/>
      <c r="W746" s="503"/>
      <c r="X746" s="503"/>
      <c r="Y746" s="503"/>
      <c r="Z746" s="503"/>
    </row>
    <row r="747" ht="12.75" customHeight="1">
      <c r="A747" s="503"/>
      <c r="B747" s="503"/>
      <c r="C747" s="503"/>
      <c r="D747" s="503"/>
      <c r="E747" s="503"/>
      <c r="F747" s="503"/>
      <c r="G747" s="503"/>
      <c r="H747" s="503"/>
      <c r="I747" s="503"/>
      <c r="J747" s="503"/>
      <c r="K747" s="503"/>
      <c r="L747" s="503"/>
      <c r="M747" s="503"/>
      <c r="N747" s="503"/>
      <c r="O747" s="503"/>
      <c r="P747" s="503"/>
      <c r="Q747" s="503"/>
      <c r="R747" s="503"/>
      <c r="S747" s="503"/>
      <c r="T747" s="503"/>
      <c r="U747" s="503"/>
      <c r="V747" s="503"/>
      <c r="W747" s="503"/>
      <c r="X747" s="503"/>
      <c r="Y747" s="503"/>
      <c r="Z747" s="503"/>
    </row>
    <row r="748" ht="12.75" customHeight="1">
      <c r="A748" s="503"/>
      <c r="B748" s="503"/>
      <c r="C748" s="503"/>
      <c r="D748" s="503"/>
      <c r="E748" s="503"/>
      <c r="F748" s="503"/>
      <c r="G748" s="503"/>
      <c r="H748" s="503"/>
      <c r="I748" s="503"/>
      <c r="J748" s="503"/>
      <c r="K748" s="503"/>
      <c r="L748" s="503"/>
      <c r="M748" s="503"/>
      <c r="N748" s="503"/>
      <c r="O748" s="503"/>
      <c r="P748" s="503"/>
      <c r="Q748" s="503"/>
      <c r="R748" s="503"/>
      <c r="S748" s="503"/>
      <c r="T748" s="503"/>
      <c r="U748" s="503"/>
      <c r="V748" s="503"/>
      <c r="W748" s="503"/>
      <c r="X748" s="503"/>
      <c r="Y748" s="503"/>
      <c r="Z748" s="503"/>
    </row>
    <row r="749" ht="12.75" customHeight="1">
      <c r="A749" s="503"/>
      <c r="B749" s="503"/>
      <c r="C749" s="503"/>
      <c r="D749" s="503"/>
      <c r="E749" s="503"/>
      <c r="F749" s="503"/>
      <c r="G749" s="503"/>
      <c r="H749" s="503"/>
      <c r="I749" s="503"/>
      <c r="J749" s="503"/>
      <c r="K749" s="503"/>
      <c r="L749" s="503"/>
      <c r="M749" s="503"/>
      <c r="N749" s="503"/>
      <c r="O749" s="503"/>
      <c r="P749" s="503"/>
      <c r="Q749" s="503"/>
      <c r="R749" s="503"/>
      <c r="S749" s="503"/>
      <c r="T749" s="503"/>
      <c r="U749" s="503"/>
      <c r="V749" s="503"/>
      <c r="W749" s="503"/>
      <c r="X749" s="503"/>
      <c r="Y749" s="503"/>
      <c r="Z749" s="503"/>
    </row>
    <row r="750" ht="12.75" customHeight="1">
      <c r="A750" s="503"/>
      <c r="B750" s="503"/>
      <c r="C750" s="503"/>
      <c r="D750" s="503"/>
      <c r="E750" s="503"/>
      <c r="F750" s="503"/>
      <c r="G750" s="503"/>
      <c r="H750" s="503"/>
      <c r="I750" s="503"/>
      <c r="J750" s="503"/>
      <c r="K750" s="503"/>
      <c r="L750" s="503"/>
      <c r="M750" s="503"/>
      <c r="N750" s="503"/>
      <c r="O750" s="503"/>
      <c r="P750" s="503"/>
      <c r="Q750" s="503"/>
      <c r="R750" s="503"/>
      <c r="S750" s="503"/>
      <c r="T750" s="503"/>
      <c r="U750" s="503"/>
      <c r="V750" s="503"/>
      <c r="W750" s="503"/>
      <c r="X750" s="503"/>
      <c r="Y750" s="503"/>
      <c r="Z750" s="503"/>
    </row>
    <row r="751" ht="12.75" customHeight="1">
      <c r="A751" s="503"/>
      <c r="B751" s="503"/>
      <c r="C751" s="503"/>
      <c r="D751" s="503"/>
      <c r="E751" s="503"/>
      <c r="F751" s="503"/>
      <c r="G751" s="503"/>
      <c r="H751" s="503"/>
      <c r="I751" s="503"/>
      <c r="J751" s="503"/>
      <c r="K751" s="503"/>
      <c r="L751" s="503"/>
      <c r="M751" s="503"/>
      <c r="N751" s="503"/>
      <c r="O751" s="503"/>
      <c r="P751" s="503"/>
      <c r="Q751" s="503"/>
      <c r="R751" s="503"/>
      <c r="S751" s="503"/>
      <c r="T751" s="503"/>
      <c r="U751" s="503"/>
      <c r="V751" s="503"/>
      <c r="W751" s="503"/>
      <c r="X751" s="503"/>
      <c r="Y751" s="503"/>
      <c r="Z751" s="503"/>
    </row>
    <row r="752" ht="12.75" customHeight="1">
      <c r="A752" s="503"/>
      <c r="B752" s="503"/>
      <c r="C752" s="503"/>
      <c r="D752" s="503"/>
      <c r="E752" s="503"/>
      <c r="F752" s="503"/>
      <c r="G752" s="503"/>
      <c r="H752" s="503"/>
      <c r="I752" s="503"/>
      <c r="J752" s="503"/>
      <c r="K752" s="503"/>
      <c r="L752" s="503"/>
      <c r="M752" s="503"/>
      <c r="N752" s="503"/>
      <c r="O752" s="503"/>
      <c r="P752" s="503"/>
      <c r="Q752" s="503"/>
      <c r="R752" s="503"/>
      <c r="S752" s="503"/>
      <c r="T752" s="503"/>
      <c r="U752" s="503"/>
      <c r="V752" s="503"/>
      <c r="W752" s="503"/>
      <c r="X752" s="503"/>
      <c r="Y752" s="503"/>
      <c r="Z752" s="503"/>
    </row>
    <row r="753" ht="12.75" customHeight="1">
      <c r="A753" s="503"/>
      <c r="B753" s="503"/>
      <c r="C753" s="503"/>
      <c r="D753" s="503"/>
      <c r="E753" s="503"/>
      <c r="F753" s="503"/>
      <c r="G753" s="503"/>
      <c r="H753" s="503"/>
      <c r="I753" s="503"/>
      <c r="J753" s="503"/>
      <c r="K753" s="503"/>
      <c r="L753" s="503"/>
      <c r="M753" s="503"/>
      <c r="N753" s="503"/>
      <c r="O753" s="503"/>
      <c r="P753" s="503"/>
      <c r="Q753" s="503"/>
      <c r="R753" s="503"/>
      <c r="S753" s="503"/>
      <c r="T753" s="503"/>
      <c r="U753" s="503"/>
      <c r="V753" s="503"/>
      <c r="W753" s="503"/>
      <c r="X753" s="503"/>
      <c r="Y753" s="503"/>
      <c r="Z753" s="503"/>
    </row>
    <row r="754" ht="12.75" customHeight="1">
      <c r="A754" s="503"/>
      <c r="B754" s="503"/>
      <c r="C754" s="503"/>
      <c r="D754" s="503"/>
      <c r="E754" s="503"/>
      <c r="F754" s="503"/>
      <c r="G754" s="503"/>
      <c r="H754" s="503"/>
      <c r="I754" s="503"/>
      <c r="J754" s="503"/>
      <c r="K754" s="503"/>
      <c r="L754" s="503"/>
      <c r="M754" s="503"/>
      <c r="N754" s="503"/>
      <c r="O754" s="503"/>
      <c r="P754" s="503"/>
      <c r="Q754" s="503"/>
      <c r="R754" s="503"/>
      <c r="S754" s="503"/>
      <c r="T754" s="503"/>
      <c r="U754" s="503"/>
      <c r="V754" s="503"/>
      <c r="W754" s="503"/>
      <c r="X754" s="503"/>
      <c r="Y754" s="503"/>
      <c r="Z754" s="503"/>
    </row>
    <row r="755" ht="12.75" customHeight="1">
      <c r="A755" s="503"/>
      <c r="B755" s="503"/>
      <c r="C755" s="503"/>
      <c r="D755" s="503"/>
      <c r="E755" s="503"/>
      <c r="F755" s="503"/>
      <c r="G755" s="503"/>
      <c r="H755" s="503"/>
      <c r="I755" s="503"/>
      <c r="J755" s="503"/>
      <c r="K755" s="503"/>
      <c r="L755" s="503"/>
      <c r="M755" s="503"/>
      <c r="N755" s="503"/>
      <c r="O755" s="503"/>
      <c r="P755" s="503"/>
      <c r="Q755" s="503"/>
      <c r="R755" s="503"/>
      <c r="S755" s="503"/>
      <c r="T755" s="503"/>
      <c r="U755" s="503"/>
      <c r="V755" s="503"/>
      <c r="W755" s="503"/>
      <c r="X755" s="503"/>
      <c r="Y755" s="503"/>
      <c r="Z755" s="503"/>
    </row>
    <row r="756" ht="12.75" customHeight="1">
      <c r="A756" s="503"/>
      <c r="B756" s="503"/>
      <c r="C756" s="503"/>
      <c r="D756" s="503"/>
      <c r="E756" s="503"/>
      <c r="F756" s="503"/>
      <c r="G756" s="503"/>
      <c r="H756" s="503"/>
      <c r="I756" s="503"/>
      <c r="J756" s="503"/>
      <c r="K756" s="503"/>
      <c r="L756" s="503"/>
      <c r="M756" s="503"/>
      <c r="N756" s="503"/>
      <c r="O756" s="503"/>
      <c r="P756" s="503"/>
      <c r="Q756" s="503"/>
      <c r="R756" s="503"/>
      <c r="S756" s="503"/>
      <c r="T756" s="503"/>
      <c r="U756" s="503"/>
      <c r="V756" s="503"/>
      <c r="W756" s="503"/>
      <c r="X756" s="503"/>
      <c r="Y756" s="503"/>
      <c r="Z756" s="503"/>
    </row>
    <row r="757" ht="12.75" customHeight="1">
      <c r="A757" s="503"/>
      <c r="B757" s="503"/>
      <c r="C757" s="503"/>
      <c r="D757" s="503"/>
      <c r="E757" s="503"/>
      <c r="F757" s="503"/>
      <c r="G757" s="503"/>
      <c r="H757" s="503"/>
      <c r="I757" s="503"/>
      <c r="J757" s="503"/>
      <c r="K757" s="503"/>
      <c r="L757" s="503"/>
      <c r="M757" s="503"/>
      <c r="N757" s="503"/>
      <c r="O757" s="503"/>
      <c r="P757" s="503"/>
      <c r="Q757" s="503"/>
      <c r="R757" s="503"/>
      <c r="S757" s="503"/>
      <c r="T757" s="503"/>
      <c r="U757" s="503"/>
      <c r="V757" s="503"/>
      <c r="W757" s="503"/>
      <c r="X757" s="503"/>
      <c r="Y757" s="503"/>
      <c r="Z757" s="503"/>
    </row>
    <row r="758" ht="12.75" customHeight="1">
      <c r="A758" s="503"/>
      <c r="B758" s="503"/>
      <c r="C758" s="503"/>
      <c r="D758" s="503"/>
      <c r="E758" s="503"/>
      <c r="F758" s="503"/>
      <c r="G758" s="503"/>
      <c r="H758" s="503"/>
      <c r="I758" s="503"/>
      <c r="J758" s="503"/>
      <c r="K758" s="503"/>
      <c r="L758" s="503"/>
      <c r="M758" s="503"/>
      <c r="N758" s="503"/>
      <c r="O758" s="503"/>
      <c r="P758" s="503"/>
      <c r="Q758" s="503"/>
      <c r="R758" s="503"/>
      <c r="S758" s="503"/>
      <c r="T758" s="503"/>
      <c r="U758" s="503"/>
      <c r="V758" s="503"/>
      <c r="W758" s="503"/>
      <c r="X758" s="503"/>
      <c r="Y758" s="503"/>
      <c r="Z758" s="503"/>
    </row>
    <row r="759" ht="12.75" customHeight="1">
      <c r="A759" s="503"/>
      <c r="B759" s="503"/>
      <c r="C759" s="503"/>
      <c r="D759" s="503"/>
      <c r="E759" s="503"/>
      <c r="F759" s="503"/>
      <c r="G759" s="503"/>
      <c r="H759" s="503"/>
      <c r="I759" s="503"/>
      <c r="J759" s="503"/>
      <c r="K759" s="503"/>
      <c r="L759" s="503"/>
      <c r="M759" s="503"/>
      <c r="N759" s="503"/>
      <c r="O759" s="503"/>
      <c r="P759" s="503"/>
      <c r="Q759" s="503"/>
      <c r="R759" s="503"/>
      <c r="S759" s="503"/>
      <c r="T759" s="503"/>
      <c r="U759" s="503"/>
      <c r="V759" s="503"/>
      <c r="W759" s="503"/>
      <c r="X759" s="503"/>
      <c r="Y759" s="503"/>
      <c r="Z759" s="503"/>
    </row>
    <row r="760" ht="12.75" customHeight="1">
      <c r="A760" s="503"/>
      <c r="B760" s="503"/>
      <c r="C760" s="503"/>
      <c r="D760" s="503"/>
      <c r="E760" s="503"/>
      <c r="F760" s="503"/>
      <c r="G760" s="503"/>
      <c r="H760" s="503"/>
      <c r="I760" s="503"/>
      <c r="J760" s="503"/>
      <c r="K760" s="503"/>
      <c r="L760" s="503"/>
      <c r="M760" s="503"/>
      <c r="N760" s="503"/>
      <c r="O760" s="503"/>
      <c r="P760" s="503"/>
      <c r="Q760" s="503"/>
      <c r="R760" s="503"/>
      <c r="S760" s="503"/>
      <c r="T760" s="503"/>
      <c r="U760" s="503"/>
      <c r="V760" s="503"/>
      <c r="W760" s="503"/>
      <c r="X760" s="503"/>
      <c r="Y760" s="503"/>
      <c r="Z760" s="503"/>
    </row>
    <row r="761" ht="12.75" customHeight="1">
      <c r="A761" s="503"/>
      <c r="B761" s="503"/>
      <c r="C761" s="503"/>
      <c r="D761" s="503"/>
      <c r="E761" s="503"/>
      <c r="F761" s="503"/>
      <c r="G761" s="503"/>
      <c r="H761" s="503"/>
      <c r="I761" s="503"/>
      <c r="J761" s="503"/>
      <c r="K761" s="503"/>
      <c r="L761" s="503"/>
      <c r="M761" s="503"/>
      <c r="N761" s="503"/>
      <c r="O761" s="503"/>
      <c r="P761" s="503"/>
      <c r="Q761" s="503"/>
      <c r="R761" s="503"/>
      <c r="S761" s="503"/>
      <c r="T761" s="503"/>
      <c r="U761" s="503"/>
      <c r="V761" s="503"/>
      <c r="W761" s="503"/>
      <c r="X761" s="503"/>
      <c r="Y761" s="503"/>
      <c r="Z761" s="503"/>
    </row>
    <row r="762" ht="12.75" customHeight="1">
      <c r="A762" s="503"/>
      <c r="B762" s="503"/>
      <c r="C762" s="503"/>
      <c r="D762" s="503"/>
      <c r="E762" s="503"/>
      <c r="F762" s="503"/>
      <c r="G762" s="503"/>
      <c r="H762" s="503"/>
      <c r="I762" s="503"/>
      <c r="J762" s="503"/>
      <c r="K762" s="503"/>
      <c r="L762" s="503"/>
      <c r="M762" s="503"/>
      <c r="N762" s="503"/>
      <c r="O762" s="503"/>
      <c r="P762" s="503"/>
      <c r="Q762" s="503"/>
      <c r="R762" s="503"/>
      <c r="S762" s="503"/>
      <c r="T762" s="503"/>
      <c r="U762" s="503"/>
      <c r="V762" s="503"/>
      <c r="W762" s="503"/>
      <c r="X762" s="503"/>
      <c r="Y762" s="503"/>
      <c r="Z762" s="503"/>
    </row>
    <row r="763" ht="12.75" customHeight="1">
      <c r="A763" s="503"/>
      <c r="B763" s="503"/>
      <c r="C763" s="503"/>
      <c r="D763" s="503"/>
      <c r="E763" s="503"/>
      <c r="F763" s="503"/>
      <c r="G763" s="503"/>
      <c r="H763" s="503"/>
      <c r="I763" s="503"/>
      <c r="J763" s="503"/>
      <c r="K763" s="503"/>
      <c r="L763" s="503"/>
      <c r="M763" s="503"/>
      <c r="N763" s="503"/>
      <c r="O763" s="503"/>
      <c r="P763" s="503"/>
      <c r="Q763" s="503"/>
      <c r="R763" s="503"/>
      <c r="S763" s="503"/>
      <c r="T763" s="503"/>
      <c r="U763" s="503"/>
      <c r="V763" s="503"/>
      <c r="W763" s="503"/>
      <c r="X763" s="503"/>
      <c r="Y763" s="503"/>
      <c r="Z763" s="503"/>
    </row>
    <row r="764" ht="12.75" customHeight="1">
      <c r="A764" s="503"/>
      <c r="B764" s="503"/>
      <c r="C764" s="503"/>
      <c r="D764" s="503"/>
      <c r="E764" s="503"/>
      <c r="F764" s="503"/>
      <c r="G764" s="503"/>
      <c r="H764" s="503"/>
      <c r="I764" s="503"/>
      <c r="J764" s="503"/>
      <c r="K764" s="503"/>
      <c r="L764" s="503"/>
      <c r="M764" s="503"/>
      <c r="N764" s="503"/>
      <c r="O764" s="503"/>
      <c r="P764" s="503"/>
      <c r="Q764" s="503"/>
      <c r="R764" s="503"/>
      <c r="S764" s="503"/>
      <c r="T764" s="503"/>
      <c r="U764" s="503"/>
      <c r="V764" s="503"/>
      <c r="W764" s="503"/>
      <c r="X764" s="503"/>
      <c r="Y764" s="503"/>
      <c r="Z764" s="503"/>
    </row>
    <row r="765" ht="12.75" customHeight="1">
      <c r="A765" s="503"/>
      <c r="B765" s="503"/>
      <c r="C765" s="503"/>
      <c r="D765" s="503"/>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row>
    <row r="766" ht="12.75" customHeight="1">
      <c r="A766" s="503"/>
      <c r="B766" s="503"/>
      <c r="C766" s="503"/>
      <c r="D766" s="503"/>
      <c r="E766" s="503"/>
      <c r="F766" s="503"/>
      <c r="G766" s="503"/>
      <c r="H766" s="503"/>
      <c r="I766" s="503"/>
      <c r="J766" s="503"/>
      <c r="K766" s="503"/>
      <c r="L766" s="503"/>
      <c r="M766" s="503"/>
      <c r="N766" s="503"/>
      <c r="O766" s="503"/>
      <c r="P766" s="503"/>
      <c r="Q766" s="503"/>
      <c r="R766" s="503"/>
      <c r="S766" s="503"/>
      <c r="T766" s="503"/>
      <c r="U766" s="503"/>
      <c r="V766" s="503"/>
      <c r="W766" s="503"/>
      <c r="X766" s="503"/>
      <c r="Y766" s="503"/>
      <c r="Z766" s="503"/>
    </row>
    <row r="767" ht="12.75" customHeight="1">
      <c r="A767" s="503"/>
      <c r="B767" s="503"/>
      <c r="C767" s="503"/>
      <c r="D767" s="503"/>
      <c r="E767" s="503"/>
      <c r="F767" s="503"/>
      <c r="G767" s="503"/>
      <c r="H767" s="503"/>
      <c r="I767" s="503"/>
      <c r="J767" s="503"/>
      <c r="K767" s="503"/>
      <c r="L767" s="503"/>
      <c r="M767" s="503"/>
      <c r="N767" s="503"/>
      <c r="O767" s="503"/>
      <c r="P767" s="503"/>
      <c r="Q767" s="503"/>
      <c r="R767" s="503"/>
      <c r="S767" s="503"/>
      <c r="T767" s="503"/>
      <c r="U767" s="503"/>
      <c r="V767" s="503"/>
      <c r="W767" s="503"/>
      <c r="X767" s="503"/>
      <c r="Y767" s="503"/>
      <c r="Z767" s="503"/>
    </row>
    <row r="768" ht="12.75" customHeight="1">
      <c r="A768" s="503"/>
      <c r="B768" s="503"/>
      <c r="C768" s="503"/>
      <c r="D768" s="503"/>
      <c r="E768" s="503"/>
      <c r="F768" s="503"/>
      <c r="G768" s="503"/>
      <c r="H768" s="503"/>
      <c r="I768" s="503"/>
      <c r="J768" s="503"/>
      <c r="K768" s="503"/>
      <c r="L768" s="503"/>
      <c r="M768" s="503"/>
      <c r="N768" s="503"/>
      <c r="O768" s="503"/>
      <c r="P768" s="503"/>
      <c r="Q768" s="503"/>
      <c r="R768" s="503"/>
      <c r="S768" s="503"/>
      <c r="T768" s="503"/>
      <c r="U768" s="503"/>
      <c r="V768" s="503"/>
      <c r="W768" s="503"/>
      <c r="X768" s="503"/>
      <c r="Y768" s="503"/>
      <c r="Z768" s="503"/>
    </row>
    <row r="769" ht="12.75" customHeight="1">
      <c r="A769" s="503"/>
      <c r="B769" s="503"/>
      <c r="C769" s="503"/>
      <c r="D769" s="503"/>
      <c r="E769" s="503"/>
      <c r="F769" s="503"/>
      <c r="G769" s="503"/>
      <c r="H769" s="503"/>
      <c r="I769" s="503"/>
      <c r="J769" s="503"/>
      <c r="K769" s="503"/>
      <c r="L769" s="503"/>
      <c r="M769" s="503"/>
      <c r="N769" s="503"/>
      <c r="O769" s="503"/>
      <c r="P769" s="503"/>
      <c r="Q769" s="503"/>
      <c r="R769" s="503"/>
      <c r="S769" s="503"/>
      <c r="T769" s="503"/>
      <c r="U769" s="503"/>
      <c r="V769" s="503"/>
      <c r="W769" s="503"/>
      <c r="X769" s="503"/>
      <c r="Y769" s="503"/>
      <c r="Z769" s="503"/>
    </row>
    <row r="770" ht="12.75" customHeight="1">
      <c r="A770" s="503"/>
      <c r="B770" s="503"/>
      <c r="C770" s="503"/>
      <c r="D770" s="503"/>
      <c r="E770" s="503"/>
      <c r="F770" s="503"/>
      <c r="G770" s="503"/>
      <c r="H770" s="503"/>
      <c r="I770" s="503"/>
      <c r="J770" s="503"/>
      <c r="K770" s="503"/>
      <c r="L770" s="503"/>
      <c r="M770" s="503"/>
      <c r="N770" s="503"/>
      <c r="O770" s="503"/>
      <c r="P770" s="503"/>
      <c r="Q770" s="503"/>
      <c r="R770" s="503"/>
      <c r="S770" s="503"/>
      <c r="T770" s="503"/>
      <c r="U770" s="503"/>
      <c r="V770" s="503"/>
      <c r="W770" s="503"/>
      <c r="X770" s="503"/>
      <c r="Y770" s="503"/>
      <c r="Z770" s="503"/>
    </row>
    <row r="771" ht="12.75" customHeight="1">
      <c r="A771" s="503"/>
      <c r="B771" s="503"/>
      <c r="C771" s="503"/>
      <c r="D771" s="503"/>
      <c r="E771" s="503"/>
      <c r="F771" s="503"/>
      <c r="G771" s="503"/>
      <c r="H771" s="503"/>
      <c r="I771" s="503"/>
      <c r="J771" s="503"/>
      <c r="K771" s="503"/>
      <c r="L771" s="503"/>
      <c r="M771" s="503"/>
      <c r="N771" s="503"/>
      <c r="O771" s="503"/>
      <c r="P771" s="503"/>
      <c r="Q771" s="503"/>
      <c r="R771" s="503"/>
      <c r="S771" s="503"/>
      <c r="T771" s="503"/>
      <c r="U771" s="503"/>
      <c r="V771" s="503"/>
      <c r="W771" s="503"/>
      <c r="X771" s="503"/>
      <c r="Y771" s="503"/>
      <c r="Z771" s="503"/>
    </row>
    <row r="772" ht="12.75" customHeight="1">
      <c r="A772" s="503"/>
      <c r="B772" s="503"/>
      <c r="C772" s="503"/>
      <c r="D772" s="503"/>
      <c r="E772" s="503"/>
      <c r="F772" s="503"/>
      <c r="G772" s="503"/>
      <c r="H772" s="503"/>
      <c r="I772" s="503"/>
      <c r="J772" s="503"/>
      <c r="K772" s="503"/>
      <c r="L772" s="503"/>
      <c r="M772" s="503"/>
      <c r="N772" s="503"/>
      <c r="O772" s="503"/>
      <c r="P772" s="503"/>
      <c r="Q772" s="503"/>
      <c r="R772" s="503"/>
      <c r="S772" s="503"/>
      <c r="T772" s="503"/>
      <c r="U772" s="503"/>
      <c r="V772" s="503"/>
      <c r="W772" s="503"/>
      <c r="X772" s="503"/>
      <c r="Y772" s="503"/>
      <c r="Z772" s="503"/>
    </row>
    <row r="773" ht="12.75" customHeight="1">
      <c r="A773" s="503"/>
      <c r="B773" s="503"/>
      <c r="C773" s="503"/>
      <c r="D773" s="503"/>
      <c r="E773" s="503"/>
      <c r="F773" s="503"/>
      <c r="G773" s="503"/>
      <c r="H773" s="503"/>
      <c r="I773" s="503"/>
      <c r="J773" s="503"/>
      <c r="K773" s="503"/>
      <c r="L773" s="503"/>
      <c r="M773" s="503"/>
      <c r="N773" s="503"/>
      <c r="O773" s="503"/>
      <c r="P773" s="503"/>
      <c r="Q773" s="503"/>
      <c r="R773" s="503"/>
      <c r="S773" s="503"/>
      <c r="T773" s="503"/>
      <c r="U773" s="503"/>
      <c r="V773" s="503"/>
      <c r="W773" s="503"/>
      <c r="X773" s="503"/>
      <c r="Y773" s="503"/>
      <c r="Z773" s="503"/>
    </row>
    <row r="774" ht="12.75" customHeight="1">
      <c r="A774" s="503"/>
      <c r="B774" s="503"/>
      <c r="C774" s="503"/>
      <c r="D774" s="503"/>
      <c r="E774" s="503"/>
      <c r="F774" s="503"/>
      <c r="G774" s="503"/>
      <c r="H774" s="503"/>
      <c r="I774" s="503"/>
      <c r="J774" s="503"/>
      <c r="K774" s="503"/>
      <c r="L774" s="503"/>
      <c r="M774" s="503"/>
      <c r="N774" s="503"/>
      <c r="O774" s="503"/>
      <c r="P774" s="503"/>
      <c r="Q774" s="503"/>
      <c r="R774" s="503"/>
      <c r="S774" s="503"/>
      <c r="T774" s="503"/>
      <c r="U774" s="503"/>
      <c r="V774" s="503"/>
      <c r="W774" s="503"/>
      <c r="X774" s="503"/>
      <c r="Y774" s="503"/>
      <c r="Z774" s="503"/>
    </row>
    <row r="775" ht="12.75" customHeight="1">
      <c r="A775" s="503"/>
      <c r="B775" s="503"/>
      <c r="C775" s="503"/>
      <c r="D775" s="503"/>
      <c r="E775" s="503"/>
      <c r="F775" s="503"/>
      <c r="G775" s="503"/>
      <c r="H775" s="503"/>
      <c r="I775" s="503"/>
      <c r="J775" s="503"/>
      <c r="K775" s="503"/>
      <c r="L775" s="503"/>
      <c r="M775" s="503"/>
      <c r="N775" s="503"/>
      <c r="O775" s="503"/>
      <c r="P775" s="503"/>
      <c r="Q775" s="503"/>
      <c r="R775" s="503"/>
      <c r="S775" s="503"/>
      <c r="T775" s="503"/>
      <c r="U775" s="503"/>
      <c r="V775" s="503"/>
      <c r="W775" s="503"/>
      <c r="X775" s="503"/>
      <c r="Y775" s="503"/>
      <c r="Z775" s="503"/>
    </row>
    <row r="776" ht="12.75" customHeight="1">
      <c r="A776" s="503"/>
      <c r="B776" s="503"/>
      <c r="C776" s="503"/>
      <c r="D776" s="503"/>
      <c r="E776" s="503"/>
      <c r="F776" s="503"/>
      <c r="G776" s="503"/>
      <c r="H776" s="503"/>
      <c r="I776" s="503"/>
      <c r="J776" s="503"/>
      <c r="K776" s="503"/>
      <c r="L776" s="503"/>
      <c r="M776" s="503"/>
      <c r="N776" s="503"/>
      <c r="O776" s="503"/>
      <c r="P776" s="503"/>
      <c r="Q776" s="503"/>
      <c r="R776" s="503"/>
      <c r="S776" s="503"/>
      <c r="T776" s="503"/>
      <c r="U776" s="503"/>
      <c r="V776" s="503"/>
      <c r="W776" s="503"/>
      <c r="X776" s="503"/>
      <c r="Y776" s="503"/>
      <c r="Z776" s="503"/>
    </row>
    <row r="777" ht="12.75" customHeight="1">
      <c r="A777" s="503"/>
      <c r="B777" s="503"/>
      <c r="C777" s="503"/>
      <c r="D777" s="503"/>
      <c r="E777" s="503"/>
      <c r="F777" s="503"/>
      <c r="G777" s="503"/>
      <c r="H777" s="503"/>
      <c r="I777" s="503"/>
      <c r="J777" s="503"/>
      <c r="K777" s="503"/>
      <c r="L777" s="503"/>
      <c r="M777" s="503"/>
      <c r="N777" s="503"/>
      <c r="O777" s="503"/>
      <c r="P777" s="503"/>
      <c r="Q777" s="503"/>
      <c r="R777" s="503"/>
      <c r="S777" s="503"/>
      <c r="T777" s="503"/>
      <c r="U777" s="503"/>
      <c r="V777" s="503"/>
      <c r="W777" s="503"/>
      <c r="X777" s="503"/>
      <c r="Y777" s="503"/>
      <c r="Z777" s="503"/>
    </row>
    <row r="778" ht="12.75" customHeight="1">
      <c r="A778" s="503"/>
      <c r="B778" s="503"/>
      <c r="C778" s="503"/>
      <c r="D778" s="503"/>
      <c r="E778" s="503"/>
      <c r="F778" s="503"/>
      <c r="G778" s="503"/>
      <c r="H778" s="503"/>
      <c r="I778" s="503"/>
      <c r="J778" s="503"/>
      <c r="K778" s="503"/>
      <c r="L778" s="503"/>
      <c r="M778" s="503"/>
      <c r="N778" s="503"/>
      <c r="O778" s="503"/>
      <c r="P778" s="503"/>
      <c r="Q778" s="503"/>
      <c r="R778" s="503"/>
      <c r="S778" s="503"/>
      <c r="T778" s="503"/>
      <c r="U778" s="503"/>
      <c r="V778" s="503"/>
      <c r="W778" s="503"/>
      <c r="X778" s="503"/>
      <c r="Y778" s="503"/>
      <c r="Z778" s="503"/>
    </row>
    <row r="779" ht="12.75" customHeight="1">
      <c r="A779" s="503"/>
      <c r="B779" s="503"/>
      <c r="C779" s="503"/>
      <c r="D779" s="503"/>
      <c r="E779" s="503"/>
      <c r="F779" s="503"/>
      <c r="G779" s="503"/>
      <c r="H779" s="503"/>
      <c r="I779" s="503"/>
      <c r="J779" s="503"/>
      <c r="K779" s="503"/>
      <c r="L779" s="503"/>
      <c r="M779" s="503"/>
      <c r="N779" s="503"/>
      <c r="O779" s="503"/>
      <c r="P779" s="503"/>
      <c r="Q779" s="503"/>
      <c r="R779" s="503"/>
      <c r="S779" s="503"/>
      <c r="T779" s="503"/>
      <c r="U779" s="503"/>
      <c r="V779" s="503"/>
      <c r="W779" s="503"/>
      <c r="X779" s="503"/>
      <c r="Y779" s="503"/>
      <c r="Z779" s="503"/>
    </row>
    <row r="780" ht="12.75" customHeight="1">
      <c r="A780" s="503"/>
      <c r="B780" s="503"/>
      <c r="C780" s="503"/>
      <c r="D780" s="503"/>
      <c r="E780" s="503"/>
      <c r="F780" s="503"/>
      <c r="G780" s="503"/>
      <c r="H780" s="503"/>
      <c r="I780" s="503"/>
      <c r="J780" s="503"/>
      <c r="K780" s="503"/>
      <c r="L780" s="503"/>
      <c r="M780" s="503"/>
      <c r="N780" s="503"/>
      <c r="O780" s="503"/>
      <c r="P780" s="503"/>
      <c r="Q780" s="503"/>
      <c r="R780" s="503"/>
      <c r="S780" s="503"/>
      <c r="T780" s="503"/>
      <c r="U780" s="503"/>
      <c r="V780" s="503"/>
      <c r="W780" s="503"/>
      <c r="X780" s="503"/>
      <c r="Y780" s="503"/>
      <c r="Z780" s="503"/>
    </row>
    <row r="781" ht="12.75" customHeight="1">
      <c r="A781" s="503"/>
      <c r="B781" s="503"/>
      <c r="C781" s="503"/>
      <c r="D781" s="503"/>
      <c r="E781" s="503"/>
      <c r="F781" s="503"/>
      <c r="G781" s="503"/>
      <c r="H781" s="503"/>
      <c r="I781" s="503"/>
      <c r="J781" s="503"/>
      <c r="K781" s="503"/>
      <c r="L781" s="503"/>
      <c r="M781" s="503"/>
      <c r="N781" s="503"/>
      <c r="O781" s="503"/>
      <c r="P781" s="503"/>
      <c r="Q781" s="503"/>
      <c r="R781" s="503"/>
      <c r="S781" s="503"/>
      <c r="T781" s="503"/>
      <c r="U781" s="503"/>
      <c r="V781" s="503"/>
      <c r="W781" s="503"/>
      <c r="X781" s="503"/>
      <c r="Y781" s="503"/>
      <c r="Z781" s="503"/>
    </row>
    <row r="782" ht="12.75" customHeight="1">
      <c r="A782" s="503"/>
      <c r="B782" s="503"/>
      <c r="C782" s="503"/>
      <c r="D782" s="503"/>
      <c r="E782" s="503"/>
      <c r="F782" s="503"/>
      <c r="G782" s="503"/>
      <c r="H782" s="503"/>
      <c r="I782" s="503"/>
      <c r="J782" s="503"/>
      <c r="K782" s="503"/>
      <c r="L782" s="503"/>
      <c r="M782" s="503"/>
      <c r="N782" s="503"/>
      <c r="O782" s="503"/>
      <c r="P782" s="503"/>
      <c r="Q782" s="503"/>
      <c r="R782" s="503"/>
      <c r="S782" s="503"/>
      <c r="T782" s="503"/>
      <c r="U782" s="503"/>
      <c r="V782" s="503"/>
      <c r="W782" s="503"/>
      <c r="X782" s="503"/>
      <c r="Y782" s="503"/>
      <c r="Z782" s="503"/>
    </row>
    <row r="783" ht="12.75" customHeight="1">
      <c r="A783" s="503"/>
      <c r="B783" s="503"/>
      <c r="C783" s="503"/>
      <c r="D783" s="503"/>
      <c r="E783" s="503"/>
      <c r="F783" s="503"/>
      <c r="G783" s="503"/>
      <c r="H783" s="503"/>
      <c r="I783" s="503"/>
      <c r="J783" s="503"/>
      <c r="K783" s="503"/>
      <c r="L783" s="503"/>
      <c r="M783" s="503"/>
      <c r="N783" s="503"/>
      <c r="O783" s="503"/>
      <c r="P783" s="503"/>
      <c r="Q783" s="503"/>
      <c r="R783" s="503"/>
      <c r="S783" s="503"/>
      <c r="T783" s="503"/>
      <c r="U783" s="503"/>
      <c r="V783" s="503"/>
      <c r="W783" s="503"/>
      <c r="X783" s="503"/>
      <c r="Y783" s="503"/>
      <c r="Z783" s="503"/>
    </row>
    <row r="784" ht="12.75" customHeight="1">
      <c r="A784" s="503"/>
      <c r="B784" s="503"/>
      <c r="C784" s="503"/>
      <c r="D784" s="503"/>
      <c r="E784" s="503"/>
      <c r="F784" s="503"/>
      <c r="G784" s="503"/>
      <c r="H784" s="503"/>
      <c r="I784" s="503"/>
      <c r="J784" s="503"/>
      <c r="K784" s="503"/>
      <c r="L784" s="503"/>
      <c r="M784" s="503"/>
      <c r="N784" s="503"/>
      <c r="O784" s="503"/>
      <c r="P784" s="503"/>
      <c r="Q784" s="503"/>
      <c r="R784" s="503"/>
      <c r="S784" s="503"/>
      <c r="T784" s="503"/>
      <c r="U784" s="503"/>
      <c r="V784" s="503"/>
      <c r="W784" s="503"/>
      <c r="X784" s="503"/>
      <c r="Y784" s="503"/>
      <c r="Z784" s="503"/>
    </row>
    <row r="785" ht="12.75" customHeight="1">
      <c r="A785" s="503"/>
      <c r="B785" s="503"/>
      <c r="C785" s="503"/>
      <c r="D785" s="503"/>
      <c r="E785" s="503"/>
      <c r="F785" s="503"/>
      <c r="G785" s="503"/>
      <c r="H785" s="503"/>
      <c r="I785" s="503"/>
      <c r="J785" s="503"/>
      <c r="K785" s="503"/>
      <c r="L785" s="503"/>
      <c r="M785" s="503"/>
      <c r="N785" s="503"/>
      <c r="O785" s="503"/>
      <c r="P785" s="503"/>
      <c r="Q785" s="503"/>
      <c r="R785" s="503"/>
      <c r="S785" s="503"/>
      <c r="T785" s="503"/>
      <c r="U785" s="503"/>
      <c r="V785" s="503"/>
      <c r="W785" s="503"/>
      <c r="X785" s="503"/>
      <c r="Y785" s="503"/>
      <c r="Z785" s="503"/>
    </row>
    <row r="786" ht="12.75" customHeight="1">
      <c r="A786" s="503"/>
      <c r="B786" s="503"/>
      <c r="C786" s="503"/>
      <c r="D786" s="503"/>
      <c r="E786" s="503"/>
      <c r="F786" s="503"/>
      <c r="G786" s="503"/>
      <c r="H786" s="503"/>
      <c r="I786" s="503"/>
      <c r="J786" s="503"/>
      <c r="K786" s="503"/>
      <c r="L786" s="503"/>
      <c r="M786" s="503"/>
      <c r="N786" s="503"/>
      <c r="O786" s="503"/>
      <c r="P786" s="503"/>
      <c r="Q786" s="503"/>
      <c r="R786" s="503"/>
      <c r="S786" s="503"/>
      <c r="T786" s="503"/>
      <c r="U786" s="503"/>
      <c r="V786" s="503"/>
      <c r="W786" s="503"/>
      <c r="X786" s="503"/>
      <c r="Y786" s="503"/>
      <c r="Z786" s="503"/>
    </row>
    <row r="787" ht="12.75" customHeight="1">
      <c r="A787" s="503"/>
      <c r="B787" s="503"/>
      <c r="C787" s="503"/>
      <c r="D787" s="503"/>
      <c r="E787" s="503"/>
      <c r="F787" s="503"/>
      <c r="G787" s="503"/>
      <c r="H787" s="503"/>
      <c r="I787" s="503"/>
      <c r="J787" s="503"/>
      <c r="K787" s="503"/>
      <c r="L787" s="503"/>
      <c r="M787" s="503"/>
      <c r="N787" s="503"/>
      <c r="O787" s="503"/>
      <c r="P787" s="503"/>
      <c r="Q787" s="503"/>
      <c r="R787" s="503"/>
      <c r="S787" s="503"/>
      <c r="T787" s="503"/>
      <c r="U787" s="503"/>
      <c r="V787" s="503"/>
      <c r="W787" s="503"/>
      <c r="X787" s="503"/>
      <c r="Y787" s="503"/>
      <c r="Z787" s="503"/>
    </row>
    <row r="788" ht="12.75" customHeight="1">
      <c r="A788" s="503"/>
      <c r="B788" s="503"/>
      <c r="C788" s="503"/>
      <c r="D788" s="503"/>
      <c r="E788" s="503"/>
      <c r="F788" s="503"/>
      <c r="G788" s="503"/>
      <c r="H788" s="503"/>
      <c r="I788" s="503"/>
      <c r="J788" s="503"/>
      <c r="K788" s="503"/>
      <c r="L788" s="503"/>
      <c r="M788" s="503"/>
      <c r="N788" s="503"/>
      <c r="O788" s="503"/>
      <c r="P788" s="503"/>
      <c r="Q788" s="503"/>
      <c r="R788" s="503"/>
      <c r="S788" s="503"/>
      <c r="T788" s="503"/>
      <c r="U788" s="503"/>
      <c r="V788" s="503"/>
      <c r="W788" s="503"/>
      <c r="X788" s="503"/>
      <c r="Y788" s="503"/>
      <c r="Z788" s="503"/>
    </row>
    <row r="789" ht="12.75" customHeight="1">
      <c r="A789" s="503"/>
      <c r="B789" s="503"/>
      <c r="C789" s="503"/>
      <c r="D789" s="503"/>
      <c r="E789" s="503"/>
      <c r="F789" s="503"/>
      <c r="G789" s="503"/>
      <c r="H789" s="503"/>
      <c r="I789" s="503"/>
      <c r="J789" s="503"/>
      <c r="K789" s="503"/>
      <c r="L789" s="503"/>
      <c r="M789" s="503"/>
      <c r="N789" s="503"/>
      <c r="O789" s="503"/>
      <c r="P789" s="503"/>
      <c r="Q789" s="503"/>
      <c r="R789" s="503"/>
      <c r="S789" s="503"/>
      <c r="T789" s="503"/>
      <c r="U789" s="503"/>
      <c r="V789" s="503"/>
      <c r="W789" s="503"/>
      <c r="X789" s="503"/>
      <c r="Y789" s="503"/>
      <c r="Z789" s="503"/>
    </row>
    <row r="790" ht="12.75" customHeight="1">
      <c r="A790" s="503"/>
      <c r="B790" s="503"/>
      <c r="C790" s="503"/>
      <c r="D790" s="503"/>
      <c r="E790" s="503"/>
      <c r="F790" s="503"/>
      <c r="G790" s="503"/>
      <c r="H790" s="503"/>
      <c r="I790" s="503"/>
      <c r="J790" s="503"/>
      <c r="K790" s="503"/>
      <c r="L790" s="503"/>
      <c r="M790" s="503"/>
      <c r="N790" s="503"/>
      <c r="O790" s="503"/>
      <c r="P790" s="503"/>
      <c r="Q790" s="503"/>
      <c r="R790" s="503"/>
      <c r="S790" s="503"/>
      <c r="T790" s="503"/>
      <c r="U790" s="503"/>
      <c r="V790" s="503"/>
      <c r="W790" s="503"/>
      <c r="X790" s="503"/>
      <c r="Y790" s="503"/>
      <c r="Z790" s="503"/>
    </row>
    <row r="791" ht="12.75" customHeight="1">
      <c r="A791" s="503"/>
      <c r="B791" s="503"/>
      <c r="C791" s="503"/>
      <c r="D791" s="503"/>
      <c r="E791" s="503"/>
      <c r="F791" s="503"/>
      <c r="G791" s="503"/>
      <c r="H791" s="503"/>
      <c r="I791" s="503"/>
      <c r="J791" s="503"/>
      <c r="K791" s="503"/>
      <c r="L791" s="503"/>
      <c r="M791" s="503"/>
      <c r="N791" s="503"/>
      <c r="O791" s="503"/>
      <c r="P791" s="503"/>
      <c r="Q791" s="503"/>
      <c r="R791" s="503"/>
      <c r="S791" s="503"/>
      <c r="T791" s="503"/>
      <c r="U791" s="503"/>
      <c r="V791" s="503"/>
      <c r="W791" s="503"/>
      <c r="X791" s="503"/>
      <c r="Y791" s="503"/>
      <c r="Z791" s="503"/>
    </row>
    <row r="792" ht="12.75" customHeight="1">
      <c r="A792" s="503"/>
      <c r="B792" s="503"/>
      <c r="C792" s="503"/>
      <c r="D792" s="503"/>
      <c r="E792" s="503"/>
      <c r="F792" s="503"/>
      <c r="G792" s="503"/>
      <c r="H792" s="503"/>
      <c r="I792" s="503"/>
      <c r="J792" s="503"/>
      <c r="K792" s="503"/>
      <c r="L792" s="503"/>
      <c r="M792" s="503"/>
      <c r="N792" s="503"/>
      <c r="O792" s="503"/>
      <c r="P792" s="503"/>
      <c r="Q792" s="503"/>
      <c r="R792" s="503"/>
      <c r="S792" s="503"/>
      <c r="T792" s="503"/>
      <c r="U792" s="503"/>
      <c r="V792" s="503"/>
      <c r="W792" s="503"/>
      <c r="X792" s="503"/>
      <c r="Y792" s="503"/>
      <c r="Z792" s="503"/>
    </row>
    <row r="793" ht="12.75" customHeight="1">
      <c r="A793" s="503"/>
      <c r="B793" s="503"/>
      <c r="C793" s="503"/>
      <c r="D793" s="503"/>
      <c r="E793" s="503"/>
      <c r="F793" s="503"/>
      <c r="G793" s="503"/>
      <c r="H793" s="503"/>
      <c r="I793" s="503"/>
      <c r="J793" s="503"/>
      <c r="K793" s="503"/>
      <c r="L793" s="503"/>
      <c r="M793" s="503"/>
      <c r="N793" s="503"/>
      <c r="O793" s="503"/>
      <c r="P793" s="503"/>
      <c r="Q793" s="503"/>
      <c r="R793" s="503"/>
      <c r="S793" s="503"/>
      <c r="T793" s="503"/>
      <c r="U793" s="503"/>
      <c r="V793" s="503"/>
      <c r="W793" s="503"/>
      <c r="X793" s="503"/>
      <c r="Y793" s="503"/>
      <c r="Z793" s="503"/>
    </row>
    <row r="794" ht="12.75" customHeight="1">
      <c r="A794" s="503"/>
      <c r="B794" s="503"/>
      <c r="C794" s="503"/>
      <c r="D794" s="503"/>
      <c r="E794" s="503"/>
      <c r="F794" s="503"/>
      <c r="G794" s="503"/>
      <c r="H794" s="503"/>
      <c r="I794" s="503"/>
      <c r="J794" s="503"/>
      <c r="K794" s="503"/>
      <c r="L794" s="503"/>
      <c r="M794" s="503"/>
      <c r="N794" s="503"/>
      <c r="O794" s="503"/>
      <c r="P794" s="503"/>
      <c r="Q794" s="503"/>
      <c r="R794" s="503"/>
      <c r="S794" s="503"/>
      <c r="T794" s="503"/>
      <c r="U794" s="503"/>
      <c r="V794" s="503"/>
      <c r="W794" s="503"/>
      <c r="X794" s="503"/>
      <c r="Y794" s="503"/>
      <c r="Z794" s="503"/>
    </row>
    <row r="795" ht="12.75" customHeight="1">
      <c r="A795" s="503"/>
      <c r="B795" s="503"/>
      <c r="C795" s="503"/>
      <c r="D795" s="503"/>
      <c r="E795" s="503"/>
      <c r="F795" s="503"/>
      <c r="G795" s="503"/>
      <c r="H795" s="503"/>
      <c r="I795" s="503"/>
      <c r="J795" s="503"/>
      <c r="K795" s="503"/>
      <c r="L795" s="503"/>
      <c r="M795" s="503"/>
      <c r="N795" s="503"/>
      <c r="O795" s="503"/>
      <c r="P795" s="503"/>
      <c r="Q795" s="503"/>
      <c r="R795" s="503"/>
      <c r="S795" s="503"/>
      <c r="T795" s="503"/>
      <c r="U795" s="503"/>
      <c r="V795" s="503"/>
      <c r="W795" s="503"/>
      <c r="X795" s="503"/>
      <c r="Y795" s="503"/>
      <c r="Z795" s="503"/>
    </row>
    <row r="796" ht="12.75" customHeight="1">
      <c r="A796" s="503"/>
      <c r="B796" s="503"/>
      <c r="C796" s="503"/>
      <c r="D796" s="503"/>
      <c r="E796" s="503"/>
      <c r="F796" s="503"/>
      <c r="G796" s="503"/>
      <c r="H796" s="503"/>
      <c r="I796" s="503"/>
      <c r="J796" s="503"/>
      <c r="K796" s="503"/>
      <c r="L796" s="503"/>
      <c r="M796" s="503"/>
      <c r="N796" s="503"/>
      <c r="O796" s="503"/>
      <c r="P796" s="503"/>
      <c r="Q796" s="503"/>
      <c r="R796" s="503"/>
      <c r="S796" s="503"/>
      <c r="T796" s="503"/>
      <c r="U796" s="503"/>
      <c r="V796" s="503"/>
      <c r="W796" s="503"/>
      <c r="X796" s="503"/>
      <c r="Y796" s="503"/>
      <c r="Z796" s="503"/>
    </row>
    <row r="797" ht="12.75" customHeight="1">
      <c r="A797" s="503"/>
      <c r="B797" s="503"/>
      <c r="C797" s="503"/>
      <c r="D797" s="503"/>
      <c r="E797" s="503"/>
      <c r="F797" s="503"/>
      <c r="G797" s="503"/>
      <c r="H797" s="503"/>
      <c r="I797" s="503"/>
      <c r="J797" s="503"/>
      <c r="K797" s="503"/>
      <c r="L797" s="503"/>
      <c r="M797" s="503"/>
      <c r="N797" s="503"/>
      <c r="O797" s="503"/>
      <c r="P797" s="503"/>
      <c r="Q797" s="503"/>
      <c r="R797" s="503"/>
      <c r="S797" s="503"/>
      <c r="T797" s="503"/>
      <c r="U797" s="503"/>
      <c r="V797" s="503"/>
      <c r="W797" s="503"/>
      <c r="X797" s="503"/>
      <c r="Y797" s="503"/>
      <c r="Z797" s="503"/>
    </row>
    <row r="798" ht="12.75" customHeight="1">
      <c r="A798" s="503"/>
      <c r="B798" s="503"/>
      <c r="C798" s="503"/>
      <c r="D798" s="503"/>
      <c r="E798" s="503"/>
      <c r="F798" s="503"/>
      <c r="G798" s="503"/>
      <c r="H798" s="503"/>
      <c r="I798" s="503"/>
      <c r="J798" s="503"/>
      <c r="K798" s="503"/>
      <c r="L798" s="503"/>
      <c r="M798" s="503"/>
      <c r="N798" s="503"/>
      <c r="O798" s="503"/>
      <c r="P798" s="503"/>
      <c r="Q798" s="503"/>
      <c r="R798" s="503"/>
      <c r="S798" s="503"/>
      <c r="T798" s="503"/>
      <c r="U798" s="503"/>
      <c r="V798" s="503"/>
      <c r="W798" s="503"/>
      <c r="X798" s="503"/>
      <c r="Y798" s="503"/>
      <c r="Z798" s="503"/>
    </row>
    <row r="799" ht="12.75" customHeight="1">
      <c r="A799" s="503"/>
      <c r="B799" s="503"/>
      <c r="C799" s="503"/>
      <c r="D799" s="503"/>
      <c r="E799" s="503"/>
      <c r="F799" s="503"/>
      <c r="G799" s="503"/>
      <c r="H799" s="503"/>
      <c r="I799" s="503"/>
      <c r="J799" s="503"/>
      <c r="K799" s="503"/>
      <c r="L799" s="503"/>
      <c r="M799" s="503"/>
      <c r="N799" s="503"/>
      <c r="O799" s="503"/>
      <c r="P799" s="503"/>
      <c r="Q799" s="503"/>
      <c r="R799" s="503"/>
      <c r="S799" s="503"/>
      <c r="T799" s="503"/>
      <c r="U799" s="503"/>
      <c r="V799" s="503"/>
      <c r="W799" s="503"/>
      <c r="X799" s="503"/>
      <c r="Y799" s="503"/>
      <c r="Z799" s="503"/>
    </row>
    <row r="800" ht="12.75" customHeight="1">
      <c r="A800" s="503"/>
      <c r="B800" s="503"/>
      <c r="C800" s="503"/>
      <c r="D800" s="503"/>
      <c r="E800" s="503"/>
      <c r="F800" s="503"/>
      <c r="G800" s="503"/>
      <c r="H800" s="503"/>
      <c r="I800" s="503"/>
      <c r="J800" s="503"/>
      <c r="K800" s="503"/>
      <c r="L800" s="503"/>
      <c r="M800" s="503"/>
      <c r="N800" s="503"/>
      <c r="O800" s="503"/>
      <c r="P800" s="503"/>
      <c r="Q800" s="503"/>
      <c r="R800" s="503"/>
      <c r="S800" s="503"/>
      <c r="T800" s="503"/>
      <c r="U800" s="503"/>
      <c r="V800" s="503"/>
      <c r="W800" s="503"/>
      <c r="X800" s="503"/>
      <c r="Y800" s="503"/>
      <c r="Z800" s="503"/>
    </row>
    <row r="801" ht="12.75" customHeight="1">
      <c r="A801" s="503"/>
      <c r="B801" s="503"/>
      <c r="C801" s="503"/>
      <c r="D801" s="503"/>
      <c r="E801" s="503"/>
      <c r="F801" s="503"/>
      <c r="G801" s="503"/>
      <c r="H801" s="503"/>
      <c r="I801" s="503"/>
      <c r="J801" s="503"/>
      <c r="K801" s="503"/>
      <c r="L801" s="503"/>
      <c r="M801" s="503"/>
      <c r="N801" s="503"/>
      <c r="O801" s="503"/>
      <c r="P801" s="503"/>
      <c r="Q801" s="503"/>
      <c r="R801" s="503"/>
      <c r="S801" s="503"/>
      <c r="T801" s="503"/>
      <c r="U801" s="503"/>
      <c r="V801" s="503"/>
      <c r="W801" s="503"/>
      <c r="X801" s="503"/>
      <c r="Y801" s="503"/>
      <c r="Z801" s="503"/>
    </row>
    <row r="802" ht="12.75" customHeight="1">
      <c r="A802" s="503"/>
      <c r="B802" s="503"/>
      <c r="C802" s="503"/>
      <c r="D802" s="503"/>
      <c r="E802" s="503"/>
      <c r="F802" s="503"/>
      <c r="G802" s="503"/>
      <c r="H802" s="503"/>
      <c r="I802" s="503"/>
      <c r="J802" s="503"/>
      <c r="K802" s="503"/>
      <c r="L802" s="503"/>
      <c r="M802" s="503"/>
      <c r="N802" s="503"/>
      <c r="O802" s="503"/>
      <c r="P802" s="503"/>
      <c r="Q802" s="503"/>
      <c r="R802" s="503"/>
      <c r="S802" s="503"/>
      <c r="T802" s="503"/>
      <c r="U802" s="503"/>
      <c r="V802" s="503"/>
      <c r="W802" s="503"/>
      <c r="X802" s="503"/>
      <c r="Y802" s="503"/>
      <c r="Z802" s="503"/>
    </row>
    <row r="803" ht="12.75" customHeight="1">
      <c r="A803" s="503"/>
      <c r="B803" s="503"/>
      <c r="C803" s="503"/>
      <c r="D803" s="503"/>
      <c r="E803" s="503"/>
      <c r="F803" s="503"/>
      <c r="G803" s="503"/>
      <c r="H803" s="503"/>
      <c r="I803" s="503"/>
      <c r="J803" s="503"/>
      <c r="K803" s="503"/>
      <c r="L803" s="503"/>
      <c r="M803" s="503"/>
      <c r="N803" s="503"/>
      <c r="O803" s="503"/>
      <c r="P803" s="503"/>
      <c r="Q803" s="503"/>
      <c r="R803" s="503"/>
      <c r="S803" s="503"/>
      <c r="T803" s="503"/>
      <c r="U803" s="503"/>
      <c r="V803" s="503"/>
      <c r="W803" s="503"/>
      <c r="X803" s="503"/>
      <c r="Y803" s="503"/>
      <c r="Z803" s="503"/>
    </row>
    <row r="804" ht="12.75" customHeight="1">
      <c r="A804" s="503"/>
      <c r="B804" s="503"/>
      <c r="C804" s="503"/>
      <c r="D804" s="503"/>
      <c r="E804" s="503"/>
      <c r="F804" s="503"/>
      <c r="G804" s="503"/>
      <c r="H804" s="503"/>
      <c r="I804" s="503"/>
      <c r="J804" s="503"/>
      <c r="K804" s="503"/>
      <c r="L804" s="503"/>
      <c r="M804" s="503"/>
      <c r="N804" s="503"/>
      <c r="O804" s="503"/>
      <c r="P804" s="503"/>
      <c r="Q804" s="503"/>
      <c r="R804" s="503"/>
      <c r="S804" s="503"/>
      <c r="T804" s="503"/>
      <c r="U804" s="503"/>
      <c r="V804" s="503"/>
      <c r="W804" s="503"/>
      <c r="X804" s="503"/>
      <c r="Y804" s="503"/>
      <c r="Z804" s="503"/>
    </row>
    <row r="805" ht="12.75" customHeight="1">
      <c r="A805" s="503"/>
      <c r="B805" s="503"/>
      <c r="C805" s="503"/>
      <c r="D805" s="503"/>
      <c r="E805" s="503"/>
      <c r="F805" s="503"/>
      <c r="G805" s="503"/>
      <c r="H805" s="503"/>
      <c r="I805" s="503"/>
      <c r="J805" s="503"/>
      <c r="K805" s="503"/>
      <c r="L805" s="503"/>
      <c r="M805" s="503"/>
      <c r="N805" s="503"/>
      <c r="O805" s="503"/>
      <c r="P805" s="503"/>
      <c r="Q805" s="503"/>
      <c r="R805" s="503"/>
      <c r="S805" s="503"/>
      <c r="T805" s="503"/>
      <c r="U805" s="503"/>
      <c r="V805" s="503"/>
      <c r="W805" s="503"/>
      <c r="X805" s="503"/>
      <c r="Y805" s="503"/>
      <c r="Z805" s="503"/>
    </row>
    <row r="806" ht="12.75" customHeight="1">
      <c r="A806" s="503"/>
      <c r="B806" s="503"/>
      <c r="C806" s="503"/>
      <c r="D806" s="503"/>
      <c r="E806" s="503"/>
      <c r="F806" s="503"/>
      <c r="G806" s="503"/>
      <c r="H806" s="503"/>
      <c r="I806" s="503"/>
      <c r="J806" s="503"/>
      <c r="K806" s="503"/>
      <c r="L806" s="503"/>
      <c r="M806" s="503"/>
      <c r="N806" s="503"/>
      <c r="O806" s="503"/>
      <c r="P806" s="503"/>
      <c r="Q806" s="503"/>
      <c r="R806" s="503"/>
      <c r="S806" s="503"/>
      <c r="T806" s="503"/>
      <c r="U806" s="503"/>
      <c r="V806" s="503"/>
      <c r="W806" s="503"/>
      <c r="X806" s="503"/>
      <c r="Y806" s="503"/>
      <c r="Z806" s="503"/>
    </row>
    <row r="807" ht="12.75" customHeight="1">
      <c r="A807" s="503"/>
      <c r="B807" s="503"/>
      <c r="C807" s="503"/>
      <c r="D807" s="503"/>
      <c r="E807" s="503"/>
      <c r="F807" s="503"/>
      <c r="G807" s="503"/>
      <c r="H807" s="503"/>
      <c r="I807" s="503"/>
      <c r="J807" s="503"/>
      <c r="K807" s="503"/>
      <c r="L807" s="503"/>
      <c r="M807" s="503"/>
      <c r="N807" s="503"/>
      <c r="O807" s="503"/>
      <c r="P807" s="503"/>
      <c r="Q807" s="503"/>
      <c r="R807" s="503"/>
      <c r="S807" s="503"/>
      <c r="T807" s="503"/>
      <c r="U807" s="503"/>
      <c r="V807" s="503"/>
      <c r="W807" s="503"/>
      <c r="X807" s="503"/>
      <c r="Y807" s="503"/>
      <c r="Z807" s="503"/>
    </row>
    <row r="808" ht="12.75" customHeight="1">
      <c r="A808" s="503"/>
      <c r="B808" s="503"/>
      <c r="C808" s="503"/>
      <c r="D808" s="503"/>
      <c r="E808" s="503"/>
      <c r="F808" s="503"/>
      <c r="G808" s="503"/>
      <c r="H808" s="503"/>
      <c r="I808" s="503"/>
      <c r="J808" s="503"/>
      <c r="K808" s="503"/>
      <c r="L808" s="503"/>
      <c r="M808" s="503"/>
      <c r="N808" s="503"/>
      <c r="O808" s="503"/>
      <c r="P808" s="503"/>
      <c r="Q808" s="503"/>
      <c r="R808" s="503"/>
      <c r="S808" s="503"/>
      <c r="T808" s="503"/>
      <c r="U808" s="503"/>
      <c r="V808" s="503"/>
      <c r="W808" s="503"/>
      <c r="X808" s="503"/>
      <c r="Y808" s="503"/>
      <c r="Z808" s="503"/>
    </row>
    <row r="809" ht="12.75" customHeight="1">
      <c r="A809" s="503"/>
      <c r="B809" s="503"/>
      <c r="C809" s="503"/>
      <c r="D809" s="503"/>
      <c r="E809" s="503"/>
      <c r="F809" s="503"/>
      <c r="G809" s="503"/>
      <c r="H809" s="503"/>
      <c r="I809" s="503"/>
      <c r="J809" s="503"/>
      <c r="K809" s="503"/>
      <c r="L809" s="503"/>
      <c r="M809" s="503"/>
      <c r="N809" s="503"/>
      <c r="O809" s="503"/>
      <c r="P809" s="503"/>
      <c r="Q809" s="503"/>
      <c r="R809" s="503"/>
      <c r="S809" s="503"/>
      <c r="T809" s="503"/>
      <c r="U809" s="503"/>
      <c r="V809" s="503"/>
      <c r="W809" s="503"/>
      <c r="X809" s="503"/>
      <c r="Y809" s="503"/>
      <c r="Z809" s="503"/>
    </row>
    <row r="810" ht="12.75" customHeight="1">
      <c r="A810" s="503"/>
      <c r="B810" s="503"/>
      <c r="C810" s="503"/>
      <c r="D810" s="503"/>
      <c r="E810" s="503"/>
      <c r="F810" s="503"/>
      <c r="G810" s="503"/>
      <c r="H810" s="503"/>
      <c r="I810" s="503"/>
      <c r="J810" s="503"/>
      <c r="K810" s="503"/>
      <c r="L810" s="503"/>
      <c r="M810" s="503"/>
      <c r="N810" s="503"/>
      <c r="O810" s="503"/>
      <c r="P810" s="503"/>
      <c r="Q810" s="503"/>
      <c r="R810" s="503"/>
      <c r="S810" s="503"/>
      <c r="T810" s="503"/>
      <c r="U810" s="503"/>
      <c r="V810" s="503"/>
      <c r="W810" s="503"/>
      <c r="X810" s="503"/>
      <c r="Y810" s="503"/>
      <c r="Z810" s="503"/>
    </row>
    <row r="811" ht="12.75" customHeight="1">
      <c r="A811" s="503"/>
      <c r="B811" s="503"/>
      <c r="C811" s="503"/>
      <c r="D811" s="503"/>
      <c r="E811" s="503"/>
      <c r="F811" s="503"/>
      <c r="G811" s="503"/>
      <c r="H811" s="503"/>
      <c r="I811" s="503"/>
      <c r="J811" s="503"/>
      <c r="K811" s="503"/>
      <c r="L811" s="503"/>
      <c r="M811" s="503"/>
      <c r="N811" s="503"/>
      <c r="O811" s="503"/>
      <c r="P811" s="503"/>
      <c r="Q811" s="503"/>
      <c r="R811" s="503"/>
      <c r="S811" s="503"/>
      <c r="T811" s="503"/>
      <c r="U811" s="503"/>
      <c r="V811" s="503"/>
      <c r="W811" s="503"/>
      <c r="X811" s="503"/>
      <c r="Y811" s="503"/>
      <c r="Z811" s="503"/>
    </row>
    <row r="812" ht="12.75" customHeight="1">
      <c r="A812" s="503"/>
      <c r="B812" s="503"/>
      <c r="C812" s="503"/>
      <c r="D812" s="503"/>
      <c r="E812" s="503"/>
      <c r="F812" s="503"/>
      <c r="G812" s="503"/>
      <c r="H812" s="503"/>
      <c r="I812" s="503"/>
      <c r="J812" s="503"/>
      <c r="K812" s="503"/>
      <c r="L812" s="503"/>
      <c r="M812" s="503"/>
      <c r="N812" s="503"/>
      <c r="O812" s="503"/>
      <c r="P812" s="503"/>
      <c r="Q812" s="503"/>
      <c r="R812" s="503"/>
      <c r="S812" s="503"/>
      <c r="T812" s="503"/>
      <c r="U812" s="503"/>
      <c r="V812" s="503"/>
      <c r="W812" s="503"/>
      <c r="X812" s="503"/>
      <c r="Y812" s="503"/>
      <c r="Z812" s="503"/>
    </row>
    <row r="813" ht="12.75" customHeight="1">
      <c r="A813" s="503"/>
      <c r="B813" s="503"/>
      <c r="C813" s="503"/>
      <c r="D813" s="503"/>
      <c r="E813" s="503"/>
      <c r="F813" s="503"/>
      <c r="G813" s="503"/>
      <c r="H813" s="503"/>
      <c r="I813" s="503"/>
      <c r="J813" s="503"/>
      <c r="K813" s="503"/>
      <c r="L813" s="503"/>
      <c r="M813" s="503"/>
      <c r="N813" s="503"/>
      <c r="O813" s="503"/>
      <c r="P813" s="503"/>
      <c r="Q813" s="503"/>
      <c r="R813" s="503"/>
      <c r="S813" s="503"/>
      <c r="T813" s="503"/>
      <c r="U813" s="503"/>
      <c r="V813" s="503"/>
      <c r="W813" s="503"/>
      <c r="X813" s="503"/>
      <c r="Y813" s="503"/>
      <c r="Z813" s="503"/>
    </row>
    <row r="814" ht="12.75" customHeight="1">
      <c r="A814" s="503"/>
      <c r="B814" s="503"/>
      <c r="C814" s="503"/>
      <c r="D814" s="503"/>
      <c r="E814" s="503"/>
      <c r="F814" s="503"/>
      <c r="G814" s="503"/>
      <c r="H814" s="503"/>
      <c r="I814" s="503"/>
      <c r="J814" s="503"/>
      <c r="K814" s="503"/>
      <c r="L814" s="503"/>
      <c r="M814" s="503"/>
      <c r="N814" s="503"/>
      <c r="O814" s="503"/>
      <c r="P814" s="503"/>
      <c r="Q814" s="503"/>
      <c r="R814" s="503"/>
      <c r="S814" s="503"/>
      <c r="T814" s="503"/>
      <c r="U814" s="503"/>
      <c r="V814" s="503"/>
      <c r="W814" s="503"/>
      <c r="X814" s="503"/>
      <c r="Y814" s="503"/>
      <c r="Z814" s="503"/>
    </row>
    <row r="815" ht="12.75" customHeight="1">
      <c r="A815" s="503"/>
      <c r="B815" s="503"/>
      <c r="C815" s="503"/>
      <c r="D815" s="503"/>
      <c r="E815" s="503"/>
      <c r="F815" s="503"/>
      <c r="G815" s="503"/>
      <c r="H815" s="503"/>
      <c r="I815" s="503"/>
      <c r="J815" s="503"/>
      <c r="K815" s="503"/>
      <c r="L815" s="503"/>
      <c r="M815" s="503"/>
      <c r="N815" s="503"/>
      <c r="O815" s="503"/>
      <c r="P815" s="503"/>
      <c r="Q815" s="503"/>
      <c r="R815" s="503"/>
      <c r="S815" s="503"/>
      <c r="T815" s="503"/>
      <c r="U815" s="503"/>
      <c r="V815" s="503"/>
      <c r="W815" s="503"/>
      <c r="X815" s="503"/>
      <c r="Y815" s="503"/>
      <c r="Z815" s="503"/>
    </row>
    <row r="816" ht="12.75" customHeight="1">
      <c r="A816" s="503"/>
      <c r="B816" s="503"/>
      <c r="C816" s="503"/>
      <c r="D816" s="503"/>
      <c r="E816" s="503"/>
      <c r="F816" s="503"/>
      <c r="G816" s="503"/>
      <c r="H816" s="503"/>
      <c r="I816" s="503"/>
      <c r="J816" s="503"/>
      <c r="K816" s="503"/>
      <c r="L816" s="503"/>
      <c r="M816" s="503"/>
      <c r="N816" s="503"/>
      <c r="O816" s="503"/>
      <c r="P816" s="503"/>
      <c r="Q816" s="503"/>
      <c r="R816" s="503"/>
      <c r="S816" s="503"/>
      <c r="T816" s="503"/>
      <c r="U816" s="503"/>
      <c r="V816" s="503"/>
      <c r="W816" s="503"/>
      <c r="X816" s="503"/>
      <c r="Y816" s="503"/>
      <c r="Z816" s="503"/>
    </row>
    <row r="817" ht="12.75" customHeight="1">
      <c r="A817" s="503"/>
      <c r="B817" s="503"/>
      <c r="C817" s="503"/>
      <c r="D817" s="503"/>
      <c r="E817" s="503"/>
      <c r="F817" s="503"/>
      <c r="G817" s="503"/>
      <c r="H817" s="503"/>
      <c r="I817" s="503"/>
      <c r="J817" s="503"/>
      <c r="K817" s="503"/>
      <c r="L817" s="503"/>
      <c r="M817" s="503"/>
      <c r="N817" s="503"/>
      <c r="O817" s="503"/>
      <c r="P817" s="503"/>
      <c r="Q817" s="503"/>
      <c r="R817" s="503"/>
      <c r="S817" s="503"/>
      <c r="T817" s="503"/>
      <c r="U817" s="503"/>
      <c r="V817" s="503"/>
      <c r="W817" s="503"/>
      <c r="X817" s="503"/>
      <c r="Y817" s="503"/>
      <c r="Z817" s="503"/>
    </row>
    <row r="818" ht="12.75" customHeight="1">
      <c r="A818" s="503"/>
      <c r="B818" s="503"/>
      <c r="C818" s="503"/>
      <c r="D818" s="503"/>
      <c r="E818" s="503"/>
      <c r="F818" s="503"/>
      <c r="G818" s="503"/>
      <c r="H818" s="503"/>
      <c r="I818" s="503"/>
      <c r="J818" s="503"/>
      <c r="K818" s="503"/>
      <c r="L818" s="503"/>
      <c r="M818" s="503"/>
      <c r="N818" s="503"/>
      <c r="O818" s="503"/>
      <c r="P818" s="503"/>
      <c r="Q818" s="503"/>
      <c r="R818" s="503"/>
      <c r="S818" s="503"/>
      <c r="T818" s="503"/>
      <c r="U818" s="503"/>
      <c r="V818" s="503"/>
      <c r="W818" s="503"/>
      <c r="X818" s="503"/>
      <c r="Y818" s="503"/>
      <c r="Z818" s="503"/>
    </row>
    <row r="819" ht="12.75" customHeight="1">
      <c r="A819" s="503"/>
      <c r="B819" s="503"/>
      <c r="C819" s="503"/>
      <c r="D819" s="503"/>
      <c r="E819" s="503"/>
      <c r="F819" s="503"/>
      <c r="G819" s="503"/>
      <c r="H819" s="503"/>
      <c r="I819" s="503"/>
      <c r="J819" s="503"/>
      <c r="K819" s="503"/>
      <c r="L819" s="503"/>
      <c r="M819" s="503"/>
      <c r="N819" s="503"/>
      <c r="O819" s="503"/>
      <c r="P819" s="503"/>
      <c r="Q819" s="503"/>
      <c r="R819" s="503"/>
      <c r="S819" s="503"/>
      <c r="T819" s="503"/>
      <c r="U819" s="503"/>
      <c r="V819" s="503"/>
      <c r="W819" s="503"/>
      <c r="X819" s="503"/>
      <c r="Y819" s="503"/>
      <c r="Z819" s="503"/>
    </row>
    <row r="820" ht="12.75" customHeight="1">
      <c r="A820" s="503"/>
      <c r="B820" s="503"/>
      <c r="C820" s="503"/>
      <c r="D820" s="503"/>
      <c r="E820" s="503"/>
      <c r="F820" s="503"/>
      <c r="G820" s="503"/>
      <c r="H820" s="503"/>
      <c r="I820" s="503"/>
      <c r="J820" s="503"/>
      <c r="K820" s="503"/>
      <c r="L820" s="503"/>
      <c r="M820" s="503"/>
      <c r="N820" s="503"/>
      <c r="O820" s="503"/>
      <c r="P820" s="503"/>
      <c r="Q820" s="503"/>
      <c r="R820" s="503"/>
      <c r="S820" s="503"/>
      <c r="T820" s="503"/>
      <c r="U820" s="503"/>
      <c r="V820" s="503"/>
      <c r="W820" s="503"/>
      <c r="X820" s="503"/>
      <c r="Y820" s="503"/>
      <c r="Z820" s="503"/>
    </row>
    <row r="821" ht="12.75" customHeight="1">
      <c r="A821" s="503"/>
      <c r="B821" s="503"/>
      <c r="C821" s="503"/>
      <c r="D821" s="503"/>
      <c r="E821" s="503"/>
      <c r="F821" s="503"/>
      <c r="G821" s="503"/>
      <c r="H821" s="503"/>
      <c r="I821" s="503"/>
      <c r="J821" s="503"/>
      <c r="K821" s="503"/>
      <c r="L821" s="503"/>
      <c r="M821" s="503"/>
      <c r="N821" s="503"/>
      <c r="O821" s="503"/>
      <c r="P821" s="503"/>
      <c r="Q821" s="503"/>
      <c r="R821" s="503"/>
      <c r="S821" s="503"/>
      <c r="T821" s="503"/>
      <c r="U821" s="503"/>
      <c r="V821" s="503"/>
      <c r="W821" s="503"/>
      <c r="X821" s="503"/>
      <c r="Y821" s="503"/>
      <c r="Z821" s="503"/>
    </row>
    <row r="822" ht="12.75" customHeight="1">
      <c r="A822" s="503"/>
      <c r="B822" s="503"/>
      <c r="C822" s="503"/>
      <c r="D822" s="503"/>
      <c r="E822" s="503"/>
      <c r="F822" s="503"/>
      <c r="G822" s="503"/>
      <c r="H822" s="503"/>
      <c r="I822" s="503"/>
      <c r="J822" s="503"/>
      <c r="K822" s="503"/>
      <c r="L822" s="503"/>
      <c r="M822" s="503"/>
      <c r="N822" s="503"/>
      <c r="O822" s="503"/>
      <c r="P822" s="503"/>
      <c r="Q822" s="503"/>
      <c r="R822" s="503"/>
      <c r="S822" s="503"/>
      <c r="T822" s="503"/>
      <c r="U822" s="503"/>
      <c r="V822" s="503"/>
      <c r="W822" s="503"/>
      <c r="X822" s="503"/>
      <c r="Y822" s="503"/>
      <c r="Z822" s="503"/>
    </row>
    <row r="823" ht="12.75" customHeight="1">
      <c r="A823" s="503"/>
      <c r="B823" s="503"/>
      <c r="C823" s="503"/>
      <c r="D823" s="503"/>
      <c r="E823" s="503"/>
      <c r="F823" s="503"/>
      <c r="G823" s="503"/>
      <c r="H823" s="503"/>
      <c r="I823" s="503"/>
      <c r="J823" s="503"/>
      <c r="K823" s="503"/>
      <c r="L823" s="503"/>
      <c r="M823" s="503"/>
      <c r="N823" s="503"/>
      <c r="O823" s="503"/>
      <c r="P823" s="503"/>
      <c r="Q823" s="503"/>
      <c r="R823" s="503"/>
      <c r="S823" s="503"/>
      <c r="T823" s="503"/>
      <c r="U823" s="503"/>
      <c r="V823" s="503"/>
      <c r="W823" s="503"/>
      <c r="X823" s="503"/>
      <c r="Y823" s="503"/>
      <c r="Z823" s="503"/>
    </row>
    <row r="824" ht="12.75" customHeight="1">
      <c r="A824" s="503"/>
      <c r="B824" s="503"/>
      <c r="C824" s="503"/>
      <c r="D824" s="503"/>
      <c r="E824" s="503"/>
      <c r="F824" s="503"/>
      <c r="G824" s="503"/>
      <c r="H824" s="503"/>
      <c r="I824" s="503"/>
      <c r="J824" s="503"/>
      <c r="K824" s="503"/>
      <c r="L824" s="503"/>
      <c r="M824" s="503"/>
      <c r="N824" s="503"/>
      <c r="O824" s="503"/>
      <c r="P824" s="503"/>
      <c r="Q824" s="503"/>
      <c r="R824" s="503"/>
      <c r="S824" s="503"/>
      <c r="T824" s="503"/>
      <c r="U824" s="503"/>
      <c r="V824" s="503"/>
      <c r="W824" s="503"/>
      <c r="X824" s="503"/>
      <c r="Y824" s="503"/>
      <c r="Z824" s="503"/>
    </row>
    <row r="825" ht="12.75" customHeight="1">
      <c r="A825" s="503"/>
      <c r="B825" s="503"/>
      <c r="C825" s="503"/>
      <c r="D825" s="503"/>
      <c r="E825" s="503"/>
      <c r="F825" s="503"/>
      <c r="G825" s="503"/>
      <c r="H825" s="503"/>
      <c r="I825" s="503"/>
      <c r="J825" s="503"/>
      <c r="K825" s="503"/>
      <c r="L825" s="503"/>
      <c r="M825" s="503"/>
      <c r="N825" s="503"/>
      <c r="O825" s="503"/>
      <c r="P825" s="503"/>
      <c r="Q825" s="503"/>
      <c r="R825" s="503"/>
      <c r="S825" s="503"/>
      <c r="T825" s="503"/>
      <c r="U825" s="503"/>
      <c r="V825" s="503"/>
      <c r="W825" s="503"/>
      <c r="X825" s="503"/>
      <c r="Y825" s="503"/>
      <c r="Z825" s="503"/>
    </row>
    <row r="826" ht="12.75" customHeight="1">
      <c r="A826" s="503"/>
      <c r="B826" s="503"/>
      <c r="C826" s="503"/>
      <c r="D826" s="503"/>
      <c r="E826" s="503"/>
      <c r="F826" s="503"/>
      <c r="G826" s="503"/>
      <c r="H826" s="503"/>
      <c r="I826" s="503"/>
      <c r="J826" s="503"/>
      <c r="K826" s="503"/>
      <c r="L826" s="503"/>
      <c r="M826" s="503"/>
      <c r="N826" s="503"/>
      <c r="O826" s="503"/>
      <c r="P826" s="503"/>
      <c r="Q826" s="503"/>
      <c r="R826" s="503"/>
      <c r="S826" s="503"/>
      <c r="T826" s="503"/>
      <c r="U826" s="503"/>
      <c r="V826" s="503"/>
      <c r="W826" s="503"/>
      <c r="X826" s="503"/>
      <c r="Y826" s="503"/>
      <c r="Z826" s="503"/>
    </row>
    <row r="827" ht="12.75" customHeight="1">
      <c r="A827" s="503"/>
      <c r="B827" s="503"/>
      <c r="C827" s="503"/>
      <c r="D827" s="503"/>
      <c r="E827" s="503"/>
      <c r="F827" s="503"/>
      <c r="G827" s="503"/>
      <c r="H827" s="503"/>
      <c r="I827" s="503"/>
      <c r="J827" s="503"/>
      <c r="K827" s="503"/>
      <c r="L827" s="503"/>
      <c r="M827" s="503"/>
      <c r="N827" s="503"/>
      <c r="O827" s="503"/>
      <c r="P827" s="503"/>
      <c r="Q827" s="503"/>
      <c r="R827" s="503"/>
      <c r="S827" s="503"/>
      <c r="T827" s="503"/>
      <c r="U827" s="503"/>
      <c r="V827" s="503"/>
      <c r="W827" s="503"/>
      <c r="X827" s="503"/>
      <c r="Y827" s="503"/>
      <c r="Z827" s="503"/>
    </row>
    <row r="828" ht="12.75" customHeight="1">
      <c r="A828" s="503"/>
      <c r="B828" s="503"/>
      <c r="C828" s="503"/>
      <c r="D828" s="503"/>
      <c r="E828" s="503"/>
      <c r="F828" s="503"/>
      <c r="G828" s="503"/>
      <c r="H828" s="503"/>
      <c r="I828" s="503"/>
      <c r="J828" s="503"/>
      <c r="K828" s="503"/>
      <c r="L828" s="503"/>
      <c r="M828" s="503"/>
      <c r="N828" s="503"/>
      <c r="O828" s="503"/>
      <c r="P828" s="503"/>
      <c r="Q828" s="503"/>
      <c r="R828" s="503"/>
      <c r="S828" s="503"/>
      <c r="T828" s="503"/>
      <c r="U828" s="503"/>
      <c r="V828" s="503"/>
      <c r="W828" s="503"/>
      <c r="X828" s="503"/>
      <c r="Y828" s="503"/>
      <c r="Z828" s="503"/>
    </row>
    <row r="829" ht="12.75" customHeight="1">
      <c r="A829" s="503"/>
      <c r="B829" s="503"/>
      <c r="C829" s="503"/>
      <c r="D829" s="503"/>
      <c r="E829" s="503"/>
      <c r="F829" s="503"/>
      <c r="G829" s="503"/>
      <c r="H829" s="503"/>
      <c r="I829" s="503"/>
      <c r="J829" s="503"/>
      <c r="K829" s="503"/>
      <c r="L829" s="503"/>
      <c r="M829" s="503"/>
      <c r="N829" s="503"/>
      <c r="O829" s="503"/>
      <c r="P829" s="503"/>
      <c r="Q829" s="503"/>
      <c r="R829" s="503"/>
      <c r="S829" s="503"/>
      <c r="T829" s="503"/>
      <c r="U829" s="503"/>
      <c r="V829" s="503"/>
      <c r="W829" s="503"/>
      <c r="X829" s="503"/>
      <c r="Y829" s="503"/>
      <c r="Z829" s="503"/>
    </row>
    <row r="830" ht="12.75" customHeight="1">
      <c r="A830" s="503"/>
      <c r="B830" s="503"/>
      <c r="C830" s="503"/>
      <c r="D830" s="503"/>
      <c r="E830" s="503"/>
      <c r="F830" s="503"/>
      <c r="G830" s="503"/>
      <c r="H830" s="503"/>
      <c r="I830" s="503"/>
      <c r="J830" s="503"/>
      <c r="K830" s="503"/>
      <c r="L830" s="503"/>
      <c r="M830" s="503"/>
      <c r="N830" s="503"/>
      <c r="O830" s="503"/>
      <c r="P830" s="503"/>
      <c r="Q830" s="503"/>
      <c r="R830" s="503"/>
      <c r="S830" s="503"/>
      <c r="T830" s="503"/>
      <c r="U830" s="503"/>
      <c r="V830" s="503"/>
      <c r="W830" s="503"/>
      <c r="X830" s="503"/>
      <c r="Y830" s="503"/>
      <c r="Z830" s="503"/>
    </row>
    <row r="831" ht="12.75" customHeight="1">
      <c r="A831" s="503"/>
      <c r="B831" s="503"/>
      <c r="C831" s="503"/>
      <c r="D831" s="503"/>
      <c r="E831" s="503"/>
      <c r="F831" s="503"/>
      <c r="G831" s="503"/>
      <c r="H831" s="503"/>
      <c r="I831" s="503"/>
      <c r="J831" s="503"/>
      <c r="K831" s="503"/>
      <c r="L831" s="503"/>
      <c r="M831" s="503"/>
      <c r="N831" s="503"/>
      <c r="O831" s="503"/>
      <c r="P831" s="503"/>
      <c r="Q831" s="503"/>
      <c r="R831" s="503"/>
      <c r="S831" s="503"/>
      <c r="T831" s="503"/>
      <c r="U831" s="503"/>
      <c r="V831" s="503"/>
      <c r="W831" s="503"/>
      <c r="X831" s="503"/>
      <c r="Y831" s="503"/>
      <c r="Z831" s="503"/>
    </row>
    <row r="832" ht="12.75" customHeight="1">
      <c r="A832" s="503"/>
      <c r="B832" s="503"/>
      <c r="C832" s="503"/>
      <c r="D832" s="503"/>
      <c r="E832" s="503"/>
      <c r="F832" s="503"/>
      <c r="G832" s="503"/>
      <c r="H832" s="503"/>
      <c r="I832" s="503"/>
      <c r="J832" s="503"/>
      <c r="K832" s="503"/>
      <c r="L832" s="503"/>
      <c r="M832" s="503"/>
      <c r="N832" s="503"/>
      <c r="O832" s="503"/>
      <c r="P832" s="503"/>
      <c r="Q832" s="503"/>
      <c r="R832" s="503"/>
      <c r="S832" s="503"/>
      <c r="T832" s="503"/>
      <c r="U832" s="503"/>
      <c r="V832" s="503"/>
      <c r="W832" s="503"/>
      <c r="X832" s="503"/>
      <c r="Y832" s="503"/>
      <c r="Z832" s="503"/>
    </row>
    <row r="833" ht="12.75" customHeight="1">
      <c r="A833" s="503"/>
      <c r="B833" s="503"/>
      <c r="C833" s="503"/>
      <c r="D833" s="503"/>
      <c r="E833" s="503"/>
      <c r="F833" s="503"/>
      <c r="G833" s="503"/>
      <c r="H833" s="503"/>
      <c r="I833" s="503"/>
      <c r="J833" s="503"/>
      <c r="K833" s="503"/>
      <c r="L833" s="503"/>
      <c r="M833" s="503"/>
      <c r="N833" s="503"/>
      <c r="O833" s="503"/>
      <c r="P833" s="503"/>
      <c r="Q833" s="503"/>
      <c r="R833" s="503"/>
      <c r="S833" s="503"/>
      <c r="T833" s="503"/>
      <c r="U833" s="503"/>
      <c r="V833" s="503"/>
      <c r="W833" s="503"/>
      <c r="X833" s="503"/>
      <c r="Y833" s="503"/>
      <c r="Z833" s="503"/>
    </row>
    <row r="834" ht="12.75" customHeight="1">
      <c r="A834" s="503"/>
      <c r="B834" s="503"/>
      <c r="C834" s="503"/>
      <c r="D834" s="503"/>
      <c r="E834" s="503"/>
      <c r="F834" s="503"/>
      <c r="G834" s="503"/>
      <c r="H834" s="503"/>
      <c r="I834" s="503"/>
      <c r="J834" s="503"/>
      <c r="K834" s="503"/>
      <c r="L834" s="503"/>
      <c r="M834" s="503"/>
      <c r="N834" s="503"/>
      <c r="O834" s="503"/>
      <c r="P834" s="503"/>
      <c r="Q834" s="503"/>
      <c r="R834" s="503"/>
      <c r="S834" s="503"/>
      <c r="T834" s="503"/>
      <c r="U834" s="503"/>
      <c r="V834" s="503"/>
      <c r="W834" s="503"/>
      <c r="X834" s="503"/>
      <c r="Y834" s="503"/>
      <c r="Z834" s="503"/>
    </row>
    <row r="835" ht="12.75" customHeight="1">
      <c r="A835" s="503"/>
      <c r="B835" s="503"/>
      <c r="C835" s="503"/>
      <c r="D835" s="503"/>
      <c r="E835" s="503"/>
      <c r="F835" s="503"/>
      <c r="G835" s="503"/>
      <c r="H835" s="503"/>
      <c r="I835" s="503"/>
      <c r="J835" s="503"/>
      <c r="K835" s="503"/>
      <c r="L835" s="503"/>
      <c r="M835" s="503"/>
      <c r="N835" s="503"/>
      <c r="O835" s="503"/>
      <c r="P835" s="503"/>
      <c r="Q835" s="503"/>
      <c r="R835" s="503"/>
      <c r="S835" s="503"/>
      <c r="T835" s="503"/>
      <c r="U835" s="503"/>
      <c r="V835" s="503"/>
      <c r="W835" s="503"/>
      <c r="X835" s="503"/>
      <c r="Y835" s="503"/>
      <c r="Z835" s="503"/>
    </row>
    <row r="836" ht="12.75" customHeight="1">
      <c r="A836" s="503"/>
      <c r="B836" s="503"/>
      <c r="C836" s="503"/>
      <c r="D836" s="503"/>
      <c r="E836" s="503"/>
      <c r="F836" s="503"/>
      <c r="G836" s="503"/>
      <c r="H836" s="503"/>
      <c r="I836" s="503"/>
      <c r="J836" s="503"/>
      <c r="K836" s="503"/>
      <c r="L836" s="503"/>
      <c r="M836" s="503"/>
      <c r="N836" s="503"/>
      <c r="O836" s="503"/>
      <c r="P836" s="503"/>
      <c r="Q836" s="503"/>
      <c r="R836" s="503"/>
      <c r="S836" s="503"/>
      <c r="T836" s="503"/>
      <c r="U836" s="503"/>
      <c r="V836" s="503"/>
      <c r="W836" s="503"/>
      <c r="X836" s="503"/>
      <c r="Y836" s="503"/>
      <c r="Z836" s="503"/>
    </row>
    <row r="837" ht="12.75" customHeight="1">
      <c r="A837" s="503"/>
      <c r="B837" s="503"/>
      <c r="C837" s="503"/>
      <c r="D837" s="503"/>
      <c r="E837" s="503"/>
      <c r="F837" s="503"/>
      <c r="G837" s="503"/>
      <c r="H837" s="503"/>
      <c r="I837" s="503"/>
      <c r="J837" s="503"/>
      <c r="K837" s="503"/>
      <c r="L837" s="503"/>
      <c r="M837" s="503"/>
      <c r="N837" s="503"/>
      <c r="O837" s="503"/>
      <c r="P837" s="503"/>
      <c r="Q837" s="503"/>
      <c r="R837" s="503"/>
      <c r="S837" s="503"/>
      <c r="T837" s="503"/>
      <c r="U837" s="503"/>
      <c r="V837" s="503"/>
      <c r="W837" s="503"/>
      <c r="X837" s="503"/>
      <c r="Y837" s="503"/>
      <c r="Z837" s="503"/>
    </row>
    <row r="838" ht="12.75" customHeight="1">
      <c r="A838" s="503"/>
      <c r="B838" s="503"/>
      <c r="C838" s="503"/>
      <c r="D838" s="503"/>
      <c r="E838" s="503"/>
      <c r="F838" s="503"/>
      <c r="G838" s="503"/>
      <c r="H838" s="503"/>
      <c r="I838" s="503"/>
      <c r="J838" s="503"/>
      <c r="K838" s="503"/>
      <c r="L838" s="503"/>
      <c r="M838" s="503"/>
      <c r="N838" s="503"/>
      <c r="O838" s="503"/>
      <c r="P838" s="503"/>
      <c r="Q838" s="503"/>
      <c r="R838" s="503"/>
      <c r="S838" s="503"/>
      <c r="T838" s="503"/>
      <c r="U838" s="503"/>
      <c r="V838" s="503"/>
      <c r="W838" s="503"/>
      <c r="X838" s="503"/>
      <c r="Y838" s="503"/>
      <c r="Z838" s="503"/>
    </row>
    <row r="839" ht="12.75" customHeight="1">
      <c r="A839" s="503"/>
      <c r="B839" s="503"/>
      <c r="C839" s="503"/>
      <c r="D839" s="503"/>
      <c r="E839" s="503"/>
      <c r="F839" s="503"/>
      <c r="G839" s="503"/>
      <c r="H839" s="503"/>
      <c r="I839" s="503"/>
      <c r="J839" s="503"/>
      <c r="K839" s="503"/>
      <c r="L839" s="503"/>
      <c r="M839" s="503"/>
      <c r="N839" s="503"/>
      <c r="O839" s="503"/>
      <c r="P839" s="503"/>
      <c r="Q839" s="503"/>
      <c r="R839" s="503"/>
      <c r="S839" s="503"/>
      <c r="T839" s="503"/>
      <c r="U839" s="503"/>
      <c r="V839" s="503"/>
      <c r="W839" s="503"/>
      <c r="X839" s="503"/>
      <c r="Y839" s="503"/>
      <c r="Z839" s="503"/>
    </row>
    <row r="840" ht="12.75" customHeight="1">
      <c r="A840" s="503"/>
      <c r="B840" s="503"/>
      <c r="C840" s="503"/>
      <c r="D840" s="503"/>
      <c r="E840" s="503"/>
      <c r="F840" s="503"/>
      <c r="G840" s="503"/>
      <c r="H840" s="503"/>
      <c r="I840" s="503"/>
      <c r="J840" s="503"/>
      <c r="K840" s="503"/>
      <c r="L840" s="503"/>
      <c r="M840" s="503"/>
      <c r="N840" s="503"/>
      <c r="O840" s="503"/>
      <c r="P840" s="503"/>
      <c r="Q840" s="503"/>
      <c r="R840" s="503"/>
      <c r="S840" s="503"/>
      <c r="T840" s="503"/>
      <c r="U840" s="503"/>
      <c r="V840" s="503"/>
      <c r="W840" s="503"/>
      <c r="X840" s="503"/>
      <c r="Y840" s="503"/>
      <c r="Z840" s="503"/>
    </row>
    <row r="841" ht="12.75" customHeight="1">
      <c r="A841" s="503"/>
      <c r="B841" s="503"/>
      <c r="C841" s="503"/>
      <c r="D841" s="503"/>
      <c r="E841" s="503"/>
      <c r="F841" s="503"/>
      <c r="G841" s="503"/>
      <c r="H841" s="503"/>
      <c r="I841" s="503"/>
      <c r="J841" s="503"/>
      <c r="K841" s="503"/>
      <c r="L841" s="503"/>
      <c r="M841" s="503"/>
      <c r="N841" s="503"/>
      <c r="O841" s="503"/>
      <c r="P841" s="503"/>
      <c r="Q841" s="503"/>
      <c r="R841" s="503"/>
      <c r="S841" s="503"/>
      <c r="T841" s="503"/>
      <c r="U841" s="503"/>
      <c r="V841" s="503"/>
      <c r="W841" s="503"/>
      <c r="X841" s="503"/>
      <c r="Y841" s="503"/>
      <c r="Z841" s="503"/>
    </row>
    <row r="842" ht="12.75" customHeight="1">
      <c r="A842" s="503"/>
      <c r="B842" s="503"/>
      <c r="C842" s="503"/>
      <c r="D842" s="503"/>
      <c r="E842" s="503"/>
      <c r="F842" s="503"/>
      <c r="G842" s="503"/>
      <c r="H842" s="503"/>
      <c r="I842" s="503"/>
      <c r="J842" s="503"/>
      <c r="K842" s="503"/>
      <c r="L842" s="503"/>
      <c r="M842" s="503"/>
      <c r="N842" s="503"/>
      <c r="O842" s="503"/>
      <c r="P842" s="503"/>
      <c r="Q842" s="503"/>
      <c r="R842" s="503"/>
      <c r="S842" s="503"/>
      <c r="T842" s="503"/>
      <c r="U842" s="503"/>
      <c r="V842" s="503"/>
      <c r="W842" s="503"/>
      <c r="X842" s="503"/>
      <c r="Y842" s="503"/>
      <c r="Z842" s="503"/>
    </row>
    <row r="843" ht="12.75" customHeight="1">
      <c r="A843" s="503"/>
      <c r="B843" s="503"/>
      <c r="C843" s="503"/>
      <c r="D843" s="503"/>
      <c r="E843" s="503"/>
      <c r="F843" s="503"/>
      <c r="G843" s="503"/>
      <c r="H843" s="503"/>
      <c r="I843" s="503"/>
      <c r="J843" s="503"/>
      <c r="K843" s="503"/>
      <c r="L843" s="503"/>
      <c r="M843" s="503"/>
      <c r="N843" s="503"/>
      <c r="O843" s="503"/>
      <c r="P843" s="503"/>
      <c r="Q843" s="503"/>
      <c r="R843" s="503"/>
      <c r="S843" s="503"/>
      <c r="T843" s="503"/>
      <c r="U843" s="503"/>
      <c r="V843" s="503"/>
      <c r="W843" s="503"/>
      <c r="X843" s="503"/>
      <c r="Y843" s="503"/>
      <c r="Z843" s="503"/>
    </row>
    <row r="844" ht="12.75" customHeight="1">
      <c r="A844" s="503"/>
      <c r="B844" s="503"/>
      <c r="C844" s="503"/>
      <c r="D844" s="503"/>
      <c r="E844" s="503"/>
      <c r="F844" s="503"/>
      <c r="G844" s="503"/>
      <c r="H844" s="503"/>
      <c r="I844" s="503"/>
      <c r="J844" s="503"/>
      <c r="K844" s="503"/>
      <c r="L844" s="503"/>
      <c r="M844" s="503"/>
      <c r="N844" s="503"/>
      <c r="O844" s="503"/>
      <c r="P844" s="503"/>
      <c r="Q844" s="503"/>
      <c r="R844" s="503"/>
      <c r="S844" s="503"/>
      <c r="T844" s="503"/>
      <c r="U844" s="503"/>
      <c r="V844" s="503"/>
      <c r="W844" s="503"/>
      <c r="X844" s="503"/>
      <c r="Y844" s="503"/>
      <c r="Z844" s="503"/>
    </row>
    <row r="845" ht="12.75" customHeight="1">
      <c r="A845" s="503"/>
      <c r="B845" s="503"/>
      <c r="C845" s="503"/>
      <c r="D845" s="503"/>
      <c r="E845" s="503"/>
      <c r="F845" s="503"/>
      <c r="G845" s="503"/>
      <c r="H845" s="503"/>
      <c r="I845" s="503"/>
      <c r="J845" s="503"/>
      <c r="K845" s="503"/>
      <c r="L845" s="503"/>
      <c r="M845" s="503"/>
      <c r="N845" s="503"/>
      <c r="O845" s="503"/>
      <c r="P845" s="503"/>
      <c r="Q845" s="503"/>
      <c r="R845" s="503"/>
      <c r="S845" s="503"/>
      <c r="T845" s="503"/>
      <c r="U845" s="503"/>
      <c r="V845" s="503"/>
      <c r="W845" s="503"/>
      <c r="X845" s="503"/>
      <c r="Y845" s="503"/>
      <c r="Z845" s="503"/>
    </row>
    <row r="846" ht="12.75" customHeight="1">
      <c r="A846" s="503"/>
      <c r="B846" s="503"/>
      <c r="C846" s="503"/>
      <c r="D846" s="503"/>
      <c r="E846" s="503"/>
      <c r="F846" s="503"/>
      <c r="G846" s="503"/>
      <c r="H846" s="503"/>
      <c r="I846" s="503"/>
      <c r="J846" s="503"/>
      <c r="K846" s="503"/>
      <c r="L846" s="503"/>
      <c r="M846" s="503"/>
      <c r="N846" s="503"/>
      <c r="O846" s="503"/>
      <c r="P846" s="503"/>
      <c r="Q846" s="503"/>
      <c r="R846" s="503"/>
      <c r="S846" s="503"/>
      <c r="T846" s="503"/>
      <c r="U846" s="503"/>
      <c r="V846" s="503"/>
      <c r="W846" s="503"/>
      <c r="X846" s="503"/>
      <c r="Y846" s="503"/>
      <c r="Z846" s="503"/>
    </row>
    <row r="847" ht="12.75" customHeight="1">
      <c r="A847" s="503"/>
      <c r="B847" s="503"/>
      <c r="C847" s="503"/>
      <c r="D847" s="503"/>
      <c r="E847" s="503"/>
      <c r="F847" s="503"/>
      <c r="G847" s="503"/>
      <c r="H847" s="503"/>
      <c r="I847" s="503"/>
      <c r="J847" s="503"/>
      <c r="K847" s="503"/>
      <c r="L847" s="503"/>
      <c r="M847" s="503"/>
      <c r="N847" s="503"/>
      <c r="O847" s="503"/>
      <c r="P847" s="503"/>
      <c r="Q847" s="503"/>
      <c r="R847" s="503"/>
      <c r="S847" s="503"/>
      <c r="T847" s="503"/>
      <c r="U847" s="503"/>
      <c r="V847" s="503"/>
      <c r="W847" s="503"/>
      <c r="X847" s="503"/>
      <c r="Y847" s="503"/>
      <c r="Z847" s="503"/>
    </row>
    <row r="848" ht="12.75" customHeight="1">
      <c r="A848" s="503"/>
      <c r="B848" s="503"/>
      <c r="C848" s="503"/>
      <c r="D848" s="503"/>
      <c r="E848" s="503"/>
      <c r="F848" s="503"/>
      <c r="G848" s="503"/>
      <c r="H848" s="503"/>
      <c r="I848" s="503"/>
      <c r="J848" s="503"/>
      <c r="K848" s="503"/>
      <c r="L848" s="503"/>
      <c r="M848" s="503"/>
      <c r="N848" s="503"/>
      <c r="O848" s="503"/>
      <c r="P848" s="503"/>
      <c r="Q848" s="503"/>
      <c r="R848" s="503"/>
      <c r="S848" s="503"/>
      <c r="T848" s="503"/>
      <c r="U848" s="503"/>
      <c r="V848" s="503"/>
      <c r="W848" s="503"/>
      <c r="X848" s="503"/>
      <c r="Y848" s="503"/>
      <c r="Z848" s="503"/>
    </row>
    <row r="849" ht="12.75" customHeight="1">
      <c r="A849" s="503"/>
      <c r="B849" s="503"/>
      <c r="C849" s="503"/>
      <c r="D849" s="503"/>
      <c r="E849" s="503"/>
      <c r="F849" s="503"/>
      <c r="G849" s="503"/>
      <c r="H849" s="503"/>
      <c r="I849" s="503"/>
      <c r="J849" s="503"/>
      <c r="K849" s="503"/>
      <c r="L849" s="503"/>
      <c r="M849" s="503"/>
      <c r="N849" s="503"/>
      <c r="O849" s="503"/>
      <c r="P849" s="503"/>
      <c r="Q849" s="503"/>
      <c r="R849" s="503"/>
      <c r="S849" s="503"/>
      <c r="T849" s="503"/>
      <c r="U849" s="503"/>
      <c r="V849" s="503"/>
      <c r="W849" s="503"/>
      <c r="X849" s="503"/>
      <c r="Y849" s="503"/>
      <c r="Z849" s="503"/>
    </row>
    <row r="850" ht="12.75" customHeight="1">
      <c r="A850" s="503"/>
      <c r="B850" s="503"/>
      <c r="C850" s="503"/>
      <c r="D850" s="503"/>
      <c r="E850" s="503"/>
      <c r="F850" s="503"/>
      <c r="G850" s="503"/>
      <c r="H850" s="503"/>
      <c r="I850" s="503"/>
      <c r="J850" s="503"/>
      <c r="K850" s="503"/>
      <c r="L850" s="503"/>
      <c r="M850" s="503"/>
      <c r="N850" s="503"/>
      <c r="O850" s="503"/>
      <c r="P850" s="503"/>
      <c r="Q850" s="503"/>
      <c r="R850" s="503"/>
      <c r="S850" s="503"/>
      <c r="T850" s="503"/>
      <c r="U850" s="503"/>
      <c r="V850" s="503"/>
      <c r="W850" s="503"/>
      <c r="X850" s="503"/>
      <c r="Y850" s="503"/>
      <c r="Z850" s="503"/>
    </row>
    <row r="851" ht="12.75" customHeight="1">
      <c r="A851" s="503"/>
      <c r="B851" s="503"/>
      <c r="C851" s="503"/>
      <c r="D851" s="503"/>
      <c r="E851" s="503"/>
      <c r="F851" s="503"/>
      <c r="G851" s="503"/>
      <c r="H851" s="503"/>
      <c r="I851" s="503"/>
      <c r="J851" s="503"/>
      <c r="K851" s="503"/>
      <c r="L851" s="503"/>
      <c r="M851" s="503"/>
      <c r="N851" s="503"/>
      <c r="O851" s="503"/>
      <c r="P851" s="503"/>
      <c r="Q851" s="503"/>
      <c r="R851" s="503"/>
      <c r="S851" s="503"/>
      <c r="T851" s="503"/>
      <c r="U851" s="503"/>
      <c r="V851" s="503"/>
      <c r="W851" s="503"/>
      <c r="X851" s="503"/>
      <c r="Y851" s="503"/>
      <c r="Z851" s="503"/>
    </row>
    <row r="852" ht="12.75" customHeight="1">
      <c r="A852" s="503"/>
      <c r="B852" s="503"/>
      <c r="C852" s="503"/>
      <c r="D852" s="503"/>
      <c r="E852" s="503"/>
      <c r="F852" s="503"/>
      <c r="G852" s="503"/>
      <c r="H852" s="503"/>
      <c r="I852" s="503"/>
      <c r="J852" s="503"/>
      <c r="K852" s="503"/>
      <c r="L852" s="503"/>
      <c r="M852" s="503"/>
      <c r="N852" s="503"/>
      <c r="O852" s="503"/>
      <c r="P852" s="503"/>
      <c r="Q852" s="503"/>
      <c r="R852" s="503"/>
      <c r="S852" s="503"/>
      <c r="T852" s="503"/>
      <c r="U852" s="503"/>
      <c r="V852" s="503"/>
      <c r="W852" s="503"/>
      <c r="X852" s="503"/>
      <c r="Y852" s="503"/>
      <c r="Z852" s="503"/>
    </row>
    <row r="853" ht="12.75" customHeight="1">
      <c r="A853" s="503"/>
      <c r="B853" s="503"/>
      <c r="C853" s="503"/>
      <c r="D853" s="503"/>
      <c r="E853" s="503"/>
      <c r="F853" s="503"/>
      <c r="G853" s="503"/>
      <c r="H853" s="503"/>
      <c r="I853" s="503"/>
      <c r="J853" s="503"/>
      <c r="K853" s="503"/>
      <c r="L853" s="503"/>
      <c r="M853" s="503"/>
      <c r="N853" s="503"/>
      <c r="O853" s="503"/>
      <c r="P853" s="503"/>
      <c r="Q853" s="503"/>
      <c r="R853" s="503"/>
      <c r="S853" s="503"/>
      <c r="T853" s="503"/>
      <c r="U853" s="503"/>
      <c r="V853" s="503"/>
      <c r="W853" s="503"/>
      <c r="X853" s="503"/>
      <c r="Y853" s="503"/>
      <c r="Z853" s="503"/>
    </row>
    <row r="854" ht="12.75" customHeight="1">
      <c r="A854" s="503"/>
      <c r="B854" s="503"/>
      <c r="C854" s="503"/>
      <c r="D854" s="503"/>
      <c r="E854" s="503"/>
      <c r="F854" s="503"/>
      <c r="G854" s="503"/>
      <c r="H854" s="503"/>
      <c r="I854" s="503"/>
      <c r="J854" s="503"/>
      <c r="K854" s="503"/>
      <c r="L854" s="503"/>
      <c r="M854" s="503"/>
      <c r="N854" s="503"/>
      <c r="O854" s="503"/>
      <c r="P854" s="503"/>
      <c r="Q854" s="503"/>
      <c r="R854" s="503"/>
      <c r="S854" s="503"/>
      <c r="T854" s="503"/>
      <c r="U854" s="503"/>
      <c r="V854" s="503"/>
      <c r="W854" s="503"/>
      <c r="X854" s="503"/>
      <c r="Y854" s="503"/>
      <c r="Z854" s="503"/>
    </row>
    <row r="855" ht="12.75" customHeight="1">
      <c r="A855" s="503"/>
      <c r="B855" s="503"/>
      <c r="C855" s="503"/>
      <c r="D855" s="503"/>
      <c r="E855" s="503"/>
      <c r="F855" s="503"/>
      <c r="G855" s="503"/>
      <c r="H855" s="503"/>
      <c r="I855" s="503"/>
      <c r="J855" s="503"/>
      <c r="K855" s="503"/>
      <c r="L855" s="503"/>
      <c r="M855" s="503"/>
      <c r="N855" s="503"/>
      <c r="O855" s="503"/>
      <c r="P855" s="503"/>
      <c r="Q855" s="503"/>
      <c r="R855" s="503"/>
      <c r="S855" s="503"/>
      <c r="T855" s="503"/>
      <c r="U855" s="503"/>
      <c r="V855" s="503"/>
      <c r="W855" s="503"/>
      <c r="X855" s="503"/>
      <c r="Y855" s="503"/>
      <c r="Z855" s="503"/>
    </row>
    <row r="856" ht="12.75" customHeight="1">
      <c r="A856" s="503"/>
      <c r="B856" s="503"/>
      <c r="C856" s="503"/>
      <c r="D856" s="503"/>
      <c r="E856" s="503"/>
      <c r="F856" s="503"/>
      <c r="G856" s="503"/>
      <c r="H856" s="503"/>
      <c r="I856" s="503"/>
      <c r="J856" s="503"/>
      <c r="K856" s="503"/>
      <c r="L856" s="503"/>
      <c r="M856" s="503"/>
      <c r="N856" s="503"/>
      <c r="O856" s="503"/>
      <c r="P856" s="503"/>
      <c r="Q856" s="503"/>
      <c r="R856" s="503"/>
      <c r="S856" s="503"/>
      <c r="T856" s="503"/>
      <c r="U856" s="503"/>
      <c r="V856" s="503"/>
      <c r="W856" s="503"/>
      <c r="X856" s="503"/>
      <c r="Y856" s="503"/>
      <c r="Z856" s="503"/>
    </row>
    <row r="857" ht="12.75" customHeight="1">
      <c r="A857" s="503"/>
      <c r="B857" s="503"/>
      <c r="C857" s="503"/>
      <c r="D857" s="503"/>
      <c r="E857" s="503"/>
      <c r="F857" s="503"/>
      <c r="G857" s="503"/>
      <c r="H857" s="503"/>
      <c r="I857" s="503"/>
      <c r="J857" s="503"/>
      <c r="K857" s="503"/>
      <c r="L857" s="503"/>
      <c r="M857" s="503"/>
      <c r="N857" s="503"/>
      <c r="O857" s="503"/>
      <c r="P857" s="503"/>
      <c r="Q857" s="503"/>
      <c r="R857" s="503"/>
      <c r="S857" s="503"/>
      <c r="T857" s="503"/>
      <c r="U857" s="503"/>
      <c r="V857" s="503"/>
      <c r="W857" s="503"/>
      <c r="X857" s="503"/>
      <c r="Y857" s="503"/>
      <c r="Z857" s="503"/>
    </row>
    <row r="858" ht="12.75" customHeight="1">
      <c r="A858" s="503"/>
      <c r="B858" s="503"/>
      <c r="C858" s="503"/>
      <c r="D858" s="503"/>
      <c r="E858" s="503"/>
      <c r="F858" s="503"/>
      <c r="G858" s="503"/>
      <c r="H858" s="503"/>
      <c r="I858" s="503"/>
      <c r="J858" s="503"/>
      <c r="K858" s="503"/>
      <c r="L858" s="503"/>
      <c r="M858" s="503"/>
      <c r="N858" s="503"/>
      <c r="O858" s="503"/>
      <c r="P858" s="503"/>
      <c r="Q858" s="503"/>
      <c r="R858" s="503"/>
      <c r="S858" s="503"/>
      <c r="T858" s="503"/>
      <c r="U858" s="503"/>
      <c r="V858" s="503"/>
      <c r="W858" s="503"/>
      <c r="X858" s="503"/>
      <c r="Y858" s="503"/>
      <c r="Z858" s="503"/>
    </row>
    <row r="859" ht="12.75" customHeight="1">
      <c r="A859" s="503"/>
      <c r="B859" s="503"/>
      <c r="C859" s="503"/>
      <c r="D859" s="503"/>
      <c r="E859" s="503"/>
      <c r="F859" s="503"/>
      <c r="G859" s="503"/>
      <c r="H859" s="503"/>
      <c r="I859" s="503"/>
      <c r="J859" s="503"/>
      <c r="K859" s="503"/>
      <c r="L859" s="503"/>
      <c r="M859" s="503"/>
      <c r="N859" s="503"/>
      <c r="O859" s="503"/>
      <c r="P859" s="503"/>
      <c r="Q859" s="503"/>
      <c r="R859" s="503"/>
      <c r="S859" s="503"/>
      <c r="T859" s="503"/>
      <c r="U859" s="503"/>
      <c r="V859" s="503"/>
      <c r="W859" s="503"/>
      <c r="X859" s="503"/>
      <c r="Y859" s="503"/>
      <c r="Z859" s="503"/>
    </row>
    <row r="860" ht="12.75" customHeight="1">
      <c r="A860" s="503"/>
      <c r="B860" s="503"/>
      <c r="C860" s="503"/>
      <c r="D860" s="503"/>
      <c r="E860" s="503"/>
      <c r="F860" s="503"/>
      <c r="G860" s="503"/>
      <c r="H860" s="503"/>
      <c r="I860" s="503"/>
      <c r="J860" s="503"/>
      <c r="K860" s="503"/>
      <c r="L860" s="503"/>
      <c r="M860" s="503"/>
      <c r="N860" s="503"/>
      <c r="O860" s="503"/>
      <c r="P860" s="503"/>
      <c r="Q860" s="503"/>
      <c r="R860" s="503"/>
      <c r="S860" s="503"/>
      <c r="T860" s="503"/>
      <c r="U860" s="503"/>
      <c r="V860" s="503"/>
      <c r="W860" s="503"/>
      <c r="X860" s="503"/>
      <c r="Y860" s="503"/>
      <c r="Z860" s="503"/>
    </row>
    <row r="861" ht="12.75" customHeight="1">
      <c r="A861" s="503"/>
      <c r="B861" s="503"/>
      <c r="C861" s="503"/>
      <c r="D861" s="503"/>
      <c r="E861" s="503"/>
      <c r="F861" s="503"/>
      <c r="G861" s="503"/>
      <c r="H861" s="503"/>
      <c r="I861" s="503"/>
      <c r="J861" s="503"/>
      <c r="K861" s="503"/>
      <c r="L861" s="503"/>
      <c r="M861" s="503"/>
      <c r="N861" s="503"/>
      <c r="O861" s="503"/>
      <c r="P861" s="503"/>
      <c r="Q861" s="503"/>
      <c r="R861" s="503"/>
      <c r="S861" s="503"/>
      <c r="T861" s="503"/>
      <c r="U861" s="503"/>
      <c r="V861" s="503"/>
      <c r="W861" s="503"/>
      <c r="X861" s="503"/>
      <c r="Y861" s="503"/>
      <c r="Z861" s="503"/>
    </row>
    <row r="862" ht="12.75" customHeight="1">
      <c r="A862" s="503"/>
      <c r="B862" s="503"/>
      <c r="C862" s="503"/>
      <c r="D862" s="503"/>
      <c r="E862" s="503"/>
      <c r="F862" s="503"/>
      <c r="G862" s="503"/>
      <c r="H862" s="503"/>
      <c r="I862" s="503"/>
      <c r="J862" s="503"/>
      <c r="K862" s="503"/>
      <c r="L862" s="503"/>
      <c r="M862" s="503"/>
      <c r="N862" s="503"/>
      <c r="O862" s="503"/>
      <c r="P862" s="503"/>
      <c r="Q862" s="503"/>
      <c r="R862" s="503"/>
      <c r="S862" s="503"/>
      <c r="T862" s="503"/>
      <c r="U862" s="503"/>
      <c r="V862" s="503"/>
      <c r="W862" s="503"/>
      <c r="X862" s="503"/>
      <c r="Y862" s="503"/>
      <c r="Z862" s="503"/>
    </row>
    <row r="863" ht="12.75" customHeight="1">
      <c r="A863" s="503"/>
      <c r="B863" s="503"/>
      <c r="C863" s="503"/>
      <c r="D863" s="503"/>
      <c r="E863" s="503"/>
      <c r="F863" s="503"/>
      <c r="G863" s="503"/>
      <c r="H863" s="503"/>
      <c r="I863" s="503"/>
      <c r="J863" s="503"/>
      <c r="K863" s="503"/>
      <c r="L863" s="503"/>
      <c r="M863" s="503"/>
      <c r="N863" s="503"/>
      <c r="O863" s="503"/>
      <c r="P863" s="503"/>
      <c r="Q863" s="503"/>
      <c r="R863" s="503"/>
      <c r="S863" s="503"/>
      <c r="T863" s="503"/>
      <c r="U863" s="503"/>
      <c r="V863" s="503"/>
      <c r="W863" s="503"/>
      <c r="X863" s="503"/>
      <c r="Y863" s="503"/>
      <c r="Z863" s="503"/>
    </row>
    <row r="864" ht="12.75" customHeight="1">
      <c r="A864" s="503"/>
      <c r="B864" s="503"/>
      <c r="C864" s="503"/>
      <c r="D864" s="503"/>
      <c r="E864" s="503"/>
      <c r="F864" s="503"/>
      <c r="G864" s="503"/>
      <c r="H864" s="503"/>
      <c r="I864" s="503"/>
      <c r="J864" s="503"/>
      <c r="K864" s="503"/>
      <c r="L864" s="503"/>
      <c r="M864" s="503"/>
      <c r="N864" s="503"/>
      <c r="O864" s="503"/>
      <c r="P864" s="503"/>
      <c r="Q864" s="503"/>
      <c r="R864" s="503"/>
      <c r="S864" s="503"/>
      <c r="T864" s="503"/>
      <c r="U864" s="503"/>
      <c r="V864" s="503"/>
      <c r="W864" s="503"/>
      <c r="X864" s="503"/>
      <c r="Y864" s="503"/>
      <c r="Z864" s="503"/>
    </row>
    <row r="865" ht="12.75" customHeight="1">
      <c r="A865" s="503"/>
      <c r="B865" s="503"/>
      <c r="C865" s="503"/>
      <c r="D865" s="503"/>
      <c r="E865" s="503"/>
      <c r="F865" s="503"/>
      <c r="G865" s="503"/>
      <c r="H865" s="503"/>
      <c r="I865" s="503"/>
      <c r="J865" s="503"/>
      <c r="K865" s="503"/>
      <c r="L865" s="503"/>
      <c r="M865" s="503"/>
      <c r="N865" s="503"/>
      <c r="O865" s="503"/>
      <c r="P865" s="503"/>
      <c r="Q865" s="503"/>
      <c r="R865" s="503"/>
      <c r="S865" s="503"/>
      <c r="T865" s="503"/>
      <c r="U865" s="503"/>
      <c r="V865" s="503"/>
      <c r="W865" s="503"/>
      <c r="X865" s="503"/>
      <c r="Y865" s="503"/>
      <c r="Z865" s="503"/>
    </row>
    <row r="866" ht="12.75" customHeight="1">
      <c r="A866" s="503"/>
      <c r="B866" s="503"/>
      <c r="C866" s="503"/>
      <c r="D866" s="503"/>
      <c r="E866" s="503"/>
      <c r="F866" s="503"/>
      <c r="G866" s="503"/>
      <c r="H866" s="503"/>
      <c r="I866" s="503"/>
      <c r="J866" s="503"/>
      <c r="K866" s="503"/>
      <c r="L866" s="503"/>
      <c r="M866" s="503"/>
      <c r="N866" s="503"/>
      <c r="O866" s="503"/>
      <c r="P866" s="503"/>
      <c r="Q866" s="503"/>
      <c r="R866" s="503"/>
      <c r="S866" s="503"/>
      <c r="T866" s="503"/>
      <c r="U866" s="503"/>
      <c r="V866" s="503"/>
      <c r="W866" s="503"/>
      <c r="X866" s="503"/>
      <c r="Y866" s="503"/>
      <c r="Z866" s="503"/>
    </row>
    <row r="867" ht="12.75" customHeight="1">
      <c r="A867" s="503"/>
      <c r="B867" s="503"/>
      <c r="C867" s="503"/>
      <c r="D867" s="503"/>
      <c r="E867" s="503"/>
      <c r="F867" s="503"/>
      <c r="G867" s="503"/>
      <c r="H867" s="503"/>
      <c r="I867" s="503"/>
      <c r="J867" s="503"/>
      <c r="K867" s="503"/>
      <c r="L867" s="503"/>
      <c r="M867" s="503"/>
      <c r="N867" s="503"/>
      <c r="O867" s="503"/>
      <c r="P867" s="503"/>
      <c r="Q867" s="503"/>
      <c r="R867" s="503"/>
      <c r="S867" s="503"/>
      <c r="T867" s="503"/>
      <c r="U867" s="503"/>
      <c r="V867" s="503"/>
      <c r="W867" s="503"/>
      <c r="X867" s="503"/>
      <c r="Y867" s="503"/>
      <c r="Z867" s="503"/>
    </row>
    <row r="868" ht="12.75" customHeight="1">
      <c r="A868" s="503"/>
      <c r="B868" s="503"/>
      <c r="C868" s="503"/>
      <c r="D868" s="503"/>
      <c r="E868" s="503"/>
      <c r="F868" s="503"/>
      <c r="G868" s="503"/>
      <c r="H868" s="503"/>
      <c r="I868" s="503"/>
      <c r="J868" s="503"/>
      <c r="K868" s="503"/>
      <c r="L868" s="503"/>
      <c r="M868" s="503"/>
      <c r="N868" s="503"/>
      <c r="O868" s="503"/>
      <c r="P868" s="503"/>
      <c r="Q868" s="503"/>
      <c r="R868" s="503"/>
      <c r="S868" s="503"/>
      <c r="T868" s="503"/>
      <c r="U868" s="503"/>
      <c r="V868" s="503"/>
      <c r="W868" s="503"/>
      <c r="X868" s="503"/>
      <c r="Y868" s="503"/>
      <c r="Z868" s="503"/>
    </row>
    <row r="869" ht="12.75" customHeight="1">
      <c r="A869" s="503"/>
      <c r="B869" s="503"/>
      <c r="C869" s="503"/>
      <c r="D869" s="503"/>
      <c r="E869" s="503"/>
      <c r="F869" s="503"/>
      <c r="G869" s="503"/>
      <c r="H869" s="503"/>
      <c r="I869" s="503"/>
      <c r="J869" s="503"/>
      <c r="K869" s="503"/>
      <c r="L869" s="503"/>
      <c r="M869" s="503"/>
      <c r="N869" s="503"/>
      <c r="O869" s="503"/>
      <c r="P869" s="503"/>
      <c r="Q869" s="503"/>
      <c r="R869" s="503"/>
      <c r="S869" s="503"/>
      <c r="T869" s="503"/>
      <c r="U869" s="503"/>
      <c r="V869" s="503"/>
      <c r="W869" s="503"/>
      <c r="X869" s="503"/>
      <c r="Y869" s="503"/>
      <c r="Z869" s="503"/>
    </row>
    <row r="870" ht="12.75" customHeight="1">
      <c r="A870" s="503"/>
      <c r="B870" s="503"/>
      <c r="C870" s="503"/>
      <c r="D870" s="503"/>
      <c r="E870" s="503"/>
      <c r="F870" s="503"/>
      <c r="G870" s="503"/>
      <c r="H870" s="503"/>
      <c r="I870" s="503"/>
      <c r="J870" s="503"/>
      <c r="K870" s="503"/>
      <c r="L870" s="503"/>
      <c r="M870" s="503"/>
      <c r="N870" s="503"/>
      <c r="O870" s="503"/>
      <c r="P870" s="503"/>
      <c r="Q870" s="503"/>
      <c r="R870" s="503"/>
      <c r="S870" s="503"/>
      <c r="T870" s="503"/>
      <c r="U870" s="503"/>
      <c r="V870" s="503"/>
      <c r="W870" s="503"/>
      <c r="X870" s="503"/>
      <c r="Y870" s="503"/>
      <c r="Z870" s="503"/>
    </row>
    <row r="871" ht="12.75" customHeight="1">
      <c r="A871" s="503"/>
      <c r="B871" s="503"/>
      <c r="C871" s="503"/>
      <c r="D871" s="503"/>
      <c r="E871" s="503"/>
      <c r="F871" s="503"/>
      <c r="G871" s="503"/>
      <c r="H871" s="503"/>
      <c r="I871" s="503"/>
      <c r="J871" s="503"/>
      <c r="K871" s="503"/>
      <c r="L871" s="503"/>
      <c r="M871" s="503"/>
      <c r="N871" s="503"/>
      <c r="O871" s="503"/>
      <c r="P871" s="503"/>
      <c r="Q871" s="503"/>
      <c r="R871" s="503"/>
      <c r="S871" s="503"/>
      <c r="T871" s="503"/>
      <c r="U871" s="503"/>
      <c r="V871" s="503"/>
      <c r="W871" s="503"/>
      <c r="X871" s="503"/>
      <c r="Y871" s="503"/>
      <c r="Z871" s="503"/>
    </row>
    <row r="872" ht="12.75" customHeight="1">
      <c r="A872" s="503"/>
      <c r="B872" s="503"/>
      <c r="C872" s="503"/>
      <c r="D872" s="503"/>
      <c r="E872" s="503"/>
      <c r="F872" s="503"/>
      <c r="G872" s="503"/>
      <c r="H872" s="503"/>
      <c r="I872" s="503"/>
      <c r="J872" s="503"/>
      <c r="K872" s="503"/>
      <c r="L872" s="503"/>
      <c r="M872" s="503"/>
      <c r="N872" s="503"/>
      <c r="O872" s="503"/>
      <c r="P872" s="503"/>
      <c r="Q872" s="503"/>
      <c r="R872" s="503"/>
      <c r="S872" s="503"/>
      <c r="T872" s="503"/>
      <c r="U872" s="503"/>
      <c r="V872" s="503"/>
      <c r="W872" s="503"/>
      <c r="X872" s="503"/>
      <c r="Y872" s="503"/>
      <c r="Z872" s="503"/>
    </row>
    <row r="873" ht="12.75" customHeight="1">
      <c r="A873" s="503"/>
      <c r="B873" s="503"/>
      <c r="C873" s="503"/>
      <c r="D873" s="503"/>
      <c r="E873" s="503"/>
      <c r="F873" s="503"/>
      <c r="G873" s="503"/>
      <c r="H873" s="503"/>
      <c r="I873" s="503"/>
      <c r="J873" s="503"/>
      <c r="K873" s="503"/>
      <c r="L873" s="503"/>
      <c r="M873" s="503"/>
      <c r="N873" s="503"/>
      <c r="O873" s="503"/>
      <c r="P873" s="503"/>
      <c r="Q873" s="503"/>
      <c r="R873" s="503"/>
      <c r="S873" s="503"/>
      <c r="T873" s="503"/>
      <c r="U873" s="503"/>
      <c r="V873" s="503"/>
      <c r="W873" s="503"/>
      <c r="X873" s="503"/>
      <c r="Y873" s="503"/>
      <c r="Z873" s="503"/>
    </row>
    <row r="874" ht="12.75" customHeight="1">
      <c r="A874" s="503"/>
      <c r="B874" s="503"/>
      <c r="C874" s="503"/>
      <c r="D874" s="503"/>
      <c r="E874" s="503"/>
      <c r="F874" s="503"/>
      <c r="G874" s="503"/>
      <c r="H874" s="503"/>
      <c r="I874" s="503"/>
      <c r="J874" s="503"/>
      <c r="K874" s="503"/>
      <c r="L874" s="503"/>
      <c r="M874" s="503"/>
      <c r="N874" s="503"/>
      <c r="O874" s="503"/>
      <c r="P874" s="503"/>
      <c r="Q874" s="503"/>
      <c r="R874" s="503"/>
      <c r="S874" s="503"/>
      <c r="T874" s="503"/>
      <c r="U874" s="503"/>
      <c r="V874" s="503"/>
      <c r="W874" s="503"/>
      <c r="X874" s="503"/>
      <c r="Y874" s="503"/>
      <c r="Z874" s="503"/>
    </row>
    <row r="875" ht="12.75" customHeight="1">
      <c r="A875" s="503"/>
      <c r="B875" s="503"/>
      <c r="C875" s="503"/>
      <c r="D875" s="503"/>
      <c r="E875" s="503"/>
      <c r="F875" s="503"/>
      <c r="G875" s="503"/>
      <c r="H875" s="503"/>
      <c r="I875" s="503"/>
      <c r="J875" s="503"/>
      <c r="K875" s="503"/>
      <c r="L875" s="503"/>
      <c r="M875" s="503"/>
      <c r="N875" s="503"/>
      <c r="O875" s="503"/>
      <c r="P875" s="503"/>
      <c r="Q875" s="503"/>
      <c r="R875" s="503"/>
      <c r="S875" s="503"/>
      <c r="T875" s="503"/>
      <c r="U875" s="503"/>
      <c r="V875" s="503"/>
      <c r="W875" s="503"/>
      <c r="X875" s="503"/>
      <c r="Y875" s="503"/>
      <c r="Z875" s="503"/>
    </row>
    <row r="876" ht="12.75" customHeight="1">
      <c r="A876" s="503"/>
      <c r="B876" s="503"/>
      <c r="C876" s="503"/>
      <c r="D876" s="503"/>
      <c r="E876" s="503"/>
      <c r="F876" s="503"/>
      <c r="G876" s="503"/>
      <c r="H876" s="503"/>
      <c r="I876" s="503"/>
      <c r="J876" s="503"/>
      <c r="K876" s="503"/>
      <c r="L876" s="503"/>
      <c r="M876" s="503"/>
      <c r="N876" s="503"/>
      <c r="O876" s="503"/>
      <c r="P876" s="503"/>
      <c r="Q876" s="503"/>
      <c r="R876" s="503"/>
      <c r="S876" s="503"/>
      <c r="T876" s="503"/>
      <c r="U876" s="503"/>
      <c r="V876" s="503"/>
      <c r="W876" s="503"/>
      <c r="X876" s="503"/>
      <c r="Y876" s="503"/>
      <c r="Z876" s="503"/>
    </row>
    <row r="877" ht="12.75" customHeight="1">
      <c r="A877" s="503"/>
      <c r="B877" s="503"/>
      <c r="C877" s="503"/>
      <c r="D877" s="503"/>
      <c r="E877" s="503"/>
      <c r="F877" s="503"/>
      <c r="G877" s="503"/>
      <c r="H877" s="503"/>
      <c r="I877" s="503"/>
      <c r="J877" s="503"/>
      <c r="K877" s="503"/>
      <c r="L877" s="503"/>
      <c r="M877" s="503"/>
      <c r="N877" s="503"/>
      <c r="O877" s="503"/>
      <c r="P877" s="503"/>
      <c r="Q877" s="503"/>
      <c r="R877" s="503"/>
      <c r="S877" s="503"/>
      <c r="T877" s="503"/>
      <c r="U877" s="503"/>
      <c r="V877" s="503"/>
      <c r="W877" s="503"/>
      <c r="X877" s="503"/>
      <c r="Y877" s="503"/>
      <c r="Z877" s="503"/>
    </row>
    <row r="878" ht="12.75" customHeight="1">
      <c r="A878" s="503"/>
      <c r="B878" s="503"/>
      <c r="C878" s="503"/>
      <c r="D878" s="503"/>
      <c r="E878" s="503"/>
      <c r="F878" s="503"/>
      <c r="G878" s="503"/>
      <c r="H878" s="503"/>
      <c r="I878" s="503"/>
      <c r="J878" s="503"/>
      <c r="K878" s="503"/>
      <c r="L878" s="503"/>
      <c r="M878" s="503"/>
      <c r="N878" s="503"/>
      <c r="O878" s="503"/>
      <c r="P878" s="503"/>
      <c r="Q878" s="503"/>
      <c r="R878" s="503"/>
      <c r="S878" s="503"/>
      <c r="T878" s="503"/>
      <c r="U878" s="503"/>
      <c r="V878" s="503"/>
      <c r="W878" s="503"/>
      <c r="X878" s="503"/>
      <c r="Y878" s="503"/>
      <c r="Z878" s="503"/>
    </row>
    <row r="879" ht="12.75" customHeight="1">
      <c r="A879" s="503"/>
      <c r="B879" s="503"/>
      <c r="C879" s="503"/>
      <c r="D879" s="503"/>
      <c r="E879" s="503"/>
      <c r="F879" s="503"/>
      <c r="G879" s="503"/>
      <c r="H879" s="503"/>
      <c r="I879" s="503"/>
      <c r="J879" s="503"/>
      <c r="K879" s="503"/>
      <c r="L879" s="503"/>
      <c r="M879" s="503"/>
      <c r="N879" s="503"/>
      <c r="O879" s="503"/>
      <c r="P879" s="503"/>
      <c r="Q879" s="503"/>
      <c r="R879" s="503"/>
      <c r="S879" s="503"/>
      <c r="T879" s="503"/>
      <c r="U879" s="503"/>
      <c r="V879" s="503"/>
      <c r="W879" s="503"/>
      <c r="X879" s="503"/>
      <c r="Y879" s="503"/>
      <c r="Z879" s="503"/>
    </row>
    <row r="880" ht="12.75" customHeight="1">
      <c r="A880" s="503"/>
      <c r="B880" s="503"/>
      <c r="C880" s="503"/>
      <c r="D880" s="503"/>
      <c r="E880" s="503"/>
      <c r="F880" s="503"/>
      <c r="G880" s="503"/>
      <c r="H880" s="503"/>
      <c r="I880" s="503"/>
      <c r="J880" s="503"/>
      <c r="K880" s="503"/>
      <c r="L880" s="503"/>
      <c r="M880" s="503"/>
      <c r="N880" s="503"/>
      <c r="O880" s="503"/>
      <c r="P880" s="503"/>
      <c r="Q880" s="503"/>
      <c r="R880" s="503"/>
      <c r="S880" s="503"/>
      <c r="T880" s="503"/>
      <c r="U880" s="503"/>
      <c r="V880" s="503"/>
      <c r="W880" s="503"/>
      <c r="X880" s="503"/>
      <c r="Y880" s="503"/>
      <c r="Z880" s="503"/>
    </row>
    <row r="881" ht="12.75" customHeight="1">
      <c r="A881" s="503"/>
      <c r="B881" s="503"/>
      <c r="C881" s="503"/>
      <c r="D881" s="503"/>
      <c r="E881" s="503"/>
      <c r="F881" s="503"/>
      <c r="G881" s="503"/>
      <c r="H881" s="503"/>
      <c r="I881" s="503"/>
      <c r="J881" s="503"/>
      <c r="K881" s="503"/>
      <c r="L881" s="503"/>
      <c r="M881" s="503"/>
      <c r="N881" s="503"/>
      <c r="O881" s="503"/>
      <c r="P881" s="503"/>
      <c r="Q881" s="503"/>
      <c r="R881" s="503"/>
      <c r="S881" s="503"/>
      <c r="T881" s="503"/>
      <c r="U881" s="503"/>
      <c r="V881" s="503"/>
      <c r="W881" s="503"/>
      <c r="X881" s="503"/>
      <c r="Y881" s="503"/>
      <c r="Z881" s="503"/>
    </row>
    <row r="882" ht="12.75" customHeight="1">
      <c r="A882" s="503"/>
      <c r="B882" s="503"/>
      <c r="C882" s="503"/>
      <c r="D882" s="503"/>
      <c r="E882" s="503"/>
      <c r="F882" s="503"/>
      <c r="G882" s="503"/>
      <c r="H882" s="503"/>
      <c r="I882" s="503"/>
      <c r="J882" s="503"/>
      <c r="K882" s="503"/>
      <c r="L882" s="503"/>
      <c r="M882" s="503"/>
      <c r="N882" s="503"/>
      <c r="O882" s="503"/>
      <c r="P882" s="503"/>
      <c r="Q882" s="503"/>
      <c r="R882" s="503"/>
      <c r="S882" s="503"/>
      <c r="T882" s="503"/>
      <c r="U882" s="503"/>
      <c r="V882" s="503"/>
      <c r="W882" s="503"/>
      <c r="X882" s="503"/>
      <c r="Y882" s="503"/>
      <c r="Z882" s="503"/>
    </row>
    <row r="883" ht="12.75" customHeight="1">
      <c r="A883" s="503"/>
      <c r="B883" s="503"/>
      <c r="C883" s="503"/>
      <c r="D883" s="503"/>
      <c r="E883" s="503"/>
      <c r="F883" s="503"/>
      <c r="G883" s="503"/>
      <c r="H883" s="503"/>
      <c r="I883" s="503"/>
      <c r="J883" s="503"/>
      <c r="K883" s="503"/>
      <c r="L883" s="503"/>
      <c r="M883" s="503"/>
      <c r="N883" s="503"/>
      <c r="O883" s="503"/>
      <c r="P883" s="503"/>
      <c r="Q883" s="503"/>
      <c r="R883" s="503"/>
      <c r="S883" s="503"/>
      <c r="T883" s="503"/>
      <c r="U883" s="503"/>
      <c r="V883" s="503"/>
      <c r="W883" s="503"/>
      <c r="X883" s="503"/>
      <c r="Y883" s="503"/>
      <c r="Z883" s="503"/>
    </row>
    <row r="884" ht="12.75" customHeight="1">
      <c r="A884" s="503"/>
      <c r="B884" s="503"/>
      <c r="C884" s="503"/>
      <c r="D884" s="503"/>
      <c r="E884" s="503"/>
      <c r="F884" s="503"/>
      <c r="G884" s="503"/>
      <c r="H884" s="503"/>
      <c r="I884" s="503"/>
      <c r="J884" s="503"/>
      <c r="K884" s="503"/>
      <c r="L884" s="503"/>
      <c r="M884" s="503"/>
      <c r="N884" s="503"/>
      <c r="O884" s="503"/>
      <c r="P884" s="503"/>
      <c r="Q884" s="503"/>
      <c r="R884" s="503"/>
      <c r="S884" s="503"/>
      <c r="T884" s="503"/>
      <c r="U884" s="503"/>
      <c r="V884" s="503"/>
      <c r="W884" s="503"/>
      <c r="X884" s="503"/>
      <c r="Y884" s="503"/>
      <c r="Z884" s="503"/>
    </row>
    <row r="885" ht="12.75" customHeight="1">
      <c r="A885" s="503"/>
      <c r="B885" s="503"/>
      <c r="C885" s="503"/>
      <c r="D885" s="503"/>
      <c r="E885" s="503"/>
      <c r="F885" s="503"/>
      <c r="G885" s="503"/>
      <c r="H885" s="503"/>
      <c r="I885" s="503"/>
      <c r="J885" s="503"/>
      <c r="K885" s="503"/>
      <c r="L885" s="503"/>
      <c r="M885" s="503"/>
      <c r="N885" s="503"/>
      <c r="O885" s="503"/>
      <c r="P885" s="503"/>
      <c r="Q885" s="503"/>
      <c r="R885" s="503"/>
      <c r="S885" s="503"/>
      <c r="T885" s="503"/>
      <c r="U885" s="503"/>
      <c r="V885" s="503"/>
      <c r="W885" s="503"/>
      <c r="X885" s="503"/>
      <c r="Y885" s="503"/>
      <c r="Z885" s="503"/>
    </row>
    <row r="886" ht="12.75" customHeight="1">
      <c r="A886" s="503"/>
      <c r="B886" s="503"/>
      <c r="C886" s="503"/>
      <c r="D886" s="503"/>
      <c r="E886" s="503"/>
      <c r="F886" s="503"/>
      <c r="G886" s="503"/>
      <c r="H886" s="503"/>
      <c r="I886" s="503"/>
      <c r="J886" s="503"/>
      <c r="K886" s="503"/>
      <c r="L886" s="503"/>
      <c r="M886" s="503"/>
      <c r="N886" s="503"/>
      <c r="O886" s="503"/>
      <c r="P886" s="503"/>
      <c r="Q886" s="503"/>
      <c r="R886" s="503"/>
      <c r="S886" s="503"/>
      <c r="T886" s="503"/>
      <c r="U886" s="503"/>
      <c r="V886" s="503"/>
      <c r="W886" s="503"/>
      <c r="X886" s="503"/>
      <c r="Y886" s="503"/>
      <c r="Z886" s="503"/>
    </row>
    <row r="887" ht="12.75" customHeight="1">
      <c r="A887" s="503"/>
      <c r="B887" s="503"/>
      <c r="C887" s="503"/>
      <c r="D887" s="503"/>
      <c r="E887" s="503"/>
      <c r="F887" s="503"/>
      <c r="G887" s="503"/>
      <c r="H887" s="503"/>
      <c r="I887" s="503"/>
      <c r="J887" s="503"/>
      <c r="K887" s="503"/>
      <c r="L887" s="503"/>
      <c r="M887" s="503"/>
      <c r="N887" s="503"/>
      <c r="O887" s="503"/>
      <c r="P887" s="503"/>
      <c r="Q887" s="503"/>
      <c r="R887" s="503"/>
      <c r="S887" s="503"/>
      <c r="T887" s="503"/>
      <c r="U887" s="503"/>
      <c r="V887" s="503"/>
      <c r="W887" s="503"/>
      <c r="X887" s="503"/>
      <c r="Y887" s="503"/>
      <c r="Z887" s="503"/>
    </row>
    <row r="888" ht="12.75" customHeight="1">
      <c r="A888" s="503"/>
      <c r="B888" s="503"/>
      <c r="C888" s="503"/>
      <c r="D888" s="503"/>
      <c r="E888" s="503"/>
      <c r="F888" s="503"/>
      <c r="G888" s="503"/>
      <c r="H888" s="503"/>
      <c r="I888" s="503"/>
      <c r="J888" s="503"/>
      <c r="K888" s="503"/>
      <c r="L888" s="503"/>
      <c r="M888" s="503"/>
      <c r="N888" s="503"/>
      <c r="O888" s="503"/>
      <c r="P888" s="503"/>
      <c r="Q888" s="503"/>
      <c r="R888" s="503"/>
      <c r="S888" s="503"/>
      <c r="T888" s="503"/>
      <c r="U888" s="503"/>
      <c r="V888" s="503"/>
      <c r="W888" s="503"/>
      <c r="X888" s="503"/>
      <c r="Y888" s="503"/>
      <c r="Z888" s="503"/>
    </row>
    <row r="889" ht="12.75" customHeight="1">
      <c r="A889" s="503"/>
      <c r="B889" s="503"/>
      <c r="C889" s="503"/>
      <c r="D889" s="503"/>
      <c r="E889" s="503"/>
      <c r="F889" s="503"/>
      <c r="G889" s="503"/>
      <c r="H889" s="503"/>
      <c r="I889" s="503"/>
      <c r="J889" s="503"/>
      <c r="K889" s="503"/>
      <c r="L889" s="503"/>
      <c r="M889" s="503"/>
      <c r="N889" s="503"/>
      <c r="O889" s="503"/>
      <c r="P889" s="503"/>
      <c r="Q889" s="503"/>
      <c r="R889" s="503"/>
      <c r="S889" s="503"/>
      <c r="T889" s="503"/>
      <c r="U889" s="503"/>
      <c r="V889" s="503"/>
      <c r="W889" s="503"/>
      <c r="X889" s="503"/>
      <c r="Y889" s="503"/>
      <c r="Z889" s="503"/>
    </row>
    <row r="890" ht="12.75" customHeight="1">
      <c r="A890" s="503"/>
      <c r="B890" s="503"/>
      <c r="C890" s="503"/>
      <c r="D890" s="503"/>
      <c r="E890" s="503"/>
      <c r="F890" s="503"/>
      <c r="G890" s="503"/>
      <c r="H890" s="503"/>
      <c r="I890" s="503"/>
      <c r="J890" s="503"/>
      <c r="K890" s="503"/>
      <c r="L890" s="503"/>
      <c r="M890" s="503"/>
      <c r="N890" s="503"/>
      <c r="O890" s="503"/>
      <c r="P890" s="503"/>
      <c r="Q890" s="503"/>
      <c r="R890" s="503"/>
      <c r="S890" s="503"/>
      <c r="T890" s="503"/>
      <c r="U890" s="503"/>
      <c r="V890" s="503"/>
      <c r="W890" s="503"/>
      <c r="X890" s="503"/>
      <c r="Y890" s="503"/>
      <c r="Z890" s="503"/>
    </row>
    <row r="891" ht="12.75" customHeight="1">
      <c r="A891" s="503"/>
      <c r="B891" s="503"/>
      <c r="C891" s="503"/>
      <c r="D891" s="503"/>
      <c r="E891" s="503"/>
      <c r="F891" s="503"/>
      <c r="G891" s="503"/>
      <c r="H891" s="503"/>
      <c r="I891" s="503"/>
      <c r="J891" s="503"/>
      <c r="K891" s="503"/>
      <c r="L891" s="503"/>
      <c r="M891" s="503"/>
      <c r="N891" s="503"/>
      <c r="O891" s="503"/>
      <c r="P891" s="503"/>
      <c r="Q891" s="503"/>
      <c r="R891" s="503"/>
      <c r="S891" s="503"/>
      <c r="T891" s="503"/>
      <c r="U891" s="503"/>
      <c r="V891" s="503"/>
      <c r="W891" s="503"/>
      <c r="X891" s="503"/>
      <c r="Y891" s="503"/>
      <c r="Z891" s="503"/>
    </row>
    <row r="892" ht="12.75" customHeight="1">
      <c r="A892" s="503"/>
      <c r="B892" s="503"/>
      <c r="C892" s="503"/>
      <c r="D892" s="503"/>
      <c r="E892" s="503"/>
      <c r="F892" s="503"/>
      <c r="G892" s="503"/>
      <c r="H892" s="503"/>
      <c r="I892" s="503"/>
      <c r="J892" s="503"/>
      <c r="K892" s="503"/>
      <c r="L892" s="503"/>
      <c r="M892" s="503"/>
      <c r="N892" s="503"/>
      <c r="O892" s="503"/>
      <c r="P892" s="503"/>
      <c r="Q892" s="503"/>
      <c r="R892" s="503"/>
      <c r="S892" s="503"/>
      <c r="T892" s="503"/>
      <c r="U892" s="503"/>
      <c r="V892" s="503"/>
      <c r="W892" s="503"/>
      <c r="X892" s="503"/>
      <c r="Y892" s="503"/>
      <c r="Z892" s="503"/>
    </row>
    <row r="893" ht="12.75" customHeight="1">
      <c r="A893" s="503"/>
      <c r="B893" s="503"/>
      <c r="C893" s="503"/>
      <c r="D893" s="503"/>
      <c r="E893" s="503"/>
      <c r="F893" s="503"/>
      <c r="G893" s="503"/>
      <c r="H893" s="503"/>
      <c r="I893" s="503"/>
      <c r="J893" s="503"/>
      <c r="K893" s="503"/>
      <c r="L893" s="503"/>
      <c r="M893" s="503"/>
      <c r="N893" s="503"/>
      <c r="O893" s="503"/>
      <c r="P893" s="503"/>
      <c r="Q893" s="503"/>
      <c r="R893" s="503"/>
      <c r="S893" s="503"/>
      <c r="T893" s="503"/>
      <c r="U893" s="503"/>
      <c r="V893" s="503"/>
      <c r="W893" s="503"/>
      <c r="X893" s="503"/>
      <c r="Y893" s="503"/>
      <c r="Z893" s="503"/>
    </row>
    <row r="894" ht="12.75" customHeight="1">
      <c r="A894" s="503"/>
      <c r="B894" s="503"/>
      <c r="C894" s="503"/>
      <c r="D894" s="503"/>
      <c r="E894" s="503"/>
      <c r="F894" s="503"/>
      <c r="G894" s="503"/>
      <c r="H894" s="503"/>
      <c r="I894" s="503"/>
      <c r="J894" s="503"/>
      <c r="K894" s="503"/>
      <c r="L894" s="503"/>
      <c r="M894" s="503"/>
      <c r="N894" s="503"/>
      <c r="O894" s="503"/>
      <c r="P894" s="503"/>
      <c r="Q894" s="503"/>
      <c r="R894" s="503"/>
      <c r="S894" s="503"/>
      <c r="T894" s="503"/>
      <c r="U894" s="503"/>
      <c r="V894" s="503"/>
      <c r="W894" s="503"/>
      <c r="X894" s="503"/>
      <c r="Y894" s="503"/>
      <c r="Z894" s="503"/>
    </row>
    <row r="895" ht="12.75" customHeight="1">
      <c r="A895" s="503"/>
      <c r="B895" s="503"/>
      <c r="C895" s="503"/>
      <c r="D895" s="503"/>
      <c r="E895" s="503"/>
      <c r="F895" s="503"/>
      <c r="G895" s="503"/>
      <c r="H895" s="503"/>
      <c r="I895" s="503"/>
      <c r="J895" s="503"/>
      <c r="K895" s="503"/>
      <c r="L895" s="503"/>
      <c r="M895" s="503"/>
      <c r="N895" s="503"/>
      <c r="O895" s="503"/>
      <c r="P895" s="503"/>
      <c r="Q895" s="503"/>
      <c r="R895" s="503"/>
      <c r="S895" s="503"/>
      <c r="T895" s="503"/>
      <c r="U895" s="503"/>
      <c r="V895" s="503"/>
      <c r="W895" s="503"/>
      <c r="X895" s="503"/>
      <c r="Y895" s="503"/>
      <c r="Z895" s="503"/>
    </row>
    <row r="896" ht="12.75" customHeight="1">
      <c r="A896" s="503"/>
      <c r="B896" s="503"/>
      <c r="C896" s="503"/>
      <c r="D896" s="503"/>
      <c r="E896" s="503"/>
      <c r="F896" s="503"/>
      <c r="G896" s="503"/>
      <c r="H896" s="503"/>
      <c r="I896" s="503"/>
      <c r="J896" s="503"/>
      <c r="K896" s="503"/>
      <c r="L896" s="503"/>
      <c r="M896" s="503"/>
      <c r="N896" s="503"/>
      <c r="O896" s="503"/>
      <c r="P896" s="503"/>
      <c r="Q896" s="503"/>
      <c r="R896" s="503"/>
      <c r="S896" s="503"/>
      <c r="T896" s="503"/>
      <c r="U896" s="503"/>
      <c r="V896" s="503"/>
      <c r="W896" s="503"/>
      <c r="X896" s="503"/>
      <c r="Y896" s="503"/>
      <c r="Z896" s="503"/>
    </row>
    <row r="897" ht="12.75" customHeight="1">
      <c r="A897" s="503"/>
      <c r="B897" s="503"/>
      <c r="C897" s="503"/>
      <c r="D897" s="503"/>
      <c r="E897" s="503"/>
      <c r="F897" s="503"/>
      <c r="G897" s="503"/>
      <c r="H897" s="503"/>
      <c r="I897" s="503"/>
      <c r="J897" s="503"/>
      <c r="K897" s="503"/>
      <c r="L897" s="503"/>
      <c r="M897" s="503"/>
      <c r="N897" s="503"/>
      <c r="O897" s="503"/>
      <c r="P897" s="503"/>
      <c r="Q897" s="503"/>
      <c r="R897" s="503"/>
      <c r="S897" s="503"/>
      <c r="T897" s="503"/>
      <c r="U897" s="503"/>
      <c r="V897" s="503"/>
      <c r="W897" s="503"/>
      <c r="X897" s="503"/>
      <c r="Y897" s="503"/>
      <c r="Z897" s="503"/>
    </row>
    <row r="898" ht="12.75" customHeight="1">
      <c r="A898" s="503"/>
      <c r="B898" s="503"/>
      <c r="C898" s="503"/>
      <c r="D898" s="503"/>
      <c r="E898" s="503"/>
      <c r="F898" s="503"/>
      <c r="G898" s="503"/>
      <c r="H898" s="503"/>
      <c r="I898" s="503"/>
      <c r="J898" s="503"/>
      <c r="K898" s="503"/>
      <c r="L898" s="503"/>
      <c r="M898" s="503"/>
      <c r="N898" s="503"/>
      <c r="O898" s="503"/>
      <c r="P898" s="503"/>
      <c r="Q898" s="503"/>
      <c r="R898" s="503"/>
      <c r="S898" s="503"/>
      <c r="T898" s="503"/>
      <c r="U898" s="503"/>
      <c r="V898" s="503"/>
      <c r="W898" s="503"/>
      <c r="X898" s="503"/>
      <c r="Y898" s="503"/>
      <c r="Z898" s="503"/>
    </row>
    <row r="899" ht="12.75" customHeight="1">
      <c r="A899" s="503"/>
      <c r="B899" s="503"/>
      <c r="C899" s="503"/>
      <c r="D899" s="503"/>
      <c r="E899" s="503"/>
      <c r="F899" s="503"/>
      <c r="G899" s="503"/>
      <c r="H899" s="503"/>
      <c r="I899" s="503"/>
      <c r="J899" s="503"/>
      <c r="K899" s="503"/>
      <c r="L899" s="503"/>
      <c r="M899" s="503"/>
      <c r="N899" s="503"/>
      <c r="O899" s="503"/>
      <c r="P899" s="503"/>
      <c r="Q899" s="503"/>
      <c r="R899" s="503"/>
      <c r="S899" s="503"/>
      <c r="T899" s="503"/>
      <c r="U899" s="503"/>
      <c r="V899" s="503"/>
      <c r="W899" s="503"/>
      <c r="X899" s="503"/>
      <c r="Y899" s="503"/>
      <c r="Z899" s="503"/>
    </row>
    <row r="900" ht="12.75" customHeight="1">
      <c r="A900" s="503"/>
      <c r="B900" s="503"/>
      <c r="C900" s="503"/>
      <c r="D900" s="503"/>
      <c r="E900" s="503"/>
      <c r="F900" s="503"/>
      <c r="G900" s="503"/>
      <c r="H900" s="503"/>
      <c r="I900" s="503"/>
      <c r="J900" s="503"/>
      <c r="K900" s="503"/>
      <c r="L900" s="503"/>
      <c r="M900" s="503"/>
      <c r="N900" s="503"/>
      <c r="O900" s="503"/>
      <c r="P900" s="503"/>
      <c r="Q900" s="503"/>
      <c r="R900" s="503"/>
      <c r="S900" s="503"/>
      <c r="T900" s="503"/>
      <c r="U900" s="503"/>
      <c r="V900" s="503"/>
      <c r="W900" s="503"/>
      <c r="X900" s="503"/>
      <c r="Y900" s="503"/>
      <c r="Z900" s="503"/>
    </row>
    <row r="901" ht="12.75" customHeight="1">
      <c r="A901" s="503"/>
      <c r="B901" s="503"/>
      <c r="C901" s="503"/>
      <c r="D901" s="503"/>
      <c r="E901" s="503"/>
      <c r="F901" s="503"/>
      <c r="G901" s="503"/>
      <c r="H901" s="503"/>
      <c r="I901" s="503"/>
      <c r="J901" s="503"/>
      <c r="K901" s="503"/>
      <c r="L901" s="503"/>
      <c r="M901" s="503"/>
      <c r="N901" s="503"/>
      <c r="O901" s="503"/>
      <c r="P901" s="503"/>
      <c r="Q901" s="503"/>
      <c r="R901" s="503"/>
      <c r="S901" s="503"/>
      <c r="T901" s="503"/>
      <c r="U901" s="503"/>
      <c r="V901" s="503"/>
      <c r="W901" s="503"/>
      <c r="X901" s="503"/>
      <c r="Y901" s="503"/>
      <c r="Z901" s="503"/>
    </row>
    <row r="902" ht="12.75" customHeight="1">
      <c r="A902" s="503"/>
      <c r="B902" s="503"/>
      <c r="C902" s="503"/>
      <c r="D902" s="503"/>
      <c r="E902" s="503"/>
      <c r="F902" s="503"/>
      <c r="G902" s="503"/>
      <c r="H902" s="503"/>
      <c r="I902" s="503"/>
      <c r="J902" s="503"/>
      <c r="K902" s="503"/>
      <c r="L902" s="503"/>
      <c r="M902" s="503"/>
      <c r="N902" s="503"/>
      <c r="O902" s="503"/>
      <c r="P902" s="503"/>
      <c r="Q902" s="503"/>
      <c r="R902" s="503"/>
      <c r="S902" s="503"/>
      <c r="T902" s="503"/>
      <c r="U902" s="503"/>
      <c r="V902" s="503"/>
      <c r="W902" s="503"/>
      <c r="X902" s="503"/>
      <c r="Y902" s="503"/>
      <c r="Z902" s="503"/>
    </row>
    <row r="903" ht="12.75" customHeight="1">
      <c r="A903" s="503"/>
      <c r="B903" s="503"/>
      <c r="C903" s="503"/>
      <c r="D903" s="503"/>
      <c r="E903" s="503"/>
      <c r="F903" s="503"/>
      <c r="G903" s="503"/>
      <c r="H903" s="503"/>
      <c r="I903" s="503"/>
      <c r="J903" s="503"/>
      <c r="K903" s="503"/>
      <c r="L903" s="503"/>
      <c r="M903" s="503"/>
      <c r="N903" s="503"/>
      <c r="O903" s="503"/>
      <c r="P903" s="503"/>
      <c r="Q903" s="503"/>
      <c r="R903" s="503"/>
      <c r="S903" s="503"/>
      <c r="T903" s="503"/>
      <c r="U903" s="503"/>
      <c r="V903" s="503"/>
      <c r="W903" s="503"/>
      <c r="X903" s="503"/>
      <c r="Y903" s="503"/>
      <c r="Z903" s="503"/>
    </row>
    <row r="904" ht="12.75" customHeight="1">
      <c r="A904" s="503"/>
      <c r="B904" s="503"/>
      <c r="C904" s="503"/>
      <c r="D904" s="503"/>
      <c r="E904" s="503"/>
      <c r="F904" s="503"/>
      <c r="G904" s="503"/>
      <c r="H904" s="503"/>
      <c r="I904" s="503"/>
      <c r="J904" s="503"/>
      <c r="K904" s="503"/>
      <c r="L904" s="503"/>
      <c r="M904" s="503"/>
      <c r="N904" s="503"/>
      <c r="O904" s="503"/>
      <c r="P904" s="503"/>
      <c r="Q904" s="503"/>
      <c r="R904" s="503"/>
      <c r="S904" s="503"/>
      <c r="T904" s="503"/>
      <c r="U904" s="503"/>
      <c r="V904" s="503"/>
      <c r="W904" s="503"/>
      <c r="X904" s="503"/>
      <c r="Y904" s="503"/>
      <c r="Z904" s="503"/>
    </row>
    <row r="905" ht="12.75" customHeight="1">
      <c r="A905" s="503"/>
      <c r="B905" s="503"/>
      <c r="C905" s="503"/>
      <c r="D905" s="503"/>
      <c r="E905" s="503"/>
      <c r="F905" s="503"/>
      <c r="G905" s="503"/>
      <c r="H905" s="503"/>
      <c r="I905" s="503"/>
      <c r="J905" s="503"/>
      <c r="K905" s="503"/>
      <c r="L905" s="503"/>
      <c r="M905" s="503"/>
      <c r="N905" s="503"/>
      <c r="O905" s="503"/>
      <c r="P905" s="503"/>
      <c r="Q905" s="503"/>
      <c r="R905" s="503"/>
      <c r="S905" s="503"/>
      <c r="T905" s="503"/>
      <c r="U905" s="503"/>
      <c r="V905" s="503"/>
      <c r="W905" s="503"/>
      <c r="X905" s="503"/>
      <c r="Y905" s="503"/>
      <c r="Z905" s="503"/>
    </row>
    <row r="906" ht="12.75" customHeight="1">
      <c r="A906" s="503"/>
      <c r="B906" s="503"/>
      <c r="C906" s="503"/>
      <c r="D906" s="503"/>
      <c r="E906" s="503"/>
      <c r="F906" s="503"/>
      <c r="G906" s="503"/>
      <c r="H906" s="503"/>
      <c r="I906" s="503"/>
      <c r="J906" s="503"/>
      <c r="K906" s="503"/>
      <c r="L906" s="503"/>
      <c r="M906" s="503"/>
      <c r="N906" s="503"/>
      <c r="O906" s="503"/>
      <c r="P906" s="503"/>
      <c r="Q906" s="503"/>
      <c r="R906" s="503"/>
      <c r="S906" s="503"/>
      <c r="T906" s="503"/>
      <c r="U906" s="503"/>
      <c r="V906" s="503"/>
      <c r="W906" s="503"/>
      <c r="X906" s="503"/>
      <c r="Y906" s="503"/>
      <c r="Z906" s="503"/>
    </row>
    <row r="907" ht="12.75" customHeight="1">
      <c r="A907" s="503"/>
      <c r="B907" s="503"/>
      <c r="C907" s="503"/>
      <c r="D907" s="503"/>
      <c r="E907" s="503"/>
      <c r="F907" s="503"/>
      <c r="G907" s="503"/>
      <c r="H907" s="503"/>
      <c r="I907" s="503"/>
      <c r="J907" s="503"/>
      <c r="K907" s="503"/>
      <c r="L907" s="503"/>
      <c r="M907" s="503"/>
      <c r="N907" s="503"/>
      <c r="O907" s="503"/>
      <c r="P907" s="503"/>
      <c r="Q907" s="503"/>
      <c r="R907" s="503"/>
      <c r="S907" s="503"/>
      <c r="T907" s="503"/>
      <c r="U907" s="503"/>
      <c r="V907" s="503"/>
      <c r="W907" s="503"/>
      <c r="X907" s="503"/>
      <c r="Y907" s="503"/>
      <c r="Z907" s="503"/>
    </row>
    <row r="908" ht="12.75" customHeight="1">
      <c r="A908" s="503"/>
      <c r="B908" s="503"/>
      <c r="C908" s="503"/>
      <c r="D908" s="503"/>
      <c r="E908" s="503"/>
      <c r="F908" s="503"/>
      <c r="G908" s="503"/>
      <c r="H908" s="503"/>
      <c r="I908" s="503"/>
      <c r="J908" s="503"/>
      <c r="K908" s="503"/>
      <c r="L908" s="503"/>
      <c r="M908" s="503"/>
      <c r="N908" s="503"/>
      <c r="O908" s="503"/>
      <c r="P908" s="503"/>
      <c r="Q908" s="503"/>
      <c r="R908" s="503"/>
      <c r="S908" s="503"/>
      <c r="T908" s="503"/>
      <c r="U908" s="503"/>
      <c r="V908" s="503"/>
      <c r="W908" s="503"/>
      <c r="X908" s="503"/>
      <c r="Y908" s="503"/>
      <c r="Z908" s="503"/>
    </row>
    <row r="909" ht="12.75" customHeight="1">
      <c r="A909" s="503"/>
      <c r="B909" s="503"/>
      <c r="C909" s="503"/>
      <c r="D909" s="503"/>
      <c r="E909" s="503"/>
      <c r="F909" s="503"/>
      <c r="G909" s="503"/>
      <c r="H909" s="503"/>
      <c r="I909" s="503"/>
      <c r="J909" s="503"/>
      <c r="K909" s="503"/>
      <c r="L909" s="503"/>
      <c r="M909" s="503"/>
      <c r="N909" s="503"/>
      <c r="O909" s="503"/>
      <c r="P909" s="503"/>
      <c r="Q909" s="503"/>
      <c r="R909" s="503"/>
      <c r="S909" s="503"/>
      <c r="T909" s="503"/>
      <c r="U909" s="503"/>
      <c r="V909" s="503"/>
      <c r="W909" s="503"/>
      <c r="X909" s="503"/>
      <c r="Y909" s="503"/>
      <c r="Z909" s="503"/>
    </row>
    <row r="910" ht="12.75" customHeight="1">
      <c r="A910" s="503"/>
      <c r="B910" s="503"/>
      <c r="C910" s="503"/>
      <c r="D910" s="503"/>
      <c r="E910" s="503"/>
      <c r="F910" s="503"/>
      <c r="G910" s="503"/>
      <c r="H910" s="503"/>
      <c r="I910" s="503"/>
      <c r="J910" s="503"/>
      <c r="K910" s="503"/>
      <c r="L910" s="503"/>
      <c r="M910" s="503"/>
      <c r="N910" s="503"/>
      <c r="O910" s="503"/>
      <c r="P910" s="503"/>
      <c r="Q910" s="503"/>
      <c r="R910" s="503"/>
      <c r="S910" s="503"/>
      <c r="T910" s="503"/>
      <c r="U910" s="503"/>
      <c r="V910" s="503"/>
      <c r="W910" s="503"/>
      <c r="X910" s="503"/>
      <c r="Y910" s="503"/>
      <c r="Z910" s="503"/>
    </row>
    <row r="911" ht="12.75" customHeight="1">
      <c r="A911" s="503"/>
      <c r="B911" s="503"/>
      <c r="C911" s="503"/>
      <c r="D911" s="503"/>
      <c r="E911" s="503"/>
      <c r="F911" s="503"/>
      <c r="G911" s="503"/>
      <c r="H911" s="503"/>
      <c r="I911" s="503"/>
      <c r="J911" s="503"/>
      <c r="K911" s="503"/>
      <c r="L911" s="503"/>
      <c r="M911" s="503"/>
      <c r="N911" s="503"/>
      <c r="O911" s="503"/>
      <c r="P911" s="503"/>
      <c r="Q911" s="503"/>
      <c r="R911" s="503"/>
      <c r="S911" s="503"/>
      <c r="T911" s="503"/>
      <c r="U911" s="503"/>
      <c r="V911" s="503"/>
      <c r="W911" s="503"/>
      <c r="X911" s="503"/>
      <c r="Y911" s="503"/>
      <c r="Z911" s="503"/>
    </row>
    <row r="912" ht="12.75" customHeight="1">
      <c r="A912" s="503"/>
      <c r="B912" s="503"/>
      <c r="C912" s="503"/>
      <c r="D912" s="503"/>
      <c r="E912" s="503"/>
      <c r="F912" s="503"/>
      <c r="G912" s="503"/>
      <c r="H912" s="503"/>
      <c r="I912" s="503"/>
      <c r="J912" s="503"/>
      <c r="K912" s="503"/>
      <c r="L912" s="503"/>
      <c r="M912" s="503"/>
      <c r="N912" s="503"/>
      <c r="O912" s="503"/>
      <c r="P912" s="503"/>
      <c r="Q912" s="503"/>
      <c r="R912" s="503"/>
      <c r="S912" s="503"/>
      <c r="T912" s="503"/>
      <c r="U912" s="503"/>
      <c r="V912" s="503"/>
      <c r="W912" s="503"/>
      <c r="X912" s="503"/>
      <c r="Y912" s="503"/>
      <c r="Z912" s="503"/>
    </row>
    <row r="913" ht="12.75" customHeight="1">
      <c r="A913" s="503"/>
      <c r="B913" s="503"/>
      <c r="C913" s="503"/>
      <c r="D913" s="503"/>
      <c r="E913" s="503"/>
      <c r="F913" s="503"/>
      <c r="G913" s="503"/>
      <c r="H913" s="503"/>
      <c r="I913" s="503"/>
      <c r="J913" s="503"/>
      <c r="K913" s="503"/>
      <c r="L913" s="503"/>
      <c r="M913" s="503"/>
      <c r="N913" s="503"/>
      <c r="O913" s="503"/>
      <c r="P913" s="503"/>
      <c r="Q913" s="503"/>
      <c r="R913" s="503"/>
      <c r="S913" s="503"/>
      <c r="T913" s="503"/>
      <c r="U913" s="503"/>
      <c r="V913" s="503"/>
      <c r="W913" s="503"/>
      <c r="X913" s="503"/>
      <c r="Y913" s="503"/>
      <c r="Z913" s="503"/>
    </row>
    <row r="914" ht="12.75" customHeight="1">
      <c r="A914" s="503"/>
      <c r="B914" s="503"/>
      <c r="C914" s="503"/>
      <c r="D914" s="503"/>
      <c r="E914" s="503"/>
      <c r="F914" s="503"/>
      <c r="G914" s="503"/>
      <c r="H914" s="503"/>
      <c r="I914" s="503"/>
      <c r="J914" s="503"/>
      <c r="K914" s="503"/>
      <c r="L914" s="503"/>
      <c r="M914" s="503"/>
      <c r="N914" s="503"/>
      <c r="O914" s="503"/>
      <c r="P914" s="503"/>
      <c r="Q914" s="503"/>
      <c r="R914" s="503"/>
      <c r="S914" s="503"/>
      <c r="T914" s="503"/>
      <c r="U914" s="503"/>
      <c r="V914" s="503"/>
      <c r="W914" s="503"/>
      <c r="X914" s="503"/>
      <c r="Y914" s="503"/>
      <c r="Z914" s="503"/>
    </row>
    <row r="915" ht="12.75" customHeight="1">
      <c r="A915" s="503"/>
      <c r="B915" s="503"/>
      <c r="C915" s="503"/>
      <c r="D915" s="503"/>
      <c r="E915" s="503"/>
      <c r="F915" s="503"/>
      <c r="G915" s="503"/>
      <c r="H915" s="503"/>
      <c r="I915" s="503"/>
      <c r="J915" s="503"/>
      <c r="K915" s="503"/>
      <c r="L915" s="503"/>
      <c r="M915" s="503"/>
      <c r="N915" s="503"/>
      <c r="O915" s="503"/>
      <c r="P915" s="503"/>
      <c r="Q915" s="503"/>
      <c r="R915" s="503"/>
      <c r="S915" s="503"/>
      <c r="T915" s="503"/>
      <c r="U915" s="503"/>
      <c r="V915" s="503"/>
      <c r="W915" s="503"/>
      <c r="X915" s="503"/>
      <c r="Y915" s="503"/>
      <c r="Z915" s="503"/>
    </row>
    <row r="916" ht="12.75" customHeight="1">
      <c r="A916" s="503"/>
      <c r="B916" s="503"/>
      <c r="C916" s="503"/>
      <c r="D916" s="503"/>
      <c r="E916" s="503"/>
      <c r="F916" s="503"/>
      <c r="G916" s="503"/>
      <c r="H916" s="503"/>
      <c r="I916" s="503"/>
      <c r="J916" s="503"/>
      <c r="K916" s="503"/>
      <c r="L916" s="503"/>
      <c r="M916" s="503"/>
      <c r="N916" s="503"/>
      <c r="O916" s="503"/>
      <c r="P916" s="503"/>
      <c r="Q916" s="503"/>
      <c r="R916" s="503"/>
      <c r="S916" s="503"/>
      <c r="T916" s="503"/>
      <c r="U916" s="503"/>
      <c r="V916" s="503"/>
      <c r="W916" s="503"/>
      <c r="X916" s="503"/>
      <c r="Y916" s="503"/>
      <c r="Z916" s="503"/>
    </row>
    <row r="917" ht="12.75" customHeight="1">
      <c r="A917" s="503"/>
      <c r="B917" s="503"/>
      <c r="C917" s="503"/>
      <c r="D917" s="503"/>
      <c r="E917" s="503"/>
      <c r="F917" s="503"/>
      <c r="G917" s="503"/>
      <c r="H917" s="503"/>
      <c r="I917" s="503"/>
      <c r="J917" s="503"/>
      <c r="K917" s="503"/>
      <c r="L917" s="503"/>
      <c r="M917" s="503"/>
      <c r="N917" s="503"/>
      <c r="O917" s="503"/>
      <c r="P917" s="503"/>
      <c r="Q917" s="503"/>
      <c r="R917" s="503"/>
      <c r="S917" s="503"/>
      <c r="T917" s="503"/>
      <c r="U917" s="503"/>
      <c r="V917" s="503"/>
      <c r="W917" s="503"/>
      <c r="X917" s="503"/>
      <c r="Y917" s="503"/>
      <c r="Z917" s="503"/>
    </row>
    <row r="918" ht="12.75" customHeight="1">
      <c r="A918" s="503"/>
      <c r="B918" s="503"/>
      <c r="C918" s="503"/>
      <c r="D918" s="503"/>
      <c r="E918" s="503"/>
      <c r="F918" s="503"/>
      <c r="G918" s="503"/>
      <c r="H918" s="503"/>
      <c r="I918" s="503"/>
      <c r="J918" s="503"/>
      <c r="K918" s="503"/>
      <c r="L918" s="503"/>
      <c r="M918" s="503"/>
      <c r="N918" s="503"/>
      <c r="O918" s="503"/>
      <c r="P918" s="503"/>
      <c r="Q918" s="503"/>
      <c r="R918" s="503"/>
      <c r="S918" s="503"/>
      <c r="T918" s="503"/>
      <c r="U918" s="503"/>
      <c r="V918" s="503"/>
      <c r="W918" s="503"/>
      <c r="X918" s="503"/>
      <c r="Y918" s="503"/>
      <c r="Z918" s="503"/>
    </row>
    <row r="919" ht="12.75" customHeight="1">
      <c r="A919" s="503"/>
      <c r="B919" s="503"/>
      <c r="C919" s="503"/>
      <c r="D919" s="503"/>
      <c r="E919" s="503"/>
      <c r="F919" s="503"/>
      <c r="G919" s="503"/>
      <c r="H919" s="503"/>
      <c r="I919" s="503"/>
      <c r="J919" s="503"/>
      <c r="K919" s="503"/>
      <c r="L919" s="503"/>
      <c r="M919" s="503"/>
      <c r="N919" s="503"/>
      <c r="O919" s="503"/>
      <c r="P919" s="503"/>
      <c r="Q919" s="503"/>
      <c r="R919" s="503"/>
      <c r="S919" s="503"/>
      <c r="T919" s="503"/>
      <c r="U919" s="503"/>
      <c r="V919" s="503"/>
      <c r="W919" s="503"/>
      <c r="X919" s="503"/>
      <c r="Y919" s="503"/>
      <c r="Z919" s="503"/>
    </row>
    <row r="920" ht="12.75" customHeight="1">
      <c r="A920" s="503"/>
      <c r="B920" s="503"/>
      <c r="C920" s="503"/>
      <c r="D920" s="503"/>
      <c r="E920" s="503"/>
      <c r="F920" s="503"/>
      <c r="G920" s="503"/>
      <c r="H920" s="503"/>
      <c r="I920" s="503"/>
      <c r="J920" s="503"/>
      <c r="K920" s="503"/>
      <c r="L920" s="503"/>
      <c r="M920" s="503"/>
      <c r="N920" s="503"/>
      <c r="O920" s="503"/>
      <c r="P920" s="503"/>
      <c r="Q920" s="503"/>
      <c r="R920" s="503"/>
      <c r="S920" s="503"/>
      <c r="T920" s="503"/>
      <c r="U920" s="503"/>
      <c r="V920" s="503"/>
      <c r="W920" s="503"/>
      <c r="X920" s="503"/>
      <c r="Y920" s="503"/>
      <c r="Z920" s="503"/>
    </row>
    <row r="921" ht="12.75" customHeight="1">
      <c r="A921" s="503"/>
      <c r="B921" s="503"/>
      <c r="C921" s="503"/>
      <c r="D921" s="503"/>
      <c r="E921" s="503"/>
      <c r="F921" s="503"/>
      <c r="G921" s="503"/>
      <c r="H921" s="503"/>
      <c r="I921" s="503"/>
      <c r="J921" s="503"/>
      <c r="K921" s="503"/>
      <c r="L921" s="503"/>
      <c r="M921" s="503"/>
      <c r="N921" s="503"/>
      <c r="O921" s="503"/>
      <c r="P921" s="503"/>
      <c r="Q921" s="503"/>
      <c r="R921" s="503"/>
      <c r="S921" s="503"/>
      <c r="T921" s="503"/>
      <c r="U921" s="503"/>
      <c r="V921" s="503"/>
      <c r="W921" s="503"/>
      <c r="X921" s="503"/>
      <c r="Y921" s="503"/>
      <c r="Z921" s="503"/>
    </row>
    <row r="922" ht="12.75" customHeight="1">
      <c r="A922" s="503"/>
      <c r="B922" s="503"/>
      <c r="C922" s="503"/>
      <c r="D922" s="503"/>
      <c r="E922" s="503"/>
      <c r="F922" s="503"/>
      <c r="G922" s="503"/>
      <c r="H922" s="503"/>
      <c r="I922" s="503"/>
      <c r="J922" s="503"/>
      <c r="K922" s="503"/>
      <c r="L922" s="503"/>
      <c r="M922" s="503"/>
      <c r="N922" s="503"/>
      <c r="O922" s="503"/>
      <c r="P922" s="503"/>
      <c r="Q922" s="503"/>
      <c r="R922" s="503"/>
      <c r="S922" s="503"/>
      <c r="T922" s="503"/>
      <c r="U922" s="503"/>
      <c r="V922" s="503"/>
      <c r="W922" s="503"/>
      <c r="X922" s="503"/>
      <c r="Y922" s="503"/>
      <c r="Z922" s="503"/>
    </row>
    <row r="923" ht="12.75" customHeight="1">
      <c r="A923" s="503"/>
      <c r="B923" s="503"/>
      <c r="C923" s="503"/>
      <c r="D923" s="503"/>
      <c r="E923" s="503"/>
      <c r="F923" s="503"/>
      <c r="G923" s="503"/>
      <c r="H923" s="503"/>
      <c r="I923" s="503"/>
      <c r="J923" s="503"/>
      <c r="K923" s="503"/>
      <c r="L923" s="503"/>
      <c r="M923" s="503"/>
      <c r="N923" s="503"/>
      <c r="O923" s="503"/>
      <c r="P923" s="503"/>
      <c r="Q923" s="503"/>
      <c r="R923" s="503"/>
      <c r="S923" s="503"/>
      <c r="T923" s="503"/>
      <c r="U923" s="503"/>
      <c r="V923" s="503"/>
      <c r="W923" s="503"/>
      <c r="X923" s="503"/>
      <c r="Y923" s="503"/>
      <c r="Z923" s="503"/>
    </row>
    <row r="924" ht="12.75" customHeight="1">
      <c r="A924" s="503"/>
      <c r="B924" s="503"/>
      <c r="C924" s="503"/>
      <c r="D924" s="503"/>
      <c r="E924" s="503"/>
      <c r="F924" s="503"/>
      <c r="G924" s="503"/>
      <c r="H924" s="503"/>
      <c r="I924" s="503"/>
      <c r="J924" s="503"/>
      <c r="K924" s="503"/>
      <c r="L924" s="503"/>
      <c r="M924" s="503"/>
      <c r="N924" s="503"/>
      <c r="O924" s="503"/>
      <c r="P924" s="503"/>
      <c r="Q924" s="503"/>
      <c r="R924" s="503"/>
      <c r="S924" s="503"/>
      <c r="T924" s="503"/>
      <c r="U924" s="503"/>
      <c r="V924" s="503"/>
      <c r="W924" s="503"/>
      <c r="X924" s="503"/>
      <c r="Y924" s="503"/>
      <c r="Z924" s="503"/>
    </row>
    <row r="925" ht="12.75" customHeight="1">
      <c r="A925" s="503"/>
      <c r="B925" s="503"/>
      <c r="C925" s="503"/>
      <c r="D925" s="503"/>
      <c r="E925" s="503"/>
      <c r="F925" s="503"/>
      <c r="G925" s="503"/>
      <c r="H925" s="503"/>
      <c r="I925" s="503"/>
      <c r="J925" s="503"/>
      <c r="K925" s="503"/>
      <c r="L925" s="503"/>
      <c r="M925" s="503"/>
      <c r="N925" s="503"/>
      <c r="O925" s="503"/>
      <c r="P925" s="503"/>
      <c r="Q925" s="503"/>
      <c r="R925" s="503"/>
      <c r="S925" s="503"/>
      <c r="T925" s="503"/>
      <c r="U925" s="503"/>
      <c r="V925" s="503"/>
      <c r="W925" s="503"/>
      <c r="X925" s="503"/>
      <c r="Y925" s="503"/>
      <c r="Z925" s="503"/>
    </row>
    <row r="926" ht="12.75" customHeight="1">
      <c r="A926" s="503"/>
      <c r="B926" s="503"/>
      <c r="C926" s="503"/>
      <c r="D926" s="503"/>
      <c r="E926" s="503"/>
      <c r="F926" s="503"/>
      <c r="G926" s="503"/>
      <c r="H926" s="503"/>
      <c r="I926" s="503"/>
      <c r="J926" s="503"/>
      <c r="K926" s="503"/>
      <c r="L926" s="503"/>
      <c r="M926" s="503"/>
      <c r="N926" s="503"/>
      <c r="O926" s="503"/>
      <c r="P926" s="503"/>
      <c r="Q926" s="503"/>
      <c r="R926" s="503"/>
      <c r="S926" s="503"/>
      <c r="T926" s="503"/>
      <c r="U926" s="503"/>
      <c r="V926" s="503"/>
      <c r="W926" s="503"/>
      <c r="X926" s="503"/>
      <c r="Y926" s="503"/>
      <c r="Z926" s="503"/>
    </row>
    <row r="927" ht="12.75" customHeight="1">
      <c r="A927" s="503"/>
      <c r="B927" s="503"/>
      <c r="C927" s="503"/>
      <c r="D927" s="503"/>
      <c r="E927" s="503"/>
      <c r="F927" s="503"/>
      <c r="G927" s="503"/>
      <c r="H927" s="503"/>
      <c r="I927" s="503"/>
      <c r="J927" s="503"/>
      <c r="K927" s="503"/>
      <c r="L927" s="503"/>
      <c r="M927" s="503"/>
      <c r="N927" s="503"/>
      <c r="O927" s="503"/>
      <c r="P927" s="503"/>
      <c r="Q927" s="503"/>
      <c r="R927" s="503"/>
      <c r="S927" s="503"/>
      <c r="T927" s="503"/>
      <c r="U927" s="503"/>
      <c r="V927" s="503"/>
      <c r="W927" s="503"/>
      <c r="X927" s="503"/>
      <c r="Y927" s="503"/>
      <c r="Z927" s="503"/>
    </row>
    <row r="928" ht="12.75" customHeight="1">
      <c r="A928" s="503"/>
      <c r="B928" s="503"/>
      <c r="C928" s="503"/>
      <c r="D928" s="503"/>
      <c r="E928" s="503"/>
      <c r="F928" s="503"/>
      <c r="G928" s="503"/>
      <c r="H928" s="503"/>
      <c r="I928" s="503"/>
      <c r="J928" s="503"/>
      <c r="K928" s="503"/>
      <c r="L928" s="503"/>
      <c r="M928" s="503"/>
      <c r="N928" s="503"/>
      <c r="O928" s="503"/>
      <c r="P928" s="503"/>
      <c r="Q928" s="503"/>
      <c r="R928" s="503"/>
      <c r="S928" s="503"/>
      <c r="T928" s="503"/>
      <c r="U928" s="503"/>
      <c r="V928" s="503"/>
      <c r="W928" s="503"/>
      <c r="X928" s="503"/>
      <c r="Y928" s="503"/>
      <c r="Z928" s="503"/>
    </row>
    <row r="929" ht="12.75" customHeight="1">
      <c r="A929" s="503"/>
      <c r="B929" s="503"/>
      <c r="C929" s="503"/>
      <c r="D929" s="503"/>
      <c r="E929" s="503"/>
      <c r="F929" s="503"/>
      <c r="G929" s="503"/>
      <c r="H929" s="503"/>
      <c r="I929" s="503"/>
      <c r="J929" s="503"/>
      <c r="K929" s="503"/>
      <c r="L929" s="503"/>
      <c r="M929" s="503"/>
      <c r="N929" s="503"/>
      <c r="O929" s="503"/>
      <c r="P929" s="503"/>
      <c r="Q929" s="503"/>
      <c r="R929" s="503"/>
      <c r="S929" s="503"/>
      <c r="T929" s="503"/>
      <c r="U929" s="503"/>
      <c r="V929" s="503"/>
      <c r="W929" s="503"/>
      <c r="X929" s="503"/>
      <c r="Y929" s="503"/>
      <c r="Z929" s="503"/>
    </row>
    <row r="930" ht="12.75" customHeight="1">
      <c r="A930" s="503"/>
      <c r="B930" s="503"/>
      <c r="C930" s="503"/>
      <c r="D930" s="503"/>
      <c r="E930" s="503"/>
      <c r="F930" s="503"/>
      <c r="G930" s="503"/>
      <c r="H930" s="503"/>
      <c r="I930" s="503"/>
      <c r="J930" s="503"/>
      <c r="K930" s="503"/>
      <c r="L930" s="503"/>
      <c r="M930" s="503"/>
      <c r="N930" s="503"/>
      <c r="O930" s="503"/>
      <c r="P930" s="503"/>
      <c r="Q930" s="503"/>
      <c r="R930" s="503"/>
      <c r="S930" s="503"/>
      <c r="T930" s="503"/>
      <c r="U930" s="503"/>
      <c r="V930" s="503"/>
      <c r="W930" s="503"/>
      <c r="X930" s="503"/>
      <c r="Y930" s="503"/>
      <c r="Z930" s="503"/>
    </row>
    <row r="931" ht="12.75" customHeight="1">
      <c r="A931" s="503"/>
      <c r="B931" s="503"/>
      <c r="C931" s="503"/>
      <c r="D931" s="503"/>
      <c r="E931" s="503"/>
      <c r="F931" s="503"/>
      <c r="G931" s="503"/>
      <c r="H931" s="503"/>
      <c r="I931" s="503"/>
      <c r="J931" s="503"/>
      <c r="K931" s="503"/>
      <c r="L931" s="503"/>
      <c r="M931" s="503"/>
      <c r="N931" s="503"/>
      <c r="O931" s="503"/>
      <c r="P931" s="503"/>
      <c r="Q931" s="503"/>
      <c r="R931" s="503"/>
      <c r="S931" s="503"/>
      <c r="T931" s="503"/>
      <c r="U931" s="503"/>
      <c r="V931" s="503"/>
      <c r="W931" s="503"/>
      <c r="X931" s="503"/>
      <c r="Y931" s="503"/>
      <c r="Z931" s="503"/>
    </row>
    <row r="932" ht="12.75" customHeight="1">
      <c r="A932" s="503"/>
      <c r="B932" s="503"/>
      <c r="C932" s="503"/>
      <c r="D932" s="503"/>
      <c r="E932" s="503"/>
      <c r="F932" s="503"/>
      <c r="G932" s="503"/>
      <c r="H932" s="503"/>
      <c r="I932" s="503"/>
      <c r="J932" s="503"/>
      <c r="K932" s="503"/>
      <c r="L932" s="503"/>
      <c r="M932" s="503"/>
      <c r="N932" s="503"/>
      <c r="O932" s="503"/>
      <c r="P932" s="503"/>
      <c r="Q932" s="503"/>
      <c r="R932" s="503"/>
      <c r="S932" s="503"/>
      <c r="T932" s="503"/>
      <c r="U932" s="503"/>
      <c r="V932" s="503"/>
      <c r="W932" s="503"/>
      <c r="X932" s="503"/>
      <c r="Y932" s="503"/>
      <c r="Z932" s="503"/>
    </row>
    <row r="933" ht="12.75" customHeight="1">
      <c r="A933" s="503"/>
      <c r="B933" s="503"/>
      <c r="C933" s="503"/>
      <c r="D933" s="503"/>
      <c r="E933" s="503"/>
      <c r="F933" s="503"/>
      <c r="G933" s="503"/>
      <c r="H933" s="503"/>
      <c r="I933" s="503"/>
      <c r="J933" s="503"/>
      <c r="K933" s="503"/>
      <c r="L933" s="503"/>
      <c r="M933" s="503"/>
      <c r="N933" s="503"/>
      <c r="O933" s="503"/>
      <c r="P933" s="503"/>
      <c r="Q933" s="503"/>
      <c r="R933" s="503"/>
      <c r="S933" s="503"/>
      <c r="T933" s="503"/>
      <c r="U933" s="503"/>
      <c r="V933" s="503"/>
      <c r="W933" s="503"/>
      <c r="X933" s="503"/>
      <c r="Y933" s="503"/>
      <c r="Z933" s="503"/>
    </row>
    <row r="934" ht="12.75" customHeight="1">
      <c r="A934" s="503"/>
      <c r="B934" s="503"/>
      <c r="C934" s="503"/>
      <c r="D934" s="503"/>
      <c r="E934" s="503"/>
      <c r="F934" s="503"/>
      <c r="G934" s="503"/>
      <c r="H934" s="503"/>
      <c r="I934" s="503"/>
      <c r="J934" s="503"/>
      <c r="K934" s="503"/>
      <c r="L934" s="503"/>
      <c r="M934" s="503"/>
      <c r="N934" s="503"/>
      <c r="O934" s="503"/>
      <c r="P934" s="503"/>
      <c r="Q934" s="503"/>
      <c r="R934" s="503"/>
      <c r="S934" s="503"/>
      <c r="T934" s="503"/>
      <c r="U934" s="503"/>
      <c r="V934" s="503"/>
      <c r="W934" s="503"/>
      <c r="X934" s="503"/>
      <c r="Y934" s="503"/>
      <c r="Z934" s="503"/>
    </row>
    <row r="935" ht="12.75" customHeight="1">
      <c r="A935" s="503"/>
      <c r="B935" s="503"/>
      <c r="C935" s="503"/>
      <c r="D935" s="503"/>
      <c r="E935" s="503"/>
      <c r="F935" s="503"/>
      <c r="G935" s="503"/>
      <c r="H935" s="503"/>
      <c r="I935" s="503"/>
      <c r="J935" s="503"/>
      <c r="K935" s="503"/>
      <c r="L935" s="503"/>
      <c r="M935" s="503"/>
      <c r="N935" s="503"/>
      <c r="O935" s="503"/>
      <c r="P935" s="503"/>
      <c r="Q935" s="503"/>
      <c r="R935" s="503"/>
      <c r="S935" s="503"/>
      <c r="T935" s="503"/>
      <c r="U935" s="503"/>
      <c r="V935" s="503"/>
      <c r="W935" s="503"/>
      <c r="X935" s="503"/>
      <c r="Y935" s="503"/>
      <c r="Z935" s="503"/>
    </row>
    <row r="936" ht="12.75" customHeight="1">
      <c r="A936" s="503"/>
      <c r="B936" s="503"/>
      <c r="C936" s="503"/>
      <c r="D936" s="503"/>
      <c r="E936" s="503"/>
      <c r="F936" s="503"/>
      <c r="G936" s="503"/>
      <c r="H936" s="503"/>
      <c r="I936" s="503"/>
      <c r="J936" s="503"/>
      <c r="K936" s="503"/>
      <c r="L936" s="503"/>
      <c r="M936" s="503"/>
      <c r="N936" s="503"/>
      <c r="O936" s="503"/>
      <c r="P936" s="503"/>
      <c r="Q936" s="503"/>
      <c r="R936" s="503"/>
      <c r="S936" s="503"/>
      <c r="T936" s="503"/>
      <c r="U936" s="503"/>
      <c r="V936" s="503"/>
      <c r="W936" s="503"/>
      <c r="X936" s="503"/>
      <c r="Y936" s="503"/>
      <c r="Z936" s="503"/>
    </row>
    <row r="937" ht="12.75" customHeight="1">
      <c r="A937" s="503"/>
      <c r="B937" s="503"/>
      <c r="C937" s="503"/>
      <c r="D937" s="503"/>
      <c r="E937" s="503"/>
      <c r="F937" s="503"/>
      <c r="G937" s="503"/>
      <c r="H937" s="503"/>
      <c r="I937" s="503"/>
      <c r="J937" s="503"/>
      <c r="K937" s="503"/>
      <c r="L937" s="503"/>
      <c r="M937" s="503"/>
      <c r="N937" s="503"/>
      <c r="O937" s="503"/>
      <c r="P937" s="503"/>
      <c r="Q937" s="503"/>
      <c r="R937" s="503"/>
      <c r="S937" s="503"/>
      <c r="T937" s="503"/>
      <c r="U937" s="503"/>
      <c r="V937" s="503"/>
      <c r="W937" s="503"/>
      <c r="X937" s="503"/>
      <c r="Y937" s="503"/>
      <c r="Z937" s="503"/>
    </row>
    <row r="938" ht="12.75" customHeight="1">
      <c r="A938" s="503"/>
      <c r="B938" s="503"/>
      <c r="C938" s="503"/>
      <c r="D938" s="503"/>
      <c r="E938" s="503"/>
      <c r="F938" s="503"/>
      <c r="G938" s="503"/>
      <c r="H938" s="503"/>
      <c r="I938" s="503"/>
      <c r="J938" s="503"/>
      <c r="K938" s="503"/>
      <c r="L938" s="503"/>
      <c r="M938" s="503"/>
      <c r="N938" s="503"/>
      <c r="O938" s="503"/>
      <c r="P938" s="503"/>
      <c r="Q938" s="503"/>
      <c r="R938" s="503"/>
      <c r="S938" s="503"/>
      <c r="T938" s="503"/>
      <c r="U938" s="503"/>
      <c r="V938" s="503"/>
      <c r="W938" s="503"/>
      <c r="X938" s="503"/>
      <c r="Y938" s="503"/>
      <c r="Z938" s="503"/>
    </row>
    <row r="939" ht="12.75" customHeight="1">
      <c r="A939" s="503"/>
      <c r="B939" s="503"/>
      <c r="C939" s="503"/>
      <c r="D939" s="503"/>
      <c r="E939" s="503"/>
      <c r="F939" s="503"/>
      <c r="G939" s="503"/>
      <c r="H939" s="503"/>
      <c r="I939" s="503"/>
      <c r="J939" s="503"/>
      <c r="K939" s="503"/>
      <c r="L939" s="503"/>
      <c r="M939" s="503"/>
      <c r="N939" s="503"/>
      <c r="O939" s="503"/>
      <c r="P939" s="503"/>
      <c r="Q939" s="503"/>
      <c r="R939" s="503"/>
      <c r="S939" s="503"/>
      <c r="T939" s="503"/>
      <c r="U939" s="503"/>
      <c r="V939" s="503"/>
      <c r="W939" s="503"/>
      <c r="X939" s="503"/>
      <c r="Y939" s="503"/>
      <c r="Z939" s="503"/>
    </row>
    <row r="940" ht="12.75" customHeight="1">
      <c r="A940" s="503"/>
      <c r="B940" s="503"/>
      <c r="C940" s="503"/>
      <c r="D940" s="503"/>
      <c r="E940" s="503"/>
      <c r="F940" s="503"/>
      <c r="G940" s="503"/>
      <c r="H940" s="503"/>
      <c r="I940" s="503"/>
      <c r="J940" s="503"/>
      <c r="K940" s="503"/>
      <c r="L940" s="503"/>
      <c r="M940" s="503"/>
      <c r="N940" s="503"/>
      <c r="O940" s="503"/>
      <c r="P940" s="503"/>
      <c r="Q940" s="503"/>
      <c r="R940" s="503"/>
      <c r="S940" s="503"/>
      <c r="T940" s="503"/>
      <c r="U940" s="503"/>
      <c r="V940" s="503"/>
      <c r="W940" s="503"/>
      <c r="X940" s="503"/>
      <c r="Y940" s="503"/>
      <c r="Z940" s="503"/>
    </row>
    <row r="941" ht="12.75" customHeight="1">
      <c r="A941" s="503"/>
      <c r="B941" s="503"/>
      <c r="C941" s="503"/>
      <c r="D941" s="503"/>
      <c r="E941" s="503"/>
      <c r="F941" s="503"/>
      <c r="G941" s="503"/>
      <c r="H941" s="503"/>
      <c r="I941" s="503"/>
      <c r="J941" s="503"/>
      <c r="K941" s="503"/>
      <c r="L941" s="503"/>
      <c r="M941" s="503"/>
      <c r="N941" s="503"/>
      <c r="O941" s="503"/>
      <c r="P941" s="503"/>
      <c r="Q941" s="503"/>
      <c r="R941" s="503"/>
      <c r="S941" s="503"/>
      <c r="T941" s="503"/>
      <c r="U941" s="503"/>
      <c r="V941" s="503"/>
      <c r="W941" s="503"/>
      <c r="X941" s="503"/>
      <c r="Y941" s="503"/>
      <c r="Z941" s="503"/>
    </row>
    <row r="942" ht="12.75" customHeight="1">
      <c r="A942" s="503"/>
      <c r="B942" s="503"/>
      <c r="C942" s="503"/>
      <c r="D942" s="503"/>
      <c r="E942" s="503"/>
      <c r="F942" s="503"/>
      <c r="G942" s="503"/>
      <c r="H942" s="503"/>
      <c r="I942" s="503"/>
      <c r="J942" s="503"/>
      <c r="K942" s="503"/>
      <c r="L942" s="503"/>
      <c r="M942" s="503"/>
      <c r="N942" s="503"/>
      <c r="O942" s="503"/>
      <c r="P942" s="503"/>
      <c r="Q942" s="503"/>
      <c r="R942" s="503"/>
      <c r="S942" s="503"/>
      <c r="T942" s="503"/>
      <c r="U942" s="503"/>
      <c r="V942" s="503"/>
      <c r="W942" s="503"/>
      <c r="X942" s="503"/>
      <c r="Y942" s="503"/>
      <c r="Z942" s="503"/>
    </row>
    <row r="943" ht="12.75" customHeight="1">
      <c r="A943" s="503"/>
      <c r="B943" s="503"/>
      <c r="C943" s="503"/>
      <c r="D943" s="503"/>
      <c r="E943" s="503"/>
      <c r="F943" s="503"/>
      <c r="G943" s="503"/>
      <c r="H943" s="503"/>
      <c r="I943" s="503"/>
      <c r="J943" s="503"/>
      <c r="K943" s="503"/>
      <c r="L943" s="503"/>
      <c r="M943" s="503"/>
      <c r="N943" s="503"/>
      <c r="O943" s="503"/>
      <c r="P943" s="503"/>
      <c r="Q943" s="503"/>
      <c r="R943" s="503"/>
      <c r="S943" s="503"/>
      <c r="T943" s="503"/>
      <c r="U943" s="503"/>
      <c r="V943" s="503"/>
      <c r="W943" s="503"/>
      <c r="X943" s="503"/>
      <c r="Y943" s="503"/>
      <c r="Z943" s="503"/>
    </row>
    <row r="944" ht="12.75" customHeight="1">
      <c r="A944" s="503"/>
      <c r="B944" s="503"/>
      <c r="C944" s="503"/>
      <c r="D944" s="503"/>
      <c r="E944" s="503"/>
      <c r="F944" s="503"/>
      <c r="G944" s="503"/>
      <c r="H944" s="503"/>
      <c r="I944" s="503"/>
      <c r="J944" s="503"/>
      <c r="K944" s="503"/>
      <c r="L944" s="503"/>
      <c r="M944" s="503"/>
      <c r="N944" s="503"/>
      <c r="O944" s="503"/>
      <c r="P944" s="503"/>
      <c r="Q944" s="503"/>
      <c r="R944" s="503"/>
      <c r="S944" s="503"/>
      <c r="T944" s="503"/>
      <c r="U944" s="503"/>
      <c r="V944" s="503"/>
      <c r="W944" s="503"/>
      <c r="X944" s="503"/>
      <c r="Y944" s="503"/>
      <c r="Z944" s="503"/>
    </row>
    <row r="945" ht="12.75" customHeight="1">
      <c r="A945" s="503"/>
      <c r="B945" s="503"/>
      <c r="C945" s="503"/>
      <c r="D945" s="503"/>
      <c r="E945" s="503"/>
      <c r="F945" s="503"/>
      <c r="G945" s="503"/>
      <c r="H945" s="503"/>
      <c r="I945" s="503"/>
      <c r="J945" s="503"/>
      <c r="K945" s="503"/>
      <c r="L945" s="503"/>
      <c r="M945" s="503"/>
      <c r="N945" s="503"/>
      <c r="O945" s="503"/>
      <c r="P945" s="503"/>
      <c r="Q945" s="503"/>
      <c r="R945" s="503"/>
      <c r="S945" s="503"/>
      <c r="T945" s="503"/>
      <c r="U945" s="503"/>
      <c r="V945" s="503"/>
      <c r="W945" s="503"/>
      <c r="X945" s="503"/>
      <c r="Y945" s="503"/>
      <c r="Z945" s="503"/>
    </row>
    <row r="946" ht="12.75" customHeight="1">
      <c r="A946" s="503"/>
      <c r="B946" s="503"/>
      <c r="C946" s="503"/>
      <c r="D946" s="503"/>
      <c r="E946" s="503"/>
      <c r="F946" s="503"/>
      <c r="G946" s="503"/>
      <c r="H946" s="503"/>
      <c r="I946" s="503"/>
      <c r="J946" s="503"/>
      <c r="K946" s="503"/>
      <c r="L946" s="503"/>
      <c r="M946" s="503"/>
      <c r="N946" s="503"/>
      <c r="O946" s="503"/>
      <c r="P946" s="503"/>
      <c r="Q946" s="503"/>
      <c r="R946" s="503"/>
      <c r="S946" s="503"/>
      <c r="T946" s="503"/>
      <c r="U946" s="503"/>
      <c r="V946" s="503"/>
      <c r="W946" s="503"/>
      <c r="X946" s="503"/>
      <c r="Y946" s="503"/>
      <c r="Z946" s="503"/>
    </row>
    <row r="947" ht="12.75" customHeight="1">
      <c r="A947" s="503"/>
      <c r="B947" s="503"/>
      <c r="C947" s="503"/>
      <c r="D947" s="503"/>
      <c r="E947" s="503"/>
      <c r="F947" s="503"/>
      <c r="G947" s="503"/>
      <c r="H947" s="503"/>
      <c r="I947" s="503"/>
      <c r="J947" s="503"/>
      <c r="K947" s="503"/>
      <c r="L947" s="503"/>
      <c r="M947" s="503"/>
      <c r="N947" s="503"/>
      <c r="O947" s="503"/>
      <c r="P947" s="503"/>
      <c r="Q947" s="503"/>
      <c r="R947" s="503"/>
      <c r="S947" s="503"/>
      <c r="T947" s="503"/>
      <c r="U947" s="503"/>
      <c r="V947" s="503"/>
      <c r="W947" s="503"/>
      <c r="X947" s="503"/>
      <c r="Y947" s="503"/>
      <c r="Z947" s="503"/>
    </row>
    <row r="948" ht="12.75" customHeight="1">
      <c r="A948" s="503"/>
      <c r="B948" s="503"/>
      <c r="C948" s="503"/>
      <c r="D948" s="503"/>
      <c r="E948" s="503"/>
      <c r="F948" s="503"/>
      <c r="G948" s="503"/>
      <c r="H948" s="503"/>
      <c r="I948" s="503"/>
      <c r="J948" s="503"/>
      <c r="K948" s="503"/>
      <c r="L948" s="503"/>
      <c r="M948" s="503"/>
      <c r="N948" s="503"/>
      <c r="O948" s="503"/>
      <c r="P948" s="503"/>
      <c r="Q948" s="503"/>
      <c r="R948" s="503"/>
      <c r="S948" s="503"/>
      <c r="T948" s="503"/>
      <c r="U948" s="503"/>
      <c r="V948" s="503"/>
      <c r="W948" s="503"/>
      <c r="X948" s="503"/>
      <c r="Y948" s="503"/>
      <c r="Z948" s="503"/>
    </row>
    <row r="949" ht="12.75" customHeight="1">
      <c r="A949" s="503"/>
      <c r="B949" s="503"/>
      <c r="C949" s="503"/>
      <c r="D949" s="503"/>
      <c r="E949" s="503"/>
      <c r="F949" s="503"/>
      <c r="G949" s="503"/>
      <c r="H949" s="503"/>
      <c r="I949" s="503"/>
      <c r="J949" s="503"/>
      <c r="K949" s="503"/>
      <c r="L949" s="503"/>
      <c r="M949" s="503"/>
      <c r="N949" s="503"/>
      <c r="O949" s="503"/>
      <c r="P949" s="503"/>
      <c r="Q949" s="503"/>
      <c r="R949" s="503"/>
      <c r="S949" s="503"/>
      <c r="T949" s="503"/>
      <c r="U949" s="503"/>
      <c r="V949" s="503"/>
      <c r="W949" s="503"/>
      <c r="X949" s="503"/>
      <c r="Y949" s="503"/>
      <c r="Z949" s="503"/>
    </row>
    <row r="950" ht="12.75" customHeight="1">
      <c r="A950" s="503"/>
      <c r="B950" s="503"/>
      <c r="C950" s="503"/>
      <c r="D950" s="503"/>
      <c r="E950" s="503"/>
      <c r="F950" s="503"/>
      <c r="G950" s="503"/>
      <c r="H950" s="503"/>
      <c r="I950" s="503"/>
      <c r="J950" s="503"/>
      <c r="K950" s="503"/>
      <c r="L950" s="503"/>
      <c r="M950" s="503"/>
      <c r="N950" s="503"/>
      <c r="O950" s="503"/>
      <c r="P950" s="503"/>
      <c r="Q950" s="503"/>
      <c r="R950" s="503"/>
      <c r="S950" s="503"/>
      <c r="T950" s="503"/>
      <c r="U950" s="503"/>
      <c r="V950" s="503"/>
      <c r="W950" s="503"/>
      <c r="X950" s="503"/>
      <c r="Y950" s="503"/>
      <c r="Z950" s="503"/>
    </row>
    <row r="951" ht="12.75" customHeight="1">
      <c r="A951" s="503"/>
      <c r="B951" s="503"/>
      <c r="C951" s="503"/>
      <c r="D951" s="503"/>
      <c r="E951" s="503"/>
      <c r="F951" s="503"/>
      <c r="G951" s="503"/>
      <c r="H951" s="503"/>
      <c r="I951" s="503"/>
      <c r="J951" s="503"/>
      <c r="K951" s="503"/>
      <c r="L951" s="503"/>
      <c r="M951" s="503"/>
      <c r="N951" s="503"/>
      <c r="O951" s="503"/>
      <c r="P951" s="503"/>
      <c r="Q951" s="503"/>
      <c r="R951" s="503"/>
      <c r="S951" s="503"/>
      <c r="T951" s="503"/>
      <c r="U951" s="503"/>
      <c r="V951" s="503"/>
      <c r="W951" s="503"/>
      <c r="X951" s="503"/>
      <c r="Y951" s="503"/>
      <c r="Z951" s="503"/>
    </row>
    <row r="952" ht="12.75" customHeight="1">
      <c r="A952" s="503"/>
      <c r="B952" s="503"/>
      <c r="C952" s="503"/>
      <c r="D952" s="503"/>
      <c r="E952" s="503"/>
      <c r="F952" s="503"/>
      <c r="G952" s="503"/>
      <c r="H952" s="503"/>
      <c r="I952" s="503"/>
      <c r="J952" s="503"/>
      <c r="K952" s="503"/>
      <c r="L952" s="503"/>
      <c r="M952" s="503"/>
      <c r="N952" s="503"/>
      <c r="O952" s="503"/>
      <c r="P952" s="503"/>
      <c r="Q952" s="503"/>
      <c r="R952" s="503"/>
      <c r="S952" s="503"/>
      <c r="T952" s="503"/>
      <c r="U952" s="503"/>
      <c r="V952" s="503"/>
      <c r="W952" s="503"/>
      <c r="X952" s="503"/>
      <c r="Y952" s="503"/>
      <c r="Z952" s="503"/>
    </row>
    <row r="953" ht="12.75" customHeight="1">
      <c r="A953" s="503"/>
      <c r="B953" s="503"/>
      <c r="C953" s="503"/>
      <c r="D953" s="503"/>
      <c r="E953" s="503"/>
      <c r="F953" s="503"/>
      <c r="G953" s="503"/>
      <c r="H953" s="503"/>
      <c r="I953" s="503"/>
      <c r="J953" s="503"/>
      <c r="K953" s="503"/>
      <c r="L953" s="503"/>
      <c r="M953" s="503"/>
      <c r="N953" s="503"/>
      <c r="O953" s="503"/>
      <c r="P953" s="503"/>
      <c r="Q953" s="503"/>
      <c r="R953" s="503"/>
      <c r="S953" s="503"/>
      <c r="T953" s="503"/>
      <c r="U953" s="503"/>
      <c r="V953" s="503"/>
      <c r="W953" s="503"/>
      <c r="X953" s="503"/>
      <c r="Y953" s="503"/>
      <c r="Z953" s="503"/>
    </row>
    <row r="954" ht="12.75" customHeight="1">
      <c r="A954" s="503"/>
      <c r="B954" s="503"/>
      <c r="C954" s="503"/>
      <c r="D954" s="503"/>
      <c r="E954" s="503"/>
      <c r="F954" s="503"/>
      <c r="G954" s="503"/>
      <c r="H954" s="503"/>
      <c r="I954" s="503"/>
      <c r="J954" s="503"/>
      <c r="K954" s="503"/>
      <c r="L954" s="503"/>
      <c r="M954" s="503"/>
      <c r="N954" s="503"/>
      <c r="O954" s="503"/>
      <c r="P954" s="503"/>
      <c r="Q954" s="503"/>
      <c r="R954" s="503"/>
      <c r="S954" s="503"/>
      <c r="T954" s="503"/>
      <c r="U954" s="503"/>
      <c r="V954" s="503"/>
      <c r="W954" s="503"/>
      <c r="X954" s="503"/>
      <c r="Y954" s="503"/>
      <c r="Z954" s="503"/>
    </row>
    <row r="955" ht="12.75" customHeight="1">
      <c r="A955" s="503"/>
      <c r="B955" s="503"/>
      <c r="C955" s="503"/>
      <c r="D955" s="503"/>
      <c r="E955" s="503"/>
      <c r="F955" s="503"/>
      <c r="G955" s="503"/>
      <c r="H955" s="503"/>
      <c r="I955" s="503"/>
      <c r="J955" s="503"/>
      <c r="K955" s="503"/>
      <c r="L955" s="503"/>
      <c r="M955" s="503"/>
      <c r="N955" s="503"/>
      <c r="O955" s="503"/>
      <c r="P955" s="503"/>
      <c r="Q955" s="503"/>
      <c r="R955" s="503"/>
      <c r="S955" s="503"/>
      <c r="T955" s="503"/>
      <c r="U955" s="503"/>
      <c r="V955" s="503"/>
      <c r="W955" s="503"/>
      <c r="X955" s="503"/>
      <c r="Y955" s="503"/>
      <c r="Z955" s="503"/>
    </row>
    <row r="956" ht="12.75" customHeight="1">
      <c r="A956" s="503"/>
      <c r="B956" s="503"/>
      <c r="C956" s="503"/>
      <c r="D956" s="503"/>
      <c r="E956" s="503"/>
      <c r="F956" s="503"/>
      <c r="G956" s="503"/>
      <c r="H956" s="503"/>
      <c r="I956" s="503"/>
      <c r="J956" s="503"/>
      <c r="K956" s="503"/>
      <c r="L956" s="503"/>
      <c r="M956" s="503"/>
      <c r="N956" s="503"/>
      <c r="O956" s="503"/>
      <c r="P956" s="503"/>
      <c r="Q956" s="503"/>
      <c r="R956" s="503"/>
      <c r="S956" s="503"/>
      <c r="T956" s="503"/>
      <c r="U956" s="503"/>
      <c r="V956" s="503"/>
      <c r="W956" s="503"/>
      <c r="X956" s="503"/>
      <c r="Y956" s="503"/>
      <c r="Z956" s="503"/>
    </row>
    <row r="957" ht="12.75" customHeight="1">
      <c r="A957" s="503"/>
      <c r="B957" s="503"/>
      <c r="C957" s="503"/>
      <c r="D957" s="503"/>
      <c r="E957" s="503"/>
      <c r="F957" s="503"/>
      <c r="G957" s="503"/>
      <c r="H957" s="503"/>
      <c r="I957" s="503"/>
      <c r="J957" s="503"/>
      <c r="K957" s="503"/>
      <c r="L957" s="503"/>
      <c r="M957" s="503"/>
      <c r="N957" s="503"/>
      <c r="O957" s="503"/>
      <c r="P957" s="503"/>
      <c r="Q957" s="503"/>
      <c r="R957" s="503"/>
      <c r="S957" s="503"/>
      <c r="T957" s="503"/>
      <c r="U957" s="503"/>
      <c r="V957" s="503"/>
      <c r="W957" s="503"/>
      <c r="X957" s="503"/>
      <c r="Y957" s="503"/>
      <c r="Z957" s="503"/>
    </row>
    <row r="958" ht="12.75" customHeight="1">
      <c r="A958" s="503"/>
      <c r="B958" s="503"/>
      <c r="C958" s="503"/>
      <c r="D958" s="503"/>
      <c r="E958" s="503"/>
      <c r="F958" s="503"/>
      <c r="G958" s="503"/>
      <c r="H958" s="503"/>
      <c r="I958" s="503"/>
      <c r="J958" s="503"/>
      <c r="K958" s="503"/>
      <c r="L958" s="503"/>
      <c r="M958" s="503"/>
      <c r="N958" s="503"/>
      <c r="O958" s="503"/>
      <c r="P958" s="503"/>
      <c r="Q958" s="503"/>
      <c r="R958" s="503"/>
      <c r="S958" s="503"/>
      <c r="T958" s="503"/>
      <c r="U958" s="503"/>
      <c r="V958" s="503"/>
      <c r="W958" s="503"/>
      <c r="X958" s="503"/>
      <c r="Y958" s="503"/>
      <c r="Z958" s="503"/>
    </row>
    <row r="959" ht="12.75" customHeight="1">
      <c r="A959" s="503"/>
      <c r="B959" s="503"/>
      <c r="C959" s="503"/>
      <c r="D959" s="503"/>
      <c r="E959" s="503"/>
      <c r="F959" s="503"/>
      <c r="G959" s="503"/>
      <c r="H959" s="503"/>
      <c r="I959" s="503"/>
      <c r="J959" s="503"/>
      <c r="K959" s="503"/>
      <c r="L959" s="503"/>
      <c r="M959" s="503"/>
      <c r="N959" s="503"/>
      <c r="O959" s="503"/>
      <c r="P959" s="503"/>
      <c r="Q959" s="503"/>
      <c r="R959" s="503"/>
      <c r="S959" s="503"/>
      <c r="T959" s="503"/>
      <c r="U959" s="503"/>
      <c r="V959" s="503"/>
      <c r="W959" s="503"/>
      <c r="X959" s="503"/>
      <c r="Y959" s="503"/>
      <c r="Z959" s="503"/>
    </row>
    <row r="960" ht="12.75" customHeight="1">
      <c r="A960" s="503"/>
      <c r="B960" s="503"/>
      <c r="C960" s="503"/>
      <c r="D960" s="503"/>
      <c r="E960" s="503"/>
      <c r="F960" s="503"/>
      <c r="G960" s="503"/>
      <c r="H960" s="503"/>
      <c r="I960" s="503"/>
      <c r="J960" s="503"/>
      <c r="K960" s="503"/>
      <c r="L960" s="503"/>
      <c r="M960" s="503"/>
      <c r="N960" s="503"/>
      <c r="O960" s="503"/>
      <c r="P960" s="503"/>
      <c r="Q960" s="503"/>
      <c r="R960" s="503"/>
      <c r="S960" s="503"/>
      <c r="T960" s="503"/>
      <c r="U960" s="503"/>
      <c r="V960" s="503"/>
      <c r="W960" s="503"/>
      <c r="X960" s="503"/>
      <c r="Y960" s="503"/>
      <c r="Z960" s="503"/>
    </row>
    <row r="961" ht="12.75" customHeight="1">
      <c r="A961" s="503"/>
      <c r="B961" s="503"/>
      <c r="C961" s="503"/>
      <c r="D961" s="503"/>
      <c r="E961" s="503"/>
      <c r="F961" s="503"/>
      <c r="G961" s="503"/>
      <c r="H961" s="503"/>
      <c r="I961" s="503"/>
      <c r="J961" s="503"/>
      <c r="K961" s="503"/>
      <c r="L961" s="503"/>
      <c r="M961" s="503"/>
      <c r="N961" s="503"/>
      <c r="O961" s="503"/>
      <c r="P961" s="503"/>
      <c r="Q961" s="503"/>
      <c r="R961" s="503"/>
      <c r="S961" s="503"/>
      <c r="T961" s="503"/>
      <c r="U961" s="503"/>
      <c r="V961" s="503"/>
      <c r="W961" s="503"/>
      <c r="X961" s="503"/>
      <c r="Y961" s="503"/>
      <c r="Z961" s="503"/>
    </row>
    <row r="962" ht="12.75" customHeight="1">
      <c r="A962" s="503"/>
      <c r="B962" s="503"/>
      <c r="C962" s="503"/>
      <c r="D962" s="503"/>
      <c r="E962" s="503"/>
      <c r="F962" s="503"/>
      <c r="G962" s="503"/>
      <c r="H962" s="503"/>
      <c r="I962" s="503"/>
      <c r="J962" s="503"/>
      <c r="K962" s="503"/>
      <c r="L962" s="503"/>
      <c r="M962" s="503"/>
      <c r="N962" s="503"/>
      <c r="O962" s="503"/>
      <c r="P962" s="503"/>
      <c r="Q962" s="503"/>
      <c r="R962" s="503"/>
      <c r="S962" s="503"/>
      <c r="T962" s="503"/>
      <c r="U962" s="503"/>
      <c r="V962" s="503"/>
      <c r="W962" s="503"/>
      <c r="X962" s="503"/>
      <c r="Y962" s="503"/>
      <c r="Z962" s="503"/>
    </row>
    <row r="963" ht="12.75" customHeight="1">
      <c r="A963" s="503"/>
      <c r="B963" s="503"/>
      <c r="C963" s="503"/>
      <c r="D963" s="503"/>
      <c r="E963" s="503"/>
      <c r="F963" s="503"/>
      <c r="G963" s="503"/>
      <c r="H963" s="503"/>
      <c r="I963" s="503"/>
      <c r="J963" s="503"/>
      <c r="K963" s="503"/>
      <c r="L963" s="503"/>
      <c r="M963" s="503"/>
      <c r="N963" s="503"/>
      <c r="O963" s="503"/>
      <c r="P963" s="503"/>
      <c r="Q963" s="503"/>
      <c r="R963" s="503"/>
      <c r="S963" s="503"/>
      <c r="T963" s="503"/>
      <c r="U963" s="503"/>
      <c r="V963" s="503"/>
      <c r="W963" s="503"/>
      <c r="X963" s="503"/>
      <c r="Y963" s="503"/>
      <c r="Z963" s="503"/>
    </row>
    <row r="964" ht="12.75" customHeight="1">
      <c r="A964" s="503"/>
      <c r="B964" s="503"/>
      <c r="C964" s="503"/>
      <c r="D964" s="503"/>
      <c r="E964" s="503"/>
      <c r="F964" s="503"/>
      <c r="G964" s="503"/>
      <c r="H964" s="503"/>
      <c r="I964" s="503"/>
      <c r="J964" s="503"/>
      <c r="K964" s="503"/>
      <c r="L964" s="503"/>
      <c r="M964" s="503"/>
      <c r="N964" s="503"/>
      <c r="O964" s="503"/>
      <c r="P964" s="503"/>
      <c r="Q964" s="503"/>
      <c r="R964" s="503"/>
      <c r="S964" s="503"/>
      <c r="T964" s="503"/>
      <c r="U964" s="503"/>
      <c r="V964" s="503"/>
      <c r="W964" s="503"/>
      <c r="X964" s="503"/>
      <c r="Y964" s="503"/>
      <c r="Z964" s="503"/>
    </row>
    <row r="965" ht="12.75" customHeight="1">
      <c r="A965" s="503"/>
      <c r="B965" s="503"/>
      <c r="C965" s="503"/>
      <c r="D965" s="503"/>
      <c r="E965" s="503"/>
      <c r="F965" s="503"/>
      <c r="G965" s="503"/>
      <c r="H965" s="503"/>
      <c r="I965" s="503"/>
      <c r="J965" s="503"/>
      <c r="K965" s="503"/>
      <c r="L965" s="503"/>
      <c r="M965" s="503"/>
      <c r="N965" s="503"/>
      <c r="O965" s="503"/>
      <c r="P965" s="503"/>
      <c r="Q965" s="503"/>
      <c r="R965" s="503"/>
      <c r="S965" s="503"/>
      <c r="T965" s="503"/>
      <c r="U965" s="503"/>
      <c r="V965" s="503"/>
      <c r="W965" s="503"/>
      <c r="X965" s="503"/>
      <c r="Y965" s="503"/>
      <c r="Z965" s="503"/>
    </row>
    <row r="966" ht="12.75" customHeight="1">
      <c r="A966" s="503"/>
      <c r="B966" s="503"/>
      <c r="C966" s="503"/>
      <c r="D966" s="503"/>
      <c r="E966" s="503"/>
      <c r="F966" s="503"/>
      <c r="G966" s="503"/>
      <c r="H966" s="503"/>
      <c r="I966" s="503"/>
      <c r="J966" s="503"/>
      <c r="K966" s="503"/>
      <c r="L966" s="503"/>
      <c r="M966" s="503"/>
      <c r="N966" s="503"/>
      <c r="O966" s="503"/>
      <c r="P966" s="503"/>
      <c r="Q966" s="503"/>
      <c r="R966" s="503"/>
      <c r="S966" s="503"/>
      <c r="T966" s="503"/>
      <c r="U966" s="503"/>
      <c r="V966" s="503"/>
      <c r="W966" s="503"/>
      <c r="X966" s="503"/>
      <c r="Y966" s="503"/>
      <c r="Z966" s="503"/>
    </row>
    <row r="967" ht="12.75" customHeight="1">
      <c r="A967" s="503"/>
      <c r="B967" s="503"/>
      <c r="C967" s="503"/>
      <c r="D967" s="503"/>
      <c r="E967" s="503"/>
      <c r="F967" s="503"/>
      <c r="G967" s="503"/>
      <c r="H967" s="503"/>
      <c r="I967" s="503"/>
      <c r="J967" s="503"/>
      <c r="K967" s="503"/>
      <c r="L967" s="503"/>
      <c r="M967" s="503"/>
      <c r="N967" s="503"/>
      <c r="O967" s="503"/>
      <c r="P967" s="503"/>
      <c r="Q967" s="503"/>
      <c r="R967" s="503"/>
      <c r="S967" s="503"/>
      <c r="T967" s="503"/>
      <c r="U967" s="503"/>
      <c r="V967" s="503"/>
      <c r="W967" s="503"/>
      <c r="X967" s="503"/>
      <c r="Y967" s="503"/>
      <c r="Z967" s="503"/>
    </row>
    <row r="968" ht="12.75" customHeight="1">
      <c r="A968" s="503"/>
      <c r="B968" s="503"/>
      <c r="C968" s="503"/>
      <c r="D968" s="503"/>
      <c r="E968" s="503"/>
      <c r="F968" s="503"/>
      <c r="G968" s="503"/>
      <c r="H968" s="503"/>
      <c r="I968" s="503"/>
      <c r="J968" s="503"/>
      <c r="K968" s="503"/>
      <c r="L968" s="503"/>
      <c r="M968" s="503"/>
      <c r="N968" s="503"/>
      <c r="O968" s="503"/>
      <c r="P968" s="503"/>
      <c r="Q968" s="503"/>
      <c r="R968" s="503"/>
      <c r="S968" s="503"/>
      <c r="T968" s="503"/>
      <c r="U968" s="503"/>
      <c r="V968" s="503"/>
      <c r="W968" s="503"/>
      <c r="X968" s="503"/>
      <c r="Y968" s="503"/>
      <c r="Z968" s="503"/>
    </row>
    <row r="969" ht="12.75" customHeight="1">
      <c r="A969" s="503"/>
      <c r="B969" s="503"/>
      <c r="C969" s="503"/>
      <c r="D969" s="503"/>
      <c r="E969" s="503"/>
      <c r="F969" s="503"/>
      <c r="G969" s="503"/>
      <c r="H969" s="503"/>
      <c r="I969" s="503"/>
      <c r="J969" s="503"/>
      <c r="K969" s="503"/>
      <c r="L969" s="503"/>
      <c r="M969" s="503"/>
      <c r="N969" s="503"/>
      <c r="O969" s="503"/>
      <c r="P969" s="503"/>
      <c r="Q969" s="503"/>
      <c r="R969" s="503"/>
      <c r="S969" s="503"/>
      <c r="T969" s="503"/>
      <c r="U969" s="503"/>
      <c r="V969" s="503"/>
      <c r="W969" s="503"/>
      <c r="X969" s="503"/>
      <c r="Y969" s="503"/>
      <c r="Z969" s="503"/>
    </row>
    <row r="970" ht="12.75" customHeight="1">
      <c r="A970" s="503"/>
      <c r="B970" s="503"/>
      <c r="C970" s="503"/>
      <c r="D970" s="503"/>
      <c r="E970" s="503"/>
      <c r="F970" s="503"/>
      <c r="G970" s="503"/>
      <c r="H970" s="503"/>
      <c r="I970" s="503"/>
      <c r="J970" s="503"/>
      <c r="K970" s="503"/>
      <c r="L970" s="503"/>
      <c r="M970" s="503"/>
      <c r="N970" s="503"/>
      <c r="O970" s="503"/>
      <c r="P970" s="503"/>
      <c r="Q970" s="503"/>
      <c r="R970" s="503"/>
      <c r="S970" s="503"/>
      <c r="T970" s="503"/>
      <c r="U970" s="503"/>
      <c r="V970" s="503"/>
      <c r="W970" s="503"/>
      <c r="X970" s="503"/>
      <c r="Y970" s="503"/>
      <c r="Z970" s="503"/>
    </row>
    <row r="971" ht="12.75" customHeight="1">
      <c r="A971" s="503"/>
      <c r="B971" s="503"/>
      <c r="C971" s="503"/>
      <c r="D971" s="503"/>
      <c r="E971" s="503"/>
      <c r="F971" s="503"/>
      <c r="G971" s="503"/>
      <c r="H971" s="503"/>
      <c r="I971" s="503"/>
      <c r="J971" s="503"/>
      <c r="K971" s="503"/>
      <c r="L971" s="503"/>
      <c r="M971" s="503"/>
      <c r="N971" s="503"/>
      <c r="O971" s="503"/>
      <c r="P971" s="503"/>
      <c r="Q971" s="503"/>
      <c r="R971" s="503"/>
      <c r="S971" s="503"/>
      <c r="T971" s="503"/>
      <c r="U971" s="503"/>
      <c r="V971" s="503"/>
      <c r="W971" s="503"/>
      <c r="X971" s="503"/>
      <c r="Y971" s="503"/>
      <c r="Z971" s="503"/>
    </row>
    <row r="972" ht="12.75" customHeight="1">
      <c r="A972" s="503"/>
      <c r="B972" s="503"/>
      <c r="C972" s="503"/>
      <c r="D972" s="503"/>
      <c r="E972" s="503"/>
      <c r="F972" s="503"/>
      <c r="G972" s="503"/>
      <c r="H972" s="503"/>
      <c r="I972" s="503"/>
      <c r="J972" s="503"/>
      <c r="K972" s="503"/>
      <c r="L972" s="503"/>
      <c r="M972" s="503"/>
      <c r="N972" s="503"/>
      <c r="O972" s="503"/>
      <c r="P972" s="503"/>
      <c r="Q972" s="503"/>
      <c r="R972" s="503"/>
      <c r="S972" s="503"/>
      <c r="T972" s="503"/>
      <c r="U972" s="503"/>
      <c r="V972" s="503"/>
      <c r="W972" s="503"/>
      <c r="X972" s="503"/>
      <c r="Y972" s="503"/>
      <c r="Z972" s="503"/>
    </row>
    <row r="973" ht="12.75" customHeight="1">
      <c r="A973" s="503"/>
      <c r="B973" s="503"/>
      <c r="C973" s="503"/>
      <c r="D973" s="503"/>
      <c r="E973" s="503"/>
      <c r="F973" s="503"/>
      <c r="G973" s="503"/>
      <c r="H973" s="503"/>
      <c r="I973" s="503"/>
      <c r="J973" s="503"/>
      <c r="K973" s="503"/>
      <c r="L973" s="503"/>
      <c r="M973" s="503"/>
      <c r="N973" s="503"/>
      <c r="O973" s="503"/>
      <c r="P973" s="503"/>
      <c r="Q973" s="503"/>
      <c r="R973" s="503"/>
      <c r="S973" s="503"/>
      <c r="T973" s="503"/>
      <c r="U973" s="503"/>
      <c r="V973" s="503"/>
      <c r="W973" s="503"/>
      <c r="X973" s="503"/>
      <c r="Y973" s="503"/>
      <c r="Z973" s="503"/>
    </row>
    <row r="974" ht="12.75" customHeight="1">
      <c r="A974" s="503"/>
      <c r="B974" s="503"/>
      <c r="C974" s="503"/>
      <c r="D974" s="503"/>
      <c r="E974" s="503"/>
      <c r="F974" s="503"/>
      <c r="G974" s="503"/>
      <c r="H974" s="503"/>
      <c r="I974" s="503"/>
      <c r="J974" s="503"/>
      <c r="K974" s="503"/>
      <c r="L974" s="503"/>
      <c r="M974" s="503"/>
      <c r="N974" s="503"/>
      <c r="O974" s="503"/>
      <c r="P974" s="503"/>
      <c r="Q974" s="503"/>
      <c r="R974" s="503"/>
      <c r="S974" s="503"/>
      <c r="T974" s="503"/>
      <c r="U974" s="503"/>
      <c r="V974" s="503"/>
      <c r="W974" s="503"/>
      <c r="X974" s="503"/>
      <c r="Y974" s="503"/>
      <c r="Z974" s="503"/>
    </row>
    <row r="975" ht="12.75" customHeight="1">
      <c r="A975" s="503"/>
      <c r="B975" s="503"/>
      <c r="C975" s="503"/>
      <c r="D975" s="503"/>
      <c r="E975" s="503"/>
      <c r="F975" s="503"/>
      <c r="G975" s="503"/>
      <c r="H975" s="503"/>
      <c r="I975" s="503"/>
      <c r="J975" s="503"/>
      <c r="K975" s="503"/>
      <c r="L975" s="503"/>
      <c r="M975" s="503"/>
      <c r="N975" s="503"/>
      <c r="O975" s="503"/>
      <c r="P975" s="503"/>
      <c r="Q975" s="503"/>
      <c r="R975" s="503"/>
      <c r="S975" s="503"/>
      <c r="T975" s="503"/>
      <c r="U975" s="503"/>
      <c r="V975" s="503"/>
      <c r="W975" s="503"/>
      <c r="X975" s="503"/>
      <c r="Y975" s="503"/>
      <c r="Z975" s="503"/>
    </row>
    <row r="976" ht="12.75" customHeight="1">
      <c r="A976" s="503"/>
      <c r="B976" s="503"/>
      <c r="C976" s="503"/>
      <c r="D976" s="503"/>
      <c r="E976" s="503"/>
      <c r="F976" s="503"/>
      <c r="G976" s="503"/>
      <c r="H976" s="503"/>
      <c r="I976" s="503"/>
      <c r="J976" s="503"/>
      <c r="K976" s="503"/>
      <c r="L976" s="503"/>
      <c r="M976" s="503"/>
      <c r="N976" s="503"/>
      <c r="O976" s="503"/>
      <c r="P976" s="503"/>
      <c r="Q976" s="503"/>
      <c r="R976" s="503"/>
      <c r="S976" s="503"/>
      <c r="T976" s="503"/>
      <c r="U976" s="503"/>
      <c r="V976" s="503"/>
      <c r="W976" s="503"/>
      <c r="X976" s="503"/>
      <c r="Y976" s="503"/>
      <c r="Z976" s="503"/>
    </row>
    <row r="977" ht="12.75" customHeight="1">
      <c r="A977" s="503"/>
      <c r="B977" s="503"/>
      <c r="C977" s="503"/>
      <c r="D977" s="503"/>
      <c r="E977" s="503"/>
      <c r="F977" s="503"/>
      <c r="G977" s="503"/>
      <c r="H977" s="503"/>
      <c r="I977" s="503"/>
      <c r="J977" s="503"/>
      <c r="K977" s="503"/>
      <c r="L977" s="503"/>
      <c r="M977" s="503"/>
      <c r="N977" s="503"/>
      <c r="O977" s="503"/>
      <c r="P977" s="503"/>
      <c r="Q977" s="503"/>
      <c r="R977" s="503"/>
      <c r="S977" s="503"/>
      <c r="T977" s="503"/>
      <c r="U977" s="503"/>
      <c r="V977" s="503"/>
      <c r="W977" s="503"/>
      <c r="X977" s="503"/>
      <c r="Y977" s="503"/>
      <c r="Z977" s="503"/>
    </row>
    <row r="978" ht="12.75" customHeight="1">
      <c r="A978" s="503"/>
      <c r="B978" s="503"/>
      <c r="C978" s="503"/>
      <c r="D978" s="503"/>
      <c r="E978" s="503"/>
      <c r="F978" s="503"/>
      <c r="G978" s="503"/>
      <c r="H978" s="503"/>
      <c r="I978" s="503"/>
      <c r="J978" s="503"/>
      <c r="K978" s="503"/>
      <c r="L978" s="503"/>
      <c r="M978" s="503"/>
      <c r="N978" s="503"/>
      <c r="O978" s="503"/>
      <c r="P978" s="503"/>
      <c r="Q978" s="503"/>
      <c r="R978" s="503"/>
      <c r="S978" s="503"/>
      <c r="T978" s="503"/>
      <c r="U978" s="503"/>
      <c r="V978" s="503"/>
      <c r="W978" s="503"/>
      <c r="X978" s="503"/>
      <c r="Y978" s="503"/>
      <c r="Z978" s="503"/>
    </row>
    <row r="979" ht="12.75" customHeight="1">
      <c r="A979" s="503"/>
      <c r="B979" s="503"/>
      <c r="C979" s="503"/>
      <c r="D979" s="503"/>
      <c r="E979" s="503"/>
      <c r="F979" s="503"/>
      <c r="G979" s="503"/>
      <c r="H979" s="503"/>
      <c r="I979" s="503"/>
      <c r="J979" s="503"/>
      <c r="K979" s="503"/>
      <c r="L979" s="503"/>
      <c r="M979" s="503"/>
      <c r="N979" s="503"/>
      <c r="O979" s="503"/>
      <c r="P979" s="503"/>
      <c r="Q979" s="503"/>
      <c r="R979" s="503"/>
      <c r="S979" s="503"/>
      <c r="T979" s="503"/>
      <c r="U979" s="503"/>
      <c r="V979" s="503"/>
      <c r="W979" s="503"/>
      <c r="X979" s="503"/>
      <c r="Y979" s="503"/>
      <c r="Z979" s="503"/>
    </row>
    <row r="980" ht="12.75" customHeight="1">
      <c r="A980" s="503"/>
      <c r="B980" s="503"/>
      <c r="C980" s="503"/>
      <c r="D980" s="503"/>
      <c r="E980" s="503"/>
      <c r="F980" s="503"/>
      <c r="G980" s="503"/>
      <c r="H980" s="503"/>
      <c r="I980" s="503"/>
      <c r="J980" s="503"/>
      <c r="K980" s="503"/>
      <c r="L980" s="503"/>
      <c r="M980" s="503"/>
      <c r="N980" s="503"/>
      <c r="O980" s="503"/>
      <c r="P980" s="503"/>
      <c r="Q980" s="503"/>
      <c r="R980" s="503"/>
      <c r="S980" s="503"/>
      <c r="T980" s="503"/>
      <c r="U980" s="503"/>
      <c r="V980" s="503"/>
      <c r="W980" s="503"/>
      <c r="X980" s="503"/>
      <c r="Y980" s="503"/>
      <c r="Z980" s="503"/>
    </row>
    <row r="981" ht="12.75" customHeight="1">
      <c r="A981" s="503"/>
      <c r="B981" s="503"/>
      <c r="C981" s="503"/>
      <c r="D981" s="503"/>
      <c r="E981" s="503"/>
      <c r="F981" s="503"/>
      <c r="G981" s="503"/>
      <c r="H981" s="503"/>
      <c r="I981" s="503"/>
      <c r="J981" s="503"/>
      <c r="K981" s="503"/>
      <c r="L981" s="503"/>
      <c r="M981" s="503"/>
      <c r="N981" s="503"/>
      <c r="O981" s="503"/>
      <c r="P981" s="503"/>
      <c r="Q981" s="503"/>
      <c r="R981" s="503"/>
      <c r="S981" s="503"/>
      <c r="T981" s="503"/>
      <c r="U981" s="503"/>
      <c r="V981" s="503"/>
      <c r="W981" s="503"/>
      <c r="X981" s="503"/>
      <c r="Y981" s="503"/>
      <c r="Z981" s="503"/>
    </row>
    <row r="982" ht="12.75" customHeight="1">
      <c r="A982" s="503"/>
      <c r="B982" s="503"/>
      <c r="C982" s="503"/>
      <c r="D982" s="503"/>
      <c r="E982" s="503"/>
      <c r="F982" s="503"/>
      <c r="G982" s="503"/>
      <c r="H982" s="503"/>
      <c r="I982" s="503"/>
      <c r="J982" s="503"/>
      <c r="K982" s="503"/>
      <c r="L982" s="503"/>
      <c r="M982" s="503"/>
      <c r="N982" s="503"/>
      <c r="O982" s="503"/>
      <c r="P982" s="503"/>
      <c r="Q982" s="503"/>
      <c r="R982" s="503"/>
      <c r="S982" s="503"/>
      <c r="T982" s="503"/>
      <c r="U982" s="503"/>
      <c r="V982" s="503"/>
      <c r="W982" s="503"/>
      <c r="X982" s="503"/>
      <c r="Y982" s="503"/>
      <c r="Z982" s="503"/>
    </row>
    <row r="983" ht="12.75" customHeight="1">
      <c r="A983" s="503"/>
      <c r="B983" s="503"/>
      <c r="C983" s="503"/>
      <c r="D983" s="503"/>
      <c r="E983" s="503"/>
      <c r="F983" s="503"/>
      <c r="G983" s="503"/>
      <c r="H983" s="503"/>
      <c r="I983" s="503"/>
      <c r="J983" s="503"/>
      <c r="K983" s="503"/>
      <c r="L983" s="503"/>
      <c r="M983" s="503"/>
      <c r="N983" s="503"/>
      <c r="O983" s="503"/>
      <c r="P983" s="503"/>
      <c r="Q983" s="503"/>
      <c r="R983" s="503"/>
      <c r="S983" s="503"/>
      <c r="T983" s="503"/>
      <c r="U983" s="503"/>
      <c r="V983" s="503"/>
      <c r="W983" s="503"/>
      <c r="X983" s="503"/>
      <c r="Y983" s="503"/>
      <c r="Z983" s="503"/>
    </row>
    <row r="984" ht="12.75" customHeight="1">
      <c r="A984" s="503"/>
      <c r="B984" s="503"/>
      <c r="C984" s="503"/>
      <c r="D984" s="503"/>
      <c r="E984" s="503"/>
      <c r="F984" s="503"/>
      <c r="G984" s="503"/>
      <c r="H984" s="503"/>
      <c r="I984" s="503"/>
      <c r="J984" s="503"/>
      <c r="K984" s="503"/>
      <c r="L984" s="503"/>
      <c r="M984" s="503"/>
      <c r="N984" s="503"/>
      <c r="O984" s="503"/>
      <c r="P984" s="503"/>
      <c r="Q984" s="503"/>
      <c r="R984" s="503"/>
      <c r="S984" s="503"/>
      <c r="T984" s="503"/>
      <c r="U984" s="503"/>
      <c r="V984" s="503"/>
      <c r="W984" s="503"/>
      <c r="X984" s="503"/>
      <c r="Y984" s="503"/>
      <c r="Z984" s="503"/>
    </row>
    <row r="985" ht="12.75" customHeight="1">
      <c r="A985" s="503"/>
      <c r="B985" s="503"/>
      <c r="C985" s="503"/>
      <c r="D985" s="503"/>
      <c r="E985" s="503"/>
      <c r="F985" s="503"/>
      <c r="G985" s="503"/>
      <c r="H985" s="503"/>
      <c r="I985" s="503"/>
      <c r="J985" s="503"/>
      <c r="K985" s="503"/>
      <c r="L985" s="503"/>
      <c r="M985" s="503"/>
      <c r="N985" s="503"/>
      <c r="O985" s="503"/>
      <c r="P985" s="503"/>
      <c r="Q985" s="503"/>
      <c r="R985" s="503"/>
      <c r="S985" s="503"/>
      <c r="T985" s="503"/>
      <c r="U985" s="503"/>
      <c r="V985" s="503"/>
      <c r="W985" s="503"/>
      <c r="X985" s="503"/>
      <c r="Y985" s="503"/>
      <c r="Z985" s="503"/>
    </row>
    <row r="986" ht="12.75" customHeight="1">
      <c r="A986" s="503"/>
      <c r="B986" s="503"/>
      <c r="C986" s="503"/>
      <c r="D986" s="503"/>
      <c r="E986" s="503"/>
      <c r="F986" s="503"/>
      <c r="G986" s="503"/>
      <c r="H986" s="503"/>
      <c r="I986" s="503"/>
      <c r="J986" s="503"/>
      <c r="K986" s="503"/>
      <c r="L986" s="503"/>
      <c r="M986" s="503"/>
      <c r="N986" s="503"/>
      <c r="O986" s="503"/>
      <c r="P986" s="503"/>
      <c r="Q986" s="503"/>
      <c r="R986" s="503"/>
      <c r="S986" s="503"/>
      <c r="T986" s="503"/>
      <c r="U986" s="503"/>
      <c r="V986" s="503"/>
      <c r="W986" s="503"/>
      <c r="X986" s="503"/>
      <c r="Y986" s="503"/>
      <c r="Z986" s="503"/>
    </row>
    <row r="987" ht="12.75" customHeight="1">
      <c r="A987" s="503"/>
      <c r="B987" s="503"/>
      <c r="C987" s="503"/>
      <c r="D987" s="503"/>
      <c r="E987" s="503"/>
      <c r="F987" s="503"/>
      <c r="G987" s="503"/>
      <c r="H987" s="503"/>
      <c r="I987" s="503"/>
      <c r="J987" s="503"/>
      <c r="K987" s="503"/>
      <c r="L987" s="503"/>
      <c r="M987" s="503"/>
      <c r="N987" s="503"/>
      <c r="O987" s="503"/>
      <c r="P987" s="503"/>
      <c r="Q987" s="503"/>
      <c r="R987" s="503"/>
      <c r="S987" s="503"/>
      <c r="T987" s="503"/>
      <c r="U987" s="503"/>
      <c r="V987" s="503"/>
      <c r="W987" s="503"/>
      <c r="X987" s="503"/>
      <c r="Y987" s="503"/>
      <c r="Z987" s="503"/>
    </row>
    <row r="988" ht="12.75" customHeight="1">
      <c r="A988" s="503"/>
      <c r="B988" s="503"/>
      <c r="C988" s="503"/>
      <c r="D988" s="503"/>
      <c r="E988" s="503"/>
      <c r="F988" s="503"/>
      <c r="G988" s="503"/>
      <c r="H988" s="503"/>
      <c r="I988" s="503"/>
      <c r="J988" s="503"/>
      <c r="K988" s="503"/>
      <c r="L988" s="503"/>
      <c r="M988" s="503"/>
      <c r="N988" s="503"/>
      <c r="O988" s="503"/>
      <c r="P988" s="503"/>
      <c r="Q988" s="503"/>
      <c r="R988" s="503"/>
      <c r="S988" s="503"/>
      <c r="T988" s="503"/>
      <c r="U988" s="503"/>
      <c r="V988" s="503"/>
      <c r="W988" s="503"/>
      <c r="X988" s="503"/>
      <c r="Y988" s="503"/>
      <c r="Z988" s="503"/>
    </row>
    <row r="989" ht="12.75" customHeight="1">
      <c r="A989" s="503"/>
      <c r="B989" s="503"/>
      <c r="C989" s="503"/>
      <c r="D989" s="503"/>
      <c r="E989" s="503"/>
      <c r="F989" s="503"/>
      <c r="G989" s="503"/>
      <c r="H989" s="503"/>
      <c r="I989" s="503"/>
      <c r="J989" s="503"/>
      <c r="K989" s="503"/>
      <c r="L989" s="503"/>
      <c r="M989" s="503"/>
      <c r="N989" s="503"/>
      <c r="O989" s="503"/>
      <c r="P989" s="503"/>
      <c r="Q989" s="503"/>
      <c r="R989" s="503"/>
      <c r="S989" s="503"/>
      <c r="T989" s="503"/>
      <c r="U989" s="503"/>
      <c r="V989" s="503"/>
      <c r="W989" s="503"/>
      <c r="X989" s="503"/>
      <c r="Y989" s="503"/>
      <c r="Z989" s="503"/>
    </row>
    <row r="990" ht="12.75" customHeight="1">
      <c r="A990" s="503"/>
      <c r="B990" s="503"/>
      <c r="C990" s="503"/>
      <c r="D990" s="503"/>
      <c r="E990" s="503"/>
      <c r="F990" s="503"/>
      <c r="G990" s="503"/>
      <c r="H990" s="503"/>
      <c r="I990" s="503"/>
      <c r="J990" s="503"/>
      <c r="K990" s="503"/>
      <c r="L990" s="503"/>
      <c r="M990" s="503"/>
      <c r="N990" s="503"/>
      <c r="O990" s="503"/>
      <c r="P990" s="503"/>
      <c r="Q990" s="503"/>
      <c r="R990" s="503"/>
      <c r="S990" s="503"/>
      <c r="T990" s="503"/>
      <c r="U990" s="503"/>
      <c r="V990" s="503"/>
      <c r="W990" s="503"/>
      <c r="X990" s="503"/>
      <c r="Y990" s="503"/>
      <c r="Z990" s="503"/>
    </row>
    <row r="991" ht="12.75" customHeight="1">
      <c r="A991" s="503"/>
      <c r="B991" s="503"/>
      <c r="C991" s="503"/>
      <c r="D991" s="503"/>
      <c r="E991" s="503"/>
      <c r="F991" s="503"/>
      <c r="G991" s="503"/>
      <c r="H991" s="503"/>
      <c r="I991" s="503"/>
      <c r="J991" s="503"/>
      <c r="K991" s="503"/>
      <c r="L991" s="503"/>
      <c r="M991" s="503"/>
      <c r="N991" s="503"/>
      <c r="O991" s="503"/>
      <c r="P991" s="503"/>
      <c r="Q991" s="503"/>
      <c r="R991" s="503"/>
      <c r="S991" s="503"/>
      <c r="T991" s="503"/>
      <c r="U991" s="503"/>
      <c r="V991" s="503"/>
      <c r="W991" s="503"/>
      <c r="X991" s="503"/>
      <c r="Y991" s="503"/>
      <c r="Z991" s="503"/>
    </row>
    <row r="992" ht="12.75" customHeight="1">
      <c r="A992" s="503"/>
      <c r="B992" s="503"/>
      <c r="C992" s="503"/>
      <c r="D992" s="503"/>
      <c r="E992" s="503"/>
      <c r="F992" s="503"/>
      <c r="G992" s="503"/>
      <c r="H992" s="503"/>
      <c r="I992" s="503"/>
      <c r="J992" s="503"/>
      <c r="K992" s="503"/>
      <c r="L992" s="503"/>
      <c r="M992" s="503"/>
      <c r="N992" s="503"/>
      <c r="O992" s="503"/>
      <c r="P992" s="503"/>
      <c r="Q992" s="503"/>
      <c r="R992" s="503"/>
      <c r="S992" s="503"/>
      <c r="T992" s="503"/>
      <c r="U992" s="503"/>
      <c r="V992" s="503"/>
      <c r="W992" s="503"/>
      <c r="X992" s="503"/>
      <c r="Y992" s="503"/>
      <c r="Z992" s="503"/>
    </row>
    <row r="993" ht="12.75" customHeight="1">
      <c r="A993" s="503"/>
      <c r="B993" s="503"/>
      <c r="C993" s="503"/>
      <c r="D993" s="503"/>
      <c r="E993" s="503"/>
      <c r="F993" s="503"/>
      <c r="G993" s="503"/>
      <c r="H993" s="503"/>
      <c r="I993" s="503"/>
      <c r="J993" s="503"/>
      <c r="K993" s="503"/>
      <c r="L993" s="503"/>
      <c r="M993" s="503"/>
      <c r="N993" s="503"/>
      <c r="O993" s="503"/>
      <c r="P993" s="503"/>
      <c r="Q993" s="503"/>
      <c r="R993" s="503"/>
      <c r="S993" s="503"/>
      <c r="T993" s="503"/>
      <c r="U993" s="503"/>
      <c r="V993" s="503"/>
      <c r="W993" s="503"/>
      <c r="X993" s="503"/>
      <c r="Y993" s="503"/>
      <c r="Z993" s="503"/>
    </row>
    <row r="994" ht="12.75" customHeight="1">
      <c r="A994" s="503"/>
      <c r="B994" s="503"/>
      <c r="C994" s="503"/>
      <c r="D994" s="503"/>
      <c r="E994" s="503"/>
      <c r="F994" s="503"/>
      <c r="G994" s="503"/>
      <c r="H994" s="503"/>
      <c r="I994" s="503"/>
      <c r="J994" s="503"/>
      <c r="K994" s="503"/>
      <c r="L994" s="503"/>
      <c r="M994" s="503"/>
      <c r="N994" s="503"/>
      <c r="O994" s="503"/>
      <c r="P994" s="503"/>
      <c r="Q994" s="503"/>
      <c r="R994" s="503"/>
      <c r="S994" s="503"/>
      <c r="T994" s="503"/>
      <c r="U994" s="503"/>
      <c r="V994" s="503"/>
      <c r="W994" s="503"/>
      <c r="X994" s="503"/>
      <c r="Y994" s="503"/>
      <c r="Z994" s="503"/>
    </row>
    <row r="995" ht="12.75" customHeight="1">
      <c r="A995" s="503"/>
      <c r="B995" s="503"/>
      <c r="C995" s="503"/>
      <c r="D995" s="503"/>
      <c r="E995" s="503"/>
      <c r="F995" s="503"/>
      <c r="G995" s="503"/>
      <c r="H995" s="503"/>
      <c r="I995" s="503"/>
      <c r="J995" s="503"/>
      <c r="K995" s="503"/>
      <c r="L995" s="503"/>
      <c r="M995" s="503"/>
      <c r="N995" s="503"/>
      <c r="O995" s="503"/>
      <c r="P995" s="503"/>
      <c r="Q995" s="503"/>
      <c r="R995" s="503"/>
      <c r="S995" s="503"/>
      <c r="T995" s="503"/>
      <c r="U995" s="503"/>
      <c r="V995" s="503"/>
      <c r="W995" s="503"/>
      <c r="X995" s="503"/>
      <c r="Y995" s="503"/>
      <c r="Z995" s="503"/>
    </row>
    <row r="996" ht="12.75" customHeight="1">
      <c r="A996" s="503"/>
      <c r="B996" s="503"/>
      <c r="C996" s="503"/>
      <c r="D996" s="503"/>
      <c r="E996" s="503"/>
      <c r="F996" s="503"/>
      <c r="G996" s="503"/>
      <c r="H996" s="503"/>
      <c r="I996" s="503"/>
      <c r="J996" s="503"/>
      <c r="K996" s="503"/>
      <c r="L996" s="503"/>
      <c r="M996" s="503"/>
      <c r="N996" s="503"/>
      <c r="O996" s="503"/>
      <c r="P996" s="503"/>
      <c r="Q996" s="503"/>
      <c r="R996" s="503"/>
      <c r="S996" s="503"/>
      <c r="T996" s="503"/>
      <c r="U996" s="503"/>
      <c r="V996" s="503"/>
      <c r="W996" s="503"/>
      <c r="X996" s="503"/>
      <c r="Y996" s="503"/>
      <c r="Z996" s="503"/>
    </row>
    <row r="997" ht="12.75" customHeight="1">
      <c r="A997" s="503"/>
      <c r="B997" s="503"/>
      <c r="C997" s="503"/>
      <c r="D997" s="503"/>
      <c r="E997" s="503"/>
      <c r="F997" s="503"/>
      <c r="G997" s="503"/>
      <c r="H997" s="503"/>
      <c r="I997" s="503"/>
      <c r="J997" s="503"/>
      <c r="K997" s="503"/>
      <c r="L997" s="503"/>
      <c r="M997" s="503"/>
      <c r="N997" s="503"/>
      <c r="O997" s="503"/>
      <c r="P997" s="503"/>
      <c r="Q997" s="503"/>
      <c r="R997" s="503"/>
      <c r="S997" s="503"/>
      <c r="T997" s="503"/>
      <c r="U997" s="503"/>
      <c r="V997" s="503"/>
      <c r="W997" s="503"/>
      <c r="X997" s="503"/>
      <c r="Y997" s="503"/>
      <c r="Z997" s="503"/>
    </row>
    <row r="998" ht="12.75" customHeight="1">
      <c r="A998" s="503"/>
      <c r="B998" s="503"/>
      <c r="C998" s="503"/>
      <c r="D998" s="503"/>
      <c r="E998" s="503"/>
      <c r="F998" s="503"/>
      <c r="G998" s="503"/>
      <c r="H998" s="503"/>
      <c r="I998" s="503"/>
      <c r="J998" s="503"/>
      <c r="K998" s="503"/>
      <c r="L998" s="503"/>
      <c r="M998" s="503"/>
      <c r="N998" s="503"/>
      <c r="O998" s="503"/>
      <c r="P998" s="503"/>
      <c r="Q998" s="503"/>
      <c r="R998" s="503"/>
      <c r="S998" s="503"/>
      <c r="T998" s="503"/>
      <c r="U998" s="503"/>
      <c r="V998" s="503"/>
      <c r="W998" s="503"/>
      <c r="X998" s="503"/>
      <c r="Y998" s="503"/>
      <c r="Z998" s="503"/>
    </row>
    <row r="999" ht="12.75" customHeight="1">
      <c r="A999" s="503"/>
      <c r="B999" s="503"/>
      <c r="C999" s="503"/>
      <c r="D999" s="503"/>
      <c r="E999" s="503"/>
      <c r="F999" s="503"/>
      <c r="G999" s="503"/>
      <c r="H999" s="503"/>
      <c r="I999" s="503"/>
      <c r="J999" s="503"/>
      <c r="K999" s="503"/>
      <c r="L999" s="503"/>
      <c r="M999" s="503"/>
      <c r="N999" s="503"/>
      <c r="O999" s="503"/>
      <c r="P999" s="503"/>
      <c r="Q999" s="503"/>
      <c r="R999" s="503"/>
      <c r="S999" s="503"/>
      <c r="T999" s="503"/>
      <c r="U999" s="503"/>
      <c r="V999" s="503"/>
      <c r="W999" s="503"/>
      <c r="X999" s="503"/>
      <c r="Y999" s="503"/>
      <c r="Z999" s="503"/>
    </row>
    <row r="1000" ht="12.75" customHeight="1">
      <c r="A1000" s="503"/>
      <c r="B1000" s="503"/>
      <c r="C1000" s="503"/>
      <c r="D1000" s="503"/>
      <c r="E1000" s="503"/>
      <c r="F1000" s="503"/>
      <c r="G1000" s="503"/>
      <c r="H1000" s="503"/>
      <c r="I1000" s="503"/>
      <c r="J1000" s="503"/>
      <c r="K1000" s="503"/>
      <c r="L1000" s="503"/>
      <c r="M1000" s="503"/>
      <c r="N1000" s="503"/>
      <c r="O1000" s="503"/>
      <c r="P1000" s="503"/>
      <c r="Q1000" s="503"/>
      <c r="R1000" s="503"/>
      <c r="S1000" s="503"/>
      <c r="T1000" s="503"/>
      <c r="U1000" s="503"/>
      <c r="V1000" s="503"/>
      <c r="W1000" s="503"/>
      <c r="X1000" s="503"/>
      <c r="Y1000" s="503"/>
      <c r="Z1000" s="503"/>
    </row>
  </sheetData>
  <mergeCells count="1">
    <mergeCell ref="A2:J2"/>
  </mergeCells>
  <printOptions/>
  <pageMargins bottom="0.7480314960629921" footer="0.0" header="0.0" left="0.7086614173228347" right="0.7086614173228347" top="0.7480314960629921"/>
  <pageSetup orientation="landscape"/>
  <rowBreaks count="1" manualBreakCount="1">
    <brk id="46" man="1"/>
  </rowBreak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12.63"/>
    <col customWidth="1" min="2" max="2" width="9.25"/>
    <col customWidth="1" min="3" max="6" width="9.13"/>
    <col customWidth="1" min="7" max="7" width="10.25"/>
    <col customWidth="1" min="8" max="8" width="11.75"/>
    <col customWidth="1" min="9" max="10" width="9.13"/>
    <col customWidth="1" min="11" max="26" width="8.63"/>
  </cols>
  <sheetData>
    <row r="1" ht="12.75" customHeight="1">
      <c r="A1" s="503"/>
      <c r="B1" s="503"/>
      <c r="C1" s="503"/>
      <c r="D1" s="503"/>
      <c r="E1" s="503"/>
      <c r="F1" s="503"/>
      <c r="G1" s="503"/>
      <c r="H1" s="503"/>
      <c r="I1" s="503"/>
      <c r="J1" s="503"/>
      <c r="K1" s="503"/>
      <c r="L1" s="503"/>
      <c r="M1" s="503"/>
      <c r="N1" s="503"/>
      <c r="O1" s="503"/>
      <c r="P1" s="503"/>
      <c r="Q1" s="503"/>
      <c r="R1" s="503"/>
      <c r="S1" s="503"/>
      <c r="T1" s="503"/>
      <c r="U1" s="503"/>
      <c r="V1" s="503"/>
      <c r="W1" s="503"/>
      <c r="X1" s="503"/>
      <c r="Y1" s="503"/>
      <c r="Z1" s="503"/>
    </row>
    <row r="2" ht="12.75" customHeight="1">
      <c r="A2" s="570" t="s">
        <v>4328</v>
      </c>
      <c r="K2" s="503"/>
      <c r="L2" s="503"/>
      <c r="M2" s="503"/>
      <c r="N2" s="503"/>
      <c r="O2" s="503"/>
      <c r="P2" s="503"/>
      <c r="Q2" s="503"/>
      <c r="R2" s="503"/>
      <c r="S2" s="503"/>
      <c r="T2" s="503"/>
      <c r="U2" s="503"/>
      <c r="V2" s="503"/>
      <c r="W2" s="503"/>
      <c r="X2" s="503"/>
      <c r="Y2" s="503"/>
      <c r="Z2" s="503"/>
    </row>
    <row r="3" ht="12.75" customHeight="1">
      <c r="A3" s="570"/>
      <c r="B3" s="570"/>
      <c r="C3" s="570"/>
      <c r="D3" s="570"/>
      <c r="E3" s="570"/>
      <c r="F3" s="570"/>
      <c r="G3" s="570"/>
      <c r="H3" s="570"/>
      <c r="I3" s="570"/>
      <c r="J3" s="570"/>
      <c r="K3" s="503"/>
      <c r="L3" s="503"/>
      <c r="M3" s="503"/>
      <c r="N3" s="503"/>
      <c r="O3" s="503"/>
      <c r="P3" s="503"/>
      <c r="Q3" s="503"/>
      <c r="R3" s="503"/>
      <c r="S3" s="503"/>
      <c r="T3" s="503"/>
      <c r="U3" s="503"/>
      <c r="V3" s="503"/>
      <c r="W3" s="503"/>
      <c r="X3" s="503"/>
      <c r="Y3" s="503"/>
      <c r="Z3" s="503"/>
    </row>
    <row r="4" ht="12.75" customHeight="1">
      <c r="A4" s="462" t="s">
        <v>4317</v>
      </c>
      <c r="B4" s="503"/>
      <c r="C4" s="503"/>
      <c r="D4" s="503"/>
      <c r="E4" s="503"/>
      <c r="F4" s="503"/>
      <c r="G4" s="503"/>
      <c r="H4" s="503"/>
      <c r="I4" s="503"/>
      <c r="J4" s="503"/>
      <c r="K4" s="503"/>
      <c r="L4" s="503"/>
      <c r="M4" s="503"/>
      <c r="N4" s="503"/>
      <c r="O4" s="503"/>
      <c r="P4" s="503"/>
      <c r="Q4" s="503"/>
      <c r="R4" s="503"/>
      <c r="S4" s="503"/>
      <c r="T4" s="503"/>
      <c r="U4" s="503"/>
      <c r="V4" s="503"/>
      <c r="W4" s="503"/>
      <c r="X4" s="503"/>
      <c r="Y4" s="503"/>
      <c r="Z4" s="503"/>
    </row>
    <row r="5" ht="12.75" customHeight="1">
      <c r="A5" s="503" t="s">
        <v>4318</v>
      </c>
      <c r="B5" s="503"/>
      <c r="C5" s="503"/>
      <c r="D5" s="503"/>
      <c r="E5" s="503"/>
      <c r="F5" s="503"/>
      <c r="G5" s="503"/>
      <c r="H5" s="503"/>
      <c r="I5" s="503"/>
      <c r="J5" s="503"/>
      <c r="K5" s="503"/>
      <c r="L5" s="503"/>
      <c r="M5" s="503"/>
      <c r="N5" s="503"/>
      <c r="O5" s="503"/>
      <c r="P5" s="503"/>
      <c r="Q5" s="503"/>
      <c r="R5" s="503"/>
      <c r="S5" s="503"/>
      <c r="T5" s="503"/>
      <c r="U5" s="503"/>
      <c r="V5" s="503"/>
      <c r="W5" s="503"/>
      <c r="X5" s="503"/>
      <c r="Y5" s="503"/>
      <c r="Z5" s="503"/>
    </row>
    <row r="6" ht="12.75" customHeight="1">
      <c r="A6" s="503" t="s">
        <v>4329</v>
      </c>
      <c r="B6" s="503"/>
      <c r="C6" s="503"/>
      <c r="D6" s="503"/>
      <c r="E6" s="503"/>
      <c r="F6" s="503"/>
      <c r="G6" s="503"/>
      <c r="H6" s="503"/>
      <c r="I6" s="503"/>
      <c r="J6" s="503"/>
      <c r="K6" s="503"/>
      <c r="L6" s="503"/>
      <c r="M6" s="503"/>
      <c r="N6" s="503"/>
      <c r="O6" s="503"/>
      <c r="P6" s="503"/>
      <c r="Q6" s="503"/>
      <c r="R6" s="503"/>
      <c r="S6" s="503"/>
      <c r="T6" s="503"/>
      <c r="U6" s="503"/>
      <c r="V6" s="503"/>
      <c r="W6" s="503"/>
      <c r="X6" s="503"/>
      <c r="Y6" s="503"/>
      <c r="Z6" s="503"/>
    </row>
    <row r="7" ht="12.75" customHeight="1">
      <c r="A7" s="503" t="s">
        <v>4320</v>
      </c>
      <c r="B7" s="503" t="str">
        <f>#REF!</f>
        <v>#REF!</v>
      </c>
      <c r="C7" s="503"/>
      <c r="D7" s="503"/>
      <c r="E7" s="503"/>
      <c r="F7" s="503"/>
      <c r="G7" s="503"/>
      <c r="H7" s="503"/>
      <c r="I7" s="503"/>
      <c r="J7" s="503"/>
      <c r="K7" s="503"/>
      <c r="L7" s="503"/>
      <c r="M7" s="503"/>
      <c r="N7" s="503"/>
      <c r="O7" s="503"/>
      <c r="P7" s="503"/>
      <c r="Q7" s="503"/>
      <c r="R7" s="503"/>
      <c r="S7" s="503"/>
      <c r="T7" s="503"/>
      <c r="U7" s="503"/>
      <c r="V7" s="503"/>
      <c r="W7" s="503"/>
      <c r="X7" s="503"/>
      <c r="Y7" s="503"/>
      <c r="Z7" s="503"/>
    </row>
    <row r="8" ht="12.75" customHeight="1">
      <c r="A8" s="503"/>
      <c r="B8" s="503"/>
      <c r="C8" s="503"/>
      <c r="D8" s="503"/>
      <c r="E8" s="503"/>
      <c r="F8" s="503"/>
      <c r="G8" s="503"/>
      <c r="H8" s="503"/>
      <c r="I8" s="503"/>
      <c r="J8" s="503"/>
      <c r="K8" s="503"/>
      <c r="L8" s="503"/>
      <c r="M8" s="503"/>
      <c r="N8" s="503"/>
      <c r="O8" s="503"/>
      <c r="P8" s="503"/>
      <c r="Q8" s="503"/>
      <c r="R8" s="503"/>
      <c r="S8" s="503"/>
      <c r="T8" s="503"/>
      <c r="U8" s="503"/>
      <c r="V8" s="503"/>
      <c r="W8" s="503"/>
      <c r="X8" s="503"/>
      <c r="Y8" s="503"/>
      <c r="Z8" s="503"/>
    </row>
    <row r="9" ht="12.75" customHeight="1">
      <c r="A9" s="503"/>
      <c r="B9" s="503"/>
      <c r="C9" s="503"/>
      <c r="D9" s="503"/>
      <c r="E9" s="503"/>
      <c r="F9" s="503"/>
      <c r="G9" s="503"/>
      <c r="H9" s="503"/>
      <c r="I9" s="503"/>
      <c r="J9" s="503"/>
      <c r="K9" s="503"/>
      <c r="L9" s="503"/>
      <c r="M9" s="503"/>
      <c r="N9" s="503"/>
      <c r="O9" s="503"/>
      <c r="P9" s="503"/>
      <c r="Q9" s="503"/>
      <c r="R9" s="503"/>
      <c r="S9" s="503"/>
      <c r="T9" s="503"/>
      <c r="U9" s="503"/>
      <c r="V9" s="503"/>
      <c r="W9" s="503"/>
      <c r="X9" s="503"/>
      <c r="Y9" s="503"/>
      <c r="Z9" s="503"/>
    </row>
    <row r="10" ht="12.75" customHeight="1">
      <c r="A10" s="503"/>
      <c r="B10" s="503"/>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503"/>
    </row>
    <row r="11" ht="12.75" customHeight="1">
      <c r="A11" s="503"/>
      <c r="B11" s="5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row>
    <row r="12" ht="12.75" customHeight="1">
      <c r="A12" s="503"/>
      <c r="B12" s="503"/>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03"/>
    </row>
    <row r="13" ht="12.75" customHeight="1">
      <c r="A13" s="503"/>
      <c r="B13" s="503"/>
      <c r="C13" s="503"/>
      <c r="D13" s="503"/>
      <c r="E13" s="503"/>
      <c r="F13" s="503"/>
      <c r="G13" s="503"/>
      <c r="H13" s="503"/>
      <c r="I13" s="503"/>
      <c r="J13" s="503"/>
      <c r="K13" s="503"/>
      <c r="L13" s="503"/>
      <c r="M13" s="503"/>
      <c r="N13" s="503"/>
      <c r="O13" s="503"/>
      <c r="P13" s="503"/>
      <c r="Q13" s="503"/>
      <c r="R13" s="503"/>
      <c r="S13" s="503"/>
      <c r="T13" s="503"/>
      <c r="U13" s="503"/>
      <c r="V13" s="503"/>
      <c r="W13" s="503"/>
      <c r="X13" s="503"/>
      <c r="Y13" s="503"/>
      <c r="Z13" s="503"/>
    </row>
    <row r="14" ht="12.75" customHeight="1">
      <c r="A14" s="503"/>
      <c r="B14" s="503"/>
      <c r="C14" s="503"/>
      <c r="D14" s="503"/>
      <c r="E14" s="503"/>
      <c r="F14" s="503"/>
      <c r="G14" s="503"/>
      <c r="H14" s="503"/>
      <c r="I14" s="503"/>
      <c r="J14" s="503"/>
      <c r="K14" s="503"/>
      <c r="L14" s="503"/>
      <c r="M14" s="503"/>
      <c r="N14" s="503"/>
      <c r="O14" s="503"/>
      <c r="P14" s="503"/>
      <c r="Q14" s="503"/>
      <c r="R14" s="503"/>
      <c r="S14" s="503"/>
      <c r="T14" s="503"/>
      <c r="U14" s="503"/>
      <c r="V14" s="503"/>
      <c r="W14" s="503"/>
      <c r="X14" s="503"/>
      <c r="Y14" s="503"/>
      <c r="Z14" s="503"/>
    </row>
    <row r="15" ht="12.75" customHeight="1">
      <c r="A15" s="503"/>
      <c r="B15" s="503"/>
      <c r="C15" s="503"/>
      <c r="D15" s="503"/>
      <c r="E15" s="503"/>
      <c r="F15" s="503"/>
      <c r="G15" s="503"/>
      <c r="H15" s="503"/>
      <c r="I15" s="503"/>
      <c r="J15" s="503"/>
      <c r="K15" s="503"/>
      <c r="L15" s="503"/>
      <c r="M15" s="503"/>
      <c r="N15" s="503"/>
      <c r="O15" s="503"/>
      <c r="P15" s="503"/>
      <c r="Q15" s="503"/>
      <c r="R15" s="503"/>
      <c r="S15" s="503"/>
      <c r="T15" s="503"/>
      <c r="U15" s="503"/>
      <c r="V15" s="503"/>
      <c r="W15" s="503"/>
      <c r="X15" s="503"/>
      <c r="Y15" s="503"/>
      <c r="Z15" s="503"/>
    </row>
    <row r="16" ht="12.75" customHeight="1">
      <c r="A16" s="503"/>
      <c r="B16" s="503"/>
      <c r="C16" s="503"/>
      <c r="D16" s="503"/>
      <c r="E16" s="503"/>
      <c r="F16" s="503"/>
      <c r="G16" s="503"/>
      <c r="H16" s="503"/>
      <c r="I16" s="503"/>
      <c r="J16" s="503"/>
      <c r="K16" s="503"/>
      <c r="L16" s="503"/>
      <c r="M16" s="503"/>
      <c r="N16" s="503"/>
      <c r="O16" s="503"/>
      <c r="P16" s="503"/>
      <c r="Q16" s="503"/>
      <c r="R16" s="503"/>
      <c r="S16" s="503"/>
      <c r="T16" s="503"/>
      <c r="U16" s="503"/>
      <c r="V16" s="503"/>
      <c r="W16" s="503"/>
      <c r="X16" s="503"/>
      <c r="Y16" s="503"/>
      <c r="Z16" s="503"/>
    </row>
    <row r="17" ht="12.75" customHeight="1">
      <c r="A17" s="503"/>
      <c r="B17" s="503"/>
      <c r="C17" s="503"/>
      <c r="D17" s="503"/>
      <c r="E17" s="503"/>
      <c r="F17" s="503"/>
      <c r="G17" s="503"/>
      <c r="H17" s="503"/>
      <c r="I17" s="503"/>
      <c r="J17" s="503"/>
      <c r="K17" s="503"/>
      <c r="L17" s="503"/>
      <c r="M17" s="503"/>
      <c r="N17" s="503"/>
      <c r="O17" s="503"/>
      <c r="P17" s="503"/>
      <c r="Q17" s="503"/>
      <c r="R17" s="503"/>
      <c r="S17" s="503"/>
      <c r="T17" s="503"/>
      <c r="U17" s="503"/>
      <c r="V17" s="503"/>
      <c r="W17" s="503"/>
      <c r="X17" s="503"/>
      <c r="Y17" s="503"/>
      <c r="Z17" s="503"/>
    </row>
    <row r="18" ht="12.75" customHeight="1">
      <c r="A18" s="503"/>
      <c r="B18" s="503"/>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503"/>
    </row>
    <row r="19" ht="12.75" customHeight="1">
      <c r="A19" s="503"/>
      <c r="B19" s="503"/>
      <c r="C19" s="503"/>
      <c r="D19" s="503"/>
      <c r="E19" s="503"/>
      <c r="F19" s="503"/>
      <c r="G19" s="503"/>
      <c r="H19" s="503"/>
      <c r="I19" s="503"/>
      <c r="J19" s="503"/>
      <c r="K19" s="503"/>
      <c r="L19" s="503"/>
      <c r="M19" s="503"/>
      <c r="N19" s="503"/>
      <c r="O19" s="503"/>
      <c r="P19" s="503"/>
      <c r="Q19" s="503"/>
      <c r="R19" s="503"/>
      <c r="S19" s="503"/>
      <c r="T19" s="503"/>
      <c r="U19" s="503"/>
      <c r="V19" s="503"/>
      <c r="W19" s="503"/>
      <c r="X19" s="503"/>
      <c r="Y19" s="503"/>
      <c r="Z19" s="503"/>
    </row>
    <row r="20" ht="12.75" customHeight="1">
      <c r="A20" s="503"/>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row>
    <row r="21" ht="12.75" customHeight="1">
      <c r="A21" s="503"/>
      <c r="B21" s="503"/>
      <c r="C21" s="503"/>
      <c r="D21" s="503"/>
      <c r="E21" s="503"/>
      <c r="F21" s="503"/>
      <c r="G21" s="503"/>
      <c r="H21" s="503"/>
      <c r="I21" s="503"/>
      <c r="J21" s="503"/>
      <c r="K21" s="503"/>
      <c r="L21" s="503"/>
      <c r="M21" s="503"/>
      <c r="N21" s="503"/>
      <c r="O21" s="503"/>
      <c r="P21" s="503"/>
      <c r="Q21" s="503"/>
      <c r="R21" s="503"/>
      <c r="S21" s="503"/>
      <c r="T21" s="503"/>
      <c r="U21" s="503"/>
      <c r="V21" s="503"/>
      <c r="W21" s="503"/>
      <c r="X21" s="503"/>
      <c r="Y21" s="503"/>
      <c r="Z21" s="503"/>
    </row>
    <row r="22" ht="12.75" customHeight="1">
      <c r="A22" s="503"/>
      <c r="B22" s="503"/>
      <c r="C22" s="503"/>
      <c r="D22" s="503"/>
      <c r="E22" s="503"/>
      <c r="F22" s="503"/>
      <c r="G22" s="503"/>
      <c r="H22" s="503"/>
      <c r="I22" s="503"/>
      <c r="J22" s="503"/>
      <c r="K22" s="503"/>
      <c r="L22" s="503"/>
      <c r="M22" s="503"/>
      <c r="N22" s="503"/>
      <c r="O22" s="503"/>
      <c r="P22" s="503"/>
      <c r="Q22" s="503"/>
      <c r="R22" s="503"/>
      <c r="S22" s="503"/>
      <c r="T22" s="503"/>
      <c r="U22" s="503"/>
      <c r="V22" s="503"/>
      <c r="W22" s="503"/>
      <c r="X22" s="503"/>
      <c r="Y22" s="503"/>
      <c r="Z22" s="503"/>
    </row>
    <row r="23" ht="12.75" customHeight="1">
      <c r="A23" s="503"/>
      <c r="B23" s="503"/>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row>
    <row r="24" ht="12.75" customHeight="1">
      <c r="A24" s="503"/>
      <c r="B24" s="503"/>
      <c r="C24" s="503"/>
      <c r="D24" s="503"/>
      <c r="E24" s="503"/>
      <c r="F24" s="503"/>
      <c r="G24" s="503"/>
      <c r="H24" s="503"/>
      <c r="I24" s="503"/>
      <c r="J24" s="503"/>
      <c r="K24" s="503"/>
      <c r="L24" s="503"/>
      <c r="M24" s="503"/>
      <c r="N24" s="503"/>
      <c r="O24" s="503"/>
      <c r="P24" s="503"/>
      <c r="Q24" s="503"/>
      <c r="R24" s="503"/>
      <c r="S24" s="503"/>
      <c r="T24" s="503"/>
      <c r="U24" s="503"/>
      <c r="V24" s="503"/>
      <c r="W24" s="503"/>
      <c r="X24" s="503"/>
      <c r="Y24" s="503"/>
      <c r="Z24" s="503"/>
    </row>
    <row r="25" ht="12.75" customHeight="1">
      <c r="A25" s="503"/>
      <c r="B25" s="503"/>
      <c r="C25" s="503"/>
      <c r="D25" s="503"/>
      <c r="E25" s="503"/>
      <c r="F25" s="503"/>
      <c r="G25" s="503"/>
      <c r="H25" s="503"/>
      <c r="I25" s="503"/>
      <c r="J25" s="503"/>
      <c r="K25" s="503"/>
      <c r="L25" s="503"/>
      <c r="M25" s="503"/>
      <c r="N25" s="503"/>
      <c r="O25" s="503"/>
      <c r="P25" s="503"/>
      <c r="Q25" s="503"/>
      <c r="R25" s="503"/>
      <c r="S25" s="503"/>
      <c r="T25" s="503"/>
      <c r="U25" s="503"/>
      <c r="V25" s="503"/>
      <c r="W25" s="503"/>
      <c r="X25" s="503"/>
      <c r="Y25" s="503"/>
      <c r="Z25" s="503"/>
    </row>
    <row r="26" ht="12.75" customHeight="1">
      <c r="A26" s="503"/>
      <c r="B26" s="503"/>
      <c r="C26" s="503"/>
      <c r="D26" s="503"/>
      <c r="E26" s="503"/>
      <c r="F26" s="503"/>
      <c r="G26" s="503"/>
      <c r="H26" s="503"/>
      <c r="I26" s="503"/>
      <c r="J26" s="503"/>
      <c r="K26" s="503"/>
      <c r="L26" s="503"/>
      <c r="M26" s="503"/>
      <c r="N26" s="503"/>
      <c r="O26" s="503"/>
      <c r="P26" s="503"/>
      <c r="Q26" s="503"/>
      <c r="R26" s="503"/>
      <c r="S26" s="503"/>
      <c r="T26" s="503"/>
      <c r="U26" s="503"/>
      <c r="V26" s="503"/>
      <c r="W26" s="503"/>
      <c r="X26" s="503"/>
      <c r="Y26" s="503"/>
      <c r="Z26" s="503"/>
    </row>
    <row r="27" ht="12.75" customHeight="1">
      <c r="A27" s="503"/>
      <c r="B27" s="503"/>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row>
    <row r="28" ht="12.75"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row>
    <row r="29" ht="12.75"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row>
    <row r="30" ht="12.75"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c r="Y30" s="503"/>
      <c r="Z30" s="503"/>
    </row>
    <row r="31" ht="12.75"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row>
    <row r="32" ht="12.75"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row>
    <row r="33" ht="12.75" customHeight="1">
      <c r="A33" s="503"/>
      <c r="B33" s="503"/>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row>
    <row r="34" ht="12.75" customHeight="1">
      <c r="A34" s="503"/>
      <c r="B34" s="503"/>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3"/>
    </row>
    <row r="35" ht="12.75" customHeight="1">
      <c r="A35" s="503"/>
      <c r="B35" s="503"/>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row>
    <row r="36" ht="12.75" customHeight="1">
      <c r="A36" s="503"/>
      <c r="B36" s="503"/>
      <c r="C36" s="503"/>
      <c r="D36" s="503"/>
      <c r="E36" s="503"/>
      <c r="F36" s="503"/>
      <c r="G36" s="503"/>
      <c r="H36" s="503"/>
      <c r="I36" s="503"/>
      <c r="J36" s="503"/>
      <c r="K36" s="503"/>
      <c r="L36" s="503"/>
      <c r="M36" s="503"/>
      <c r="N36" s="503"/>
      <c r="O36" s="503"/>
      <c r="P36" s="503"/>
      <c r="Q36" s="503"/>
      <c r="R36" s="503"/>
      <c r="S36" s="503"/>
      <c r="T36" s="503"/>
      <c r="U36" s="503"/>
      <c r="V36" s="503"/>
      <c r="W36" s="503"/>
      <c r="X36" s="503"/>
      <c r="Y36" s="503"/>
      <c r="Z36" s="503"/>
    </row>
    <row r="37" ht="12.75" customHeight="1">
      <c r="A37" s="503"/>
      <c r="B37" s="503"/>
      <c r="C37" s="503"/>
      <c r="D37" s="503"/>
      <c r="E37" s="503"/>
      <c r="F37" s="503"/>
      <c r="G37" s="503"/>
      <c r="H37" s="503"/>
      <c r="I37" s="503"/>
      <c r="J37" s="503"/>
      <c r="K37" s="503"/>
      <c r="L37" s="503"/>
      <c r="M37" s="503"/>
      <c r="N37" s="503"/>
      <c r="O37" s="503"/>
      <c r="P37" s="503"/>
      <c r="Q37" s="503"/>
      <c r="R37" s="503"/>
      <c r="S37" s="503"/>
      <c r="T37" s="503"/>
      <c r="U37" s="503"/>
      <c r="V37" s="503"/>
      <c r="W37" s="503"/>
      <c r="X37" s="503"/>
      <c r="Y37" s="503"/>
      <c r="Z37" s="503"/>
    </row>
    <row r="38" ht="12.75" customHeight="1">
      <c r="A38" s="503"/>
      <c r="B38" s="503"/>
      <c r="C38" s="503"/>
      <c r="D38" s="503"/>
      <c r="E38" s="503"/>
      <c r="F38" s="503"/>
      <c r="G38" s="503"/>
      <c r="H38" s="503"/>
      <c r="I38" s="503"/>
      <c r="J38" s="503"/>
      <c r="K38" s="503"/>
      <c r="L38" s="503"/>
      <c r="M38" s="503"/>
      <c r="N38" s="503"/>
      <c r="O38" s="503"/>
      <c r="P38" s="503"/>
      <c r="Q38" s="503"/>
      <c r="R38" s="503"/>
      <c r="S38" s="503"/>
      <c r="T38" s="503"/>
      <c r="U38" s="503"/>
      <c r="V38" s="503"/>
      <c r="W38" s="503"/>
      <c r="X38" s="503"/>
      <c r="Y38" s="503"/>
      <c r="Z38" s="503"/>
    </row>
    <row r="39" ht="12.75" customHeight="1">
      <c r="A39" s="503"/>
      <c r="B39" s="503"/>
      <c r="C39" s="503"/>
      <c r="D39" s="503"/>
      <c r="E39" s="503"/>
      <c r="F39" s="503"/>
      <c r="G39" s="503"/>
      <c r="H39" s="503"/>
      <c r="I39" s="503"/>
      <c r="J39" s="503"/>
      <c r="K39" s="503"/>
      <c r="L39" s="503"/>
      <c r="M39" s="503"/>
      <c r="N39" s="503"/>
      <c r="O39" s="503"/>
      <c r="P39" s="503"/>
      <c r="Q39" s="503"/>
      <c r="R39" s="503"/>
      <c r="S39" s="503"/>
      <c r="T39" s="503"/>
      <c r="U39" s="503"/>
      <c r="V39" s="503"/>
      <c r="W39" s="503"/>
      <c r="X39" s="503"/>
      <c r="Y39" s="503"/>
      <c r="Z39" s="503"/>
    </row>
    <row r="40" ht="12.75" customHeight="1">
      <c r="A40" s="503"/>
      <c r="B40" s="503"/>
      <c r="C40" s="503"/>
      <c r="D40" s="503"/>
      <c r="E40" s="503"/>
      <c r="F40" s="503"/>
      <c r="G40" s="503"/>
      <c r="H40" s="503"/>
      <c r="I40" s="503"/>
      <c r="J40" s="503"/>
      <c r="K40" s="503"/>
      <c r="L40" s="503"/>
      <c r="M40" s="503"/>
      <c r="N40" s="503"/>
      <c r="O40" s="503"/>
      <c r="P40" s="503"/>
      <c r="Q40" s="503"/>
      <c r="R40" s="503"/>
      <c r="S40" s="503"/>
      <c r="T40" s="503"/>
      <c r="U40" s="503"/>
      <c r="V40" s="503"/>
      <c r="W40" s="503"/>
      <c r="X40" s="503"/>
      <c r="Y40" s="503"/>
      <c r="Z40" s="503"/>
    </row>
    <row r="41" ht="12.75" customHeight="1">
      <c r="A41" s="503"/>
      <c r="B41" s="503"/>
      <c r="C41" s="503"/>
      <c r="D41" s="503"/>
      <c r="E41" s="503"/>
      <c r="F41" s="503"/>
      <c r="G41" s="503"/>
      <c r="H41" s="503"/>
      <c r="I41" s="503"/>
      <c r="J41" s="503"/>
      <c r="K41" s="503"/>
      <c r="L41" s="503"/>
      <c r="M41" s="503"/>
      <c r="N41" s="503"/>
      <c r="O41" s="503"/>
      <c r="P41" s="503"/>
      <c r="Q41" s="503"/>
      <c r="R41" s="503"/>
      <c r="S41" s="503"/>
      <c r="T41" s="503"/>
      <c r="U41" s="503"/>
      <c r="V41" s="503"/>
      <c r="W41" s="503"/>
      <c r="X41" s="503"/>
      <c r="Y41" s="503"/>
      <c r="Z41" s="503"/>
    </row>
    <row r="42" ht="12.75" customHeight="1">
      <c r="A42" s="503"/>
      <c r="B42" s="503"/>
      <c r="C42" s="503"/>
      <c r="D42" s="503"/>
      <c r="E42" s="503"/>
      <c r="F42" s="503"/>
      <c r="G42" s="503"/>
      <c r="H42" s="503"/>
      <c r="I42" s="503"/>
      <c r="J42" s="503"/>
      <c r="K42" s="503"/>
      <c r="L42" s="503"/>
      <c r="M42" s="503"/>
      <c r="N42" s="503"/>
      <c r="O42" s="503"/>
      <c r="P42" s="503"/>
      <c r="Q42" s="503"/>
      <c r="R42" s="503"/>
      <c r="S42" s="503"/>
      <c r="T42" s="503"/>
      <c r="U42" s="503"/>
      <c r="V42" s="503"/>
      <c r="W42" s="503"/>
      <c r="X42" s="503"/>
      <c r="Y42" s="503"/>
      <c r="Z42" s="503"/>
    </row>
    <row r="43" ht="12.75" customHeight="1">
      <c r="A43" s="503"/>
      <c r="B43" s="503"/>
      <c r="C43" s="503"/>
      <c r="D43" s="503"/>
      <c r="E43" s="503"/>
      <c r="F43" s="503"/>
      <c r="G43" s="503"/>
      <c r="H43" s="503"/>
      <c r="I43" s="503"/>
      <c r="J43" s="503"/>
      <c r="K43" s="503"/>
      <c r="L43" s="503"/>
      <c r="M43" s="503"/>
      <c r="N43" s="503"/>
      <c r="O43" s="503"/>
      <c r="P43" s="503"/>
      <c r="Q43" s="503"/>
      <c r="R43" s="503"/>
      <c r="S43" s="503"/>
      <c r="T43" s="503"/>
      <c r="U43" s="503"/>
      <c r="V43" s="503"/>
      <c r="W43" s="503"/>
      <c r="X43" s="503"/>
      <c r="Y43" s="503"/>
      <c r="Z43" s="503"/>
    </row>
    <row r="44" ht="12.75" customHeight="1">
      <c r="A44" s="503"/>
      <c r="B44" s="503"/>
      <c r="C44" s="503"/>
      <c r="D44" s="503"/>
      <c r="E44" s="503"/>
      <c r="F44" s="503"/>
      <c r="G44" s="503"/>
      <c r="H44" s="503"/>
      <c r="I44" s="503"/>
      <c r="J44" s="503"/>
      <c r="K44" s="503"/>
      <c r="L44" s="503"/>
      <c r="M44" s="503"/>
      <c r="N44" s="503"/>
      <c r="O44" s="503"/>
      <c r="P44" s="503"/>
      <c r="Q44" s="503"/>
      <c r="R44" s="503"/>
      <c r="S44" s="503"/>
      <c r="T44" s="503"/>
      <c r="U44" s="503"/>
      <c r="V44" s="503"/>
      <c r="W44" s="503"/>
      <c r="X44" s="503"/>
      <c r="Y44" s="503"/>
      <c r="Z44" s="503"/>
    </row>
    <row r="45" ht="12.75" customHeight="1">
      <c r="A45" s="503"/>
      <c r="B45" s="503"/>
      <c r="C45" s="503"/>
      <c r="D45" s="503"/>
      <c r="E45" s="503"/>
      <c r="F45" s="503"/>
      <c r="G45" s="503"/>
      <c r="H45" s="503"/>
      <c r="I45" s="503"/>
      <c r="J45" s="503"/>
      <c r="K45" s="503"/>
      <c r="L45" s="503"/>
      <c r="M45" s="503"/>
      <c r="N45" s="503"/>
      <c r="O45" s="503"/>
      <c r="P45" s="503"/>
      <c r="Q45" s="503"/>
      <c r="R45" s="503"/>
      <c r="S45" s="503"/>
      <c r="T45" s="503"/>
      <c r="U45" s="503"/>
      <c r="V45" s="503"/>
      <c r="W45" s="503"/>
      <c r="X45" s="503"/>
      <c r="Y45" s="503"/>
      <c r="Z45" s="503"/>
    </row>
    <row r="46" ht="12.75" customHeight="1">
      <c r="A46" s="503"/>
      <c r="B46" s="503"/>
      <c r="C46" s="503"/>
      <c r="D46" s="503"/>
      <c r="E46" s="503"/>
      <c r="F46" s="503"/>
      <c r="G46" s="503"/>
      <c r="H46" s="503"/>
      <c r="I46" s="503"/>
      <c r="J46" s="503"/>
      <c r="K46" s="503"/>
      <c r="L46" s="503"/>
      <c r="M46" s="503"/>
      <c r="N46" s="503"/>
      <c r="O46" s="503"/>
      <c r="P46" s="503"/>
      <c r="Q46" s="503"/>
      <c r="R46" s="503"/>
      <c r="S46" s="503"/>
      <c r="T46" s="503"/>
      <c r="U46" s="503"/>
      <c r="V46" s="503"/>
      <c r="W46" s="503"/>
      <c r="X46" s="503"/>
      <c r="Y46" s="503"/>
      <c r="Z46" s="503"/>
    </row>
    <row r="47" ht="12.75" customHeight="1">
      <c r="A47" s="503"/>
      <c r="B47" s="503"/>
      <c r="C47" s="503"/>
      <c r="D47" s="503"/>
      <c r="E47" s="503"/>
      <c r="F47" s="503"/>
      <c r="G47" s="503"/>
      <c r="H47" s="503"/>
      <c r="I47" s="503"/>
      <c r="J47" s="503"/>
      <c r="K47" s="503"/>
      <c r="L47" s="503"/>
      <c r="M47" s="503"/>
      <c r="N47" s="503"/>
      <c r="O47" s="503"/>
      <c r="P47" s="503"/>
      <c r="Q47" s="503"/>
      <c r="R47" s="503"/>
      <c r="S47" s="503"/>
      <c r="T47" s="503"/>
      <c r="U47" s="503"/>
      <c r="V47" s="503"/>
      <c r="W47" s="503"/>
      <c r="X47" s="503"/>
      <c r="Y47" s="503"/>
      <c r="Z47" s="503"/>
    </row>
    <row r="48" ht="12.75" customHeight="1">
      <c r="A48" s="503"/>
      <c r="B48" s="503"/>
      <c r="C48" s="503"/>
      <c r="D48" s="503"/>
      <c r="E48" s="503"/>
      <c r="F48" s="503"/>
      <c r="G48" s="503"/>
      <c r="H48" s="503"/>
      <c r="I48" s="503"/>
      <c r="J48" s="503"/>
      <c r="K48" s="503"/>
      <c r="L48" s="503"/>
      <c r="M48" s="503"/>
      <c r="N48" s="503"/>
      <c r="O48" s="503"/>
      <c r="P48" s="503"/>
      <c r="Q48" s="503"/>
      <c r="R48" s="503"/>
      <c r="S48" s="503"/>
      <c r="T48" s="503"/>
      <c r="U48" s="503"/>
      <c r="V48" s="503"/>
      <c r="W48" s="503"/>
      <c r="X48" s="503"/>
      <c r="Y48" s="503"/>
      <c r="Z48" s="503"/>
    </row>
    <row r="49" ht="12.75" customHeight="1">
      <c r="A49" s="503"/>
      <c r="B49" s="503"/>
      <c r="C49" s="503"/>
      <c r="D49" s="503"/>
      <c r="E49" s="503"/>
      <c r="F49" s="503"/>
      <c r="G49" s="503"/>
      <c r="H49" s="503"/>
      <c r="I49" s="503"/>
      <c r="J49" s="503"/>
      <c r="K49" s="503"/>
      <c r="L49" s="503"/>
      <c r="M49" s="503"/>
      <c r="N49" s="503"/>
      <c r="O49" s="503"/>
      <c r="P49" s="503"/>
      <c r="Q49" s="503"/>
      <c r="R49" s="503"/>
      <c r="S49" s="503"/>
      <c r="T49" s="503"/>
      <c r="U49" s="503"/>
      <c r="V49" s="503"/>
      <c r="W49" s="503"/>
      <c r="X49" s="503"/>
      <c r="Y49" s="503"/>
      <c r="Z49" s="503"/>
    </row>
    <row r="50" ht="12.75" customHeight="1">
      <c r="A50" s="622"/>
      <c r="B50" s="622"/>
      <c r="C50" s="622"/>
      <c r="D50" s="622"/>
      <c r="E50" s="622"/>
      <c r="F50" s="622"/>
      <c r="G50" s="623" t="s">
        <v>4321</v>
      </c>
      <c r="H50" s="623" t="s">
        <v>4302</v>
      </c>
      <c r="I50" s="503"/>
      <c r="J50" s="503"/>
      <c r="K50" s="503"/>
      <c r="L50" s="503"/>
      <c r="M50" s="503"/>
      <c r="N50" s="503"/>
      <c r="O50" s="503"/>
      <c r="P50" s="503"/>
      <c r="Q50" s="503"/>
      <c r="R50" s="503"/>
      <c r="S50" s="503"/>
      <c r="T50" s="503"/>
      <c r="U50" s="503"/>
      <c r="V50" s="503"/>
      <c r="W50" s="503"/>
      <c r="X50" s="503"/>
      <c r="Y50" s="503"/>
      <c r="Z50" s="503"/>
    </row>
    <row r="51" ht="12.75" customHeight="1">
      <c r="A51" s="624" t="s">
        <v>4303</v>
      </c>
      <c r="B51" s="625"/>
      <c r="C51" s="625"/>
      <c r="D51" s="624" t="s">
        <v>4304</v>
      </c>
      <c r="E51" s="625"/>
      <c r="F51" s="626"/>
      <c r="G51" s="627"/>
      <c r="H51" s="628" t="str">
        <f t="shared" ref="H51:H58" si="1">G51/$B$7</f>
        <v>#REF!</v>
      </c>
      <c r="I51" s="503"/>
      <c r="J51" s="503"/>
      <c r="K51" s="503"/>
      <c r="L51" s="503"/>
      <c r="M51" s="503"/>
      <c r="N51" s="503"/>
      <c r="O51" s="503"/>
      <c r="P51" s="503"/>
      <c r="Q51" s="503"/>
      <c r="R51" s="503"/>
      <c r="S51" s="503"/>
      <c r="T51" s="503"/>
      <c r="U51" s="503"/>
      <c r="V51" s="503"/>
      <c r="W51" s="503"/>
      <c r="X51" s="503"/>
      <c r="Y51" s="503"/>
      <c r="Z51" s="503"/>
    </row>
    <row r="52" ht="12.75" customHeight="1">
      <c r="A52" s="629" t="s">
        <v>4303</v>
      </c>
      <c r="B52" s="630"/>
      <c r="C52" s="630"/>
      <c r="D52" s="629" t="s">
        <v>4305</v>
      </c>
      <c r="E52" s="630"/>
      <c r="F52" s="631"/>
      <c r="G52" s="632"/>
      <c r="H52" s="633" t="str">
        <f t="shared" si="1"/>
        <v>#REF!</v>
      </c>
      <c r="I52" s="503"/>
      <c r="J52" s="503"/>
      <c r="K52" s="503"/>
      <c r="L52" s="503"/>
      <c r="M52" s="503"/>
      <c r="N52" s="503"/>
      <c r="O52" s="503"/>
      <c r="P52" s="503"/>
      <c r="Q52" s="503"/>
      <c r="R52" s="503"/>
      <c r="S52" s="503"/>
      <c r="T52" s="503"/>
      <c r="U52" s="503"/>
      <c r="V52" s="503"/>
      <c r="W52" s="503"/>
      <c r="X52" s="503"/>
      <c r="Y52" s="503"/>
      <c r="Z52" s="503"/>
    </row>
    <row r="53" ht="12.75" customHeight="1">
      <c r="A53" s="629" t="s">
        <v>4306</v>
      </c>
      <c r="B53" s="630"/>
      <c r="C53" s="630"/>
      <c r="D53" s="629" t="s">
        <v>4304</v>
      </c>
      <c r="E53" s="630"/>
      <c r="F53" s="631"/>
      <c r="G53" s="632">
        <v>87554.0</v>
      </c>
      <c r="H53" s="633" t="str">
        <f t="shared" si="1"/>
        <v>#REF!</v>
      </c>
      <c r="I53" s="503"/>
      <c r="J53" s="503"/>
      <c r="K53" s="503"/>
      <c r="L53" s="503"/>
      <c r="M53" s="503"/>
      <c r="N53" s="503"/>
      <c r="O53" s="503"/>
      <c r="P53" s="503"/>
      <c r="Q53" s="503"/>
      <c r="R53" s="503"/>
      <c r="S53" s="503"/>
      <c r="T53" s="503"/>
      <c r="U53" s="503"/>
      <c r="V53" s="503"/>
      <c r="W53" s="503"/>
      <c r="X53" s="503"/>
      <c r="Y53" s="503"/>
      <c r="Z53" s="503"/>
    </row>
    <row r="54" ht="12.75" customHeight="1">
      <c r="A54" s="629" t="s">
        <v>4306</v>
      </c>
      <c r="B54" s="630"/>
      <c r="C54" s="630"/>
      <c r="D54" s="629" t="s">
        <v>4305</v>
      </c>
      <c r="E54" s="630"/>
      <c r="F54" s="631"/>
      <c r="G54" s="632"/>
      <c r="H54" s="633" t="str">
        <f t="shared" si="1"/>
        <v>#REF!</v>
      </c>
      <c r="I54" s="503"/>
      <c r="J54" s="503"/>
      <c r="K54" s="503"/>
      <c r="L54" s="503"/>
      <c r="M54" s="503"/>
      <c r="N54" s="503"/>
      <c r="O54" s="503"/>
      <c r="P54" s="503"/>
      <c r="Q54" s="503"/>
      <c r="R54" s="503"/>
      <c r="S54" s="503"/>
      <c r="T54" s="503"/>
      <c r="U54" s="503"/>
      <c r="V54" s="503"/>
      <c r="W54" s="503"/>
      <c r="X54" s="503"/>
      <c r="Y54" s="503"/>
      <c r="Z54" s="503"/>
    </row>
    <row r="55" ht="12.75" customHeight="1">
      <c r="A55" s="629" t="s">
        <v>1251</v>
      </c>
      <c r="B55" s="630"/>
      <c r="C55" s="630"/>
      <c r="D55" s="629" t="s">
        <v>4307</v>
      </c>
      <c r="E55" s="630"/>
      <c r="F55" s="631"/>
      <c r="G55" s="632"/>
      <c r="H55" s="633" t="str">
        <f t="shared" si="1"/>
        <v>#REF!</v>
      </c>
      <c r="I55" s="503"/>
      <c r="J55" s="503"/>
      <c r="K55" s="503"/>
      <c r="L55" s="503"/>
      <c r="M55" s="503"/>
      <c r="N55" s="503"/>
      <c r="O55" s="503"/>
      <c r="P55" s="503"/>
      <c r="Q55" s="503"/>
      <c r="R55" s="503"/>
      <c r="S55" s="503"/>
      <c r="T55" s="503"/>
      <c r="U55" s="503"/>
      <c r="V55" s="503"/>
      <c r="W55" s="503"/>
      <c r="X55" s="503"/>
      <c r="Y55" s="503"/>
      <c r="Z55" s="503"/>
    </row>
    <row r="56" ht="12.75" customHeight="1">
      <c r="A56" s="629" t="s">
        <v>4308</v>
      </c>
      <c r="B56" s="630"/>
      <c r="C56" s="630"/>
      <c r="D56" s="629" t="s">
        <v>4304</v>
      </c>
      <c r="E56" s="630"/>
      <c r="F56" s="631"/>
      <c r="G56" s="632">
        <v>847.0</v>
      </c>
      <c r="H56" s="633" t="str">
        <f t="shared" si="1"/>
        <v>#REF!</v>
      </c>
      <c r="I56" s="503"/>
      <c r="J56" s="503"/>
      <c r="K56" s="503"/>
      <c r="L56" s="503"/>
      <c r="M56" s="503"/>
      <c r="N56" s="503"/>
      <c r="O56" s="503"/>
      <c r="P56" s="503"/>
      <c r="Q56" s="503"/>
      <c r="R56" s="503"/>
      <c r="S56" s="503"/>
      <c r="T56" s="503"/>
      <c r="U56" s="503"/>
      <c r="V56" s="503"/>
      <c r="W56" s="503"/>
      <c r="X56" s="503"/>
      <c r="Y56" s="503"/>
      <c r="Z56" s="503"/>
    </row>
    <row r="57" ht="12.75" customHeight="1">
      <c r="A57" s="629" t="s">
        <v>4308</v>
      </c>
      <c r="B57" s="630"/>
      <c r="C57" s="630"/>
      <c r="D57" s="629" t="s">
        <v>4305</v>
      </c>
      <c r="E57" s="630"/>
      <c r="F57" s="631"/>
      <c r="G57" s="632"/>
      <c r="H57" s="633" t="str">
        <f t="shared" si="1"/>
        <v>#REF!</v>
      </c>
      <c r="I57" s="503"/>
      <c r="J57" s="503"/>
      <c r="K57" s="503"/>
      <c r="L57" s="503"/>
      <c r="M57" s="503"/>
      <c r="N57" s="503"/>
      <c r="O57" s="503"/>
      <c r="P57" s="503"/>
      <c r="Q57" s="503"/>
      <c r="R57" s="503"/>
      <c r="S57" s="503"/>
      <c r="T57" s="503"/>
      <c r="U57" s="503"/>
      <c r="V57" s="503"/>
      <c r="W57" s="503"/>
      <c r="X57" s="503"/>
      <c r="Y57" s="503"/>
      <c r="Z57" s="503"/>
    </row>
    <row r="58" ht="12.75" customHeight="1">
      <c r="A58" s="634" t="s">
        <v>1257</v>
      </c>
      <c r="B58" s="635"/>
      <c r="C58" s="635"/>
      <c r="D58" s="634" t="s">
        <v>4309</v>
      </c>
      <c r="E58" s="635"/>
      <c r="F58" s="636"/>
      <c r="G58" s="637"/>
      <c r="H58" s="638" t="str">
        <f t="shared" si="1"/>
        <v>#REF!</v>
      </c>
      <c r="I58" s="503"/>
      <c r="J58" s="503"/>
      <c r="K58" s="503"/>
      <c r="L58" s="503"/>
      <c r="M58" s="503"/>
      <c r="N58" s="503"/>
      <c r="O58" s="503"/>
      <c r="P58" s="503"/>
      <c r="Q58" s="503"/>
      <c r="R58" s="503"/>
      <c r="S58" s="503"/>
      <c r="T58" s="503"/>
      <c r="U58" s="503"/>
      <c r="V58" s="503"/>
      <c r="W58" s="503"/>
      <c r="X58" s="503"/>
      <c r="Y58" s="503"/>
      <c r="Z58" s="503"/>
    </row>
    <row r="59" ht="12.75" customHeight="1">
      <c r="A59" s="630"/>
      <c r="B59" s="630"/>
      <c r="C59" s="630"/>
      <c r="D59" s="630"/>
      <c r="E59" s="630"/>
      <c r="F59" s="639" t="s">
        <v>1239</v>
      </c>
      <c r="G59" s="640">
        <f t="shared" ref="G59:H59" si="2">SUM(G51:G58)</f>
        <v>88401</v>
      </c>
      <c r="H59" s="641" t="str">
        <f t="shared" si="2"/>
        <v>#REF!</v>
      </c>
      <c r="I59" s="503"/>
      <c r="J59" s="503"/>
      <c r="K59" s="503"/>
      <c r="L59" s="503"/>
      <c r="M59" s="503"/>
      <c r="N59" s="503"/>
      <c r="O59" s="503"/>
      <c r="P59" s="503"/>
      <c r="Q59" s="503"/>
      <c r="R59" s="503"/>
      <c r="S59" s="503"/>
      <c r="T59" s="503"/>
      <c r="U59" s="503"/>
      <c r="V59" s="503"/>
      <c r="W59" s="503"/>
      <c r="X59" s="503"/>
      <c r="Y59" s="503"/>
      <c r="Z59" s="503"/>
    </row>
    <row r="60" ht="12.75" customHeight="1">
      <c r="A60" s="630"/>
      <c r="B60" s="630"/>
      <c r="C60" s="630"/>
      <c r="D60" s="630"/>
      <c r="E60" s="630"/>
      <c r="F60" s="630"/>
      <c r="G60" s="630"/>
      <c r="H60" s="630"/>
      <c r="I60" s="503"/>
      <c r="J60" s="503"/>
      <c r="K60" s="503"/>
      <c r="L60" s="503"/>
      <c r="M60" s="503"/>
      <c r="N60" s="503"/>
      <c r="O60" s="503"/>
      <c r="P60" s="503"/>
      <c r="Q60" s="503"/>
      <c r="R60" s="503"/>
      <c r="S60" s="503"/>
      <c r="T60" s="503"/>
      <c r="U60" s="503"/>
      <c r="V60" s="503"/>
      <c r="W60" s="503"/>
      <c r="X60" s="503"/>
      <c r="Y60" s="503"/>
      <c r="Z60" s="503"/>
    </row>
    <row r="61" ht="12.75" customHeight="1">
      <c r="A61" s="630"/>
      <c r="B61" s="630"/>
      <c r="C61" s="630"/>
      <c r="D61" s="630"/>
      <c r="E61" s="630"/>
      <c r="F61" s="630"/>
      <c r="G61" s="630"/>
      <c r="H61" s="630"/>
      <c r="I61" s="503"/>
      <c r="J61" s="503"/>
      <c r="K61" s="503"/>
      <c r="L61" s="503"/>
      <c r="M61" s="503"/>
      <c r="N61" s="503"/>
      <c r="O61" s="503"/>
      <c r="P61" s="503"/>
      <c r="Q61" s="503"/>
      <c r="R61" s="503"/>
      <c r="S61" s="503"/>
      <c r="T61" s="503"/>
      <c r="U61" s="503"/>
      <c r="V61" s="503"/>
      <c r="W61" s="503"/>
      <c r="X61" s="503"/>
      <c r="Y61" s="503"/>
      <c r="Z61" s="503"/>
    </row>
    <row r="62" ht="12.75" customHeight="1">
      <c r="A62" s="642" t="s">
        <v>4322</v>
      </c>
      <c r="B62" s="643"/>
      <c r="C62" s="643"/>
      <c r="D62" s="643" t="s">
        <v>4323</v>
      </c>
      <c r="E62" s="643"/>
      <c r="F62" s="643"/>
      <c r="G62" s="644">
        <v>-1.0</v>
      </c>
      <c r="H62" s="641" t="str">
        <f>G62/$B$7</f>
        <v>#REF!</v>
      </c>
      <c r="I62" s="503"/>
      <c r="J62" s="503"/>
      <c r="K62" s="503"/>
      <c r="L62" s="503"/>
      <c r="M62" s="503"/>
      <c r="N62" s="503"/>
      <c r="O62" s="503"/>
      <c r="P62" s="503"/>
      <c r="Q62" s="503"/>
      <c r="R62" s="503"/>
      <c r="S62" s="503"/>
      <c r="T62" s="503"/>
      <c r="U62" s="503"/>
      <c r="V62" s="503"/>
      <c r="W62" s="503"/>
      <c r="X62" s="503"/>
      <c r="Y62" s="503"/>
      <c r="Z62" s="503"/>
    </row>
    <row r="63" ht="12.75" customHeight="1">
      <c r="A63" s="503"/>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row>
    <row r="64" ht="12.75"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row>
    <row r="65" ht="12.75"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row>
    <row r="66" ht="12.75"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row>
    <row r="67" ht="12.75"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row>
    <row r="68" ht="12.75"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row>
    <row r="69" ht="12.75" customHeight="1">
      <c r="A69" s="503"/>
      <c r="B69" s="503"/>
      <c r="C69" s="503"/>
      <c r="D69" s="503"/>
      <c r="E69" s="503"/>
      <c r="F69" s="503"/>
      <c r="G69" s="503"/>
      <c r="H69" s="503"/>
      <c r="I69" s="503"/>
      <c r="J69" s="503"/>
      <c r="K69" s="503"/>
      <c r="L69" s="503"/>
      <c r="M69" s="503"/>
      <c r="N69" s="503"/>
      <c r="O69" s="503"/>
      <c r="P69" s="503"/>
      <c r="Q69" s="503"/>
      <c r="R69" s="503"/>
      <c r="S69" s="503"/>
      <c r="T69" s="503"/>
      <c r="U69" s="503"/>
      <c r="V69" s="503"/>
      <c r="W69" s="503"/>
      <c r="X69" s="503"/>
      <c r="Y69" s="503"/>
      <c r="Z69" s="503"/>
    </row>
    <row r="70" ht="12.75" customHeight="1">
      <c r="A70" s="503"/>
      <c r="B70" s="503"/>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row>
    <row r="71" ht="12.75" customHeight="1">
      <c r="A71" s="503"/>
      <c r="B71" s="503"/>
      <c r="C71" s="503"/>
      <c r="D71" s="503"/>
      <c r="E71" s="503"/>
      <c r="F71" s="503"/>
      <c r="G71" s="503"/>
      <c r="H71" s="503"/>
      <c r="I71" s="503"/>
      <c r="J71" s="503"/>
      <c r="K71" s="503"/>
      <c r="L71" s="503"/>
      <c r="M71" s="503"/>
      <c r="N71" s="503"/>
      <c r="O71" s="503"/>
      <c r="P71" s="503"/>
      <c r="Q71" s="503"/>
      <c r="R71" s="503"/>
      <c r="S71" s="503"/>
      <c r="T71" s="503"/>
      <c r="U71" s="503"/>
      <c r="V71" s="503"/>
      <c r="W71" s="503"/>
      <c r="X71" s="503"/>
      <c r="Y71" s="503"/>
      <c r="Z71" s="503"/>
    </row>
    <row r="72" ht="12.75" customHeight="1">
      <c r="A72" s="503"/>
      <c r="B72" s="503"/>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row>
    <row r="73" ht="12.75" customHeight="1">
      <c r="A73" s="503"/>
      <c r="B73" s="503"/>
      <c r="C73" s="503"/>
      <c r="D73" s="503"/>
      <c r="E73" s="503"/>
      <c r="F73" s="503"/>
      <c r="G73" s="503"/>
      <c r="H73" s="503"/>
      <c r="I73" s="503"/>
      <c r="J73" s="503"/>
      <c r="K73" s="503"/>
      <c r="L73" s="503"/>
      <c r="M73" s="503"/>
      <c r="N73" s="503"/>
      <c r="O73" s="503"/>
      <c r="P73" s="503"/>
      <c r="Q73" s="503"/>
      <c r="R73" s="503"/>
      <c r="S73" s="503"/>
      <c r="T73" s="503"/>
      <c r="U73" s="503"/>
      <c r="V73" s="503"/>
      <c r="W73" s="503"/>
      <c r="X73" s="503"/>
      <c r="Y73" s="503"/>
      <c r="Z73" s="503"/>
    </row>
    <row r="74" ht="12.75" customHeight="1">
      <c r="A74" s="503"/>
      <c r="B74" s="503"/>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row>
    <row r="75" ht="12.75" customHeight="1">
      <c r="A75" s="503"/>
      <c r="B75" s="503"/>
      <c r="C75" s="503"/>
      <c r="D75" s="503"/>
      <c r="E75" s="503"/>
      <c r="F75" s="503"/>
      <c r="G75" s="503"/>
      <c r="H75" s="503"/>
      <c r="I75" s="503"/>
      <c r="J75" s="503"/>
      <c r="K75" s="503"/>
      <c r="L75" s="503"/>
      <c r="M75" s="503"/>
      <c r="N75" s="503"/>
      <c r="O75" s="503"/>
      <c r="P75" s="503"/>
      <c r="Q75" s="503"/>
      <c r="R75" s="503"/>
      <c r="S75" s="503"/>
      <c r="T75" s="503"/>
      <c r="U75" s="503"/>
      <c r="V75" s="503"/>
      <c r="W75" s="503"/>
      <c r="X75" s="503"/>
      <c r="Y75" s="503"/>
      <c r="Z75" s="503"/>
    </row>
    <row r="76" ht="12.75" customHeight="1">
      <c r="A76" s="503"/>
      <c r="B76" s="503"/>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row>
    <row r="77" ht="12.75" customHeight="1">
      <c r="A77" s="503"/>
      <c r="B77" s="503"/>
      <c r="C77" s="503"/>
      <c r="D77" s="503"/>
      <c r="E77" s="503"/>
      <c r="F77" s="503"/>
      <c r="G77" s="503"/>
      <c r="H77" s="503"/>
      <c r="I77" s="503"/>
      <c r="J77" s="503"/>
      <c r="K77" s="503"/>
      <c r="L77" s="503"/>
      <c r="M77" s="503"/>
      <c r="N77" s="503"/>
      <c r="O77" s="503"/>
      <c r="P77" s="503"/>
      <c r="Q77" s="503"/>
      <c r="R77" s="503"/>
      <c r="S77" s="503"/>
      <c r="T77" s="503"/>
      <c r="U77" s="503"/>
      <c r="V77" s="503"/>
      <c r="W77" s="503"/>
      <c r="X77" s="503"/>
      <c r="Y77" s="503"/>
      <c r="Z77" s="503"/>
    </row>
    <row r="78" ht="12.75" customHeight="1">
      <c r="A78" s="503"/>
      <c r="B78" s="503"/>
      <c r="C78" s="503"/>
      <c r="D78" s="503"/>
      <c r="E78" s="503"/>
      <c r="F78" s="503"/>
      <c r="G78" s="503"/>
      <c r="H78" s="503"/>
      <c r="I78" s="503"/>
      <c r="J78" s="503"/>
      <c r="K78" s="503"/>
      <c r="L78" s="503"/>
      <c r="M78" s="503"/>
      <c r="N78" s="503"/>
      <c r="O78" s="503"/>
      <c r="P78" s="503"/>
      <c r="Q78" s="503"/>
      <c r="R78" s="503"/>
      <c r="S78" s="503"/>
      <c r="T78" s="503"/>
      <c r="U78" s="503"/>
      <c r="V78" s="503"/>
      <c r="W78" s="503"/>
      <c r="X78" s="503"/>
      <c r="Y78" s="503"/>
      <c r="Z78" s="503"/>
    </row>
    <row r="79" ht="12.75" customHeight="1">
      <c r="A79" s="503"/>
      <c r="B79" s="503"/>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row>
    <row r="80" ht="12.75" customHeight="1">
      <c r="A80" s="503"/>
      <c r="B80" s="503"/>
      <c r="C80" s="503"/>
      <c r="D80" s="503"/>
      <c r="E80" s="503"/>
      <c r="F80" s="503"/>
      <c r="G80" s="503"/>
      <c r="H80" s="503"/>
      <c r="I80" s="503"/>
      <c r="J80" s="503"/>
      <c r="K80" s="503"/>
      <c r="L80" s="503"/>
      <c r="M80" s="503"/>
      <c r="N80" s="503"/>
      <c r="O80" s="503"/>
      <c r="P80" s="503"/>
      <c r="Q80" s="503"/>
      <c r="R80" s="503"/>
      <c r="S80" s="503"/>
      <c r="T80" s="503"/>
      <c r="U80" s="503"/>
      <c r="V80" s="503"/>
      <c r="W80" s="503"/>
      <c r="X80" s="503"/>
      <c r="Y80" s="503"/>
      <c r="Z80" s="503"/>
    </row>
    <row r="81" ht="12.75" customHeight="1">
      <c r="A81" s="503"/>
      <c r="B81" s="503"/>
      <c r="C81" s="503"/>
      <c r="D81" s="503"/>
      <c r="E81" s="503"/>
      <c r="F81" s="503"/>
      <c r="G81" s="503"/>
      <c r="H81" s="503"/>
      <c r="I81" s="503"/>
      <c r="J81" s="503"/>
      <c r="K81" s="503"/>
      <c r="L81" s="503"/>
      <c r="M81" s="503"/>
      <c r="N81" s="503"/>
      <c r="O81" s="503"/>
      <c r="P81" s="503"/>
      <c r="Q81" s="503"/>
      <c r="R81" s="503"/>
      <c r="S81" s="503"/>
      <c r="T81" s="503"/>
      <c r="U81" s="503"/>
      <c r="V81" s="503"/>
      <c r="W81" s="503"/>
      <c r="X81" s="503"/>
      <c r="Y81" s="503"/>
      <c r="Z81" s="503"/>
    </row>
    <row r="82" ht="12.75" customHeight="1">
      <c r="A82" s="503"/>
      <c r="B82" s="503"/>
      <c r="C82" s="503"/>
      <c r="D82" s="503"/>
      <c r="E82" s="503"/>
      <c r="F82" s="503"/>
      <c r="G82" s="503"/>
      <c r="H82" s="503"/>
      <c r="I82" s="503"/>
      <c r="J82" s="503"/>
      <c r="K82" s="503"/>
      <c r="L82" s="503"/>
      <c r="M82" s="503"/>
      <c r="N82" s="503"/>
      <c r="O82" s="503"/>
      <c r="P82" s="503"/>
      <c r="Q82" s="503"/>
      <c r="R82" s="503"/>
      <c r="S82" s="503"/>
      <c r="T82" s="503"/>
      <c r="U82" s="503"/>
      <c r="V82" s="503"/>
      <c r="W82" s="503"/>
      <c r="X82" s="503"/>
      <c r="Y82" s="503"/>
      <c r="Z82" s="503"/>
    </row>
    <row r="83" ht="12.75" customHeight="1">
      <c r="A83" s="503"/>
      <c r="B83" s="503"/>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row>
    <row r="84" ht="12.75" customHeight="1">
      <c r="A84" s="503"/>
      <c r="B84" s="503"/>
      <c r="C84" s="503"/>
      <c r="D84" s="503"/>
      <c r="E84" s="503"/>
      <c r="F84" s="503"/>
      <c r="G84" s="503"/>
      <c r="H84" s="503"/>
      <c r="I84" s="503"/>
      <c r="J84" s="503"/>
      <c r="K84" s="503"/>
      <c r="L84" s="503"/>
      <c r="M84" s="503"/>
      <c r="N84" s="503"/>
      <c r="O84" s="503"/>
      <c r="P84" s="503"/>
      <c r="Q84" s="503"/>
      <c r="R84" s="503"/>
      <c r="S84" s="503"/>
      <c r="T84" s="503"/>
      <c r="U84" s="503"/>
      <c r="V84" s="503"/>
      <c r="W84" s="503"/>
      <c r="X84" s="503"/>
      <c r="Y84" s="503"/>
      <c r="Z84" s="503"/>
    </row>
    <row r="85" ht="12.75" customHeight="1">
      <c r="A85" s="503"/>
      <c r="B85" s="503"/>
      <c r="C85" s="503"/>
      <c r="D85" s="503"/>
      <c r="E85" s="503"/>
      <c r="F85" s="503"/>
      <c r="G85" s="503"/>
      <c r="H85" s="503"/>
      <c r="I85" s="503"/>
      <c r="J85" s="503"/>
      <c r="K85" s="503"/>
      <c r="L85" s="503"/>
      <c r="M85" s="503"/>
      <c r="N85" s="503"/>
      <c r="O85" s="503"/>
      <c r="P85" s="503"/>
      <c r="Q85" s="503"/>
      <c r="R85" s="503"/>
      <c r="S85" s="503"/>
      <c r="T85" s="503"/>
      <c r="U85" s="503"/>
      <c r="V85" s="503"/>
      <c r="W85" s="503"/>
      <c r="X85" s="503"/>
      <c r="Y85" s="503"/>
      <c r="Z85" s="503"/>
    </row>
    <row r="86" ht="12.75" customHeight="1">
      <c r="A86" s="503"/>
      <c r="B86" s="503"/>
      <c r="C86" s="503"/>
      <c r="D86" s="503"/>
      <c r="E86" s="503"/>
      <c r="F86" s="503"/>
      <c r="G86" s="503"/>
      <c r="H86" s="503"/>
      <c r="I86" s="503"/>
      <c r="J86" s="503"/>
      <c r="K86" s="503"/>
      <c r="L86" s="503"/>
      <c r="M86" s="503"/>
      <c r="N86" s="503"/>
      <c r="O86" s="503"/>
      <c r="P86" s="503"/>
      <c r="Q86" s="503"/>
      <c r="R86" s="503"/>
      <c r="S86" s="503"/>
      <c r="T86" s="503"/>
      <c r="U86" s="503"/>
      <c r="V86" s="503"/>
      <c r="W86" s="503"/>
      <c r="X86" s="503"/>
      <c r="Y86" s="503"/>
      <c r="Z86" s="503"/>
    </row>
    <row r="87" ht="12.75" customHeight="1">
      <c r="A87" s="503"/>
      <c r="B87" s="503"/>
      <c r="C87" s="503"/>
      <c r="D87" s="503"/>
      <c r="E87" s="503"/>
      <c r="F87" s="503"/>
      <c r="G87" s="503"/>
      <c r="H87" s="503"/>
      <c r="I87" s="503"/>
      <c r="J87" s="503"/>
      <c r="K87" s="503"/>
      <c r="L87" s="503"/>
      <c r="M87" s="503"/>
      <c r="N87" s="503"/>
      <c r="O87" s="503"/>
      <c r="P87" s="503"/>
      <c r="Q87" s="503"/>
      <c r="R87" s="503"/>
      <c r="S87" s="503"/>
      <c r="T87" s="503"/>
      <c r="U87" s="503"/>
      <c r="V87" s="503"/>
      <c r="W87" s="503"/>
      <c r="X87" s="503"/>
      <c r="Y87" s="503"/>
      <c r="Z87" s="503"/>
    </row>
    <row r="88" ht="12.75" customHeight="1">
      <c r="A88" s="503"/>
      <c r="B88" s="503"/>
      <c r="C88" s="503"/>
      <c r="D88" s="503"/>
      <c r="E88" s="503"/>
      <c r="F88" s="503"/>
      <c r="G88" s="503"/>
      <c r="H88" s="503"/>
      <c r="I88" s="503"/>
      <c r="J88" s="503"/>
      <c r="K88" s="503"/>
      <c r="L88" s="503"/>
      <c r="M88" s="503"/>
      <c r="N88" s="503"/>
      <c r="O88" s="503"/>
      <c r="P88" s="503"/>
      <c r="Q88" s="503"/>
      <c r="R88" s="503"/>
      <c r="S88" s="503"/>
      <c r="T88" s="503"/>
      <c r="U88" s="503"/>
      <c r="V88" s="503"/>
      <c r="W88" s="503"/>
      <c r="X88" s="503"/>
      <c r="Y88" s="503"/>
      <c r="Z88" s="503"/>
    </row>
    <row r="89" ht="12.75" customHeight="1">
      <c r="A89" s="503"/>
      <c r="B89" s="503"/>
      <c r="C89" s="503"/>
      <c r="D89" s="503"/>
      <c r="E89" s="503"/>
      <c r="F89" s="503"/>
      <c r="G89" s="503"/>
      <c r="H89" s="503"/>
      <c r="I89" s="503"/>
      <c r="J89" s="503"/>
      <c r="K89" s="503"/>
      <c r="L89" s="503"/>
      <c r="M89" s="503"/>
      <c r="N89" s="503"/>
      <c r="O89" s="503"/>
      <c r="P89" s="503"/>
      <c r="Q89" s="503"/>
      <c r="R89" s="503"/>
      <c r="S89" s="503"/>
      <c r="T89" s="503"/>
      <c r="U89" s="503"/>
      <c r="V89" s="503"/>
      <c r="W89" s="503"/>
      <c r="X89" s="503"/>
      <c r="Y89" s="503"/>
      <c r="Z89" s="503"/>
    </row>
    <row r="90" ht="12.75" customHeight="1">
      <c r="A90" s="503"/>
      <c r="B90" s="503"/>
      <c r="C90" s="503"/>
      <c r="D90" s="503"/>
      <c r="E90" s="503"/>
      <c r="F90" s="503"/>
      <c r="G90" s="503"/>
      <c r="H90" s="503"/>
      <c r="I90" s="503"/>
      <c r="J90" s="503"/>
      <c r="K90" s="503"/>
      <c r="L90" s="503"/>
      <c r="M90" s="503"/>
      <c r="N90" s="503"/>
      <c r="O90" s="503"/>
      <c r="P90" s="503"/>
      <c r="Q90" s="503"/>
      <c r="R90" s="503"/>
      <c r="S90" s="503"/>
      <c r="T90" s="503"/>
      <c r="U90" s="503"/>
      <c r="V90" s="503"/>
      <c r="W90" s="503"/>
      <c r="X90" s="503"/>
      <c r="Y90" s="503"/>
      <c r="Z90" s="503"/>
    </row>
    <row r="91" ht="12.75" customHeight="1">
      <c r="A91" s="503"/>
      <c r="B91" s="503"/>
      <c r="C91" s="503"/>
      <c r="D91" s="503"/>
      <c r="E91" s="503"/>
      <c r="F91" s="503"/>
      <c r="G91" s="503"/>
      <c r="H91" s="503"/>
      <c r="I91" s="503"/>
      <c r="J91" s="503"/>
      <c r="K91" s="503"/>
      <c r="L91" s="503"/>
      <c r="M91" s="503"/>
      <c r="N91" s="503"/>
      <c r="O91" s="503"/>
      <c r="P91" s="503"/>
      <c r="Q91" s="503"/>
      <c r="R91" s="503"/>
      <c r="S91" s="503"/>
      <c r="T91" s="503"/>
      <c r="U91" s="503"/>
      <c r="V91" s="503"/>
      <c r="W91" s="503"/>
      <c r="X91" s="503"/>
      <c r="Y91" s="503"/>
      <c r="Z91" s="503"/>
    </row>
    <row r="92" ht="12.75" customHeight="1">
      <c r="A92" s="503"/>
      <c r="B92" s="503"/>
      <c r="C92" s="503"/>
      <c r="D92" s="503"/>
      <c r="E92" s="503"/>
      <c r="F92" s="503"/>
      <c r="G92" s="503"/>
      <c r="H92" s="503"/>
      <c r="I92" s="503"/>
      <c r="J92" s="503"/>
      <c r="K92" s="503"/>
      <c r="L92" s="503"/>
      <c r="M92" s="503"/>
      <c r="N92" s="503"/>
      <c r="O92" s="503"/>
      <c r="P92" s="503"/>
      <c r="Q92" s="503"/>
      <c r="R92" s="503"/>
      <c r="S92" s="503"/>
      <c r="T92" s="503"/>
      <c r="U92" s="503"/>
      <c r="V92" s="503"/>
      <c r="W92" s="503"/>
      <c r="X92" s="503"/>
      <c r="Y92" s="503"/>
      <c r="Z92" s="503"/>
    </row>
    <row r="93" ht="12.75" customHeight="1">
      <c r="A93" s="503"/>
      <c r="B93" s="503"/>
      <c r="C93" s="503"/>
      <c r="D93" s="503"/>
      <c r="E93" s="503"/>
      <c r="F93" s="503"/>
      <c r="G93" s="503"/>
      <c r="H93" s="503"/>
      <c r="I93" s="503"/>
      <c r="J93" s="503"/>
      <c r="K93" s="503"/>
      <c r="L93" s="503"/>
      <c r="M93" s="503"/>
      <c r="N93" s="503"/>
      <c r="O93" s="503"/>
      <c r="P93" s="503"/>
      <c r="Q93" s="503"/>
      <c r="R93" s="503"/>
      <c r="S93" s="503"/>
      <c r="T93" s="503"/>
      <c r="U93" s="503"/>
      <c r="V93" s="503"/>
      <c r="W93" s="503"/>
      <c r="X93" s="503"/>
      <c r="Y93" s="503"/>
      <c r="Z93" s="503"/>
    </row>
    <row r="94" ht="12.75" customHeight="1">
      <c r="A94" s="503"/>
      <c r="B94" s="503"/>
      <c r="C94" s="503"/>
      <c r="D94" s="503"/>
      <c r="E94" s="503"/>
      <c r="F94" s="503"/>
      <c r="G94" s="503"/>
      <c r="H94" s="503"/>
      <c r="I94" s="503"/>
      <c r="J94" s="503"/>
      <c r="K94" s="503"/>
      <c r="L94" s="503"/>
      <c r="M94" s="503"/>
      <c r="N94" s="503"/>
      <c r="O94" s="503"/>
      <c r="P94" s="503"/>
      <c r="Q94" s="503"/>
      <c r="R94" s="503"/>
      <c r="S94" s="503"/>
      <c r="T94" s="503"/>
      <c r="U94" s="503"/>
      <c r="V94" s="503"/>
      <c r="W94" s="503"/>
      <c r="X94" s="503"/>
      <c r="Y94" s="503"/>
      <c r="Z94" s="503"/>
    </row>
    <row r="95" ht="12.75" customHeight="1">
      <c r="A95" s="503"/>
      <c r="B95" s="503"/>
      <c r="C95" s="503"/>
      <c r="D95" s="503"/>
      <c r="E95" s="503"/>
      <c r="F95" s="503"/>
      <c r="G95" s="503"/>
      <c r="H95" s="503"/>
      <c r="I95" s="503"/>
      <c r="J95" s="503"/>
      <c r="K95" s="503"/>
      <c r="L95" s="503"/>
      <c r="M95" s="503"/>
      <c r="N95" s="503"/>
      <c r="O95" s="503"/>
      <c r="P95" s="503"/>
      <c r="Q95" s="503"/>
      <c r="R95" s="503"/>
      <c r="S95" s="503"/>
      <c r="T95" s="503"/>
      <c r="U95" s="503"/>
      <c r="V95" s="503"/>
      <c r="W95" s="503"/>
      <c r="X95" s="503"/>
      <c r="Y95" s="503"/>
      <c r="Z95" s="503"/>
    </row>
    <row r="96" ht="12.75" customHeight="1">
      <c r="A96" s="503"/>
      <c r="B96" s="503"/>
      <c r="C96" s="503"/>
      <c r="D96" s="503"/>
      <c r="E96" s="503"/>
      <c r="F96" s="503"/>
      <c r="G96" s="503"/>
      <c r="H96" s="503"/>
      <c r="I96" s="503"/>
      <c r="J96" s="503"/>
      <c r="K96" s="503"/>
      <c r="L96" s="503"/>
      <c r="M96" s="503"/>
      <c r="N96" s="503"/>
      <c r="O96" s="503"/>
      <c r="P96" s="503"/>
      <c r="Q96" s="503"/>
      <c r="R96" s="503"/>
      <c r="S96" s="503"/>
      <c r="T96" s="503"/>
      <c r="U96" s="503"/>
      <c r="V96" s="503"/>
      <c r="W96" s="503"/>
      <c r="X96" s="503"/>
      <c r="Y96" s="503"/>
      <c r="Z96" s="503"/>
    </row>
    <row r="97" ht="12.75" customHeight="1">
      <c r="A97" s="503"/>
      <c r="B97" s="503"/>
      <c r="C97" s="503"/>
      <c r="D97" s="503"/>
      <c r="E97" s="503"/>
      <c r="F97" s="503"/>
      <c r="G97" s="503"/>
      <c r="H97" s="503"/>
      <c r="I97" s="503"/>
      <c r="J97" s="503"/>
      <c r="K97" s="503"/>
      <c r="L97" s="503"/>
      <c r="M97" s="503"/>
      <c r="N97" s="503"/>
      <c r="O97" s="503"/>
      <c r="P97" s="503"/>
      <c r="Q97" s="503"/>
      <c r="R97" s="503"/>
      <c r="S97" s="503"/>
      <c r="T97" s="503"/>
      <c r="U97" s="503"/>
      <c r="V97" s="503"/>
      <c r="W97" s="503"/>
      <c r="X97" s="503"/>
      <c r="Y97" s="503"/>
      <c r="Z97" s="503"/>
    </row>
    <row r="98" ht="12.75" customHeight="1">
      <c r="A98" s="503"/>
      <c r="B98" s="503"/>
      <c r="C98" s="503"/>
      <c r="D98" s="503"/>
      <c r="E98" s="503"/>
      <c r="F98" s="503"/>
      <c r="G98" s="503"/>
      <c r="H98" s="503"/>
      <c r="I98" s="503"/>
      <c r="J98" s="503"/>
      <c r="K98" s="503"/>
      <c r="L98" s="503"/>
      <c r="M98" s="503"/>
      <c r="N98" s="503"/>
      <c r="O98" s="503"/>
      <c r="P98" s="503"/>
      <c r="Q98" s="503"/>
      <c r="R98" s="503"/>
      <c r="S98" s="503"/>
      <c r="T98" s="503"/>
      <c r="U98" s="503"/>
      <c r="V98" s="503"/>
      <c r="W98" s="503"/>
      <c r="X98" s="503"/>
      <c r="Y98" s="503"/>
      <c r="Z98" s="503"/>
    </row>
    <row r="99" ht="12.75" customHeight="1">
      <c r="A99" s="503"/>
      <c r="B99" s="503"/>
      <c r="C99" s="503"/>
      <c r="D99" s="503"/>
      <c r="E99" s="503"/>
      <c r="F99" s="503"/>
      <c r="G99" s="503"/>
      <c r="H99" s="503"/>
      <c r="I99" s="503"/>
      <c r="J99" s="503"/>
      <c r="K99" s="503"/>
      <c r="L99" s="503"/>
      <c r="M99" s="503"/>
      <c r="N99" s="503"/>
      <c r="O99" s="503"/>
      <c r="P99" s="503"/>
      <c r="Q99" s="503"/>
      <c r="R99" s="503"/>
      <c r="S99" s="503"/>
      <c r="T99" s="503"/>
      <c r="U99" s="503"/>
      <c r="V99" s="503"/>
      <c r="W99" s="503"/>
      <c r="X99" s="503"/>
      <c r="Y99" s="503"/>
      <c r="Z99" s="503"/>
    </row>
    <row r="100" ht="12.75" customHeight="1">
      <c r="A100" s="503"/>
      <c r="B100" s="503"/>
      <c r="C100" s="503"/>
      <c r="D100" s="503"/>
      <c r="E100" s="503"/>
      <c r="F100" s="503"/>
      <c r="G100" s="503"/>
      <c r="H100" s="503"/>
      <c r="I100" s="503"/>
      <c r="J100" s="503"/>
      <c r="K100" s="503"/>
      <c r="L100" s="503"/>
      <c r="M100" s="503"/>
      <c r="N100" s="503"/>
      <c r="O100" s="503"/>
      <c r="P100" s="503"/>
      <c r="Q100" s="503"/>
      <c r="R100" s="503"/>
      <c r="S100" s="503"/>
      <c r="T100" s="503"/>
      <c r="U100" s="503"/>
      <c r="V100" s="503"/>
      <c r="W100" s="503"/>
      <c r="X100" s="503"/>
      <c r="Y100" s="503"/>
      <c r="Z100" s="503"/>
    </row>
    <row r="101" ht="12.75" customHeight="1">
      <c r="A101" s="503"/>
      <c r="B101" s="503"/>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row>
    <row r="102" ht="12.75" customHeight="1">
      <c r="A102" s="503"/>
      <c r="B102" s="503"/>
      <c r="C102" s="503"/>
      <c r="D102" s="503"/>
      <c r="E102" s="503"/>
      <c r="F102" s="503"/>
      <c r="G102" s="503"/>
      <c r="H102" s="503"/>
      <c r="I102" s="503"/>
      <c r="J102" s="503"/>
      <c r="K102" s="503"/>
      <c r="L102" s="503"/>
      <c r="M102" s="503"/>
      <c r="N102" s="503"/>
      <c r="O102" s="503"/>
      <c r="P102" s="503"/>
      <c r="Q102" s="503"/>
      <c r="R102" s="503"/>
      <c r="S102" s="503"/>
      <c r="T102" s="503"/>
      <c r="U102" s="503"/>
      <c r="V102" s="503"/>
      <c r="W102" s="503"/>
      <c r="X102" s="503"/>
      <c r="Y102" s="503"/>
      <c r="Z102" s="503"/>
    </row>
    <row r="103" ht="12.75" customHeight="1">
      <c r="A103" s="503"/>
      <c r="B103" s="503"/>
      <c r="C103" s="503"/>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row>
    <row r="104" ht="12.75" customHeight="1">
      <c r="A104" s="503"/>
      <c r="B104" s="503"/>
      <c r="C104" s="503"/>
      <c r="D104" s="503"/>
      <c r="E104" s="503"/>
      <c r="F104" s="503"/>
      <c r="G104" s="503"/>
      <c r="H104" s="503"/>
      <c r="I104" s="503"/>
      <c r="J104" s="503"/>
      <c r="K104" s="503"/>
      <c r="L104" s="503"/>
      <c r="M104" s="503"/>
      <c r="N104" s="503"/>
      <c r="O104" s="503"/>
      <c r="P104" s="503"/>
      <c r="Q104" s="503"/>
      <c r="R104" s="503"/>
      <c r="S104" s="503"/>
      <c r="T104" s="503"/>
      <c r="U104" s="503"/>
      <c r="V104" s="503"/>
      <c r="W104" s="503"/>
      <c r="X104" s="503"/>
      <c r="Y104" s="503"/>
      <c r="Z104" s="503"/>
    </row>
    <row r="105" ht="12.75" customHeight="1">
      <c r="A105" s="503"/>
      <c r="B105" s="503"/>
      <c r="C105" s="503"/>
      <c r="D105" s="503"/>
      <c r="E105" s="503"/>
      <c r="F105" s="503"/>
      <c r="G105" s="503"/>
      <c r="H105" s="503"/>
      <c r="I105" s="503"/>
      <c r="J105" s="503"/>
      <c r="K105" s="503"/>
      <c r="L105" s="503"/>
      <c r="M105" s="503"/>
      <c r="N105" s="503"/>
      <c r="O105" s="503"/>
      <c r="P105" s="503"/>
      <c r="Q105" s="503"/>
      <c r="R105" s="503"/>
      <c r="S105" s="503"/>
      <c r="T105" s="503"/>
      <c r="U105" s="503"/>
      <c r="V105" s="503"/>
      <c r="W105" s="503"/>
      <c r="X105" s="503"/>
      <c r="Y105" s="503"/>
      <c r="Z105" s="503"/>
    </row>
    <row r="106" ht="12.75" customHeight="1">
      <c r="A106" s="503"/>
      <c r="B106" s="503"/>
      <c r="C106" s="503"/>
      <c r="D106" s="503"/>
      <c r="E106" s="503"/>
      <c r="F106" s="503"/>
      <c r="G106" s="503"/>
      <c r="H106" s="503"/>
      <c r="I106" s="503"/>
      <c r="J106" s="503"/>
      <c r="K106" s="503"/>
      <c r="L106" s="503"/>
      <c r="M106" s="503"/>
      <c r="N106" s="503"/>
      <c r="O106" s="503"/>
      <c r="P106" s="503"/>
      <c r="Q106" s="503"/>
      <c r="R106" s="503"/>
      <c r="S106" s="503"/>
      <c r="T106" s="503"/>
      <c r="U106" s="503"/>
      <c r="V106" s="503"/>
      <c r="W106" s="503"/>
      <c r="X106" s="503"/>
      <c r="Y106" s="503"/>
      <c r="Z106" s="503"/>
    </row>
    <row r="107" ht="12.75" customHeight="1">
      <c r="A107" s="503"/>
      <c r="B107" s="503"/>
      <c r="C107" s="503"/>
      <c r="D107" s="503"/>
      <c r="E107" s="503"/>
      <c r="F107" s="503"/>
      <c r="G107" s="503"/>
      <c r="H107" s="503"/>
      <c r="I107" s="503"/>
      <c r="J107" s="503"/>
      <c r="K107" s="503"/>
      <c r="L107" s="503"/>
      <c r="M107" s="503"/>
      <c r="N107" s="503"/>
      <c r="O107" s="503"/>
      <c r="P107" s="503"/>
      <c r="Q107" s="503"/>
      <c r="R107" s="503"/>
      <c r="S107" s="503"/>
      <c r="T107" s="503"/>
      <c r="U107" s="503"/>
      <c r="V107" s="503"/>
      <c r="W107" s="503"/>
      <c r="X107" s="503"/>
      <c r="Y107" s="503"/>
      <c r="Z107" s="503"/>
    </row>
    <row r="108" ht="12.75" customHeight="1">
      <c r="A108" s="503"/>
      <c r="B108" s="503"/>
      <c r="C108" s="503"/>
      <c r="D108" s="503"/>
      <c r="E108" s="503"/>
      <c r="F108" s="503"/>
      <c r="G108" s="503"/>
      <c r="H108" s="503"/>
      <c r="I108" s="503"/>
      <c r="J108" s="503"/>
      <c r="K108" s="503"/>
      <c r="L108" s="503"/>
      <c r="M108" s="503"/>
      <c r="N108" s="503"/>
      <c r="O108" s="503"/>
      <c r="P108" s="503"/>
      <c r="Q108" s="503"/>
      <c r="R108" s="503"/>
      <c r="S108" s="503"/>
      <c r="T108" s="503"/>
      <c r="U108" s="503"/>
      <c r="V108" s="503"/>
      <c r="W108" s="503"/>
      <c r="X108" s="503"/>
      <c r="Y108" s="503"/>
      <c r="Z108" s="503"/>
    </row>
    <row r="109" ht="12.75" customHeight="1">
      <c r="A109" s="503"/>
      <c r="B109" s="503"/>
      <c r="C109" s="503"/>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row>
    <row r="110" ht="12.75" customHeight="1">
      <c r="A110" s="503"/>
      <c r="B110" s="503"/>
      <c r="C110" s="503"/>
      <c r="D110" s="503"/>
      <c r="E110" s="503"/>
      <c r="F110" s="503"/>
      <c r="G110" s="503"/>
      <c r="H110" s="503"/>
      <c r="I110" s="503"/>
      <c r="J110" s="503"/>
      <c r="K110" s="503"/>
      <c r="L110" s="503"/>
      <c r="M110" s="503"/>
      <c r="N110" s="503"/>
      <c r="O110" s="503"/>
      <c r="P110" s="503"/>
      <c r="Q110" s="503"/>
      <c r="R110" s="503"/>
      <c r="S110" s="503"/>
      <c r="T110" s="503"/>
      <c r="U110" s="503"/>
      <c r="V110" s="503"/>
      <c r="W110" s="503"/>
      <c r="X110" s="503"/>
      <c r="Y110" s="503"/>
      <c r="Z110" s="503"/>
    </row>
    <row r="111" ht="12.75" customHeight="1">
      <c r="A111" s="503"/>
      <c r="B111" s="503"/>
      <c r="C111" s="503"/>
      <c r="D111" s="503"/>
      <c r="E111" s="503"/>
      <c r="F111" s="503"/>
      <c r="G111" s="503"/>
      <c r="H111" s="503"/>
      <c r="I111" s="503"/>
      <c r="J111" s="503"/>
      <c r="K111" s="503"/>
      <c r="L111" s="503"/>
      <c r="M111" s="503"/>
      <c r="N111" s="503"/>
      <c r="O111" s="503"/>
      <c r="P111" s="503"/>
      <c r="Q111" s="503"/>
      <c r="R111" s="503"/>
      <c r="S111" s="503"/>
      <c r="T111" s="503"/>
      <c r="U111" s="503"/>
      <c r="V111" s="503"/>
      <c r="W111" s="503"/>
      <c r="X111" s="503"/>
      <c r="Y111" s="503"/>
      <c r="Z111" s="503"/>
    </row>
    <row r="112" ht="12.75" customHeight="1">
      <c r="A112" s="503"/>
      <c r="B112" s="503"/>
      <c r="C112" s="503"/>
      <c r="D112" s="503"/>
      <c r="E112" s="503"/>
      <c r="F112" s="503"/>
      <c r="G112" s="503"/>
      <c r="H112" s="503"/>
      <c r="I112" s="503"/>
      <c r="J112" s="503"/>
      <c r="K112" s="503"/>
      <c r="L112" s="503"/>
      <c r="M112" s="503"/>
      <c r="N112" s="503"/>
      <c r="O112" s="503"/>
      <c r="P112" s="503"/>
      <c r="Q112" s="503"/>
      <c r="R112" s="503"/>
      <c r="S112" s="503"/>
      <c r="T112" s="503"/>
      <c r="U112" s="503"/>
      <c r="V112" s="503"/>
      <c r="W112" s="503"/>
      <c r="X112" s="503"/>
      <c r="Y112" s="503"/>
      <c r="Z112" s="503"/>
    </row>
    <row r="113" ht="12.75" customHeight="1">
      <c r="A113" s="503"/>
      <c r="B113" s="503"/>
      <c r="C113" s="503"/>
      <c r="D113" s="503"/>
      <c r="E113" s="503"/>
      <c r="F113" s="503"/>
      <c r="G113" s="503"/>
      <c r="H113" s="503"/>
      <c r="I113" s="503"/>
      <c r="J113" s="503"/>
      <c r="K113" s="503"/>
      <c r="L113" s="503"/>
      <c r="M113" s="503"/>
      <c r="N113" s="503"/>
      <c r="O113" s="503"/>
      <c r="P113" s="503"/>
      <c r="Q113" s="503"/>
      <c r="R113" s="503"/>
      <c r="S113" s="503"/>
      <c r="T113" s="503"/>
      <c r="U113" s="503"/>
      <c r="V113" s="503"/>
      <c r="W113" s="503"/>
      <c r="X113" s="503"/>
      <c r="Y113" s="503"/>
      <c r="Z113" s="503"/>
    </row>
    <row r="114" ht="12.75" customHeight="1">
      <c r="A114" s="503"/>
      <c r="B114" s="503"/>
      <c r="C114" s="503"/>
      <c r="D114" s="503"/>
      <c r="E114" s="503"/>
      <c r="F114" s="503"/>
      <c r="G114" s="503"/>
      <c r="H114" s="503"/>
      <c r="I114" s="503"/>
      <c r="J114" s="503"/>
      <c r="K114" s="503"/>
      <c r="L114" s="503"/>
      <c r="M114" s="503"/>
      <c r="N114" s="503"/>
      <c r="O114" s="503"/>
      <c r="P114" s="503"/>
      <c r="Q114" s="503"/>
      <c r="R114" s="503"/>
      <c r="S114" s="503"/>
      <c r="T114" s="503"/>
      <c r="U114" s="503"/>
      <c r="V114" s="503"/>
      <c r="W114" s="503"/>
      <c r="X114" s="503"/>
      <c r="Y114" s="503"/>
      <c r="Z114" s="503"/>
    </row>
    <row r="115" ht="12.75" customHeight="1">
      <c r="A115" s="503"/>
      <c r="B115" s="503"/>
      <c r="C115" s="503"/>
      <c r="D115" s="503"/>
      <c r="E115" s="503"/>
      <c r="F115" s="503"/>
      <c r="G115" s="503"/>
      <c r="H115" s="503"/>
      <c r="I115" s="503"/>
      <c r="J115" s="503"/>
      <c r="K115" s="503"/>
      <c r="L115" s="503"/>
      <c r="M115" s="503"/>
      <c r="N115" s="503"/>
      <c r="O115" s="503"/>
      <c r="P115" s="503"/>
      <c r="Q115" s="503"/>
      <c r="R115" s="503"/>
      <c r="S115" s="503"/>
      <c r="T115" s="503"/>
      <c r="U115" s="503"/>
      <c r="V115" s="503"/>
      <c r="W115" s="503"/>
      <c r="X115" s="503"/>
      <c r="Y115" s="503"/>
      <c r="Z115" s="503"/>
    </row>
    <row r="116" ht="12.75" customHeight="1">
      <c r="A116" s="503"/>
      <c r="B116" s="503"/>
      <c r="C116" s="503"/>
      <c r="D116" s="503"/>
      <c r="E116" s="503"/>
      <c r="F116" s="503"/>
      <c r="G116" s="503"/>
      <c r="H116" s="503"/>
      <c r="I116" s="503"/>
      <c r="J116" s="503"/>
      <c r="K116" s="503"/>
      <c r="L116" s="503"/>
      <c r="M116" s="503"/>
      <c r="N116" s="503"/>
      <c r="O116" s="503"/>
      <c r="P116" s="503"/>
      <c r="Q116" s="503"/>
      <c r="R116" s="503"/>
      <c r="S116" s="503"/>
      <c r="T116" s="503"/>
      <c r="U116" s="503"/>
      <c r="V116" s="503"/>
      <c r="W116" s="503"/>
      <c r="X116" s="503"/>
      <c r="Y116" s="503"/>
      <c r="Z116" s="503"/>
    </row>
    <row r="117" ht="12.75" customHeight="1">
      <c r="A117" s="503"/>
      <c r="B117" s="503"/>
      <c r="C117" s="503"/>
      <c r="D117" s="503"/>
      <c r="E117" s="503"/>
      <c r="F117" s="503"/>
      <c r="G117" s="503"/>
      <c r="H117" s="503"/>
      <c r="I117" s="503"/>
      <c r="J117" s="503"/>
      <c r="K117" s="503"/>
      <c r="L117" s="503"/>
      <c r="M117" s="503"/>
      <c r="N117" s="503"/>
      <c r="O117" s="503"/>
      <c r="P117" s="503"/>
      <c r="Q117" s="503"/>
      <c r="R117" s="503"/>
      <c r="S117" s="503"/>
      <c r="T117" s="503"/>
      <c r="U117" s="503"/>
      <c r="V117" s="503"/>
      <c r="W117" s="503"/>
      <c r="X117" s="503"/>
      <c r="Y117" s="503"/>
      <c r="Z117" s="503"/>
    </row>
    <row r="118" ht="12.75" customHeight="1">
      <c r="A118" s="503"/>
      <c r="B118" s="503"/>
      <c r="C118" s="503"/>
      <c r="D118" s="503"/>
      <c r="E118" s="503"/>
      <c r="F118" s="503"/>
      <c r="G118" s="503"/>
      <c r="H118" s="503"/>
      <c r="I118" s="503"/>
      <c r="J118" s="503"/>
      <c r="K118" s="503"/>
      <c r="L118" s="503"/>
      <c r="M118" s="503"/>
      <c r="N118" s="503"/>
      <c r="O118" s="503"/>
      <c r="P118" s="503"/>
      <c r="Q118" s="503"/>
      <c r="R118" s="503"/>
      <c r="S118" s="503"/>
      <c r="T118" s="503"/>
      <c r="U118" s="503"/>
      <c r="V118" s="503"/>
      <c r="W118" s="503"/>
      <c r="X118" s="503"/>
      <c r="Y118" s="503"/>
      <c r="Z118" s="503"/>
    </row>
    <row r="119" ht="12.75" customHeight="1">
      <c r="A119" s="503"/>
      <c r="B119" s="503"/>
      <c r="C119" s="503"/>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row>
    <row r="120" ht="12.75" customHeight="1">
      <c r="A120" s="503"/>
      <c r="B120" s="503"/>
      <c r="C120" s="503"/>
      <c r="D120" s="503"/>
      <c r="E120" s="503"/>
      <c r="F120" s="503"/>
      <c r="G120" s="503"/>
      <c r="H120" s="503"/>
      <c r="I120" s="503"/>
      <c r="J120" s="503"/>
      <c r="K120" s="503"/>
      <c r="L120" s="503"/>
      <c r="M120" s="503"/>
      <c r="N120" s="503"/>
      <c r="O120" s="503"/>
      <c r="P120" s="503"/>
      <c r="Q120" s="503"/>
      <c r="R120" s="503"/>
      <c r="S120" s="503"/>
      <c r="T120" s="503"/>
      <c r="U120" s="503"/>
      <c r="V120" s="503"/>
      <c r="W120" s="503"/>
      <c r="X120" s="503"/>
      <c r="Y120" s="503"/>
      <c r="Z120" s="503"/>
    </row>
    <row r="121" ht="12.75" customHeight="1">
      <c r="A121" s="503"/>
      <c r="B121" s="503"/>
      <c r="C121" s="503"/>
      <c r="D121" s="503"/>
      <c r="E121" s="503"/>
      <c r="F121" s="503"/>
      <c r="G121" s="503"/>
      <c r="H121" s="503"/>
      <c r="I121" s="503"/>
      <c r="J121" s="503"/>
      <c r="K121" s="503"/>
      <c r="L121" s="503"/>
      <c r="M121" s="503"/>
      <c r="N121" s="503"/>
      <c r="O121" s="503"/>
      <c r="P121" s="503"/>
      <c r="Q121" s="503"/>
      <c r="R121" s="503"/>
      <c r="S121" s="503"/>
      <c r="T121" s="503"/>
      <c r="U121" s="503"/>
      <c r="V121" s="503"/>
      <c r="W121" s="503"/>
      <c r="X121" s="503"/>
      <c r="Y121" s="503"/>
      <c r="Z121" s="503"/>
    </row>
    <row r="122" ht="12.75" customHeight="1">
      <c r="A122" s="503"/>
      <c r="B122" s="503"/>
      <c r="C122" s="503"/>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row>
    <row r="123" ht="12.75" customHeight="1">
      <c r="A123" s="503"/>
      <c r="B123" s="503"/>
      <c r="C123" s="503"/>
      <c r="D123" s="503"/>
      <c r="E123" s="503"/>
      <c r="F123" s="503"/>
      <c r="G123" s="503"/>
      <c r="H123" s="503"/>
      <c r="I123" s="503"/>
      <c r="J123" s="503"/>
      <c r="K123" s="503"/>
      <c r="L123" s="503"/>
      <c r="M123" s="503"/>
      <c r="N123" s="503"/>
      <c r="O123" s="503"/>
      <c r="P123" s="503"/>
      <c r="Q123" s="503"/>
      <c r="R123" s="503"/>
      <c r="S123" s="503"/>
      <c r="T123" s="503"/>
      <c r="U123" s="503"/>
      <c r="V123" s="503"/>
      <c r="W123" s="503"/>
      <c r="X123" s="503"/>
      <c r="Y123" s="503"/>
      <c r="Z123" s="503"/>
    </row>
    <row r="124" ht="12.75" customHeight="1">
      <c r="A124" s="503"/>
      <c r="B124" s="503"/>
      <c r="C124" s="503"/>
      <c r="D124" s="503"/>
      <c r="E124" s="503"/>
      <c r="F124" s="503"/>
      <c r="G124" s="503"/>
      <c r="H124" s="503"/>
      <c r="I124" s="503"/>
      <c r="J124" s="503"/>
      <c r="K124" s="503"/>
      <c r="L124" s="503"/>
      <c r="M124" s="503"/>
      <c r="N124" s="503"/>
      <c r="O124" s="503"/>
      <c r="P124" s="503"/>
      <c r="Q124" s="503"/>
      <c r="R124" s="503"/>
      <c r="S124" s="503"/>
      <c r="T124" s="503"/>
      <c r="U124" s="503"/>
      <c r="V124" s="503"/>
      <c r="W124" s="503"/>
      <c r="X124" s="503"/>
      <c r="Y124" s="503"/>
      <c r="Z124" s="503"/>
    </row>
    <row r="125" ht="12.75" customHeight="1">
      <c r="A125" s="503"/>
      <c r="B125" s="503"/>
      <c r="C125" s="503"/>
      <c r="D125" s="503"/>
      <c r="E125" s="503"/>
      <c r="F125" s="503"/>
      <c r="G125" s="503"/>
      <c r="H125" s="503"/>
      <c r="I125" s="503"/>
      <c r="J125" s="503"/>
      <c r="K125" s="503"/>
      <c r="L125" s="503"/>
      <c r="M125" s="503"/>
      <c r="N125" s="503"/>
      <c r="O125" s="503"/>
      <c r="P125" s="503"/>
      <c r="Q125" s="503"/>
      <c r="R125" s="503"/>
      <c r="S125" s="503"/>
      <c r="T125" s="503"/>
      <c r="U125" s="503"/>
      <c r="V125" s="503"/>
      <c r="W125" s="503"/>
      <c r="X125" s="503"/>
      <c r="Y125" s="503"/>
      <c r="Z125" s="503"/>
    </row>
    <row r="126" ht="12.75" customHeight="1">
      <c r="A126" s="503"/>
      <c r="B126" s="503"/>
      <c r="C126" s="503"/>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row>
    <row r="127" ht="12.75" customHeight="1">
      <c r="A127" s="503"/>
      <c r="B127" s="503"/>
      <c r="C127" s="503"/>
      <c r="D127" s="503"/>
      <c r="E127" s="503"/>
      <c r="F127" s="503"/>
      <c r="G127" s="503"/>
      <c r="H127" s="503"/>
      <c r="I127" s="503"/>
      <c r="J127" s="503"/>
      <c r="K127" s="503"/>
      <c r="L127" s="503"/>
      <c r="M127" s="503"/>
      <c r="N127" s="503"/>
      <c r="O127" s="503"/>
      <c r="P127" s="503"/>
      <c r="Q127" s="503"/>
      <c r="R127" s="503"/>
      <c r="S127" s="503"/>
      <c r="T127" s="503"/>
      <c r="U127" s="503"/>
      <c r="V127" s="503"/>
      <c r="W127" s="503"/>
      <c r="X127" s="503"/>
      <c r="Y127" s="503"/>
      <c r="Z127" s="503"/>
    </row>
    <row r="128" ht="12.75" customHeight="1">
      <c r="A128" s="503"/>
      <c r="B128" s="503"/>
      <c r="C128" s="503"/>
      <c r="D128" s="503"/>
      <c r="E128" s="503"/>
      <c r="F128" s="503"/>
      <c r="G128" s="503"/>
      <c r="H128" s="503"/>
      <c r="I128" s="503"/>
      <c r="J128" s="503"/>
      <c r="K128" s="503"/>
      <c r="L128" s="503"/>
      <c r="M128" s="503"/>
      <c r="N128" s="503"/>
      <c r="O128" s="503"/>
      <c r="P128" s="503"/>
      <c r="Q128" s="503"/>
      <c r="R128" s="503"/>
      <c r="S128" s="503"/>
      <c r="T128" s="503"/>
      <c r="U128" s="503"/>
      <c r="V128" s="503"/>
      <c r="W128" s="503"/>
      <c r="X128" s="503"/>
      <c r="Y128" s="503"/>
      <c r="Z128" s="503"/>
    </row>
    <row r="129" ht="12.75" customHeight="1">
      <c r="A129" s="503"/>
      <c r="B129" s="503"/>
      <c r="C129" s="503"/>
      <c r="D129" s="503"/>
      <c r="E129" s="503"/>
      <c r="F129" s="503"/>
      <c r="G129" s="503"/>
      <c r="H129" s="503"/>
      <c r="I129" s="503"/>
      <c r="J129" s="503"/>
      <c r="K129" s="503"/>
      <c r="L129" s="503"/>
      <c r="M129" s="503"/>
      <c r="N129" s="503"/>
      <c r="O129" s="503"/>
      <c r="P129" s="503"/>
      <c r="Q129" s="503"/>
      <c r="R129" s="503"/>
      <c r="S129" s="503"/>
      <c r="T129" s="503"/>
      <c r="U129" s="503"/>
      <c r="V129" s="503"/>
      <c r="W129" s="503"/>
      <c r="X129" s="503"/>
      <c r="Y129" s="503"/>
      <c r="Z129" s="503"/>
    </row>
    <row r="130" ht="12.75" customHeight="1">
      <c r="A130" s="503"/>
      <c r="B130" s="503"/>
      <c r="C130" s="503"/>
      <c r="D130" s="503"/>
      <c r="E130" s="503"/>
      <c r="F130" s="503"/>
      <c r="G130" s="503"/>
      <c r="H130" s="503"/>
      <c r="I130" s="503"/>
      <c r="J130" s="503"/>
      <c r="K130" s="503"/>
      <c r="L130" s="503"/>
      <c r="M130" s="503"/>
      <c r="N130" s="503"/>
      <c r="O130" s="503"/>
      <c r="P130" s="503"/>
      <c r="Q130" s="503"/>
      <c r="R130" s="503"/>
      <c r="S130" s="503"/>
      <c r="T130" s="503"/>
      <c r="U130" s="503"/>
      <c r="V130" s="503"/>
      <c r="W130" s="503"/>
      <c r="X130" s="503"/>
      <c r="Y130" s="503"/>
      <c r="Z130" s="503"/>
    </row>
    <row r="131" ht="12.75" customHeight="1">
      <c r="A131" s="503"/>
      <c r="B131" s="503"/>
      <c r="C131" s="503"/>
      <c r="D131" s="503"/>
      <c r="E131" s="503"/>
      <c r="F131" s="503"/>
      <c r="G131" s="503"/>
      <c r="H131" s="503"/>
      <c r="I131" s="503"/>
      <c r="J131" s="503"/>
      <c r="K131" s="503"/>
      <c r="L131" s="503"/>
      <c r="M131" s="503"/>
      <c r="N131" s="503"/>
      <c r="O131" s="503"/>
      <c r="P131" s="503"/>
      <c r="Q131" s="503"/>
      <c r="R131" s="503"/>
      <c r="S131" s="503"/>
      <c r="T131" s="503"/>
      <c r="U131" s="503"/>
      <c r="V131" s="503"/>
      <c r="W131" s="503"/>
      <c r="X131" s="503"/>
      <c r="Y131" s="503"/>
      <c r="Z131" s="503"/>
    </row>
    <row r="132" ht="12.75" customHeight="1">
      <c r="A132" s="503"/>
      <c r="B132" s="503"/>
      <c r="C132" s="503"/>
      <c r="D132" s="503"/>
      <c r="E132" s="503"/>
      <c r="F132" s="503"/>
      <c r="G132" s="503"/>
      <c r="H132" s="503"/>
      <c r="I132" s="503"/>
      <c r="J132" s="503"/>
      <c r="K132" s="503"/>
      <c r="L132" s="503"/>
      <c r="M132" s="503"/>
      <c r="N132" s="503"/>
      <c r="O132" s="503"/>
      <c r="P132" s="503"/>
      <c r="Q132" s="503"/>
      <c r="R132" s="503"/>
      <c r="S132" s="503"/>
      <c r="T132" s="503"/>
      <c r="U132" s="503"/>
      <c r="V132" s="503"/>
      <c r="W132" s="503"/>
      <c r="X132" s="503"/>
      <c r="Y132" s="503"/>
      <c r="Z132" s="503"/>
    </row>
    <row r="133" ht="12.75" customHeight="1">
      <c r="A133" s="503"/>
      <c r="B133" s="503"/>
      <c r="C133" s="503"/>
      <c r="D133" s="503"/>
      <c r="E133" s="503"/>
      <c r="F133" s="503"/>
      <c r="G133" s="503"/>
      <c r="H133" s="503"/>
      <c r="I133" s="503"/>
      <c r="J133" s="503"/>
      <c r="K133" s="503"/>
      <c r="L133" s="503"/>
      <c r="M133" s="503"/>
      <c r="N133" s="503"/>
      <c r="O133" s="503"/>
      <c r="P133" s="503"/>
      <c r="Q133" s="503"/>
      <c r="R133" s="503"/>
      <c r="S133" s="503"/>
      <c r="T133" s="503"/>
      <c r="U133" s="503"/>
      <c r="V133" s="503"/>
      <c r="W133" s="503"/>
      <c r="X133" s="503"/>
      <c r="Y133" s="503"/>
      <c r="Z133" s="503"/>
    </row>
    <row r="134" ht="12.75" customHeight="1">
      <c r="A134" s="503"/>
      <c r="B134" s="503"/>
      <c r="C134" s="503"/>
      <c r="D134" s="503"/>
      <c r="E134" s="503"/>
      <c r="F134" s="503"/>
      <c r="G134" s="503"/>
      <c r="H134" s="503"/>
      <c r="I134" s="503"/>
      <c r="J134" s="503"/>
      <c r="K134" s="503"/>
      <c r="L134" s="503"/>
      <c r="M134" s="503"/>
      <c r="N134" s="503"/>
      <c r="O134" s="503"/>
      <c r="P134" s="503"/>
      <c r="Q134" s="503"/>
      <c r="R134" s="503"/>
      <c r="S134" s="503"/>
      <c r="T134" s="503"/>
      <c r="U134" s="503"/>
      <c r="V134" s="503"/>
      <c r="W134" s="503"/>
      <c r="X134" s="503"/>
      <c r="Y134" s="503"/>
      <c r="Z134" s="503"/>
    </row>
    <row r="135" ht="12.75" customHeight="1">
      <c r="A135" s="503"/>
      <c r="B135" s="503"/>
      <c r="C135" s="503"/>
      <c r="D135" s="503"/>
      <c r="E135" s="503"/>
      <c r="F135" s="503"/>
      <c r="G135" s="503"/>
      <c r="H135" s="503"/>
      <c r="I135" s="503"/>
      <c r="J135" s="503"/>
      <c r="K135" s="503"/>
      <c r="L135" s="503"/>
      <c r="M135" s="503"/>
      <c r="N135" s="503"/>
      <c r="O135" s="503"/>
      <c r="P135" s="503"/>
      <c r="Q135" s="503"/>
      <c r="R135" s="503"/>
      <c r="S135" s="503"/>
      <c r="T135" s="503"/>
      <c r="U135" s="503"/>
      <c r="V135" s="503"/>
      <c r="W135" s="503"/>
      <c r="X135" s="503"/>
      <c r="Y135" s="503"/>
      <c r="Z135" s="503"/>
    </row>
    <row r="136" ht="12.75" customHeight="1">
      <c r="A136" s="503"/>
      <c r="B136" s="503"/>
      <c r="C136" s="503"/>
      <c r="D136" s="503"/>
      <c r="E136" s="503"/>
      <c r="F136" s="503"/>
      <c r="G136" s="503"/>
      <c r="H136" s="503"/>
      <c r="I136" s="503"/>
      <c r="J136" s="503"/>
      <c r="K136" s="503"/>
      <c r="L136" s="503"/>
      <c r="M136" s="503"/>
      <c r="N136" s="503"/>
      <c r="O136" s="503"/>
      <c r="P136" s="503"/>
      <c r="Q136" s="503"/>
      <c r="R136" s="503"/>
      <c r="S136" s="503"/>
      <c r="T136" s="503"/>
      <c r="U136" s="503"/>
      <c r="V136" s="503"/>
      <c r="W136" s="503"/>
      <c r="X136" s="503"/>
      <c r="Y136" s="503"/>
      <c r="Z136" s="503"/>
    </row>
    <row r="137" ht="12.75" customHeight="1">
      <c r="A137" s="503"/>
      <c r="B137" s="503"/>
      <c r="C137" s="503"/>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3"/>
      <c r="Z137" s="503"/>
    </row>
    <row r="138" ht="12.75" customHeight="1">
      <c r="A138" s="503"/>
      <c r="B138" s="503"/>
      <c r="C138" s="503"/>
      <c r="D138" s="503"/>
      <c r="E138" s="503"/>
      <c r="F138" s="503"/>
      <c r="G138" s="503"/>
      <c r="H138" s="503"/>
      <c r="I138" s="503"/>
      <c r="J138" s="503"/>
      <c r="K138" s="503"/>
      <c r="L138" s="503"/>
      <c r="M138" s="503"/>
      <c r="N138" s="503"/>
      <c r="O138" s="503"/>
      <c r="P138" s="503"/>
      <c r="Q138" s="503"/>
      <c r="R138" s="503"/>
      <c r="S138" s="503"/>
      <c r="T138" s="503"/>
      <c r="U138" s="503"/>
      <c r="V138" s="503"/>
      <c r="W138" s="503"/>
      <c r="X138" s="503"/>
      <c r="Y138" s="503"/>
      <c r="Z138" s="503"/>
    </row>
    <row r="139" ht="12.75" customHeight="1">
      <c r="A139" s="503"/>
      <c r="B139" s="503"/>
      <c r="C139" s="503"/>
      <c r="D139" s="503"/>
      <c r="E139" s="503"/>
      <c r="F139" s="503"/>
      <c r="G139" s="503"/>
      <c r="H139" s="503"/>
      <c r="I139" s="503"/>
      <c r="J139" s="503"/>
      <c r="K139" s="503"/>
      <c r="L139" s="503"/>
      <c r="M139" s="503"/>
      <c r="N139" s="503"/>
      <c r="O139" s="503"/>
      <c r="P139" s="503"/>
      <c r="Q139" s="503"/>
      <c r="R139" s="503"/>
      <c r="S139" s="503"/>
      <c r="T139" s="503"/>
      <c r="U139" s="503"/>
      <c r="V139" s="503"/>
      <c r="W139" s="503"/>
      <c r="X139" s="503"/>
      <c r="Y139" s="503"/>
      <c r="Z139" s="503"/>
    </row>
    <row r="140" ht="12.75" customHeight="1">
      <c r="A140" s="503"/>
      <c r="B140" s="503"/>
      <c r="C140" s="503"/>
      <c r="D140" s="503"/>
      <c r="E140" s="503"/>
      <c r="F140" s="503"/>
      <c r="G140" s="503"/>
      <c r="H140" s="503"/>
      <c r="I140" s="503"/>
      <c r="J140" s="503"/>
      <c r="K140" s="503"/>
      <c r="L140" s="503"/>
      <c r="M140" s="503"/>
      <c r="N140" s="503"/>
      <c r="O140" s="503"/>
      <c r="P140" s="503"/>
      <c r="Q140" s="503"/>
      <c r="R140" s="503"/>
      <c r="S140" s="503"/>
      <c r="T140" s="503"/>
      <c r="U140" s="503"/>
      <c r="V140" s="503"/>
      <c r="W140" s="503"/>
      <c r="X140" s="503"/>
      <c r="Y140" s="503"/>
      <c r="Z140" s="503"/>
    </row>
    <row r="141" ht="12.75" customHeight="1">
      <c r="A141" s="503"/>
      <c r="B141" s="503"/>
      <c r="C141" s="503"/>
      <c r="D141" s="503"/>
      <c r="E141" s="503"/>
      <c r="F141" s="503"/>
      <c r="G141" s="503"/>
      <c r="H141" s="503"/>
      <c r="I141" s="503"/>
      <c r="J141" s="503"/>
      <c r="K141" s="503"/>
      <c r="L141" s="503"/>
      <c r="M141" s="503"/>
      <c r="N141" s="503"/>
      <c r="O141" s="503"/>
      <c r="P141" s="503"/>
      <c r="Q141" s="503"/>
      <c r="R141" s="503"/>
      <c r="S141" s="503"/>
      <c r="T141" s="503"/>
      <c r="U141" s="503"/>
      <c r="V141" s="503"/>
      <c r="W141" s="503"/>
      <c r="X141" s="503"/>
      <c r="Y141" s="503"/>
      <c r="Z141" s="503"/>
    </row>
    <row r="142" ht="12.75" customHeight="1">
      <c r="A142" s="503"/>
      <c r="B142" s="503"/>
      <c r="C142" s="503"/>
      <c r="D142" s="503"/>
      <c r="E142" s="503"/>
      <c r="F142" s="503"/>
      <c r="G142" s="503"/>
      <c r="H142" s="503"/>
      <c r="I142" s="503"/>
      <c r="J142" s="503"/>
      <c r="K142" s="503"/>
      <c r="L142" s="503"/>
      <c r="M142" s="503"/>
      <c r="N142" s="503"/>
      <c r="O142" s="503"/>
      <c r="P142" s="503"/>
      <c r="Q142" s="503"/>
      <c r="R142" s="503"/>
      <c r="S142" s="503"/>
      <c r="T142" s="503"/>
      <c r="U142" s="503"/>
      <c r="V142" s="503"/>
      <c r="W142" s="503"/>
      <c r="X142" s="503"/>
      <c r="Y142" s="503"/>
      <c r="Z142" s="503"/>
    </row>
    <row r="143" ht="12.75" customHeight="1">
      <c r="A143" s="503"/>
      <c r="B143" s="503"/>
      <c r="C143" s="503"/>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row>
    <row r="144" ht="12.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row>
    <row r="145" ht="12.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row>
    <row r="146" ht="12.75" customHeight="1">
      <c r="A146" s="503"/>
      <c r="B146" s="503"/>
      <c r="C146" s="503"/>
      <c r="D146" s="503"/>
      <c r="E146" s="503"/>
      <c r="F146" s="503"/>
      <c r="G146" s="503"/>
      <c r="H146" s="503"/>
      <c r="I146" s="503"/>
      <c r="J146" s="503"/>
      <c r="K146" s="503"/>
      <c r="L146" s="503"/>
      <c r="M146" s="503"/>
      <c r="N146" s="503"/>
      <c r="O146" s="503"/>
      <c r="P146" s="503"/>
      <c r="Q146" s="503"/>
      <c r="R146" s="503"/>
      <c r="S146" s="503"/>
      <c r="T146" s="503"/>
      <c r="U146" s="503"/>
      <c r="V146" s="503"/>
      <c r="W146" s="503"/>
      <c r="X146" s="503"/>
      <c r="Y146" s="503"/>
      <c r="Z146" s="503"/>
    </row>
    <row r="147" ht="12.75" customHeight="1">
      <c r="A147" s="503"/>
      <c r="B147" s="503"/>
      <c r="C147" s="503"/>
      <c r="D147" s="503"/>
      <c r="E147" s="503"/>
      <c r="F147" s="503"/>
      <c r="G147" s="503"/>
      <c r="H147" s="503"/>
      <c r="I147" s="503"/>
      <c r="J147" s="503"/>
      <c r="K147" s="503"/>
      <c r="L147" s="503"/>
      <c r="M147" s="503"/>
      <c r="N147" s="503"/>
      <c r="O147" s="503"/>
      <c r="P147" s="503"/>
      <c r="Q147" s="503"/>
      <c r="R147" s="503"/>
      <c r="S147" s="503"/>
      <c r="T147" s="503"/>
      <c r="U147" s="503"/>
      <c r="V147" s="503"/>
      <c r="W147" s="503"/>
      <c r="X147" s="503"/>
      <c r="Y147" s="503"/>
      <c r="Z147" s="503"/>
    </row>
    <row r="148" ht="12.75" customHeight="1">
      <c r="A148" s="503"/>
      <c r="B148" s="503"/>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row>
    <row r="149" ht="12.75" customHeight="1">
      <c r="A149" s="503"/>
      <c r="B149" s="503"/>
      <c r="C149" s="503"/>
      <c r="D149" s="503"/>
      <c r="E149" s="503"/>
      <c r="F149" s="503"/>
      <c r="G149" s="503"/>
      <c r="H149" s="503"/>
      <c r="I149" s="503"/>
      <c r="J149" s="503"/>
      <c r="K149" s="503"/>
      <c r="L149" s="503"/>
      <c r="M149" s="503"/>
      <c r="N149" s="503"/>
      <c r="O149" s="503"/>
      <c r="P149" s="503"/>
      <c r="Q149" s="503"/>
      <c r="R149" s="503"/>
      <c r="S149" s="503"/>
      <c r="T149" s="503"/>
      <c r="U149" s="503"/>
      <c r="V149" s="503"/>
      <c r="W149" s="503"/>
      <c r="X149" s="503"/>
      <c r="Y149" s="503"/>
      <c r="Z149" s="503"/>
    </row>
    <row r="150" ht="12.75" customHeight="1">
      <c r="A150" s="503"/>
      <c r="B150" s="503"/>
      <c r="C150" s="503"/>
      <c r="D150" s="503"/>
      <c r="E150" s="503"/>
      <c r="F150" s="503"/>
      <c r="G150" s="503"/>
      <c r="H150" s="503"/>
      <c r="I150" s="503"/>
      <c r="J150" s="503"/>
      <c r="K150" s="503"/>
      <c r="L150" s="503"/>
      <c r="M150" s="503"/>
      <c r="N150" s="503"/>
      <c r="O150" s="503"/>
      <c r="P150" s="503"/>
      <c r="Q150" s="503"/>
      <c r="R150" s="503"/>
      <c r="S150" s="503"/>
      <c r="T150" s="503"/>
      <c r="U150" s="503"/>
      <c r="V150" s="503"/>
      <c r="W150" s="503"/>
      <c r="X150" s="503"/>
      <c r="Y150" s="503"/>
      <c r="Z150" s="503"/>
    </row>
    <row r="151" ht="12.75" customHeight="1">
      <c r="A151" s="503"/>
      <c r="B151" s="503"/>
      <c r="C151" s="503"/>
      <c r="D151" s="503"/>
      <c r="E151" s="503"/>
      <c r="F151" s="503"/>
      <c r="G151" s="503"/>
      <c r="H151" s="503"/>
      <c r="I151" s="503"/>
      <c r="J151" s="503"/>
      <c r="K151" s="503"/>
      <c r="L151" s="503"/>
      <c r="M151" s="503"/>
      <c r="N151" s="503"/>
      <c r="O151" s="503"/>
      <c r="P151" s="503"/>
      <c r="Q151" s="503"/>
      <c r="R151" s="503"/>
      <c r="S151" s="503"/>
      <c r="T151" s="503"/>
      <c r="U151" s="503"/>
      <c r="V151" s="503"/>
      <c r="W151" s="503"/>
      <c r="X151" s="503"/>
      <c r="Y151" s="503"/>
      <c r="Z151" s="503"/>
    </row>
    <row r="152" ht="12.75" customHeight="1">
      <c r="A152" s="503"/>
      <c r="B152" s="503"/>
      <c r="C152" s="503"/>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row>
    <row r="153" ht="12.75" customHeight="1">
      <c r="A153" s="503"/>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row>
    <row r="154" ht="12.75" customHeight="1">
      <c r="A154" s="503"/>
      <c r="B154" s="503"/>
      <c r="C154" s="503"/>
      <c r="D154" s="503"/>
      <c r="E154" s="503"/>
      <c r="F154" s="503"/>
      <c r="G154" s="503"/>
      <c r="H154" s="503"/>
      <c r="I154" s="503"/>
      <c r="J154" s="503"/>
      <c r="K154" s="503"/>
      <c r="L154" s="503"/>
      <c r="M154" s="503"/>
      <c r="N154" s="503"/>
      <c r="O154" s="503"/>
      <c r="P154" s="503"/>
      <c r="Q154" s="503"/>
      <c r="R154" s="503"/>
      <c r="S154" s="503"/>
      <c r="T154" s="503"/>
      <c r="U154" s="503"/>
      <c r="V154" s="503"/>
      <c r="W154" s="503"/>
      <c r="X154" s="503"/>
      <c r="Y154" s="503"/>
      <c r="Z154" s="503"/>
    </row>
    <row r="155" ht="12.75" customHeight="1">
      <c r="A155" s="503"/>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row>
    <row r="156" ht="12.75" customHeight="1">
      <c r="A156" s="503"/>
      <c r="B156" s="503"/>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row>
    <row r="157" ht="12.75" customHeight="1">
      <c r="A157" s="503"/>
      <c r="B157" s="503"/>
      <c r="C157" s="503"/>
      <c r="D157" s="503"/>
      <c r="E157" s="503"/>
      <c r="F157" s="503"/>
      <c r="G157" s="503"/>
      <c r="H157" s="503"/>
      <c r="I157" s="503"/>
      <c r="J157" s="503"/>
      <c r="K157" s="503"/>
      <c r="L157" s="503"/>
      <c r="M157" s="503"/>
      <c r="N157" s="503"/>
      <c r="O157" s="503"/>
      <c r="P157" s="503"/>
      <c r="Q157" s="503"/>
      <c r="R157" s="503"/>
      <c r="S157" s="503"/>
      <c r="T157" s="503"/>
      <c r="U157" s="503"/>
      <c r="V157" s="503"/>
      <c r="W157" s="503"/>
      <c r="X157" s="503"/>
      <c r="Y157" s="503"/>
      <c r="Z157" s="503"/>
    </row>
    <row r="158" ht="12.75" customHeight="1">
      <c r="A158" s="503"/>
      <c r="B158" s="503"/>
      <c r="C158" s="503"/>
      <c r="D158" s="503"/>
      <c r="E158" s="503"/>
      <c r="F158" s="503"/>
      <c r="G158" s="503"/>
      <c r="H158" s="503"/>
      <c r="I158" s="503"/>
      <c r="J158" s="503"/>
      <c r="K158" s="503"/>
      <c r="L158" s="503"/>
      <c r="M158" s="503"/>
      <c r="N158" s="503"/>
      <c r="O158" s="503"/>
      <c r="P158" s="503"/>
      <c r="Q158" s="503"/>
      <c r="R158" s="503"/>
      <c r="S158" s="503"/>
      <c r="T158" s="503"/>
      <c r="U158" s="503"/>
      <c r="V158" s="503"/>
      <c r="W158" s="503"/>
      <c r="X158" s="503"/>
      <c r="Y158" s="503"/>
      <c r="Z158" s="503"/>
    </row>
    <row r="159" ht="12.75" customHeight="1">
      <c r="A159" s="503"/>
      <c r="B159" s="503"/>
      <c r="C159" s="503"/>
      <c r="D159" s="503"/>
      <c r="E159" s="503"/>
      <c r="F159" s="503"/>
      <c r="G159" s="503"/>
      <c r="H159" s="503"/>
      <c r="I159" s="503"/>
      <c r="J159" s="503"/>
      <c r="K159" s="503"/>
      <c r="L159" s="503"/>
      <c r="M159" s="503"/>
      <c r="N159" s="503"/>
      <c r="O159" s="503"/>
      <c r="P159" s="503"/>
      <c r="Q159" s="503"/>
      <c r="R159" s="503"/>
      <c r="S159" s="503"/>
      <c r="T159" s="503"/>
      <c r="U159" s="503"/>
      <c r="V159" s="503"/>
      <c r="W159" s="503"/>
      <c r="X159" s="503"/>
      <c r="Y159" s="503"/>
      <c r="Z159" s="503"/>
    </row>
    <row r="160" ht="12.75" customHeight="1">
      <c r="A160" s="503"/>
      <c r="B160" s="503"/>
      <c r="C160" s="503"/>
      <c r="D160" s="503"/>
      <c r="E160" s="503"/>
      <c r="F160" s="503"/>
      <c r="G160" s="503"/>
      <c r="H160" s="503"/>
      <c r="I160" s="503"/>
      <c r="J160" s="503"/>
      <c r="K160" s="503"/>
      <c r="L160" s="503"/>
      <c r="M160" s="503"/>
      <c r="N160" s="503"/>
      <c r="O160" s="503"/>
      <c r="P160" s="503"/>
      <c r="Q160" s="503"/>
      <c r="R160" s="503"/>
      <c r="S160" s="503"/>
      <c r="T160" s="503"/>
      <c r="U160" s="503"/>
      <c r="V160" s="503"/>
      <c r="W160" s="503"/>
      <c r="X160" s="503"/>
      <c r="Y160" s="503"/>
      <c r="Z160" s="503"/>
    </row>
    <row r="161" ht="12.75" customHeight="1">
      <c r="A161" s="503"/>
      <c r="B161" s="503"/>
      <c r="C161" s="503"/>
      <c r="D161" s="503"/>
      <c r="E161" s="503"/>
      <c r="F161" s="503"/>
      <c r="G161" s="503"/>
      <c r="H161" s="503"/>
      <c r="I161" s="503"/>
      <c r="J161" s="503"/>
      <c r="K161" s="503"/>
      <c r="L161" s="503"/>
      <c r="M161" s="503"/>
      <c r="N161" s="503"/>
      <c r="O161" s="503"/>
      <c r="P161" s="503"/>
      <c r="Q161" s="503"/>
      <c r="R161" s="503"/>
      <c r="S161" s="503"/>
      <c r="T161" s="503"/>
      <c r="U161" s="503"/>
      <c r="V161" s="503"/>
      <c r="W161" s="503"/>
      <c r="X161" s="503"/>
      <c r="Y161" s="503"/>
      <c r="Z161" s="503"/>
    </row>
    <row r="162" ht="12.75" customHeight="1">
      <c r="A162" s="503"/>
      <c r="B162" s="503"/>
      <c r="C162" s="503"/>
      <c r="D162" s="503"/>
      <c r="E162" s="503"/>
      <c r="F162" s="503"/>
      <c r="G162" s="503"/>
      <c r="H162" s="503"/>
      <c r="I162" s="503"/>
      <c r="J162" s="503"/>
      <c r="K162" s="503"/>
      <c r="L162" s="503"/>
      <c r="M162" s="503"/>
      <c r="N162" s="503"/>
      <c r="O162" s="503"/>
      <c r="P162" s="503"/>
      <c r="Q162" s="503"/>
      <c r="R162" s="503"/>
      <c r="S162" s="503"/>
      <c r="T162" s="503"/>
      <c r="U162" s="503"/>
      <c r="V162" s="503"/>
      <c r="W162" s="503"/>
      <c r="X162" s="503"/>
      <c r="Y162" s="503"/>
      <c r="Z162" s="503"/>
    </row>
    <row r="163" ht="12.75" customHeight="1">
      <c r="A163" s="503"/>
      <c r="B163" s="503"/>
      <c r="C163" s="503"/>
      <c r="D163" s="503"/>
      <c r="E163" s="503"/>
      <c r="F163" s="503"/>
      <c r="G163" s="503"/>
      <c r="H163" s="503"/>
      <c r="I163" s="503"/>
      <c r="J163" s="503"/>
      <c r="K163" s="503"/>
      <c r="L163" s="503"/>
      <c r="M163" s="503"/>
      <c r="N163" s="503"/>
      <c r="O163" s="503"/>
      <c r="P163" s="503"/>
      <c r="Q163" s="503"/>
      <c r="R163" s="503"/>
      <c r="S163" s="503"/>
      <c r="T163" s="503"/>
      <c r="U163" s="503"/>
      <c r="V163" s="503"/>
      <c r="W163" s="503"/>
      <c r="X163" s="503"/>
      <c r="Y163" s="503"/>
      <c r="Z163" s="503"/>
    </row>
    <row r="164" ht="12.75" customHeight="1">
      <c r="A164" s="503"/>
      <c r="B164" s="503"/>
      <c r="C164" s="503"/>
      <c r="D164" s="503"/>
      <c r="E164" s="503"/>
      <c r="F164" s="503"/>
      <c r="G164" s="503"/>
      <c r="H164" s="503"/>
      <c r="I164" s="503"/>
      <c r="J164" s="503"/>
      <c r="K164" s="503"/>
      <c r="L164" s="503"/>
      <c r="M164" s="503"/>
      <c r="N164" s="503"/>
      <c r="O164" s="503"/>
      <c r="P164" s="503"/>
      <c r="Q164" s="503"/>
      <c r="R164" s="503"/>
      <c r="S164" s="503"/>
      <c r="T164" s="503"/>
      <c r="U164" s="503"/>
      <c r="V164" s="503"/>
      <c r="W164" s="503"/>
      <c r="X164" s="503"/>
      <c r="Y164" s="503"/>
      <c r="Z164" s="503"/>
    </row>
    <row r="165" ht="12.75" customHeight="1">
      <c r="A165" s="503"/>
      <c r="B165" s="503"/>
      <c r="C165" s="503"/>
      <c r="D165" s="503"/>
      <c r="E165" s="503"/>
      <c r="F165" s="503"/>
      <c r="G165" s="503"/>
      <c r="H165" s="503"/>
      <c r="I165" s="503"/>
      <c r="J165" s="503"/>
      <c r="K165" s="503"/>
      <c r="L165" s="503"/>
      <c r="M165" s="503"/>
      <c r="N165" s="503"/>
      <c r="O165" s="503"/>
      <c r="P165" s="503"/>
      <c r="Q165" s="503"/>
      <c r="R165" s="503"/>
      <c r="S165" s="503"/>
      <c r="T165" s="503"/>
      <c r="U165" s="503"/>
      <c r="V165" s="503"/>
      <c r="W165" s="503"/>
      <c r="X165" s="503"/>
      <c r="Y165" s="503"/>
      <c r="Z165" s="503"/>
    </row>
    <row r="166" ht="12.75" customHeight="1">
      <c r="A166" s="503"/>
      <c r="B166" s="503"/>
      <c r="C166" s="503"/>
      <c r="D166" s="503"/>
      <c r="E166" s="503"/>
      <c r="F166" s="503"/>
      <c r="G166" s="503"/>
      <c r="H166" s="503"/>
      <c r="I166" s="503"/>
      <c r="J166" s="503"/>
      <c r="K166" s="503"/>
      <c r="L166" s="503"/>
      <c r="M166" s="503"/>
      <c r="N166" s="503"/>
      <c r="O166" s="503"/>
      <c r="P166" s="503"/>
      <c r="Q166" s="503"/>
      <c r="R166" s="503"/>
      <c r="S166" s="503"/>
      <c r="T166" s="503"/>
      <c r="U166" s="503"/>
      <c r="V166" s="503"/>
      <c r="W166" s="503"/>
      <c r="X166" s="503"/>
      <c r="Y166" s="503"/>
      <c r="Z166" s="503"/>
    </row>
    <row r="167" ht="12.75" customHeight="1">
      <c r="A167" s="503"/>
      <c r="B167" s="503"/>
      <c r="C167" s="503"/>
      <c r="D167" s="503"/>
      <c r="E167" s="503"/>
      <c r="F167" s="503"/>
      <c r="G167" s="503"/>
      <c r="H167" s="503"/>
      <c r="I167" s="503"/>
      <c r="J167" s="503"/>
      <c r="K167" s="503"/>
      <c r="L167" s="503"/>
      <c r="M167" s="503"/>
      <c r="N167" s="503"/>
      <c r="O167" s="503"/>
      <c r="P167" s="503"/>
      <c r="Q167" s="503"/>
      <c r="R167" s="503"/>
      <c r="S167" s="503"/>
      <c r="T167" s="503"/>
      <c r="U167" s="503"/>
      <c r="V167" s="503"/>
      <c r="W167" s="503"/>
      <c r="X167" s="503"/>
      <c r="Y167" s="503"/>
      <c r="Z167" s="503"/>
    </row>
    <row r="168" ht="12.75" customHeight="1">
      <c r="A168" s="503"/>
      <c r="B168" s="503"/>
      <c r="C168" s="503"/>
      <c r="D168" s="503"/>
      <c r="E168" s="503"/>
      <c r="F168" s="503"/>
      <c r="G168" s="503"/>
      <c r="H168" s="503"/>
      <c r="I168" s="503"/>
      <c r="J168" s="503"/>
      <c r="K168" s="503"/>
      <c r="L168" s="503"/>
      <c r="M168" s="503"/>
      <c r="N168" s="503"/>
      <c r="O168" s="503"/>
      <c r="P168" s="503"/>
      <c r="Q168" s="503"/>
      <c r="R168" s="503"/>
      <c r="S168" s="503"/>
      <c r="T168" s="503"/>
      <c r="U168" s="503"/>
      <c r="V168" s="503"/>
      <c r="W168" s="503"/>
      <c r="X168" s="503"/>
      <c r="Y168" s="503"/>
      <c r="Z168" s="503"/>
    </row>
    <row r="169" ht="12.75" customHeight="1">
      <c r="A169" s="503"/>
      <c r="B169" s="503"/>
      <c r="C169" s="503"/>
      <c r="D169" s="503"/>
      <c r="E169" s="503"/>
      <c r="F169" s="503"/>
      <c r="G169" s="503"/>
      <c r="H169" s="503"/>
      <c r="I169" s="503"/>
      <c r="J169" s="503"/>
      <c r="K169" s="503"/>
      <c r="L169" s="503"/>
      <c r="M169" s="503"/>
      <c r="N169" s="503"/>
      <c r="O169" s="503"/>
      <c r="P169" s="503"/>
      <c r="Q169" s="503"/>
      <c r="R169" s="503"/>
      <c r="S169" s="503"/>
      <c r="T169" s="503"/>
      <c r="U169" s="503"/>
      <c r="V169" s="503"/>
      <c r="W169" s="503"/>
      <c r="X169" s="503"/>
      <c r="Y169" s="503"/>
      <c r="Z169" s="503"/>
    </row>
    <row r="170" ht="12.75" customHeight="1">
      <c r="A170" s="503"/>
      <c r="B170" s="503"/>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row>
    <row r="171" ht="12.75" customHeight="1">
      <c r="A171" s="503"/>
      <c r="B171" s="503"/>
      <c r="C171" s="503"/>
      <c r="D171" s="503"/>
      <c r="E171" s="503"/>
      <c r="F171" s="503"/>
      <c r="G171" s="503"/>
      <c r="H171" s="503"/>
      <c r="I171" s="503"/>
      <c r="J171" s="503"/>
      <c r="K171" s="503"/>
      <c r="L171" s="503"/>
      <c r="M171" s="503"/>
      <c r="N171" s="503"/>
      <c r="O171" s="503"/>
      <c r="P171" s="503"/>
      <c r="Q171" s="503"/>
      <c r="R171" s="503"/>
      <c r="S171" s="503"/>
      <c r="T171" s="503"/>
      <c r="U171" s="503"/>
      <c r="V171" s="503"/>
      <c r="W171" s="503"/>
      <c r="X171" s="503"/>
      <c r="Y171" s="503"/>
      <c r="Z171" s="503"/>
    </row>
    <row r="172" ht="12.75" customHeight="1">
      <c r="A172" s="503"/>
      <c r="B172" s="503"/>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row>
    <row r="173" ht="12.75" customHeight="1">
      <c r="A173" s="503"/>
      <c r="B173" s="503"/>
      <c r="C173" s="503"/>
      <c r="D173" s="503"/>
      <c r="E173" s="503"/>
      <c r="F173" s="503"/>
      <c r="G173" s="503"/>
      <c r="H173" s="503"/>
      <c r="I173" s="503"/>
      <c r="J173" s="503"/>
      <c r="K173" s="503"/>
      <c r="L173" s="503"/>
      <c r="M173" s="503"/>
      <c r="N173" s="503"/>
      <c r="O173" s="503"/>
      <c r="P173" s="503"/>
      <c r="Q173" s="503"/>
      <c r="R173" s="503"/>
      <c r="S173" s="503"/>
      <c r="T173" s="503"/>
      <c r="U173" s="503"/>
      <c r="V173" s="503"/>
      <c r="W173" s="503"/>
      <c r="X173" s="503"/>
      <c r="Y173" s="503"/>
      <c r="Z173" s="503"/>
    </row>
    <row r="174" ht="12.75" customHeight="1">
      <c r="A174" s="503"/>
      <c r="B174" s="503"/>
      <c r="C174" s="503"/>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row>
    <row r="175" ht="12.75" customHeight="1">
      <c r="A175" s="503"/>
      <c r="B175" s="503"/>
      <c r="C175" s="503"/>
      <c r="D175" s="503"/>
      <c r="E175" s="503"/>
      <c r="F175" s="503"/>
      <c r="G175" s="503"/>
      <c r="H175" s="503"/>
      <c r="I175" s="503"/>
      <c r="J175" s="503"/>
      <c r="K175" s="503"/>
      <c r="L175" s="503"/>
      <c r="M175" s="503"/>
      <c r="N175" s="503"/>
      <c r="O175" s="503"/>
      <c r="P175" s="503"/>
      <c r="Q175" s="503"/>
      <c r="R175" s="503"/>
      <c r="S175" s="503"/>
      <c r="T175" s="503"/>
      <c r="U175" s="503"/>
      <c r="V175" s="503"/>
      <c r="W175" s="503"/>
      <c r="X175" s="503"/>
      <c r="Y175" s="503"/>
      <c r="Z175" s="503"/>
    </row>
    <row r="176" ht="12.75" customHeight="1">
      <c r="A176" s="503"/>
      <c r="B176" s="503"/>
      <c r="C176" s="503"/>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row>
    <row r="177" ht="12.75" customHeight="1">
      <c r="A177" s="503"/>
      <c r="B177" s="503"/>
      <c r="C177" s="503"/>
      <c r="D177" s="503"/>
      <c r="E177" s="503"/>
      <c r="F177" s="503"/>
      <c r="G177" s="503"/>
      <c r="H177" s="503"/>
      <c r="I177" s="503"/>
      <c r="J177" s="503"/>
      <c r="K177" s="503"/>
      <c r="L177" s="503"/>
      <c r="M177" s="503"/>
      <c r="N177" s="503"/>
      <c r="O177" s="503"/>
      <c r="P177" s="503"/>
      <c r="Q177" s="503"/>
      <c r="R177" s="503"/>
      <c r="S177" s="503"/>
      <c r="T177" s="503"/>
      <c r="U177" s="503"/>
      <c r="V177" s="503"/>
      <c r="W177" s="503"/>
      <c r="X177" s="503"/>
      <c r="Y177" s="503"/>
      <c r="Z177" s="503"/>
    </row>
    <row r="178" ht="12.75" customHeight="1">
      <c r="A178" s="503"/>
      <c r="B178" s="503"/>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row>
    <row r="179" ht="12.75" customHeight="1">
      <c r="A179" s="503"/>
      <c r="B179" s="503"/>
      <c r="C179" s="503"/>
      <c r="D179" s="503"/>
      <c r="E179" s="503"/>
      <c r="F179" s="503"/>
      <c r="G179" s="503"/>
      <c r="H179" s="503"/>
      <c r="I179" s="503"/>
      <c r="J179" s="503"/>
      <c r="K179" s="503"/>
      <c r="L179" s="503"/>
      <c r="M179" s="503"/>
      <c r="N179" s="503"/>
      <c r="O179" s="503"/>
      <c r="P179" s="503"/>
      <c r="Q179" s="503"/>
      <c r="R179" s="503"/>
      <c r="S179" s="503"/>
      <c r="T179" s="503"/>
      <c r="U179" s="503"/>
      <c r="V179" s="503"/>
      <c r="W179" s="503"/>
      <c r="X179" s="503"/>
      <c r="Y179" s="503"/>
      <c r="Z179" s="503"/>
    </row>
    <row r="180" ht="12.75" customHeight="1">
      <c r="A180" s="503"/>
      <c r="B180" s="503"/>
      <c r="C180" s="503"/>
      <c r="D180" s="503"/>
      <c r="E180" s="503"/>
      <c r="F180" s="503"/>
      <c r="G180" s="503"/>
      <c r="H180" s="503"/>
      <c r="I180" s="503"/>
      <c r="J180" s="503"/>
      <c r="K180" s="503"/>
      <c r="L180" s="503"/>
      <c r="M180" s="503"/>
      <c r="N180" s="503"/>
      <c r="O180" s="503"/>
      <c r="P180" s="503"/>
      <c r="Q180" s="503"/>
      <c r="R180" s="503"/>
      <c r="S180" s="503"/>
      <c r="T180" s="503"/>
      <c r="U180" s="503"/>
      <c r="V180" s="503"/>
      <c r="W180" s="503"/>
      <c r="X180" s="503"/>
      <c r="Y180" s="503"/>
      <c r="Z180" s="503"/>
    </row>
    <row r="181" ht="12.75" customHeight="1">
      <c r="A181" s="503"/>
      <c r="B181" s="503"/>
      <c r="C181" s="503"/>
      <c r="D181" s="503"/>
      <c r="E181" s="503"/>
      <c r="F181" s="503"/>
      <c r="G181" s="503"/>
      <c r="H181" s="503"/>
      <c r="I181" s="503"/>
      <c r="J181" s="503"/>
      <c r="K181" s="503"/>
      <c r="L181" s="503"/>
      <c r="M181" s="503"/>
      <c r="N181" s="503"/>
      <c r="O181" s="503"/>
      <c r="P181" s="503"/>
      <c r="Q181" s="503"/>
      <c r="R181" s="503"/>
      <c r="S181" s="503"/>
      <c r="T181" s="503"/>
      <c r="U181" s="503"/>
      <c r="V181" s="503"/>
      <c r="W181" s="503"/>
      <c r="X181" s="503"/>
      <c r="Y181" s="503"/>
      <c r="Z181" s="503"/>
    </row>
    <row r="182" ht="12.75" customHeight="1">
      <c r="A182" s="503"/>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row>
    <row r="183" ht="12.75" customHeight="1">
      <c r="A183" s="503"/>
      <c r="B183" s="503"/>
      <c r="C183" s="503"/>
      <c r="D183" s="503"/>
      <c r="E183" s="503"/>
      <c r="F183" s="503"/>
      <c r="G183" s="503"/>
      <c r="H183" s="503"/>
      <c r="I183" s="503"/>
      <c r="J183" s="503"/>
      <c r="K183" s="503"/>
      <c r="L183" s="503"/>
      <c r="M183" s="503"/>
      <c r="N183" s="503"/>
      <c r="O183" s="503"/>
      <c r="P183" s="503"/>
      <c r="Q183" s="503"/>
      <c r="R183" s="503"/>
      <c r="S183" s="503"/>
      <c r="T183" s="503"/>
      <c r="U183" s="503"/>
      <c r="V183" s="503"/>
      <c r="W183" s="503"/>
      <c r="X183" s="503"/>
      <c r="Y183" s="503"/>
      <c r="Z183" s="503"/>
    </row>
    <row r="184" ht="12.75" customHeight="1">
      <c r="A184" s="503"/>
      <c r="B184" s="503"/>
      <c r="C184" s="503"/>
      <c r="D184" s="503"/>
      <c r="E184" s="503"/>
      <c r="F184" s="503"/>
      <c r="G184" s="503"/>
      <c r="H184" s="503"/>
      <c r="I184" s="503"/>
      <c r="J184" s="503"/>
      <c r="K184" s="503"/>
      <c r="L184" s="503"/>
      <c r="M184" s="503"/>
      <c r="N184" s="503"/>
      <c r="O184" s="503"/>
      <c r="P184" s="503"/>
      <c r="Q184" s="503"/>
      <c r="R184" s="503"/>
      <c r="S184" s="503"/>
      <c r="T184" s="503"/>
      <c r="U184" s="503"/>
      <c r="V184" s="503"/>
      <c r="W184" s="503"/>
      <c r="X184" s="503"/>
      <c r="Y184" s="503"/>
      <c r="Z184" s="503"/>
    </row>
    <row r="185" ht="12.75" customHeight="1">
      <c r="A185" s="503"/>
      <c r="B185" s="503"/>
      <c r="C185" s="503"/>
      <c r="D185" s="503"/>
      <c r="E185" s="503"/>
      <c r="F185" s="503"/>
      <c r="G185" s="503"/>
      <c r="H185" s="503"/>
      <c r="I185" s="503"/>
      <c r="J185" s="503"/>
      <c r="K185" s="503"/>
      <c r="L185" s="503"/>
      <c r="M185" s="503"/>
      <c r="N185" s="503"/>
      <c r="O185" s="503"/>
      <c r="P185" s="503"/>
      <c r="Q185" s="503"/>
      <c r="R185" s="503"/>
      <c r="S185" s="503"/>
      <c r="T185" s="503"/>
      <c r="U185" s="503"/>
      <c r="V185" s="503"/>
      <c r="W185" s="503"/>
      <c r="X185" s="503"/>
      <c r="Y185" s="503"/>
      <c r="Z185" s="503"/>
    </row>
    <row r="186" ht="12.75" customHeight="1">
      <c r="A186" s="503"/>
      <c r="B186" s="503"/>
      <c r="C186" s="503"/>
      <c r="D186" s="503"/>
      <c r="E186" s="503"/>
      <c r="F186" s="503"/>
      <c r="G186" s="503"/>
      <c r="H186" s="503"/>
      <c r="I186" s="503"/>
      <c r="J186" s="503"/>
      <c r="K186" s="503"/>
      <c r="L186" s="503"/>
      <c r="M186" s="503"/>
      <c r="N186" s="503"/>
      <c r="O186" s="503"/>
      <c r="P186" s="503"/>
      <c r="Q186" s="503"/>
      <c r="R186" s="503"/>
      <c r="S186" s="503"/>
      <c r="T186" s="503"/>
      <c r="U186" s="503"/>
      <c r="V186" s="503"/>
      <c r="W186" s="503"/>
      <c r="X186" s="503"/>
      <c r="Y186" s="503"/>
      <c r="Z186" s="503"/>
    </row>
    <row r="187" ht="12.75" customHeight="1">
      <c r="A187" s="503"/>
      <c r="B187" s="503"/>
      <c r="C187" s="503"/>
      <c r="D187" s="503"/>
      <c r="E187" s="503"/>
      <c r="F187" s="503"/>
      <c r="G187" s="503"/>
      <c r="H187" s="503"/>
      <c r="I187" s="503"/>
      <c r="J187" s="503"/>
      <c r="K187" s="503"/>
      <c r="L187" s="503"/>
      <c r="M187" s="503"/>
      <c r="N187" s="503"/>
      <c r="O187" s="503"/>
      <c r="P187" s="503"/>
      <c r="Q187" s="503"/>
      <c r="R187" s="503"/>
      <c r="S187" s="503"/>
      <c r="T187" s="503"/>
      <c r="U187" s="503"/>
      <c r="V187" s="503"/>
      <c r="W187" s="503"/>
      <c r="X187" s="503"/>
      <c r="Y187" s="503"/>
      <c r="Z187" s="503"/>
    </row>
    <row r="188" ht="12.75" customHeight="1">
      <c r="A188" s="503"/>
      <c r="B188" s="503"/>
      <c r="C188" s="503"/>
      <c r="D188" s="503"/>
      <c r="E188" s="503"/>
      <c r="F188" s="503"/>
      <c r="G188" s="503"/>
      <c r="H188" s="503"/>
      <c r="I188" s="503"/>
      <c r="J188" s="503"/>
      <c r="K188" s="503"/>
      <c r="L188" s="503"/>
      <c r="M188" s="503"/>
      <c r="N188" s="503"/>
      <c r="O188" s="503"/>
      <c r="P188" s="503"/>
      <c r="Q188" s="503"/>
      <c r="R188" s="503"/>
      <c r="S188" s="503"/>
      <c r="T188" s="503"/>
      <c r="U188" s="503"/>
      <c r="V188" s="503"/>
      <c r="W188" s="503"/>
      <c r="X188" s="503"/>
      <c r="Y188" s="503"/>
      <c r="Z188" s="503"/>
    </row>
    <row r="189" ht="12.75" customHeight="1">
      <c r="A189" s="503"/>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row>
    <row r="190" ht="12.75" customHeight="1">
      <c r="A190" s="503"/>
      <c r="B190" s="503"/>
      <c r="C190" s="503"/>
      <c r="D190" s="503"/>
      <c r="E190" s="503"/>
      <c r="F190" s="503"/>
      <c r="G190" s="503"/>
      <c r="H190" s="503"/>
      <c r="I190" s="503"/>
      <c r="J190" s="503"/>
      <c r="K190" s="503"/>
      <c r="L190" s="503"/>
      <c r="M190" s="503"/>
      <c r="N190" s="503"/>
      <c r="O190" s="503"/>
      <c r="P190" s="503"/>
      <c r="Q190" s="503"/>
      <c r="R190" s="503"/>
      <c r="S190" s="503"/>
      <c r="T190" s="503"/>
      <c r="U190" s="503"/>
      <c r="V190" s="503"/>
      <c r="W190" s="503"/>
      <c r="X190" s="503"/>
      <c r="Y190" s="503"/>
      <c r="Z190" s="503"/>
    </row>
    <row r="191" ht="12.75" customHeight="1">
      <c r="A191" s="503"/>
      <c r="B191" s="503"/>
      <c r="C191" s="503"/>
      <c r="D191" s="503"/>
      <c r="E191" s="503"/>
      <c r="F191" s="503"/>
      <c r="G191" s="503"/>
      <c r="H191" s="503"/>
      <c r="I191" s="503"/>
      <c r="J191" s="503"/>
      <c r="K191" s="503"/>
      <c r="L191" s="503"/>
      <c r="M191" s="503"/>
      <c r="N191" s="503"/>
      <c r="O191" s="503"/>
      <c r="P191" s="503"/>
      <c r="Q191" s="503"/>
      <c r="R191" s="503"/>
      <c r="S191" s="503"/>
      <c r="T191" s="503"/>
      <c r="U191" s="503"/>
      <c r="V191" s="503"/>
      <c r="W191" s="503"/>
      <c r="X191" s="503"/>
      <c r="Y191" s="503"/>
      <c r="Z191" s="503"/>
    </row>
    <row r="192" ht="12.75" customHeight="1">
      <c r="A192" s="503"/>
      <c r="B192" s="503"/>
      <c r="C192" s="503"/>
      <c r="D192" s="503"/>
      <c r="E192" s="503"/>
      <c r="F192" s="503"/>
      <c r="G192" s="503"/>
      <c r="H192" s="503"/>
      <c r="I192" s="503"/>
      <c r="J192" s="503"/>
      <c r="K192" s="503"/>
      <c r="L192" s="503"/>
      <c r="M192" s="503"/>
      <c r="N192" s="503"/>
      <c r="O192" s="503"/>
      <c r="P192" s="503"/>
      <c r="Q192" s="503"/>
      <c r="R192" s="503"/>
      <c r="S192" s="503"/>
      <c r="T192" s="503"/>
      <c r="U192" s="503"/>
      <c r="V192" s="503"/>
      <c r="W192" s="503"/>
      <c r="X192" s="503"/>
      <c r="Y192" s="503"/>
      <c r="Z192" s="503"/>
    </row>
    <row r="193" ht="12.75" customHeight="1">
      <c r="A193" s="503"/>
      <c r="B193" s="503"/>
      <c r="C193" s="503"/>
      <c r="D193" s="503"/>
      <c r="E193" s="503"/>
      <c r="F193" s="503"/>
      <c r="G193" s="503"/>
      <c r="H193" s="503"/>
      <c r="I193" s="503"/>
      <c r="J193" s="503"/>
      <c r="K193" s="503"/>
      <c r="L193" s="503"/>
      <c r="M193" s="503"/>
      <c r="N193" s="503"/>
      <c r="O193" s="503"/>
      <c r="P193" s="503"/>
      <c r="Q193" s="503"/>
      <c r="R193" s="503"/>
      <c r="S193" s="503"/>
      <c r="T193" s="503"/>
      <c r="U193" s="503"/>
      <c r="V193" s="503"/>
      <c r="W193" s="503"/>
      <c r="X193" s="503"/>
      <c r="Y193" s="503"/>
      <c r="Z193" s="503"/>
    </row>
    <row r="194" ht="12.75" customHeight="1">
      <c r="A194" s="503"/>
      <c r="B194" s="503"/>
      <c r="C194" s="503"/>
      <c r="D194" s="503"/>
      <c r="E194" s="503"/>
      <c r="F194" s="503"/>
      <c r="G194" s="503"/>
      <c r="H194" s="503"/>
      <c r="I194" s="503"/>
      <c r="J194" s="503"/>
      <c r="K194" s="503"/>
      <c r="L194" s="503"/>
      <c r="M194" s="503"/>
      <c r="N194" s="503"/>
      <c r="O194" s="503"/>
      <c r="P194" s="503"/>
      <c r="Q194" s="503"/>
      <c r="R194" s="503"/>
      <c r="S194" s="503"/>
      <c r="T194" s="503"/>
      <c r="U194" s="503"/>
      <c r="V194" s="503"/>
      <c r="W194" s="503"/>
      <c r="X194" s="503"/>
      <c r="Y194" s="503"/>
      <c r="Z194" s="503"/>
    </row>
    <row r="195" ht="12.75" customHeight="1">
      <c r="A195" s="503"/>
      <c r="B195" s="503"/>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c r="Z195" s="503"/>
    </row>
    <row r="196" ht="12.75" customHeight="1">
      <c r="A196" s="503"/>
      <c r="B196" s="503"/>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c r="Z196" s="503"/>
    </row>
    <row r="197" ht="12.75" customHeight="1">
      <c r="A197" s="503"/>
      <c r="B197" s="503"/>
      <c r="C197" s="503"/>
      <c r="D197" s="503"/>
      <c r="E197" s="503"/>
      <c r="F197" s="503"/>
      <c r="G197" s="503"/>
      <c r="H197" s="503"/>
      <c r="I197" s="503"/>
      <c r="J197" s="503"/>
      <c r="K197" s="503"/>
      <c r="L197" s="503"/>
      <c r="M197" s="503"/>
      <c r="N197" s="503"/>
      <c r="O197" s="503"/>
      <c r="P197" s="503"/>
      <c r="Q197" s="503"/>
      <c r="R197" s="503"/>
      <c r="S197" s="503"/>
      <c r="T197" s="503"/>
      <c r="U197" s="503"/>
      <c r="V197" s="503"/>
      <c r="W197" s="503"/>
      <c r="X197" s="503"/>
      <c r="Y197" s="503"/>
      <c r="Z197" s="503"/>
    </row>
    <row r="198" ht="12.75" customHeight="1">
      <c r="A198" s="503"/>
      <c r="B198" s="503"/>
      <c r="C198" s="503"/>
      <c r="D198" s="503"/>
      <c r="E198" s="503"/>
      <c r="F198" s="503"/>
      <c r="G198" s="503"/>
      <c r="H198" s="503"/>
      <c r="I198" s="503"/>
      <c r="J198" s="503"/>
      <c r="K198" s="503"/>
      <c r="L198" s="503"/>
      <c r="M198" s="503"/>
      <c r="N198" s="503"/>
      <c r="O198" s="503"/>
      <c r="P198" s="503"/>
      <c r="Q198" s="503"/>
      <c r="R198" s="503"/>
      <c r="S198" s="503"/>
      <c r="T198" s="503"/>
      <c r="U198" s="503"/>
      <c r="V198" s="503"/>
      <c r="W198" s="503"/>
      <c r="X198" s="503"/>
      <c r="Y198" s="503"/>
      <c r="Z198" s="503"/>
    </row>
    <row r="199" ht="12.75" customHeight="1">
      <c r="A199" s="503"/>
      <c r="B199" s="503"/>
      <c r="C199" s="503"/>
      <c r="D199" s="503"/>
      <c r="E199" s="503"/>
      <c r="F199" s="503"/>
      <c r="G199" s="503"/>
      <c r="H199" s="503"/>
      <c r="I199" s="503"/>
      <c r="J199" s="503"/>
      <c r="K199" s="503"/>
      <c r="L199" s="503"/>
      <c r="M199" s="503"/>
      <c r="N199" s="503"/>
      <c r="O199" s="503"/>
      <c r="P199" s="503"/>
      <c r="Q199" s="503"/>
      <c r="R199" s="503"/>
      <c r="S199" s="503"/>
      <c r="T199" s="503"/>
      <c r="U199" s="503"/>
      <c r="V199" s="503"/>
      <c r="W199" s="503"/>
      <c r="X199" s="503"/>
      <c r="Y199" s="503"/>
      <c r="Z199" s="503"/>
    </row>
    <row r="200" ht="12.75" customHeight="1">
      <c r="A200" s="503"/>
      <c r="B200" s="503"/>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row>
    <row r="201" ht="12.75" customHeight="1">
      <c r="A201" s="503"/>
      <c r="B201" s="503"/>
      <c r="C201" s="503"/>
      <c r="D201" s="503"/>
      <c r="E201" s="503"/>
      <c r="F201" s="503"/>
      <c r="G201" s="503"/>
      <c r="H201" s="503"/>
      <c r="I201" s="503"/>
      <c r="J201" s="503"/>
      <c r="K201" s="503"/>
      <c r="L201" s="503"/>
      <c r="M201" s="503"/>
      <c r="N201" s="503"/>
      <c r="O201" s="503"/>
      <c r="P201" s="503"/>
      <c r="Q201" s="503"/>
      <c r="R201" s="503"/>
      <c r="S201" s="503"/>
      <c r="T201" s="503"/>
      <c r="U201" s="503"/>
      <c r="V201" s="503"/>
      <c r="W201" s="503"/>
      <c r="X201" s="503"/>
      <c r="Y201" s="503"/>
      <c r="Z201" s="503"/>
    </row>
    <row r="202" ht="12.75" customHeight="1">
      <c r="A202" s="503"/>
      <c r="B202" s="503"/>
      <c r="C202" s="503"/>
      <c r="D202" s="503"/>
      <c r="E202" s="503"/>
      <c r="F202" s="503"/>
      <c r="G202" s="503"/>
      <c r="H202" s="503"/>
      <c r="I202" s="503"/>
      <c r="J202" s="503"/>
      <c r="K202" s="503"/>
      <c r="L202" s="503"/>
      <c r="M202" s="503"/>
      <c r="N202" s="503"/>
      <c r="O202" s="503"/>
      <c r="P202" s="503"/>
      <c r="Q202" s="503"/>
      <c r="R202" s="503"/>
      <c r="S202" s="503"/>
      <c r="T202" s="503"/>
      <c r="U202" s="503"/>
      <c r="V202" s="503"/>
      <c r="W202" s="503"/>
      <c r="X202" s="503"/>
      <c r="Y202" s="503"/>
      <c r="Z202" s="503"/>
    </row>
    <row r="203" ht="12.75" customHeight="1">
      <c r="A203" s="503"/>
      <c r="B203" s="503"/>
      <c r="C203" s="503"/>
      <c r="D203" s="503"/>
      <c r="E203" s="503"/>
      <c r="F203" s="503"/>
      <c r="G203" s="503"/>
      <c r="H203" s="503"/>
      <c r="I203" s="503"/>
      <c r="J203" s="503"/>
      <c r="K203" s="503"/>
      <c r="L203" s="503"/>
      <c r="M203" s="503"/>
      <c r="N203" s="503"/>
      <c r="O203" s="503"/>
      <c r="P203" s="503"/>
      <c r="Q203" s="503"/>
      <c r="R203" s="503"/>
      <c r="S203" s="503"/>
      <c r="T203" s="503"/>
      <c r="U203" s="503"/>
      <c r="V203" s="503"/>
      <c r="W203" s="503"/>
      <c r="X203" s="503"/>
      <c r="Y203" s="503"/>
      <c r="Z203" s="503"/>
    </row>
    <row r="204" ht="12.75" customHeight="1">
      <c r="A204" s="503"/>
      <c r="B204" s="503"/>
      <c r="C204" s="503"/>
      <c r="D204" s="503"/>
      <c r="E204" s="503"/>
      <c r="F204" s="503"/>
      <c r="G204" s="503"/>
      <c r="H204" s="503"/>
      <c r="I204" s="503"/>
      <c r="J204" s="503"/>
      <c r="K204" s="503"/>
      <c r="L204" s="503"/>
      <c r="M204" s="503"/>
      <c r="N204" s="503"/>
      <c r="O204" s="503"/>
      <c r="P204" s="503"/>
      <c r="Q204" s="503"/>
      <c r="R204" s="503"/>
      <c r="S204" s="503"/>
      <c r="T204" s="503"/>
      <c r="U204" s="503"/>
      <c r="V204" s="503"/>
      <c r="W204" s="503"/>
      <c r="X204" s="503"/>
      <c r="Y204" s="503"/>
      <c r="Z204" s="503"/>
    </row>
    <row r="205" ht="12.75" customHeight="1">
      <c r="A205" s="503"/>
      <c r="B205" s="503"/>
      <c r="C205" s="503"/>
      <c r="D205" s="503"/>
      <c r="E205" s="503"/>
      <c r="F205" s="503"/>
      <c r="G205" s="503"/>
      <c r="H205" s="503"/>
      <c r="I205" s="503"/>
      <c r="J205" s="503"/>
      <c r="K205" s="503"/>
      <c r="L205" s="503"/>
      <c r="M205" s="503"/>
      <c r="N205" s="503"/>
      <c r="O205" s="503"/>
      <c r="P205" s="503"/>
      <c r="Q205" s="503"/>
      <c r="R205" s="503"/>
      <c r="S205" s="503"/>
      <c r="T205" s="503"/>
      <c r="U205" s="503"/>
      <c r="V205" s="503"/>
      <c r="W205" s="503"/>
      <c r="X205" s="503"/>
      <c r="Y205" s="503"/>
      <c r="Z205" s="503"/>
    </row>
    <row r="206" ht="12.75" customHeight="1">
      <c r="A206" s="503"/>
      <c r="B206" s="503"/>
      <c r="C206" s="503"/>
      <c r="D206" s="503"/>
      <c r="E206" s="503"/>
      <c r="F206" s="503"/>
      <c r="G206" s="503"/>
      <c r="H206" s="503"/>
      <c r="I206" s="503"/>
      <c r="J206" s="503"/>
      <c r="K206" s="503"/>
      <c r="L206" s="503"/>
      <c r="M206" s="503"/>
      <c r="N206" s="503"/>
      <c r="O206" s="503"/>
      <c r="P206" s="503"/>
      <c r="Q206" s="503"/>
      <c r="R206" s="503"/>
      <c r="S206" s="503"/>
      <c r="T206" s="503"/>
      <c r="U206" s="503"/>
      <c r="V206" s="503"/>
      <c r="W206" s="503"/>
      <c r="X206" s="503"/>
      <c r="Y206" s="503"/>
      <c r="Z206" s="503"/>
    </row>
    <row r="207" ht="12.75" customHeight="1">
      <c r="A207" s="503"/>
      <c r="B207" s="503"/>
      <c r="C207" s="503"/>
      <c r="D207" s="503"/>
      <c r="E207" s="503"/>
      <c r="F207" s="503"/>
      <c r="G207" s="503"/>
      <c r="H207" s="503"/>
      <c r="I207" s="503"/>
      <c r="J207" s="503"/>
      <c r="K207" s="503"/>
      <c r="L207" s="503"/>
      <c r="M207" s="503"/>
      <c r="N207" s="503"/>
      <c r="O207" s="503"/>
      <c r="P207" s="503"/>
      <c r="Q207" s="503"/>
      <c r="R207" s="503"/>
      <c r="S207" s="503"/>
      <c r="T207" s="503"/>
      <c r="U207" s="503"/>
      <c r="V207" s="503"/>
      <c r="W207" s="503"/>
      <c r="X207" s="503"/>
      <c r="Y207" s="503"/>
      <c r="Z207" s="503"/>
    </row>
    <row r="208" ht="12.75" customHeight="1">
      <c r="A208" s="503"/>
      <c r="B208" s="503"/>
      <c r="C208" s="503"/>
      <c r="D208" s="503"/>
      <c r="E208" s="503"/>
      <c r="F208" s="503"/>
      <c r="G208" s="503"/>
      <c r="H208" s="503"/>
      <c r="I208" s="503"/>
      <c r="J208" s="503"/>
      <c r="K208" s="503"/>
      <c r="L208" s="503"/>
      <c r="M208" s="503"/>
      <c r="N208" s="503"/>
      <c r="O208" s="503"/>
      <c r="P208" s="503"/>
      <c r="Q208" s="503"/>
      <c r="R208" s="503"/>
      <c r="S208" s="503"/>
      <c r="T208" s="503"/>
      <c r="U208" s="503"/>
      <c r="V208" s="503"/>
      <c r="W208" s="503"/>
      <c r="X208" s="503"/>
      <c r="Y208" s="503"/>
      <c r="Z208" s="503"/>
    </row>
    <row r="209" ht="12.75" customHeight="1">
      <c r="A209" s="503"/>
      <c r="B209" s="503"/>
      <c r="C209" s="503"/>
      <c r="D209" s="503"/>
      <c r="E209" s="503"/>
      <c r="F209" s="503"/>
      <c r="G209" s="503"/>
      <c r="H209" s="503"/>
      <c r="I209" s="503"/>
      <c r="J209" s="503"/>
      <c r="K209" s="503"/>
      <c r="L209" s="503"/>
      <c r="M209" s="503"/>
      <c r="N209" s="503"/>
      <c r="O209" s="503"/>
      <c r="P209" s="503"/>
      <c r="Q209" s="503"/>
      <c r="R209" s="503"/>
      <c r="S209" s="503"/>
      <c r="T209" s="503"/>
      <c r="U209" s="503"/>
      <c r="V209" s="503"/>
      <c r="W209" s="503"/>
      <c r="X209" s="503"/>
      <c r="Y209" s="503"/>
      <c r="Z209" s="503"/>
    </row>
    <row r="210" ht="12.75" customHeight="1">
      <c r="A210" s="503"/>
      <c r="B210" s="503"/>
      <c r="C210" s="503"/>
      <c r="D210" s="503"/>
      <c r="E210" s="503"/>
      <c r="F210" s="503"/>
      <c r="G210" s="503"/>
      <c r="H210" s="503"/>
      <c r="I210" s="503"/>
      <c r="J210" s="503"/>
      <c r="K210" s="503"/>
      <c r="L210" s="503"/>
      <c r="M210" s="503"/>
      <c r="N210" s="503"/>
      <c r="O210" s="503"/>
      <c r="P210" s="503"/>
      <c r="Q210" s="503"/>
      <c r="R210" s="503"/>
      <c r="S210" s="503"/>
      <c r="T210" s="503"/>
      <c r="U210" s="503"/>
      <c r="V210" s="503"/>
      <c r="W210" s="503"/>
      <c r="X210" s="503"/>
      <c r="Y210" s="503"/>
      <c r="Z210" s="503"/>
    </row>
    <row r="211" ht="12.75" customHeight="1">
      <c r="A211" s="503"/>
      <c r="B211" s="503"/>
      <c r="C211" s="503"/>
      <c r="D211" s="503"/>
      <c r="E211" s="503"/>
      <c r="F211" s="503"/>
      <c r="G211" s="503"/>
      <c r="H211" s="503"/>
      <c r="I211" s="503"/>
      <c r="J211" s="503"/>
      <c r="K211" s="503"/>
      <c r="L211" s="503"/>
      <c r="M211" s="503"/>
      <c r="N211" s="503"/>
      <c r="O211" s="503"/>
      <c r="P211" s="503"/>
      <c r="Q211" s="503"/>
      <c r="R211" s="503"/>
      <c r="S211" s="503"/>
      <c r="T211" s="503"/>
      <c r="U211" s="503"/>
      <c r="V211" s="503"/>
      <c r="W211" s="503"/>
      <c r="X211" s="503"/>
      <c r="Y211" s="503"/>
      <c r="Z211" s="503"/>
    </row>
    <row r="212" ht="12.75" customHeight="1">
      <c r="A212" s="503"/>
      <c r="B212" s="503"/>
      <c r="C212" s="503"/>
      <c r="D212" s="503"/>
      <c r="E212" s="503"/>
      <c r="F212" s="503"/>
      <c r="G212" s="503"/>
      <c r="H212" s="503"/>
      <c r="I212" s="503"/>
      <c r="J212" s="503"/>
      <c r="K212" s="503"/>
      <c r="L212" s="503"/>
      <c r="M212" s="503"/>
      <c r="N212" s="503"/>
      <c r="O212" s="503"/>
      <c r="P212" s="503"/>
      <c r="Q212" s="503"/>
      <c r="R212" s="503"/>
      <c r="S212" s="503"/>
      <c r="T212" s="503"/>
      <c r="U212" s="503"/>
      <c r="V212" s="503"/>
      <c r="W212" s="503"/>
      <c r="X212" s="503"/>
      <c r="Y212" s="503"/>
      <c r="Z212" s="503"/>
    </row>
    <row r="213" ht="12.75" customHeight="1">
      <c r="A213" s="503"/>
      <c r="B213" s="503"/>
      <c r="C213" s="503"/>
      <c r="D213" s="503"/>
      <c r="E213" s="503"/>
      <c r="F213" s="503"/>
      <c r="G213" s="503"/>
      <c r="H213" s="503"/>
      <c r="I213" s="503"/>
      <c r="J213" s="503"/>
      <c r="K213" s="503"/>
      <c r="L213" s="503"/>
      <c r="M213" s="503"/>
      <c r="N213" s="503"/>
      <c r="O213" s="503"/>
      <c r="P213" s="503"/>
      <c r="Q213" s="503"/>
      <c r="R213" s="503"/>
      <c r="S213" s="503"/>
      <c r="T213" s="503"/>
      <c r="U213" s="503"/>
      <c r="V213" s="503"/>
      <c r="W213" s="503"/>
      <c r="X213" s="503"/>
      <c r="Y213" s="503"/>
      <c r="Z213" s="503"/>
    </row>
    <row r="214" ht="12.75" customHeight="1">
      <c r="A214" s="503"/>
      <c r="B214" s="503"/>
      <c r="C214" s="503"/>
      <c r="D214" s="503"/>
      <c r="E214" s="503"/>
      <c r="F214" s="503"/>
      <c r="G214" s="503"/>
      <c r="H214" s="503"/>
      <c r="I214" s="503"/>
      <c r="J214" s="503"/>
      <c r="K214" s="503"/>
      <c r="L214" s="503"/>
      <c r="M214" s="503"/>
      <c r="N214" s="503"/>
      <c r="O214" s="503"/>
      <c r="P214" s="503"/>
      <c r="Q214" s="503"/>
      <c r="R214" s="503"/>
      <c r="S214" s="503"/>
      <c r="T214" s="503"/>
      <c r="U214" s="503"/>
      <c r="V214" s="503"/>
      <c r="W214" s="503"/>
      <c r="X214" s="503"/>
      <c r="Y214" s="503"/>
      <c r="Z214" s="503"/>
    </row>
    <row r="215" ht="12.75" customHeight="1">
      <c r="A215" s="503"/>
      <c r="B215" s="503"/>
      <c r="C215" s="503"/>
      <c r="D215" s="503"/>
      <c r="E215" s="503"/>
      <c r="F215" s="503"/>
      <c r="G215" s="503"/>
      <c r="H215" s="503"/>
      <c r="I215" s="503"/>
      <c r="J215" s="503"/>
      <c r="K215" s="503"/>
      <c r="L215" s="503"/>
      <c r="M215" s="503"/>
      <c r="N215" s="503"/>
      <c r="O215" s="503"/>
      <c r="P215" s="503"/>
      <c r="Q215" s="503"/>
      <c r="R215" s="503"/>
      <c r="S215" s="503"/>
      <c r="T215" s="503"/>
      <c r="U215" s="503"/>
      <c r="V215" s="503"/>
      <c r="W215" s="503"/>
      <c r="X215" s="503"/>
      <c r="Y215" s="503"/>
      <c r="Z215" s="503"/>
    </row>
    <row r="216" ht="12.75" customHeight="1">
      <c r="A216" s="503"/>
      <c r="B216" s="503"/>
      <c r="C216" s="503"/>
      <c r="D216" s="503"/>
      <c r="E216" s="503"/>
      <c r="F216" s="503"/>
      <c r="G216" s="503"/>
      <c r="H216" s="503"/>
      <c r="I216" s="503"/>
      <c r="J216" s="503"/>
      <c r="K216" s="503"/>
      <c r="L216" s="503"/>
      <c r="M216" s="503"/>
      <c r="N216" s="503"/>
      <c r="O216" s="503"/>
      <c r="P216" s="503"/>
      <c r="Q216" s="503"/>
      <c r="R216" s="503"/>
      <c r="S216" s="503"/>
      <c r="T216" s="503"/>
      <c r="U216" s="503"/>
      <c r="V216" s="503"/>
      <c r="W216" s="503"/>
      <c r="X216" s="503"/>
      <c r="Y216" s="503"/>
      <c r="Z216" s="503"/>
    </row>
    <row r="217" ht="12.75" customHeight="1">
      <c r="A217" s="503"/>
      <c r="B217" s="503"/>
      <c r="C217" s="503"/>
      <c r="D217" s="503"/>
      <c r="E217" s="503"/>
      <c r="F217" s="503"/>
      <c r="G217" s="503"/>
      <c r="H217" s="503"/>
      <c r="I217" s="503"/>
      <c r="J217" s="503"/>
      <c r="K217" s="503"/>
      <c r="L217" s="503"/>
      <c r="M217" s="503"/>
      <c r="N217" s="503"/>
      <c r="O217" s="503"/>
      <c r="P217" s="503"/>
      <c r="Q217" s="503"/>
      <c r="R217" s="503"/>
      <c r="S217" s="503"/>
      <c r="T217" s="503"/>
      <c r="U217" s="503"/>
      <c r="V217" s="503"/>
      <c r="W217" s="503"/>
      <c r="X217" s="503"/>
      <c r="Y217" s="503"/>
      <c r="Z217" s="503"/>
    </row>
    <row r="218" ht="12.75" customHeight="1">
      <c r="A218" s="503"/>
      <c r="B218" s="503"/>
      <c r="C218" s="503"/>
      <c r="D218" s="503"/>
      <c r="E218" s="503"/>
      <c r="F218" s="503"/>
      <c r="G218" s="503"/>
      <c r="H218" s="503"/>
      <c r="I218" s="503"/>
      <c r="J218" s="503"/>
      <c r="K218" s="503"/>
      <c r="L218" s="503"/>
      <c r="M218" s="503"/>
      <c r="N218" s="503"/>
      <c r="O218" s="503"/>
      <c r="P218" s="503"/>
      <c r="Q218" s="503"/>
      <c r="R218" s="503"/>
      <c r="S218" s="503"/>
      <c r="T218" s="503"/>
      <c r="U218" s="503"/>
      <c r="V218" s="503"/>
      <c r="W218" s="503"/>
      <c r="X218" s="503"/>
      <c r="Y218" s="503"/>
      <c r="Z218" s="503"/>
    </row>
    <row r="219" ht="12.75" customHeight="1">
      <c r="A219" s="503"/>
      <c r="B219" s="503"/>
      <c r="C219" s="503"/>
      <c r="D219" s="503"/>
      <c r="E219" s="503"/>
      <c r="F219" s="503"/>
      <c r="G219" s="503"/>
      <c r="H219" s="503"/>
      <c r="I219" s="503"/>
      <c r="J219" s="503"/>
      <c r="K219" s="503"/>
      <c r="L219" s="503"/>
      <c r="M219" s="503"/>
      <c r="N219" s="503"/>
      <c r="O219" s="503"/>
      <c r="P219" s="503"/>
      <c r="Q219" s="503"/>
      <c r="R219" s="503"/>
      <c r="S219" s="503"/>
      <c r="T219" s="503"/>
      <c r="U219" s="503"/>
      <c r="V219" s="503"/>
      <c r="W219" s="503"/>
      <c r="X219" s="503"/>
      <c r="Y219" s="503"/>
      <c r="Z219" s="503"/>
    </row>
    <row r="220" ht="12.75" customHeight="1">
      <c r="A220" s="503"/>
      <c r="B220" s="503"/>
      <c r="C220" s="503"/>
      <c r="D220" s="503"/>
      <c r="E220" s="503"/>
      <c r="F220" s="503"/>
      <c r="G220" s="503"/>
      <c r="H220" s="503"/>
      <c r="I220" s="503"/>
      <c r="J220" s="503"/>
      <c r="K220" s="503"/>
      <c r="L220" s="503"/>
      <c r="M220" s="503"/>
      <c r="N220" s="503"/>
      <c r="O220" s="503"/>
      <c r="P220" s="503"/>
      <c r="Q220" s="503"/>
      <c r="R220" s="503"/>
      <c r="S220" s="503"/>
      <c r="T220" s="503"/>
      <c r="U220" s="503"/>
      <c r="V220" s="503"/>
      <c r="W220" s="503"/>
      <c r="X220" s="503"/>
      <c r="Y220" s="503"/>
      <c r="Z220" s="503"/>
    </row>
    <row r="221" ht="12.75" customHeight="1">
      <c r="A221" s="503"/>
      <c r="B221" s="503"/>
      <c r="C221" s="503"/>
      <c r="D221" s="503"/>
      <c r="E221" s="503"/>
      <c r="F221" s="503"/>
      <c r="G221" s="503"/>
      <c r="H221" s="503"/>
      <c r="I221" s="503"/>
      <c r="J221" s="503"/>
      <c r="K221" s="503"/>
      <c r="L221" s="503"/>
      <c r="M221" s="503"/>
      <c r="N221" s="503"/>
      <c r="O221" s="503"/>
      <c r="P221" s="503"/>
      <c r="Q221" s="503"/>
      <c r="R221" s="503"/>
      <c r="S221" s="503"/>
      <c r="T221" s="503"/>
      <c r="U221" s="503"/>
      <c r="V221" s="503"/>
      <c r="W221" s="503"/>
      <c r="X221" s="503"/>
      <c r="Y221" s="503"/>
      <c r="Z221" s="503"/>
    </row>
    <row r="222" ht="12.75" customHeight="1">
      <c r="A222" s="503"/>
      <c r="B222" s="503"/>
      <c r="C222" s="503"/>
      <c r="D222" s="503"/>
      <c r="E222" s="503"/>
      <c r="F222" s="503"/>
      <c r="G222" s="503"/>
      <c r="H222" s="503"/>
      <c r="I222" s="503"/>
      <c r="J222" s="503"/>
      <c r="K222" s="503"/>
      <c r="L222" s="503"/>
      <c r="M222" s="503"/>
      <c r="N222" s="503"/>
      <c r="O222" s="503"/>
      <c r="P222" s="503"/>
      <c r="Q222" s="503"/>
      <c r="R222" s="503"/>
      <c r="S222" s="503"/>
      <c r="T222" s="503"/>
      <c r="U222" s="503"/>
      <c r="V222" s="503"/>
      <c r="W222" s="503"/>
      <c r="X222" s="503"/>
      <c r="Y222" s="503"/>
      <c r="Z222" s="503"/>
    </row>
    <row r="223" ht="12.75" customHeight="1">
      <c r="A223" s="503"/>
      <c r="B223" s="503"/>
      <c r="C223" s="503"/>
      <c r="D223" s="503"/>
      <c r="E223" s="503"/>
      <c r="F223" s="503"/>
      <c r="G223" s="503"/>
      <c r="H223" s="503"/>
      <c r="I223" s="503"/>
      <c r="J223" s="503"/>
      <c r="K223" s="503"/>
      <c r="L223" s="503"/>
      <c r="M223" s="503"/>
      <c r="N223" s="503"/>
      <c r="O223" s="503"/>
      <c r="P223" s="503"/>
      <c r="Q223" s="503"/>
      <c r="R223" s="503"/>
      <c r="S223" s="503"/>
      <c r="T223" s="503"/>
      <c r="U223" s="503"/>
      <c r="V223" s="503"/>
      <c r="W223" s="503"/>
      <c r="X223" s="503"/>
      <c r="Y223" s="503"/>
      <c r="Z223" s="503"/>
    </row>
    <row r="224" ht="12.75" customHeight="1">
      <c r="A224" s="503"/>
      <c r="B224" s="503"/>
      <c r="C224" s="503"/>
      <c r="D224" s="503"/>
      <c r="E224" s="503"/>
      <c r="F224" s="503"/>
      <c r="G224" s="503"/>
      <c r="H224" s="503"/>
      <c r="I224" s="503"/>
      <c r="J224" s="503"/>
      <c r="K224" s="503"/>
      <c r="L224" s="503"/>
      <c r="M224" s="503"/>
      <c r="N224" s="503"/>
      <c r="O224" s="503"/>
      <c r="P224" s="503"/>
      <c r="Q224" s="503"/>
      <c r="R224" s="503"/>
      <c r="S224" s="503"/>
      <c r="T224" s="503"/>
      <c r="U224" s="503"/>
      <c r="V224" s="503"/>
      <c r="W224" s="503"/>
      <c r="X224" s="503"/>
      <c r="Y224" s="503"/>
      <c r="Z224" s="503"/>
    </row>
    <row r="225" ht="12.75" customHeight="1">
      <c r="A225" s="503"/>
      <c r="B225" s="503"/>
      <c r="C225" s="503"/>
      <c r="D225" s="503"/>
      <c r="E225" s="503"/>
      <c r="F225" s="503"/>
      <c r="G225" s="503"/>
      <c r="H225" s="503"/>
      <c r="I225" s="503"/>
      <c r="J225" s="503"/>
      <c r="K225" s="503"/>
      <c r="L225" s="503"/>
      <c r="M225" s="503"/>
      <c r="N225" s="503"/>
      <c r="O225" s="503"/>
      <c r="P225" s="503"/>
      <c r="Q225" s="503"/>
      <c r="R225" s="503"/>
      <c r="S225" s="503"/>
      <c r="T225" s="503"/>
      <c r="U225" s="503"/>
      <c r="V225" s="503"/>
      <c r="W225" s="503"/>
      <c r="X225" s="503"/>
      <c r="Y225" s="503"/>
      <c r="Z225" s="503"/>
    </row>
    <row r="226" ht="12.75" customHeight="1">
      <c r="A226" s="503"/>
      <c r="B226" s="503"/>
      <c r="C226" s="503"/>
      <c r="D226" s="503"/>
      <c r="E226" s="503"/>
      <c r="F226" s="503"/>
      <c r="G226" s="503"/>
      <c r="H226" s="503"/>
      <c r="I226" s="503"/>
      <c r="J226" s="503"/>
      <c r="K226" s="503"/>
      <c r="L226" s="503"/>
      <c r="M226" s="503"/>
      <c r="N226" s="503"/>
      <c r="O226" s="503"/>
      <c r="P226" s="503"/>
      <c r="Q226" s="503"/>
      <c r="R226" s="503"/>
      <c r="S226" s="503"/>
      <c r="T226" s="503"/>
      <c r="U226" s="503"/>
      <c r="V226" s="503"/>
      <c r="W226" s="503"/>
      <c r="X226" s="503"/>
      <c r="Y226" s="503"/>
      <c r="Z226" s="503"/>
    </row>
    <row r="227" ht="12.75" customHeight="1">
      <c r="A227" s="503"/>
      <c r="B227" s="503"/>
      <c r="C227" s="503"/>
      <c r="D227" s="503"/>
      <c r="E227" s="503"/>
      <c r="F227" s="503"/>
      <c r="G227" s="503"/>
      <c r="H227" s="503"/>
      <c r="I227" s="503"/>
      <c r="J227" s="503"/>
      <c r="K227" s="503"/>
      <c r="L227" s="503"/>
      <c r="M227" s="503"/>
      <c r="N227" s="503"/>
      <c r="O227" s="503"/>
      <c r="P227" s="503"/>
      <c r="Q227" s="503"/>
      <c r="R227" s="503"/>
      <c r="S227" s="503"/>
      <c r="T227" s="503"/>
      <c r="U227" s="503"/>
      <c r="V227" s="503"/>
      <c r="W227" s="503"/>
      <c r="X227" s="503"/>
      <c r="Y227" s="503"/>
      <c r="Z227" s="503"/>
    </row>
    <row r="228" ht="12.75" customHeight="1">
      <c r="A228" s="503"/>
      <c r="B228" s="503"/>
      <c r="C228" s="503"/>
      <c r="D228" s="503"/>
      <c r="E228" s="503"/>
      <c r="F228" s="503"/>
      <c r="G228" s="503"/>
      <c r="H228" s="503"/>
      <c r="I228" s="503"/>
      <c r="J228" s="503"/>
      <c r="K228" s="503"/>
      <c r="L228" s="503"/>
      <c r="M228" s="503"/>
      <c r="N228" s="503"/>
      <c r="O228" s="503"/>
      <c r="P228" s="503"/>
      <c r="Q228" s="503"/>
      <c r="R228" s="503"/>
      <c r="S228" s="503"/>
      <c r="T228" s="503"/>
      <c r="U228" s="503"/>
      <c r="V228" s="503"/>
      <c r="W228" s="503"/>
      <c r="X228" s="503"/>
      <c r="Y228" s="503"/>
      <c r="Z228" s="503"/>
    </row>
    <row r="229" ht="12.75" customHeight="1">
      <c r="A229" s="503"/>
      <c r="B229" s="503"/>
      <c r="C229" s="503"/>
      <c r="D229" s="503"/>
      <c r="E229" s="503"/>
      <c r="F229" s="503"/>
      <c r="G229" s="503"/>
      <c r="H229" s="503"/>
      <c r="I229" s="503"/>
      <c r="J229" s="503"/>
      <c r="K229" s="503"/>
      <c r="L229" s="503"/>
      <c r="M229" s="503"/>
      <c r="N229" s="503"/>
      <c r="O229" s="503"/>
      <c r="P229" s="503"/>
      <c r="Q229" s="503"/>
      <c r="R229" s="503"/>
      <c r="S229" s="503"/>
      <c r="T229" s="503"/>
      <c r="U229" s="503"/>
      <c r="V229" s="503"/>
      <c r="W229" s="503"/>
      <c r="X229" s="503"/>
      <c r="Y229" s="503"/>
      <c r="Z229" s="503"/>
    </row>
    <row r="230" ht="12.75" customHeight="1">
      <c r="A230" s="503"/>
      <c r="B230" s="503"/>
      <c r="C230" s="503"/>
      <c r="D230" s="503"/>
      <c r="E230" s="503"/>
      <c r="F230" s="503"/>
      <c r="G230" s="503"/>
      <c r="H230" s="503"/>
      <c r="I230" s="503"/>
      <c r="J230" s="503"/>
      <c r="K230" s="503"/>
      <c r="L230" s="503"/>
      <c r="M230" s="503"/>
      <c r="N230" s="503"/>
      <c r="O230" s="503"/>
      <c r="P230" s="503"/>
      <c r="Q230" s="503"/>
      <c r="R230" s="503"/>
      <c r="S230" s="503"/>
      <c r="T230" s="503"/>
      <c r="U230" s="503"/>
      <c r="V230" s="503"/>
      <c r="W230" s="503"/>
      <c r="X230" s="503"/>
      <c r="Y230" s="503"/>
      <c r="Z230" s="503"/>
    </row>
    <row r="231" ht="12.75" customHeight="1">
      <c r="A231" s="503"/>
      <c r="B231" s="503"/>
      <c r="C231" s="503"/>
      <c r="D231" s="503"/>
      <c r="E231" s="503"/>
      <c r="F231" s="503"/>
      <c r="G231" s="503"/>
      <c r="H231" s="503"/>
      <c r="I231" s="503"/>
      <c r="J231" s="503"/>
      <c r="K231" s="503"/>
      <c r="L231" s="503"/>
      <c r="M231" s="503"/>
      <c r="N231" s="503"/>
      <c r="O231" s="503"/>
      <c r="P231" s="503"/>
      <c r="Q231" s="503"/>
      <c r="R231" s="503"/>
      <c r="S231" s="503"/>
      <c r="T231" s="503"/>
      <c r="U231" s="503"/>
      <c r="V231" s="503"/>
      <c r="W231" s="503"/>
      <c r="X231" s="503"/>
      <c r="Y231" s="503"/>
      <c r="Z231" s="503"/>
    </row>
    <row r="232" ht="12.75" customHeight="1">
      <c r="A232" s="503"/>
      <c r="B232" s="503"/>
      <c r="C232" s="503"/>
      <c r="D232" s="503"/>
      <c r="E232" s="503"/>
      <c r="F232" s="503"/>
      <c r="G232" s="503"/>
      <c r="H232" s="503"/>
      <c r="I232" s="503"/>
      <c r="J232" s="503"/>
      <c r="K232" s="503"/>
      <c r="L232" s="503"/>
      <c r="M232" s="503"/>
      <c r="N232" s="503"/>
      <c r="O232" s="503"/>
      <c r="P232" s="503"/>
      <c r="Q232" s="503"/>
      <c r="R232" s="503"/>
      <c r="S232" s="503"/>
      <c r="T232" s="503"/>
      <c r="U232" s="503"/>
      <c r="V232" s="503"/>
      <c r="W232" s="503"/>
      <c r="X232" s="503"/>
      <c r="Y232" s="503"/>
      <c r="Z232" s="503"/>
    </row>
    <row r="233" ht="12.75" customHeight="1">
      <c r="A233" s="503"/>
      <c r="B233" s="503"/>
      <c r="C233" s="503"/>
      <c r="D233" s="503"/>
      <c r="E233" s="503"/>
      <c r="F233" s="503"/>
      <c r="G233" s="503"/>
      <c r="H233" s="503"/>
      <c r="I233" s="503"/>
      <c r="J233" s="503"/>
      <c r="K233" s="503"/>
      <c r="L233" s="503"/>
      <c r="M233" s="503"/>
      <c r="N233" s="503"/>
      <c r="O233" s="503"/>
      <c r="P233" s="503"/>
      <c r="Q233" s="503"/>
      <c r="R233" s="503"/>
      <c r="S233" s="503"/>
      <c r="T233" s="503"/>
      <c r="U233" s="503"/>
      <c r="V233" s="503"/>
      <c r="W233" s="503"/>
      <c r="X233" s="503"/>
      <c r="Y233" s="503"/>
      <c r="Z233" s="503"/>
    </row>
    <row r="234" ht="12.75" customHeight="1">
      <c r="A234" s="503"/>
      <c r="B234" s="503"/>
      <c r="C234" s="503"/>
      <c r="D234" s="503"/>
      <c r="E234" s="503"/>
      <c r="F234" s="503"/>
      <c r="G234" s="503"/>
      <c r="H234" s="503"/>
      <c r="I234" s="503"/>
      <c r="J234" s="503"/>
      <c r="K234" s="503"/>
      <c r="L234" s="503"/>
      <c r="M234" s="503"/>
      <c r="N234" s="503"/>
      <c r="O234" s="503"/>
      <c r="P234" s="503"/>
      <c r="Q234" s="503"/>
      <c r="R234" s="503"/>
      <c r="S234" s="503"/>
      <c r="T234" s="503"/>
      <c r="U234" s="503"/>
      <c r="V234" s="503"/>
      <c r="W234" s="503"/>
      <c r="X234" s="503"/>
      <c r="Y234" s="503"/>
      <c r="Z234" s="503"/>
    </row>
    <row r="235" ht="12.75" customHeight="1">
      <c r="A235" s="503"/>
      <c r="B235" s="503"/>
      <c r="C235" s="503"/>
      <c r="D235" s="503"/>
      <c r="E235" s="503"/>
      <c r="F235" s="503"/>
      <c r="G235" s="503"/>
      <c r="H235" s="503"/>
      <c r="I235" s="503"/>
      <c r="J235" s="503"/>
      <c r="K235" s="503"/>
      <c r="L235" s="503"/>
      <c r="M235" s="503"/>
      <c r="N235" s="503"/>
      <c r="O235" s="503"/>
      <c r="P235" s="503"/>
      <c r="Q235" s="503"/>
      <c r="R235" s="503"/>
      <c r="S235" s="503"/>
      <c r="T235" s="503"/>
      <c r="U235" s="503"/>
      <c r="V235" s="503"/>
      <c r="W235" s="503"/>
      <c r="X235" s="503"/>
      <c r="Y235" s="503"/>
      <c r="Z235" s="503"/>
    </row>
    <row r="236" ht="12.75" customHeight="1">
      <c r="A236" s="503"/>
      <c r="B236" s="503"/>
      <c r="C236" s="503"/>
      <c r="D236" s="503"/>
      <c r="E236" s="503"/>
      <c r="F236" s="503"/>
      <c r="G236" s="503"/>
      <c r="H236" s="503"/>
      <c r="I236" s="503"/>
      <c r="J236" s="503"/>
      <c r="K236" s="503"/>
      <c r="L236" s="503"/>
      <c r="M236" s="503"/>
      <c r="N236" s="503"/>
      <c r="O236" s="503"/>
      <c r="P236" s="503"/>
      <c r="Q236" s="503"/>
      <c r="R236" s="503"/>
      <c r="S236" s="503"/>
      <c r="T236" s="503"/>
      <c r="U236" s="503"/>
      <c r="V236" s="503"/>
      <c r="W236" s="503"/>
      <c r="X236" s="503"/>
      <c r="Y236" s="503"/>
      <c r="Z236" s="503"/>
    </row>
    <row r="237" ht="12.75" customHeight="1">
      <c r="A237" s="503"/>
      <c r="B237" s="503"/>
      <c r="C237" s="503"/>
      <c r="D237" s="503"/>
      <c r="E237" s="503"/>
      <c r="F237" s="503"/>
      <c r="G237" s="503"/>
      <c r="H237" s="503"/>
      <c r="I237" s="503"/>
      <c r="J237" s="503"/>
      <c r="K237" s="503"/>
      <c r="L237" s="503"/>
      <c r="M237" s="503"/>
      <c r="N237" s="503"/>
      <c r="O237" s="503"/>
      <c r="P237" s="503"/>
      <c r="Q237" s="503"/>
      <c r="R237" s="503"/>
      <c r="S237" s="503"/>
      <c r="T237" s="503"/>
      <c r="U237" s="503"/>
      <c r="V237" s="503"/>
      <c r="W237" s="503"/>
      <c r="X237" s="503"/>
      <c r="Y237" s="503"/>
      <c r="Z237" s="503"/>
    </row>
    <row r="238" ht="12.75" customHeight="1">
      <c r="A238" s="503"/>
      <c r="B238" s="503"/>
      <c r="C238" s="503"/>
      <c r="D238" s="503"/>
      <c r="E238" s="503"/>
      <c r="F238" s="503"/>
      <c r="G238" s="503"/>
      <c r="H238" s="503"/>
      <c r="I238" s="503"/>
      <c r="J238" s="503"/>
      <c r="K238" s="503"/>
      <c r="L238" s="503"/>
      <c r="M238" s="503"/>
      <c r="N238" s="503"/>
      <c r="O238" s="503"/>
      <c r="P238" s="503"/>
      <c r="Q238" s="503"/>
      <c r="R238" s="503"/>
      <c r="S238" s="503"/>
      <c r="T238" s="503"/>
      <c r="U238" s="503"/>
      <c r="V238" s="503"/>
      <c r="W238" s="503"/>
      <c r="X238" s="503"/>
      <c r="Y238" s="503"/>
      <c r="Z238" s="503"/>
    </row>
    <row r="239" ht="12.75" customHeight="1">
      <c r="A239" s="503"/>
      <c r="B239" s="503"/>
      <c r="C239" s="503"/>
      <c r="D239" s="503"/>
      <c r="E239" s="503"/>
      <c r="F239" s="503"/>
      <c r="G239" s="503"/>
      <c r="H239" s="503"/>
      <c r="I239" s="503"/>
      <c r="J239" s="503"/>
      <c r="K239" s="503"/>
      <c r="L239" s="503"/>
      <c r="M239" s="503"/>
      <c r="N239" s="503"/>
      <c r="O239" s="503"/>
      <c r="P239" s="503"/>
      <c r="Q239" s="503"/>
      <c r="R239" s="503"/>
      <c r="S239" s="503"/>
      <c r="T239" s="503"/>
      <c r="U239" s="503"/>
      <c r="V239" s="503"/>
      <c r="W239" s="503"/>
      <c r="X239" s="503"/>
      <c r="Y239" s="503"/>
      <c r="Z239" s="503"/>
    </row>
    <row r="240" ht="12.75" customHeight="1">
      <c r="A240" s="503"/>
      <c r="B240" s="503"/>
      <c r="C240" s="503"/>
      <c r="D240" s="503"/>
      <c r="E240" s="503"/>
      <c r="F240" s="503"/>
      <c r="G240" s="503"/>
      <c r="H240" s="503"/>
      <c r="I240" s="503"/>
      <c r="J240" s="503"/>
      <c r="K240" s="503"/>
      <c r="L240" s="503"/>
      <c r="M240" s="503"/>
      <c r="N240" s="503"/>
      <c r="O240" s="503"/>
      <c r="P240" s="503"/>
      <c r="Q240" s="503"/>
      <c r="R240" s="503"/>
      <c r="S240" s="503"/>
      <c r="T240" s="503"/>
      <c r="U240" s="503"/>
      <c r="V240" s="503"/>
      <c r="W240" s="503"/>
      <c r="X240" s="503"/>
      <c r="Y240" s="503"/>
      <c r="Z240" s="503"/>
    </row>
    <row r="241" ht="12.75" customHeight="1">
      <c r="A241" s="503"/>
      <c r="B241" s="503"/>
      <c r="C241" s="503"/>
      <c r="D241" s="503"/>
      <c r="E241" s="503"/>
      <c r="F241" s="503"/>
      <c r="G241" s="503"/>
      <c r="H241" s="503"/>
      <c r="I241" s="503"/>
      <c r="J241" s="503"/>
      <c r="K241" s="503"/>
      <c r="L241" s="503"/>
      <c r="M241" s="503"/>
      <c r="N241" s="503"/>
      <c r="O241" s="503"/>
      <c r="P241" s="503"/>
      <c r="Q241" s="503"/>
      <c r="R241" s="503"/>
      <c r="S241" s="503"/>
      <c r="T241" s="503"/>
      <c r="U241" s="503"/>
      <c r="V241" s="503"/>
      <c r="W241" s="503"/>
      <c r="X241" s="503"/>
      <c r="Y241" s="503"/>
      <c r="Z241" s="503"/>
    </row>
    <row r="242" ht="12.75" customHeight="1">
      <c r="A242" s="503"/>
      <c r="B242" s="503"/>
      <c r="C242" s="503"/>
      <c r="D242" s="503"/>
      <c r="E242" s="503"/>
      <c r="F242" s="503"/>
      <c r="G242" s="503"/>
      <c r="H242" s="503"/>
      <c r="I242" s="503"/>
      <c r="J242" s="503"/>
      <c r="K242" s="503"/>
      <c r="L242" s="503"/>
      <c r="M242" s="503"/>
      <c r="N242" s="503"/>
      <c r="O242" s="503"/>
      <c r="P242" s="503"/>
      <c r="Q242" s="503"/>
      <c r="R242" s="503"/>
      <c r="S242" s="503"/>
      <c r="T242" s="503"/>
      <c r="U242" s="503"/>
      <c r="V242" s="503"/>
      <c r="W242" s="503"/>
      <c r="X242" s="503"/>
      <c r="Y242" s="503"/>
      <c r="Z242" s="503"/>
    </row>
    <row r="243" ht="12.75" customHeight="1">
      <c r="A243" s="503"/>
      <c r="B243" s="503"/>
      <c r="C243" s="503"/>
      <c r="D243" s="503"/>
      <c r="E243" s="503"/>
      <c r="F243" s="503"/>
      <c r="G243" s="503"/>
      <c r="H243" s="503"/>
      <c r="I243" s="503"/>
      <c r="J243" s="503"/>
      <c r="K243" s="503"/>
      <c r="L243" s="503"/>
      <c r="M243" s="503"/>
      <c r="N243" s="503"/>
      <c r="O243" s="503"/>
      <c r="P243" s="503"/>
      <c r="Q243" s="503"/>
      <c r="R243" s="503"/>
      <c r="S243" s="503"/>
      <c r="T243" s="503"/>
      <c r="U243" s="503"/>
      <c r="V243" s="503"/>
      <c r="W243" s="503"/>
      <c r="X243" s="503"/>
      <c r="Y243" s="503"/>
      <c r="Z243" s="503"/>
    </row>
    <row r="244" ht="12.75" customHeight="1">
      <c r="A244" s="503"/>
      <c r="B244" s="503"/>
      <c r="C244" s="503"/>
      <c r="D244" s="503"/>
      <c r="E244" s="503"/>
      <c r="F244" s="503"/>
      <c r="G244" s="503"/>
      <c r="H244" s="503"/>
      <c r="I244" s="503"/>
      <c r="J244" s="503"/>
      <c r="K244" s="503"/>
      <c r="L244" s="503"/>
      <c r="M244" s="503"/>
      <c r="N244" s="503"/>
      <c r="O244" s="503"/>
      <c r="P244" s="503"/>
      <c r="Q244" s="503"/>
      <c r="R244" s="503"/>
      <c r="S244" s="503"/>
      <c r="T244" s="503"/>
      <c r="U244" s="503"/>
      <c r="V244" s="503"/>
      <c r="W244" s="503"/>
      <c r="X244" s="503"/>
      <c r="Y244" s="503"/>
      <c r="Z244" s="503"/>
    </row>
    <row r="245" ht="12.75" customHeight="1">
      <c r="A245" s="503"/>
      <c r="B245" s="503"/>
      <c r="C245" s="503"/>
      <c r="D245" s="503"/>
      <c r="E245" s="503"/>
      <c r="F245" s="503"/>
      <c r="G245" s="503"/>
      <c r="H245" s="503"/>
      <c r="I245" s="503"/>
      <c r="J245" s="503"/>
      <c r="K245" s="503"/>
      <c r="L245" s="503"/>
      <c r="M245" s="503"/>
      <c r="N245" s="503"/>
      <c r="O245" s="503"/>
      <c r="P245" s="503"/>
      <c r="Q245" s="503"/>
      <c r="R245" s="503"/>
      <c r="S245" s="503"/>
      <c r="T245" s="503"/>
      <c r="U245" s="503"/>
      <c r="V245" s="503"/>
      <c r="W245" s="503"/>
      <c r="X245" s="503"/>
      <c r="Y245" s="503"/>
      <c r="Z245" s="503"/>
    </row>
    <row r="246" ht="12.75" customHeight="1">
      <c r="A246" s="503"/>
      <c r="B246" s="503"/>
      <c r="C246" s="503"/>
      <c r="D246" s="503"/>
      <c r="E246" s="503"/>
      <c r="F246" s="503"/>
      <c r="G246" s="503"/>
      <c r="H246" s="503"/>
      <c r="I246" s="503"/>
      <c r="J246" s="503"/>
      <c r="K246" s="503"/>
      <c r="L246" s="503"/>
      <c r="M246" s="503"/>
      <c r="N246" s="503"/>
      <c r="O246" s="503"/>
      <c r="P246" s="503"/>
      <c r="Q246" s="503"/>
      <c r="R246" s="503"/>
      <c r="S246" s="503"/>
      <c r="T246" s="503"/>
      <c r="U246" s="503"/>
      <c r="V246" s="503"/>
      <c r="W246" s="503"/>
      <c r="X246" s="503"/>
      <c r="Y246" s="503"/>
      <c r="Z246" s="503"/>
    </row>
    <row r="247" ht="12.75" customHeight="1">
      <c r="A247" s="503"/>
      <c r="B247" s="503"/>
      <c r="C247" s="503"/>
      <c r="D247" s="503"/>
      <c r="E247" s="503"/>
      <c r="F247" s="503"/>
      <c r="G247" s="503"/>
      <c r="H247" s="503"/>
      <c r="I247" s="503"/>
      <c r="J247" s="503"/>
      <c r="K247" s="503"/>
      <c r="L247" s="503"/>
      <c r="M247" s="503"/>
      <c r="N247" s="503"/>
      <c r="O247" s="503"/>
      <c r="P247" s="503"/>
      <c r="Q247" s="503"/>
      <c r="R247" s="503"/>
      <c r="S247" s="503"/>
      <c r="T247" s="503"/>
      <c r="U247" s="503"/>
      <c r="V247" s="503"/>
      <c r="W247" s="503"/>
      <c r="X247" s="503"/>
      <c r="Y247" s="503"/>
      <c r="Z247" s="503"/>
    </row>
    <row r="248" ht="12.75" customHeight="1">
      <c r="A248" s="503"/>
      <c r="B248" s="503"/>
      <c r="C248" s="503"/>
      <c r="D248" s="503"/>
      <c r="E248" s="503"/>
      <c r="F248" s="503"/>
      <c r="G248" s="503"/>
      <c r="H248" s="503"/>
      <c r="I248" s="503"/>
      <c r="J248" s="503"/>
      <c r="K248" s="503"/>
      <c r="L248" s="503"/>
      <c r="M248" s="503"/>
      <c r="N248" s="503"/>
      <c r="O248" s="503"/>
      <c r="P248" s="503"/>
      <c r="Q248" s="503"/>
      <c r="R248" s="503"/>
      <c r="S248" s="503"/>
      <c r="T248" s="503"/>
      <c r="U248" s="503"/>
      <c r="V248" s="503"/>
      <c r="W248" s="503"/>
      <c r="X248" s="503"/>
      <c r="Y248" s="503"/>
      <c r="Z248" s="503"/>
    </row>
    <row r="249" ht="12.75" customHeight="1">
      <c r="A249" s="503"/>
      <c r="B249" s="503"/>
      <c r="C249" s="503"/>
      <c r="D249" s="503"/>
      <c r="E249" s="503"/>
      <c r="F249" s="503"/>
      <c r="G249" s="503"/>
      <c r="H249" s="503"/>
      <c r="I249" s="503"/>
      <c r="J249" s="503"/>
      <c r="K249" s="503"/>
      <c r="L249" s="503"/>
      <c r="M249" s="503"/>
      <c r="N249" s="503"/>
      <c r="O249" s="503"/>
      <c r="P249" s="503"/>
      <c r="Q249" s="503"/>
      <c r="R249" s="503"/>
      <c r="S249" s="503"/>
      <c r="T249" s="503"/>
      <c r="U249" s="503"/>
      <c r="V249" s="503"/>
      <c r="W249" s="503"/>
      <c r="X249" s="503"/>
      <c r="Y249" s="503"/>
      <c r="Z249" s="503"/>
    </row>
    <row r="250" ht="12.75" customHeight="1">
      <c r="A250" s="503"/>
      <c r="B250" s="503"/>
      <c r="C250" s="503"/>
      <c r="D250" s="503"/>
      <c r="E250" s="503"/>
      <c r="F250" s="503"/>
      <c r="G250" s="503"/>
      <c r="H250" s="503"/>
      <c r="I250" s="503"/>
      <c r="J250" s="503"/>
      <c r="K250" s="503"/>
      <c r="L250" s="503"/>
      <c r="M250" s="503"/>
      <c r="N250" s="503"/>
      <c r="O250" s="503"/>
      <c r="P250" s="503"/>
      <c r="Q250" s="503"/>
      <c r="R250" s="503"/>
      <c r="S250" s="503"/>
      <c r="T250" s="503"/>
      <c r="U250" s="503"/>
      <c r="V250" s="503"/>
      <c r="W250" s="503"/>
      <c r="X250" s="503"/>
      <c r="Y250" s="503"/>
      <c r="Z250" s="503"/>
    </row>
    <row r="251" ht="12.75" customHeight="1">
      <c r="A251" s="503"/>
      <c r="B251" s="503"/>
      <c r="C251" s="503"/>
      <c r="D251" s="503"/>
      <c r="E251" s="503"/>
      <c r="F251" s="503"/>
      <c r="G251" s="503"/>
      <c r="H251" s="503"/>
      <c r="I251" s="503"/>
      <c r="J251" s="503"/>
      <c r="K251" s="503"/>
      <c r="L251" s="503"/>
      <c r="M251" s="503"/>
      <c r="N251" s="503"/>
      <c r="O251" s="503"/>
      <c r="P251" s="503"/>
      <c r="Q251" s="503"/>
      <c r="R251" s="503"/>
      <c r="S251" s="503"/>
      <c r="T251" s="503"/>
      <c r="U251" s="503"/>
      <c r="V251" s="503"/>
      <c r="W251" s="503"/>
      <c r="X251" s="503"/>
      <c r="Y251" s="503"/>
      <c r="Z251" s="503"/>
    </row>
    <row r="252" ht="12.75" customHeight="1">
      <c r="A252" s="503"/>
      <c r="B252" s="503"/>
      <c r="C252" s="503"/>
      <c r="D252" s="503"/>
      <c r="E252" s="503"/>
      <c r="F252" s="503"/>
      <c r="G252" s="503"/>
      <c r="H252" s="503"/>
      <c r="I252" s="503"/>
      <c r="J252" s="503"/>
      <c r="K252" s="503"/>
      <c r="L252" s="503"/>
      <c r="M252" s="503"/>
      <c r="N252" s="503"/>
      <c r="O252" s="503"/>
      <c r="P252" s="503"/>
      <c r="Q252" s="503"/>
      <c r="R252" s="503"/>
      <c r="S252" s="503"/>
      <c r="T252" s="503"/>
      <c r="U252" s="503"/>
      <c r="V252" s="503"/>
      <c r="W252" s="503"/>
      <c r="X252" s="503"/>
      <c r="Y252" s="503"/>
      <c r="Z252" s="503"/>
    </row>
    <row r="253" ht="12.75" customHeight="1">
      <c r="A253" s="503"/>
      <c r="B253" s="503"/>
      <c r="C253" s="503"/>
      <c r="D253" s="503"/>
      <c r="E253" s="503"/>
      <c r="F253" s="503"/>
      <c r="G253" s="503"/>
      <c r="H253" s="503"/>
      <c r="I253" s="503"/>
      <c r="J253" s="503"/>
      <c r="K253" s="503"/>
      <c r="L253" s="503"/>
      <c r="M253" s="503"/>
      <c r="N253" s="503"/>
      <c r="O253" s="503"/>
      <c r="P253" s="503"/>
      <c r="Q253" s="503"/>
      <c r="R253" s="503"/>
      <c r="S253" s="503"/>
      <c r="T253" s="503"/>
      <c r="U253" s="503"/>
      <c r="V253" s="503"/>
      <c r="W253" s="503"/>
      <c r="X253" s="503"/>
      <c r="Y253" s="503"/>
      <c r="Z253" s="503"/>
    </row>
    <row r="254" ht="12.75" customHeight="1">
      <c r="A254" s="503"/>
      <c r="B254" s="503"/>
      <c r="C254" s="503"/>
      <c r="D254" s="503"/>
      <c r="E254" s="503"/>
      <c r="F254" s="503"/>
      <c r="G254" s="503"/>
      <c r="H254" s="503"/>
      <c r="I254" s="503"/>
      <c r="J254" s="503"/>
      <c r="K254" s="503"/>
      <c r="L254" s="503"/>
      <c r="M254" s="503"/>
      <c r="N254" s="503"/>
      <c r="O254" s="503"/>
      <c r="P254" s="503"/>
      <c r="Q254" s="503"/>
      <c r="R254" s="503"/>
      <c r="S254" s="503"/>
      <c r="T254" s="503"/>
      <c r="U254" s="503"/>
      <c r="V254" s="503"/>
      <c r="W254" s="503"/>
      <c r="X254" s="503"/>
      <c r="Y254" s="503"/>
      <c r="Z254" s="503"/>
    </row>
    <row r="255" ht="12.75" customHeight="1">
      <c r="A255" s="503"/>
      <c r="B255" s="503"/>
      <c r="C255" s="503"/>
      <c r="D255" s="503"/>
      <c r="E255" s="503"/>
      <c r="F255" s="503"/>
      <c r="G255" s="503"/>
      <c r="H255" s="503"/>
      <c r="I255" s="503"/>
      <c r="J255" s="503"/>
      <c r="K255" s="503"/>
      <c r="L255" s="503"/>
      <c r="M255" s="503"/>
      <c r="N255" s="503"/>
      <c r="O255" s="503"/>
      <c r="P255" s="503"/>
      <c r="Q255" s="503"/>
      <c r="R255" s="503"/>
      <c r="S255" s="503"/>
      <c r="T255" s="503"/>
      <c r="U255" s="503"/>
      <c r="V255" s="503"/>
      <c r="W255" s="503"/>
      <c r="X255" s="503"/>
      <c r="Y255" s="503"/>
      <c r="Z255" s="503"/>
    </row>
    <row r="256" ht="12.75" customHeight="1">
      <c r="A256" s="503"/>
      <c r="B256" s="503"/>
      <c r="C256" s="503"/>
      <c r="D256" s="503"/>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row>
    <row r="257" ht="12.75" customHeight="1">
      <c r="A257" s="503"/>
      <c r="B257" s="503"/>
      <c r="C257" s="503"/>
      <c r="D257" s="503"/>
      <c r="E257" s="503"/>
      <c r="F257" s="503"/>
      <c r="G257" s="503"/>
      <c r="H257" s="503"/>
      <c r="I257" s="503"/>
      <c r="J257" s="503"/>
      <c r="K257" s="503"/>
      <c r="L257" s="503"/>
      <c r="M257" s="503"/>
      <c r="N257" s="503"/>
      <c r="O257" s="503"/>
      <c r="P257" s="503"/>
      <c r="Q257" s="503"/>
      <c r="R257" s="503"/>
      <c r="S257" s="503"/>
      <c r="T257" s="503"/>
      <c r="U257" s="503"/>
      <c r="V257" s="503"/>
      <c r="W257" s="503"/>
      <c r="X257" s="503"/>
      <c r="Y257" s="503"/>
      <c r="Z257" s="503"/>
    </row>
    <row r="258" ht="12.75" customHeight="1">
      <c r="A258" s="503"/>
      <c r="B258" s="503"/>
      <c r="C258" s="503"/>
      <c r="D258" s="503"/>
      <c r="E258" s="503"/>
      <c r="F258" s="503"/>
      <c r="G258" s="503"/>
      <c r="H258" s="503"/>
      <c r="I258" s="503"/>
      <c r="J258" s="503"/>
      <c r="K258" s="503"/>
      <c r="L258" s="503"/>
      <c r="M258" s="503"/>
      <c r="N258" s="503"/>
      <c r="O258" s="503"/>
      <c r="P258" s="503"/>
      <c r="Q258" s="503"/>
      <c r="R258" s="503"/>
      <c r="S258" s="503"/>
      <c r="T258" s="503"/>
      <c r="U258" s="503"/>
      <c r="V258" s="503"/>
      <c r="W258" s="503"/>
      <c r="X258" s="503"/>
      <c r="Y258" s="503"/>
      <c r="Z258" s="503"/>
    </row>
    <row r="259" ht="12.75" customHeight="1">
      <c r="A259" s="503"/>
      <c r="B259" s="503"/>
      <c r="C259" s="503"/>
      <c r="D259" s="503"/>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row>
    <row r="260" ht="12.75" customHeight="1">
      <c r="A260" s="503"/>
      <c r="B260" s="503"/>
      <c r="C260" s="503"/>
      <c r="D260" s="503"/>
      <c r="E260" s="503"/>
      <c r="F260" s="503"/>
      <c r="G260" s="503"/>
      <c r="H260" s="503"/>
      <c r="I260" s="503"/>
      <c r="J260" s="503"/>
      <c r="K260" s="503"/>
      <c r="L260" s="503"/>
      <c r="M260" s="503"/>
      <c r="N260" s="503"/>
      <c r="O260" s="503"/>
      <c r="P260" s="503"/>
      <c r="Q260" s="503"/>
      <c r="R260" s="503"/>
      <c r="S260" s="503"/>
      <c r="T260" s="503"/>
      <c r="U260" s="503"/>
      <c r="V260" s="503"/>
      <c r="W260" s="503"/>
      <c r="X260" s="503"/>
      <c r="Y260" s="503"/>
      <c r="Z260" s="503"/>
    </row>
    <row r="261" ht="12.75" customHeight="1">
      <c r="A261" s="503"/>
      <c r="B261" s="503"/>
      <c r="C261" s="503"/>
      <c r="D261" s="503"/>
      <c r="E261" s="503"/>
      <c r="F261" s="503"/>
      <c r="G261" s="503"/>
      <c r="H261" s="503"/>
      <c r="I261" s="503"/>
      <c r="J261" s="503"/>
      <c r="K261" s="503"/>
      <c r="L261" s="503"/>
      <c r="M261" s="503"/>
      <c r="N261" s="503"/>
      <c r="O261" s="503"/>
      <c r="P261" s="503"/>
      <c r="Q261" s="503"/>
      <c r="R261" s="503"/>
      <c r="S261" s="503"/>
      <c r="T261" s="503"/>
      <c r="U261" s="503"/>
      <c r="V261" s="503"/>
      <c r="W261" s="503"/>
      <c r="X261" s="503"/>
      <c r="Y261" s="503"/>
      <c r="Z261" s="503"/>
    </row>
    <row r="262" ht="12.75" customHeight="1">
      <c r="A262" s="503"/>
      <c r="B262" s="503"/>
      <c r="C262" s="503"/>
      <c r="D262" s="503"/>
      <c r="E262" s="503"/>
      <c r="F262" s="503"/>
      <c r="G262" s="503"/>
      <c r="H262" s="503"/>
      <c r="I262" s="503"/>
      <c r="J262" s="503"/>
      <c r="K262" s="503"/>
      <c r="L262" s="503"/>
      <c r="M262" s="503"/>
      <c r="N262" s="503"/>
      <c r="O262" s="503"/>
      <c r="P262" s="503"/>
      <c r="Q262" s="503"/>
      <c r="R262" s="503"/>
      <c r="S262" s="503"/>
      <c r="T262" s="503"/>
      <c r="U262" s="503"/>
      <c r="V262" s="503"/>
      <c r="W262" s="503"/>
      <c r="X262" s="503"/>
      <c r="Y262" s="503"/>
      <c r="Z262" s="503"/>
    </row>
    <row r="263" ht="12.75" customHeight="1">
      <c r="A263" s="503"/>
      <c r="B263" s="503"/>
      <c r="C263" s="503"/>
      <c r="D263" s="503"/>
      <c r="E263" s="503"/>
      <c r="F263" s="503"/>
      <c r="G263" s="503"/>
      <c r="H263" s="503"/>
      <c r="I263" s="503"/>
      <c r="J263" s="503"/>
      <c r="K263" s="503"/>
      <c r="L263" s="503"/>
      <c r="M263" s="503"/>
      <c r="N263" s="503"/>
      <c r="O263" s="503"/>
      <c r="P263" s="503"/>
      <c r="Q263" s="503"/>
      <c r="R263" s="503"/>
      <c r="S263" s="503"/>
      <c r="T263" s="503"/>
      <c r="U263" s="503"/>
      <c r="V263" s="503"/>
      <c r="W263" s="503"/>
      <c r="X263" s="503"/>
      <c r="Y263" s="503"/>
      <c r="Z263" s="503"/>
    </row>
    <row r="264" ht="12.75" customHeight="1">
      <c r="A264" s="503"/>
      <c r="B264" s="503"/>
      <c r="C264" s="503"/>
      <c r="D264" s="503"/>
      <c r="E264" s="503"/>
      <c r="F264" s="503"/>
      <c r="G264" s="503"/>
      <c r="H264" s="503"/>
      <c r="I264" s="503"/>
      <c r="J264" s="503"/>
      <c r="K264" s="503"/>
      <c r="L264" s="503"/>
      <c r="M264" s="503"/>
      <c r="N264" s="503"/>
      <c r="O264" s="503"/>
      <c r="P264" s="503"/>
      <c r="Q264" s="503"/>
      <c r="R264" s="503"/>
      <c r="S264" s="503"/>
      <c r="T264" s="503"/>
      <c r="U264" s="503"/>
      <c r="V264" s="503"/>
      <c r="W264" s="503"/>
      <c r="X264" s="503"/>
      <c r="Y264" s="503"/>
      <c r="Z264" s="503"/>
    </row>
    <row r="265" ht="12.75" customHeight="1">
      <c r="A265" s="503"/>
      <c r="B265" s="503"/>
      <c r="C265" s="503"/>
      <c r="D265" s="503"/>
      <c r="E265" s="503"/>
      <c r="F265" s="503"/>
      <c r="G265" s="503"/>
      <c r="H265" s="503"/>
      <c r="I265" s="503"/>
      <c r="J265" s="503"/>
      <c r="K265" s="503"/>
      <c r="L265" s="503"/>
      <c r="M265" s="503"/>
      <c r="N265" s="503"/>
      <c r="O265" s="503"/>
      <c r="P265" s="503"/>
      <c r="Q265" s="503"/>
      <c r="R265" s="503"/>
      <c r="S265" s="503"/>
      <c r="T265" s="503"/>
      <c r="U265" s="503"/>
      <c r="V265" s="503"/>
      <c r="W265" s="503"/>
      <c r="X265" s="503"/>
      <c r="Y265" s="503"/>
      <c r="Z265" s="503"/>
    </row>
    <row r="266" ht="12.75" customHeight="1">
      <c r="A266" s="503"/>
      <c r="B266" s="503"/>
      <c r="C266" s="503"/>
      <c r="D266" s="503"/>
      <c r="E266" s="503"/>
      <c r="F266" s="503"/>
      <c r="G266" s="503"/>
      <c r="H266" s="503"/>
      <c r="I266" s="503"/>
      <c r="J266" s="503"/>
      <c r="K266" s="503"/>
      <c r="L266" s="503"/>
      <c r="M266" s="503"/>
      <c r="N266" s="503"/>
      <c r="O266" s="503"/>
      <c r="P266" s="503"/>
      <c r="Q266" s="503"/>
      <c r="R266" s="503"/>
      <c r="S266" s="503"/>
      <c r="T266" s="503"/>
      <c r="U266" s="503"/>
      <c r="V266" s="503"/>
      <c r="W266" s="503"/>
      <c r="X266" s="503"/>
      <c r="Y266" s="503"/>
      <c r="Z266" s="503"/>
    </row>
    <row r="267" ht="12.75" customHeight="1">
      <c r="A267" s="503"/>
      <c r="B267" s="503"/>
      <c r="C267" s="503"/>
      <c r="D267" s="503"/>
      <c r="E267" s="503"/>
      <c r="F267" s="503"/>
      <c r="G267" s="503"/>
      <c r="H267" s="503"/>
      <c r="I267" s="503"/>
      <c r="J267" s="503"/>
      <c r="K267" s="503"/>
      <c r="L267" s="503"/>
      <c r="M267" s="503"/>
      <c r="N267" s="503"/>
      <c r="O267" s="503"/>
      <c r="P267" s="503"/>
      <c r="Q267" s="503"/>
      <c r="R267" s="503"/>
      <c r="S267" s="503"/>
      <c r="T267" s="503"/>
      <c r="U267" s="503"/>
      <c r="V267" s="503"/>
      <c r="W267" s="503"/>
      <c r="X267" s="503"/>
      <c r="Y267" s="503"/>
      <c r="Z267" s="503"/>
    </row>
    <row r="268" ht="12.75" customHeight="1">
      <c r="A268" s="503"/>
      <c r="B268" s="503"/>
      <c r="C268" s="503"/>
      <c r="D268" s="503"/>
      <c r="E268" s="503"/>
      <c r="F268" s="503"/>
      <c r="G268" s="503"/>
      <c r="H268" s="503"/>
      <c r="I268" s="503"/>
      <c r="J268" s="503"/>
      <c r="K268" s="503"/>
      <c r="L268" s="503"/>
      <c r="M268" s="503"/>
      <c r="N268" s="503"/>
      <c r="O268" s="503"/>
      <c r="P268" s="503"/>
      <c r="Q268" s="503"/>
      <c r="R268" s="503"/>
      <c r="S268" s="503"/>
      <c r="T268" s="503"/>
      <c r="U268" s="503"/>
      <c r="V268" s="503"/>
      <c r="W268" s="503"/>
      <c r="X268" s="503"/>
      <c r="Y268" s="503"/>
      <c r="Z268" s="503"/>
    </row>
    <row r="269" ht="12.75" customHeight="1">
      <c r="A269" s="503"/>
      <c r="B269" s="503"/>
      <c r="C269" s="503"/>
      <c r="D269" s="503"/>
      <c r="E269" s="503"/>
      <c r="F269" s="503"/>
      <c r="G269" s="503"/>
      <c r="H269" s="503"/>
      <c r="I269" s="503"/>
      <c r="J269" s="503"/>
      <c r="K269" s="503"/>
      <c r="L269" s="503"/>
      <c r="M269" s="503"/>
      <c r="N269" s="503"/>
      <c r="O269" s="503"/>
      <c r="P269" s="503"/>
      <c r="Q269" s="503"/>
      <c r="R269" s="503"/>
      <c r="S269" s="503"/>
      <c r="T269" s="503"/>
      <c r="U269" s="503"/>
      <c r="V269" s="503"/>
      <c r="W269" s="503"/>
      <c r="X269" s="503"/>
      <c r="Y269" s="503"/>
      <c r="Z269" s="503"/>
    </row>
    <row r="270" ht="12.75" customHeight="1">
      <c r="A270" s="503"/>
      <c r="B270" s="503"/>
      <c r="C270" s="503"/>
      <c r="D270" s="503"/>
      <c r="E270" s="503"/>
      <c r="F270" s="503"/>
      <c r="G270" s="503"/>
      <c r="H270" s="503"/>
      <c r="I270" s="503"/>
      <c r="J270" s="503"/>
      <c r="K270" s="503"/>
      <c r="L270" s="503"/>
      <c r="M270" s="503"/>
      <c r="N270" s="503"/>
      <c r="O270" s="503"/>
      <c r="P270" s="503"/>
      <c r="Q270" s="503"/>
      <c r="R270" s="503"/>
      <c r="S270" s="503"/>
      <c r="T270" s="503"/>
      <c r="U270" s="503"/>
      <c r="V270" s="503"/>
      <c r="W270" s="503"/>
      <c r="X270" s="503"/>
      <c r="Y270" s="503"/>
      <c r="Z270" s="503"/>
    </row>
    <row r="271" ht="12.75" customHeight="1">
      <c r="A271" s="503"/>
      <c r="B271" s="503"/>
      <c r="C271" s="503"/>
      <c r="D271" s="503"/>
      <c r="E271" s="503"/>
      <c r="F271" s="503"/>
      <c r="G271" s="503"/>
      <c r="H271" s="503"/>
      <c r="I271" s="503"/>
      <c r="J271" s="503"/>
      <c r="K271" s="503"/>
      <c r="L271" s="503"/>
      <c r="M271" s="503"/>
      <c r="N271" s="503"/>
      <c r="O271" s="503"/>
      <c r="P271" s="503"/>
      <c r="Q271" s="503"/>
      <c r="R271" s="503"/>
      <c r="S271" s="503"/>
      <c r="T271" s="503"/>
      <c r="U271" s="503"/>
      <c r="V271" s="503"/>
      <c r="W271" s="503"/>
      <c r="X271" s="503"/>
      <c r="Y271" s="503"/>
      <c r="Z271" s="503"/>
    </row>
    <row r="272" ht="12.75" customHeight="1">
      <c r="A272" s="503"/>
      <c r="B272" s="503"/>
      <c r="C272" s="503"/>
      <c r="D272" s="503"/>
      <c r="E272" s="503"/>
      <c r="F272" s="503"/>
      <c r="G272" s="503"/>
      <c r="H272" s="503"/>
      <c r="I272" s="503"/>
      <c r="J272" s="503"/>
      <c r="K272" s="503"/>
      <c r="L272" s="503"/>
      <c r="M272" s="503"/>
      <c r="N272" s="503"/>
      <c r="O272" s="503"/>
      <c r="P272" s="503"/>
      <c r="Q272" s="503"/>
      <c r="R272" s="503"/>
      <c r="S272" s="503"/>
      <c r="T272" s="503"/>
      <c r="U272" s="503"/>
      <c r="V272" s="503"/>
      <c r="W272" s="503"/>
      <c r="X272" s="503"/>
      <c r="Y272" s="503"/>
      <c r="Z272" s="503"/>
    </row>
    <row r="273" ht="12.75" customHeight="1">
      <c r="A273" s="503"/>
      <c r="B273" s="503"/>
      <c r="C273" s="503"/>
      <c r="D273" s="503"/>
      <c r="E273" s="503"/>
      <c r="F273" s="503"/>
      <c r="G273" s="503"/>
      <c r="H273" s="503"/>
      <c r="I273" s="503"/>
      <c r="J273" s="503"/>
      <c r="K273" s="503"/>
      <c r="L273" s="503"/>
      <c r="M273" s="503"/>
      <c r="N273" s="503"/>
      <c r="O273" s="503"/>
      <c r="P273" s="503"/>
      <c r="Q273" s="503"/>
      <c r="R273" s="503"/>
      <c r="S273" s="503"/>
      <c r="T273" s="503"/>
      <c r="U273" s="503"/>
      <c r="V273" s="503"/>
      <c r="W273" s="503"/>
      <c r="X273" s="503"/>
      <c r="Y273" s="503"/>
      <c r="Z273" s="503"/>
    </row>
    <row r="274" ht="12.75" customHeight="1">
      <c r="A274" s="503"/>
      <c r="B274" s="503"/>
      <c r="C274" s="503"/>
      <c r="D274" s="503"/>
      <c r="E274" s="503"/>
      <c r="F274" s="503"/>
      <c r="G274" s="503"/>
      <c r="H274" s="503"/>
      <c r="I274" s="503"/>
      <c r="J274" s="503"/>
      <c r="K274" s="503"/>
      <c r="L274" s="503"/>
      <c r="M274" s="503"/>
      <c r="N274" s="503"/>
      <c r="O274" s="503"/>
      <c r="P274" s="503"/>
      <c r="Q274" s="503"/>
      <c r="R274" s="503"/>
      <c r="S274" s="503"/>
      <c r="T274" s="503"/>
      <c r="U274" s="503"/>
      <c r="V274" s="503"/>
      <c r="W274" s="503"/>
      <c r="X274" s="503"/>
      <c r="Y274" s="503"/>
      <c r="Z274" s="503"/>
    </row>
    <row r="275" ht="12.75" customHeight="1">
      <c r="A275" s="503"/>
      <c r="B275" s="503"/>
      <c r="C275" s="503"/>
      <c r="D275" s="503"/>
      <c r="E275" s="503"/>
      <c r="F275" s="503"/>
      <c r="G275" s="503"/>
      <c r="H275" s="503"/>
      <c r="I275" s="503"/>
      <c r="J275" s="503"/>
      <c r="K275" s="503"/>
      <c r="L275" s="503"/>
      <c r="M275" s="503"/>
      <c r="N275" s="503"/>
      <c r="O275" s="503"/>
      <c r="P275" s="503"/>
      <c r="Q275" s="503"/>
      <c r="R275" s="503"/>
      <c r="S275" s="503"/>
      <c r="T275" s="503"/>
      <c r="U275" s="503"/>
      <c r="V275" s="503"/>
      <c r="W275" s="503"/>
      <c r="X275" s="503"/>
      <c r="Y275" s="503"/>
      <c r="Z275" s="503"/>
    </row>
    <row r="276" ht="12.75" customHeight="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row>
    <row r="277" ht="12.75" customHeight="1">
      <c r="A277" s="503"/>
      <c r="B277" s="503"/>
      <c r="C277" s="503"/>
      <c r="D277" s="503"/>
      <c r="E277" s="503"/>
      <c r="F277" s="503"/>
      <c r="G277" s="503"/>
      <c r="H277" s="503"/>
      <c r="I277" s="503"/>
      <c r="J277" s="503"/>
      <c r="K277" s="503"/>
      <c r="L277" s="503"/>
      <c r="M277" s="503"/>
      <c r="N277" s="503"/>
      <c r="O277" s="503"/>
      <c r="P277" s="503"/>
      <c r="Q277" s="503"/>
      <c r="R277" s="503"/>
      <c r="S277" s="503"/>
      <c r="T277" s="503"/>
      <c r="U277" s="503"/>
      <c r="V277" s="503"/>
      <c r="W277" s="503"/>
      <c r="X277" s="503"/>
      <c r="Y277" s="503"/>
      <c r="Z277" s="503"/>
    </row>
    <row r="278" ht="12.75" customHeight="1">
      <c r="A278" s="503"/>
      <c r="B278" s="503"/>
      <c r="C278" s="503"/>
      <c r="D278" s="503"/>
      <c r="E278" s="503"/>
      <c r="F278" s="503"/>
      <c r="G278" s="503"/>
      <c r="H278" s="503"/>
      <c r="I278" s="503"/>
      <c r="J278" s="503"/>
      <c r="K278" s="503"/>
      <c r="L278" s="503"/>
      <c r="M278" s="503"/>
      <c r="N278" s="503"/>
      <c r="O278" s="503"/>
      <c r="P278" s="503"/>
      <c r="Q278" s="503"/>
      <c r="R278" s="503"/>
      <c r="S278" s="503"/>
      <c r="T278" s="503"/>
      <c r="U278" s="503"/>
      <c r="V278" s="503"/>
      <c r="W278" s="503"/>
      <c r="X278" s="503"/>
      <c r="Y278" s="503"/>
      <c r="Z278" s="503"/>
    </row>
    <row r="279" ht="12.75" customHeight="1">
      <c r="A279" s="503"/>
      <c r="B279" s="503"/>
      <c r="C279" s="503"/>
      <c r="D279" s="503"/>
      <c r="E279" s="503"/>
      <c r="F279" s="503"/>
      <c r="G279" s="503"/>
      <c r="H279" s="503"/>
      <c r="I279" s="503"/>
      <c r="J279" s="503"/>
      <c r="K279" s="503"/>
      <c r="L279" s="503"/>
      <c r="M279" s="503"/>
      <c r="N279" s="503"/>
      <c r="O279" s="503"/>
      <c r="P279" s="503"/>
      <c r="Q279" s="503"/>
      <c r="R279" s="503"/>
      <c r="S279" s="503"/>
      <c r="T279" s="503"/>
      <c r="U279" s="503"/>
      <c r="V279" s="503"/>
      <c r="W279" s="503"/>
      <c r="X279" s="503"/>
      <c r="Y279" s="503"/>
      <c r="Z279" s="503"/>
    </row>
    <row r="280" ht="12.75" customHeight="1">
      <c r="A280" s="503"/>
      <c r="B280" s="503"/>
      <c r="C280" s="503"/>
      <c r="D280" s="503"/>
      <c r="E280" s="503"/>
      <c r="F280" s="503"/>
      <c r="G280" s="503"/>
      <c r="H280" s="503"/>
      <c r="I280" s="503"/>
      <c r="J280" s="503"/>
      <c r="K280" s="503"/>
      <c r="L280" s="503"/>
      <c r="M280" s="503"/>
      <c r="N280" s="503"/>
      <c r="O280" s="503"/>
      <c r="P280" s="503"/>
      <c r="Q280" s="503"/>
      <c r="R280" s="503"/>
      <c r="S280" s="503"/>
      <c r="T280" s="503"/>
      <c r="U280" s="503"/>
      <c r="V280" s="503"/>
      <c r="W280" s="503"/>
      <c r="X280" s="503"/>
      <c r="Y280" s="503"/>
      <c r="Z280" s="503"/>
    </row>
    <row r="281" ht="12.75" customHeight="1">
      <c r="A281" s="503"/>
      <c r="B281" s="503"/>
      <c r="C281" s="503"/>
      <c r="D281" s="503"/>
      <c r="E281" s="503"/>
      <c r="F281" s="503"/>
      <c r="G281" s="503"/>
      <c r="H281" s="503"/>
      <c r="I281" s="503"/>
      <c r="J281" s="503"/>
      <c r="K281" s="503"/>
      <c r="L281" s="503"/>
      <c r="M281" s="503"/>
      <c r="N281" s="503"/>
      <c r="O281" s="503"/>
      <c r="P281" s="503"/>
      <c r="Q281" s="503"/>
      <c r="R281" s="503"/>
      <c r="S281" s="503"/>
      <c r="T281" s="503"/>
      <c r="U281" s="503"/>
      <c r="V281" s="503"/>
      <c r="W281" s="503"/>
      <c r="X281" s="503"/>
      <c r="Y281" s="503"/>
      <c r="Z281" s="503"/>
    </row>
    <row r="282" ht="12.75" customHeight="1">
      <c r="A282" s="503"/>
      <c r="B282" s="503"/>
      <c r="C282" s="503"/>
      <c r="D282" s="503"/>
      <c r="E282" s="503"/>
      <c r="F282" s="503"/>
      <c r="G282" s="503"/>
      <c r="H282" s="503"/>
      <c r="I282" s="503"/>
      <c r="J282" s="503"/>
      <c r="K282" s="503"/>
      <c r="L282" s="503"/>
      <c r="M282" s="503"/>
      <c r="N282" s="503"/>
      <c r="O282" s="503"/>
      <c r="P282" s="503"/>
      <c r="Q282" s="503"/>
      <c r="R282" s="503"/>
      <c r="S282" s="503"/>
      <c r="T282" s="503"/>
      <c r="U282" s="503"/>
      <c r="V282" s="503"/>
      <c r="W282" s="503"/>
      <c r="X282" s="503"/>
      <c r="Y282" s="503"/>
      <c r="Z282" s="503"/>
    </row>
    <row r="283" ht="12.75" customHeight="1">
      <c r="A283" s="503"/>
      <c r="B283" s="503"/>
      <c r="C283" s="503"/>
      <c r="D283" s="503"/>
      <c r="E283" s="503"/>
      <c r="F283" s="503"/>
      <c r="G283" s="503"/>
      <c r="H283" s="503"/>
      <c r="I283" s="503"/>
      <c r="J283" s="503"/>
      <c r="K283" s="503"/>
      <c r="L283" s="503"/>
      <c r="M283" s="503"/>
      <c r="N283" s="503"/>
      <c r="O283" s="503"/>
      <c r="P283" s="503"/>
      <c r="Q283" s="503"/>
      <c r="R283" s="503"/>
      <c r="S283" s="503"/>
      <c r="T283" s="503"/>
      <c r="U283" s="503"/>
      <c r="V283" s="503"/>
      <c r="W283" s="503"/>
      <c r="X283" s="503"/>
      <c r="Y283" s="503"/>
      <c r="Z283" s="503"/>
    </row>
    <row r="284" ht="12.75" customHeight="1">
      <c r="A284" s="503"/>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row>
    <row r="285" ht="12.75" customHeight="1">
      <c r="A285" s="503"/>
      <c r="B285" s="503"/>
      <c r="C285" s="503"/>
      <c r="D285" s="503"/>
      <c r="E285" s="503"/>
      <c r="F285" s="503"/>
      <c r="G285" s="503"/>
      <c r="H285" s="503"/>
      <c r="I285" s="503"/>
      <c r="J285" s="503"/>
      <c r="K285" s="503"/>
      <c r="L285" s="503"/>
      <c r="M285" s="503"/>
      <c r="N285" s="503"/>
      <c r="O285" s="503"/>
      <c r="P285" s="503"/>
      <c r="Q285" s="503"/>
      <c r="R285" s="503"/>
      <c r="S285" s="503"/>
      <c r="T285" s="503"/>
      <c r="U285" s="503"/>
      <c r="V285" s="503"/>
      <c r="W285" s="503"/>
      <c r="X285" s="503"/>
      <c r="Y285" s="503"/>
      <c r="Z285" s="503"/>
    </row>
    <row r="286" ht="12.75" customHeight="1">
      <c r="A286" s="503"/>
      <c r="B286" s="503"/>
      <c r="C286" s="503"/>
      <c r="D286" s="503"/>
      <c r="E286" s="503"/>
      <c r="F286" s="503"/>
      <c r="G286" s="503"/>
      <c r="H286" s="503"/>
      <c r="I286" s="503"/>
      <c r="J286" s="503"/>
      <c r="K286" s="503"/>
      <c r="L286" s="503"/>
      <c r="M286" s="503"/>
      <c r="N286" s="503"/>
      <c r="O286" s="503"/>
      <c r="P286" s="503"/>
      <c r="Q286" s="503"/>
      <c r="R286" s="503"/>
      <c r="S286" s="503"/>
      <c r="T286" s="503"/>
      <c r="U286" s="503"/>
      <c r="V286" s="503"/>
      <c r="W286" s="503"/>
      <c r="X286" s="503"/>
      <c r="Y286" s="503"/>
      <c r="Z286" s="503"/>
    </row>
    <row r="287" ht="12.75" customHeight="1">
      <c r="A287" s="503"/>
      <c r="B287" s="503"/>
      <c r="C287" s="503"/>
      <c r="D287" s="503"/>
      <c r="E287" s="503"/>
      <c r="F287" s="503"/>
      <c r="G287" s="503"/>
      <c r="H287" s="503"/>
      <c r="I287" s="503"/>
      <c r="J287" s="503"/>
      <c r="K287" s="503"/>
      <c r="L287" s="503"/>
      <c r="M287" s="503"/>
      <c r="N287" s="503"/>
      <c r="O287" s="503"/>
      <c r="P287" s="503"/>
      <c r="Q287" s="503"/>
      <c r="R287" s="503"/>
      <c r="S287" s="503"/>
      <c r="T287" s="503"/>
      <c r="U287" s="503"/>
      <c r="V287" s="503"/>
      <c r="W287" s="503"/>
      <c r="X287" s="503"/>
      <c r="Y287" s="503"/>
      <c r="Z287" s="503"/>
    </row>
    <row r="288" ht="12.75" customHeight="1">
      <c r="A288" s="503"/>
      <c r="B288" s="503"/>
      <c r="C288" s="503"/>
      <c r="D288" s="503"/>
      <c r="E288" s="503"/>
      <c r="F288" s="503"/>
      <c r="G288" s="503"/>
      <c r="H288" s="503"/>
      <c r="I288" s="503"/>
      <c r="J288" s="503"/>
      <c r="K288" s="503"/>
      <c r="L288" s="503"/>
      <c r="M288" s="503"/>
      <c r="N288" s="503"/>
      <c r="O288" s="503"/>
      <c r="P288" s="503"/>
      <c r="Q288" s="503"/>
      <c r="R288" s="503"/>
      <c r="S288" s="503"/>
      <c r="T288" s="503"/>
      <c r="U288" s="503"/>
      <c r="V288" s="503"/>
      <c r="W288" s="503"/>
      <c r="X288" s="503"/>
      <c r="Y288" s="503"/>
      <c r="Z288" s="503"/>
    </row>
    <row r="289" ht="12.75" customHeight="1">
      <c r="A289" s="503"/>
      <c r="B289" s="503"/>
      <c r="C289" s="503"/>
      <c r="D289" s="503"/>
      <c r="E289" s="503"/>
      <c r="F289" s="503"/>
      <c r="G289" s="503"/>
      <c r="H289" s="503"/>
      <c r="I289" s="503"/>
      <c r="J289" s="503"/>
      <c r="K289" s="503"/>
      <c r="L289" s="503"/>
      <c r="M289" s="503"/>
      <c r="N289" s="503"/>
      <c r="O289" s="503"/>
      <c r="P289" s="503"/>
      <c r="Q289" s="503"/>
      <c r="R289" s="503"/>
      <c r="S289" s="503"/>
      <c r="T289" s="503"/>
      <c r="U289" s="503"/>
      <c r="V289" s="503"/>
      <c r="W289" s="503"/>
      <c r="X289" s="503"/>
      <c r="Y289" s="503"/>
      <c r="Z289" s="503"/>
    </row>
    <row r="290" ht="12.75" customHeight="1">
      <c r="A290" s="503"/>
      <c r="B290" s="503"/>
      <c r="C290" s="503"/>
      <c r="D290" s="503"/>
      <c r="E290" s="503"/>
      <c r="F290" s="503"/>
      <c r="G290" s="503"/>
      <c r="H290" s="503"/>
      <c r="I290" s="503"/>
      <c r="J290" s="503"/>
      <c r="K290" s="503"/>
      <c r="L290" s="503"/>
      <c r="M290" s="503"/>
      <c r="N290" s="503"/>
      <c r="O290" s="503"/>
      <c r="P290" s="503"/>
      <c r="Q290" s="503"/>
      <c r="R290" s="503"/>
      <c r="S290" s="503"/>
      <c r="T290" s="503"/>
      <c r="U290" s="503"/>
      <c r="V290" s="503"/>
      <c r="W290" s="503"/>
      <c r="X290" s="503"/>
      <c r="Y290" s="503"/>
      <c r="Z290" s="503"/>
    </row>
    <row r="291" ht="12.75" customHeight="1">
      <c r="A291" s="503"/>
      <c r="B291" s="503"/>
      <c r="C291" s="503"/>
      <c r="D291" s="503"/>
      <c r="E291" s="503"/>
      <c r="F291" s="503"/>
      <c r="G291" s="503"/>
      <c r="H291" s="503"/>
      <c r="I291" s="503"/>
      <c r="J291" s="503"/>
      <c r="K291" s="503"/>
      <c r="L291" s="503"/>
      <c r="M291" s="503"/>
      <c r="N291" s="503"/>
      <c r="O291" s="503"/>
      <c r="P291" s="503"/>
      <c r="Q291" s="503"/>
      <c r="R291" s="503"/>
      <c r="S291" s="503"/>
      <c r="T291" s="503"/>
      <c r="U291" s="503"/>
      <c r="V291" s="503"/>
      <c r="W291" s="503"/>
      <c r="X291" s="503"/>
      <c r="Y291" s="503"/>
      <c r="Z291" s="503"/>
    </row>
    <row r="292" ht="12.75" customHeight="1">
      <c r="A292" s="503"/>
      <c r="B292" s="503"/>
      <c r="C292" s="503"/>
      <c r="D292" s="503"/>
      <c r="E292" s="503"/>
      <c r="F292" s="503"/>
      <c r="G292" s="503"/>
      <c r="H292" s="503"/>
      <c r="I292" s="503"/>
      <c r="J292" s="503"/>
      <c r="K292" s="503"/>
      <c r="L292" s="503"/>
      <c r="M292" s="503"/>
      <c r="N292" s="503"/>
      <c r="O292" s="503"/>
      <c r="P292" s="503"/>
      <c r="Q292" s="503"/>
      <c r="R292" s="503"/>
      <c r="S292" s="503"/>
      <c r="T292" s="503"/>
      <c r="U292" s="503"/>
      <c r="V292" s="503"/>
      <c r="W292" s="503"/>
      <c r="X292" s="503"/>
      <c r="Y292" s="503"/>
      <c r="Z292" s="503"/>
    </row>
    <row r="293" ht="12.75" customHeight="1">
      <c r="A293" s="503"/>
      <c r="B293" s="503"/>
      <c r="C293" s="503"/>
      <c r="D293" s="503"/>
      <c r="E293" s="503"/>
      <c r="F293" s="503"/>
      <c r="G293" s="503"/>
      <c r="H293" s="503"/>
      <c r="I293" s="503"/>
      <c r="J293" s="503"/>
      <c r="K293" s="503"/>
      <c r="L293" s="503"/>
      <c r="M293" s="503"/>
      <c r="N293" s="503"/>
      <c r="O293" s="503"/>
      <c r="P293" s="503"/>
      <c r="Q293" s="503"/>
      <c r="R293" s="503"/>
      <c r="S293" s="503"/>
      <c r="T293" s="503"/>
      <c r="U293" s="503"/>
      <c r="V293" s="503"/>
      <c r="W293" s="503"/>
      <c r="X293" s="503"/>
      <c r="Y293" s="503"/>
      <c r="Z293" s="503"/>
    </row>
    <row r="294" ht="12.75" customHeight="1">
      <c r="A294" s="503"/>
      <c r="B294" s="503"/>
      <c r="C294" s="503"/>
      <c r="D294" s="503"/>
      <c r="E294" s="503"/>
      <c r="F294" s="503"/>
      <c r="G294" s="503"/>
      <c r="H294" s="503"/>
      <c r="I294" s="503"/>
      <c r="J294" s="503"/>
      <c r="K294" s="503"/>
      <c r="L294" s="503"/>
      <c r="M294" s="503"/>
      <c r="N294" s="503"/>
      <c r="O294" s="503"/>
      <c r="P294" s="503"/>
      <c r="Q294" s="503"/>
      <c r="R294" s="503"/>
      <c r="S294" s="503"/>
      <c r="T294" s="503"/>
      <c r="U294" s="503"/>
      <c r="V294" s="503"/>
      <c r="W294" s="503"/>
      <c r="X294" s="503"/>
      <c r="Y294" s="503"/>
      <c r="Z294" s="503"/>
    </row>
    <row r="295" ht="12.75" customHeight="1">
      <c r="A295" s="503"/>
      <c r="B295" s="503"/>
      <c r="C295" s="503"/>
      <c r="D295" s="503"/>
      <c r="E295" s="503"/>
      <c r="F295" s="503"/>
      <c r="G295" s="503"/>
      <c r="H295" s="503"/>
      <c r="I295" s="503"/>
      <c r="J295" s="503"/>
      <c r="K295" s="503"/>
      <c r="L295" s="503"/>
      <c r="M295" s="503"/>
      <c r="N295" s="503"/>
      <c r="O295" s="503"/>
      <c r="P295" s="503"/>
      <c r="Q295" s="503"/>
      <c r="R295" s="503"/>
      <c r="S295" s="503"/>
      <c r="T295" s="503"/>
      <c r="U295" s="503"/>
      <c r="V295" s="503"/>
      <c r="W295" s="503"/>
      <c r="X295" s="503"/>
      <c r="Y295" s="503"/>
      <c r="Z295" s="503"/>
    </row>
    <row r="296" ht="12.75" customHeight="1">
      <c r="A296" s="503"/>
      <c r="B296" s="503"/>
      <c r="C296" s="503"/>
      <c r="D296" s="503"/>
      <c r="E296" s="503"/>
      <c r="F296" s="503"/>
      <c r="G296" s="503"/>
      <c r="H296" s="503"/>
      <c r="I296" s="503"/>
      <c r="J296" s="503"/>
      <c r="K296" s="503"/>
      <c r="L296" s="503"/>
      <c r="M296" s="503"/>
      <c r="N296" s="503"/>
      <c r="O296" s="503"/>
      <c r="P296" s="503"/>
      <c r="Q296" s="503"/>
      <c r="R296" s="503"/>
      <c r="S296" s="503"/>
      <c r="T296" s="503"/>
      <c r="U296" s="503"/>
      <c r="V296" s="503"/>
      <c r="W296" s="503"/>
      <c r="X296" s="503"/>
      <c r="Y296" s="503"/>
      <c r="Z296" s="503"/>
    </row>
    <row r="297" ht="12.75" customHeight="1">
      <c r="A297" s="503"/>
      <c r="B297" s="503"/>
      <c r="C297" s="503"/>
      <c r="D297" s="503"/>
      <c r="E297" s="503"/>
      <c r="F297" s="503"/>
      <c r="G297" s="503"/>
      <c r="H297" s="503"/>
      <c r="I297" s="503"/>
      <c r="J297" s="503"/>
      <c r="K297" s="503"/>
      <c r="L297" s="503"/>
      <c r="M297" s="503"/>
      <c r="N297" s="503"/>
      <c r="O297" s="503"/>
      <c r="P297" s="503"/>
      <c r="Q297" s="503"/>
      <c r="R297" s="503"/>
      <c r="S297" s="503"/>
      <c r="T297" s="503"/>
      <c r="U297" s="503"/>
      <c r="V297" s="503"/>
      <c r="W297" s="503"/>
      <c r="X297" s="503"/>
      <c r="Y297" s="503"/>
      <c r="Z297" s="503"/>
    </row>
    <row r="298" ht="12.75" customHeight="1">
      <c r="A298" s="503"/>
      <c r="B298" s="503"/>
      <c r="C298" s="503"/>
      <c r="D298" s="503"/>
      <c r="E298" s="503"/>
      <c r="F298" s="503"/>
      <c r="G298" s="503"/>
      <c r="H298" s="503"/>
      <c r="I298" s="503"/>
      <c r="J298" s="503"/>
      <c r="K298" s="503"/>
      <c r="L298" s="503"/>
      <c r="M298" s="503"/>
      <c r="N298" s="503"/>
      <c r="O298" s="503"/>
      <c r="P298" s="503"/>
      <c r="Q298" s="503"/>
      <c r="R298" s="503"/>
      <c r="S298" s="503"/>
      <c r="T298" s="503"/>
      <c r="U298" s="503"/>
      <c r="V298" s="503"/>
      <c r="W298" s="503"/>
      <c r="X298" s="503"/>
      <c r="Y298" s="503"/>
      <c r="Z298" s="503"/>
    </row>
    <row r="299" ht="12.75" customHeight="1">
      <c r="A299" s="503"/>
      <c r="B299" s="503"/>
      <c r="C299" s="503"/>
      <c r="D299" s="503"/>
      <c r="E299" s="503"/>
      <c r="F299" s="503"/>
      <c r="G299" s="503"/>
      <c r="H299" s="503"/>
      <c r="I299" s="503"/>
      <c r="J299" s="503"/>
      <c r="K299" s="503"/>
      <c r="L299" s="503"/>
      <c r="M299" s="503"/>
      <c r="N299" s="503"/>
      <c r="O299" s="503"/>
      <c r="P299" s="503"/>
      <c r="Q299" s="503"/>
      <c r="R299" s="503"/>
      <c r="S299" s="503"/>
      <c r="T299" s="503"/>
      <c r="U299" s="503"/>
      <c r="V299" s="503"/>
      <c r="W299" s="503"/>
      <c r="X299" s="503"/>
      <c r="Y299" s="503"/>
      <c r="Z299" s="503"/>
    </row>
    <row r="300" ht="12.75" customHeight="1">
      <c r="A300" s="503"/>
      <c r="B300" s="503"/>
      <c r="C300" s="503"/>
      <c r="D300" s="503"/>
      <c r="E300" s="503"/>
      <c r="F300" s="503"/>
      <c r="G300" s="503"/>
      <c r="H300" s="503"/>
      <c r="I300" s="503"/>
      <c r="J300" s="503"/>
      <c r="K300" s="503"/>
      <c r="L300" s="503"/>
      <c r="M300" s="503"/>
      <c r="N300" s="503"/>
      <c r="O300" s="503"/>
      <c r="P300" s="503"/>
      <c r="Q300" s="503"/>
      <c r="R300" s="503"/>
      <c r="S300" s="503"/>
      <c r="T300" s="503"/>
      <c r="U300" s="503"/>
      <c r="V300" s="503"/>
      <c r="W300" s="503"/>
      <c r="X300" s="503"/>
      <c r="Y300" s="503"/>
      <c r="Z300" s="503"/>
    </row>
    <row r="301" ht="12.75" customHeight="1">
      <c r="A301" s="503"/>
      <c r="B301" s="503"/>
      <c r="C301" s="503"/>
      <c r="D301" s="503"/>
      <c r="E301" s="503"/>
      <c r="F301" s="503"/>
      <c r="G301" s="503"/>
      <c r="H301" s="503"/>
      <c r="I301" s="503"/>
      <c r="J301" s="503"/>
      <c r="K301" s="503"/>
      <c r="L301" s="503"/>
      <c r="M301" s="503"/>
      <c r="N301" s="503"/>
      <c r="O301" s="503"/>
      <c r="P301" s="503"/>
      <c r="Q301" s="503"/>
      <c r="R301" s="503"/>
      <c r="S301" s="503"/>
      <c r="T301" s="503"/>
      <c r="U301" s="503"/>
      <c r="V301" s="503"/>
      <c r="W301" s="503"/>
      <c r="X301" s="503"/>
      <c r="Y301" s="503"/>
      <c r="Z301" s="503"/>
    </row>
    <row r="302" ht="12.75" customHeight="1">
      <c r="A302" s="503"/>
      <c r="B302" s="503"/>
      <c r="C302" s="503"/>
      <c r="D302" s="503"/>
      <c r="E302" s="503"/>
      <c r="F302" s="503"/>
      <c r="G302" s="503"/>
      <c r="H302" s="503"/>
      <c r="I302" s="503"/>
      <c r="J302" s="503"/>
      <c r="K302" s="503"/>
      <c r="L302" s="503"/>
      <c r="M302" s="503"/>
      <c r="N302" s="503"/>
      <c r="O302" s="503"/>
      <c r="P302" s="503"/>
      <c r="Q302" s="503"/>
      <c r="R302" s="503"/>
      <c r="S302" s="503"/>
      <c r="T302" s="503"/>
      <c r="U302" s="503"/>
      <c r="V302" s="503"/>
      <c r="W302" s="503"/>
      <c r="X302" s="503"/>
      <c r="Y302" s="503"/>
      <c r="Z302" s="503"/>
    </row>
    <row r="303" ht="12.75" customHeight="1">
      <c r="A303" s="503"/>
      <c r="B303" s="503"/>
      <c r="C303" s="503"/>
      <c r="D303" s="503"/>
      <c r="E303" s="503"/>
      <c r="F303" s="503"/>
      <c r="G303" s="503"/>
      <c r="H303" s="503"/>
      <c r="I303" s="503"/>
      <c r="J303" s="503"/>
      <c r="K303" s="503"/>
      <c r="L303" s="503"/>
      <c r="M303" s="503"/>
      <c r="N303" s="503"/>
      <c r="O303" s="503"/>
      <c r="P303" s="503"/>
      <c r="Q303" s="503"/>
      <c r="R303" s="503"/>
      <c r="S303" s="503"/>
      <c r="T303" s="503"/>
      <c r="U303" s="503"/>
      <c r="V303" s="503"/>
      <c r="W303" s="503"/>
      <c r="X303" s="503"/>
      <c r="Y303" s="503"/>
      <c r="Z303" s="503"/>
    </row>
    <row r="304" ht="12.75" customHeight="1">
      <c r="A304" s="503"/>
      <c r="B304" s="503"/>
      <c r="C304" s="503"/>
      <c r="D304" s="503"/>
      <c r="E304" s="503"/>
      <c r="F304" s="503"/>
      <c r="G304" s="503"/>
      <c r="H304" s="503"/>
      <c r="I304" s="503"/>
      <c r="J304" s="503"/>
      <c r="K304" s="503"/>
      <c r="L304" s="503"/>
      <c r="M304" s="503"/>
      <c r="N304" s="503"/>
      <c r="O304" s="503"/>
      <c r="P304" s="503"/>
      <c r="Q304" s="503"/>
      <c r="R304" s="503"/>
      <c r="S304" s="503"/>
      <c r="T304" s="503"/>
      <c r="U304" s="503"/>
      <c r="V304" s="503"/>
      <c r="W304" s="503"/>
      <c r="X304" s="503"/>
      <c r="Y304" s="503"/>
      <c r="Z304" s="503"/>
    </row>
    <row r="305" ht="12.75" customHeight="1">
      <c r="A305" s="503"/>
      <c r="B305" s="503"/>
      <c r="C305" s="503"/>
      <c r="D305" s="503"/>
      <c r="E305" s="503"/>
      <c r="F305" s="503"/>
      <c r="G305" s="503"/>
      <c r="H305" s="503"/>
      <c r="I305" s="503"/>
      <c r="J305" s="503"/>
      <c r="K305" s="503"/>
      <c r="L305" s="503"/>
      <c r="M305" s="503"/>
      <c r="N305" s="503"/>
      <c r="O305" s="503"/>
      <c r="P305" s="503"/>
      <c r="Q305" s="503"/>
      <c r="R305" s="503"/>
      <c r="S305" s="503"/>
      <c r="T305" s="503"/>
      <c r="U305" s="503"/>
      <c r="V305" s="503"/>
      <c r="W305" s="503"/>
      <c r="X305" s="503"/>
      <c r="Y305" s="503"/>
      <c r="Z305" s="503"/>
    </row>
    <row r="306" ht="12.75" customHeight="1">
      <c r="A306" s="503"/>
      <c r="B306" s="503"/>
      <c r="C306" s="503"/>
      <c r="D306" s="503"/>
      <c r="E306" s="503"/>
      <c r="F306" s="503"/>
      <c r="G306" s="503"/>
      <c r="H306" s="503"/>
      <c r="I306" s="503"/>
      <c r="J306" s="503"/>
      <c r="K306" s="503"/>
      <c r="L306" s="503"/>
      <c r="M306" s="503"/>
      <c r="N306" s="503"/>
      <c r="O306" s="503"/>
      <c r="P306" s="503"/>
      <c r="Q306" s="503"/>
      <c r="R306" s="503"/>
      <c r="S306" s="503"/>
      <c r="T306" s="503"/>
      <c r="U306" s="503"/>
      <c r="V306" s="503"/>
      <c r="W306" s="503"/>
      <c r="X306" s="503"/>
      <c r="Y306" s="503"/>
      <c r="Z306" s="503"/>
    </row>
    <row r="307" ht="12.75" customHeight="1">
      <c r="A307" s="503"/>
      <c r="B307" s="503"/>
      <c r="C307" s="503"/>
      <c r="D307" s="503"/>
      <c r="E307" s="503"/>
      <c r="F307" s="503"/>
      <c r="G307" s="503"/>
      <c r="H307" s="503"/>
      <c r="I307" s="503"/>
      <c r="J307" s="503"/>
      <c r="K307" s="503"/>
      <c r="L307" s="503"/>
      <c r="M307" s="503"/>
      <c r="N307" s="503"/>
      <c r="O307" s="503"/>
      <c r="P307" s="503"/>
      <c r="Q307" s="503"/>
      <c r="R307" s="503"/>
      <c r="S307" s="503"/>
      <c r="T307" s="503"/>
      <c r="U307" s="503"/>
      <c r="V307" s="503"/>
      <c r="W307" s="503"/>
      <c r="X307" s="503"/>
      <c r="Y307" s="503"/>
      <c r="Z307" s="503"/>
    </row>
    <row r="308" ht="12.75" customHeight="1">
      <c r="A308" s="503"/>
      <c r="B308" s="503"/>
      <c r="C308" s="503"/>
      <c r="D308" s="503"/>
      <c r="E308" s="503"/>
      <c r="F308" s="503"/>
      <c r="G308" s="503"/>
      <c r="H308" s="503"/>
      <c r="I308" s="503"/>
      <c r="J308" s="503"/>
      <c r="K308" s="503"/>
      <c r="L308" s="503"/>
      <c r="M308" s="503"/>
      <c r="N308" s="503"/>
      <c r="O308" s="503"/>
      <c r="P308" s="503"/>
      <c r="Q308" s="503"/>
      <c r="R308" s="503"/>
      <c r="S308" s="503"/>
      <c r="T308" s="503"/>
      <c r="U308" s="503"/>
      <c r="V308" s="503"/>
      <c r="W308" s="503"/>
      <c r="X308" s="503"/>
      <c r="Y308" s="503"/>
      <c r="Z308" s="503"/>
    </row>
    <row r="309" ht="12.75" customHeight="1">
      <c r="A309" s="503"/>
      <c r="B309" s="503"/>
      <c r="C309" s="503"/>
      <c r="D309" s="503"/>
      <c r="E309" s="503"/>
      <c r="F309" s="503"/>
      <c r="G309" s="503"/>
      <c r="H309" s="503"/>
      <c r="I309" s="503"/>
      <c r="J309" s="503"/>
      <c r="K309" s="503"/>
      <c r="L309" s="503"/>
      <c r="M309" s="503"/>
      <c r="N309" s="503"/>
      <c r="O309" s="503"/>
      <c r="P309" s="503"/>
      <c r="Q309" s="503"/>
      <c r="R309" s="503"/>
      <c r="S309" s="503"/>
      <c r="T309" s="503"/>
      <c r="U309" s="503"/>
      <c r="V309" s="503"/>
      <c r="W309" s="503"/>
      <c r="X309" s="503"/>
      <c r="Y309" s="503"/>
      <c r="Z309" s="503"/>
    </row>
    <row r="310" ht="12.75" customHeight="1">
      <c r="A310" s="503"/>
      <c r="B310" s="503"/>
      <c r="C310" s="503"/>
      <c r="D310" s="503"/>
      <c r="E310" s="503"/>
      <c r="F310" s="503"/>
      <c r="G310" s="503"/>
      <c r="H310" s="503"/>
      <c r="I310" s="503"/>
      <c r="J310" s="503"/>
      <c r="K310" s="503"/>
      <c r="L310" s="503"/>
      <c r="M310" s="503"/>
      <c r="N310" s="503"/>
      <c r="O310" s="503"/>
      <c r="P310" s="503"/>
      <c r="Q310" s="503"/>
      <c r="R310" s="503"/>
      <c r="S310" s="503"/>
      <c r="T310" s="503"/>
      <c r="U310" s="503"/>
      <c r="V310" s="503"/>
      <c r="W310" s="503"/>
      <c r="X310" s="503"/>
      <c r="Y310" s="503"/>
      <c r="Z310" s="503"/>
    </row>
    <row r="311" ht="12.75" customHeight="1">
      <c r="A311" s="503"/>
      <c r="B311" s="503"/>
      <c r="C311" s="503"/>
      <c r="D311" s="503"/>
      <c r="E311" s="503"/>
      <c r="F311" s="503"/>
      <c r="G311" s="503"/>
      <c r="H311" s="503"/>
      <c r="I311" s="503"/>
      <c r="J311" s="503"/>
      <c r="K311" s="503"/>
      <c r="L311" s="503"/>
      <c r="M311" s="503"/>
      <c r="N311" s="503"/>
      <c r="O311" s="503"/>
      <c r="P311" s="503"/>
      <c r="Q311" s="503"/>
      <c r="R311" s="503"/>
      <c r="S311" s="503"/>
      <c r="T311" s="503"/>
      <c r="U311" s="503"/>
      <c r="V311" s="503"/>
      <c r="W311" s="503"/>
      <c r="X311" s="503"/>
      <c r="Y311" s="503"/>
      <c r="Z311" s="503"/>
    </row>
    <row r="312" ht="12.75" customHeight="1">
      <c r="A312" s="503"/>
      <c r="B312" s="503"/>
      <c r="C312" s="503"/>
      <c r="D312" s="503"/>
      <c r="E312" s="503"/>
      <c r="F312" s="503"/>
      <c r="G312" s="503"/>
      <c r="H312" s="503"/>
      <c r="I312" s="503"/>
      <c r="J312" s="503"/>
      <c r="K312" s="503"/>
      <c r="L312" s="503"/>
      <c r="M312" s="503"/>
      <c r="N312" s="503"/>
      <c r="O312" s="503"/>
      <c r="P312" s="503"/>
      <c r="Q312" s="503"/>
      <c r="R312" s="503"/>
      <c r="S312" s="503"/>
      <c r="T312" s="503"/>
      <c r="U312" s="503"/>
      <c r="V312" s="503"/>
      <c r="W312" s="503"/>
      <c r="X312" s="503"/>
      <c r="Y312" s="503"/>
      <c r="Z312" s="503"/>
    </row>
    <row r="313" ht="12.75" customHeight="1">
      <c r="A313" s="503"/>
      <c r="B313" s="503"/>
      <c r="C313" s="503"/>
      <c r="D313" s="503"/>
      <c r="E313" s="503"/>
      <c r="F313" s="503"/>
      <c r="G313" s="503"/>
      <c r="H313" s="503"/>
      <c r="I313" s="503"/>
      <c r="J313" s="503"/>
      <c r="K313" s="503"/>
      <c r="L313" s="503"/>
      <c r="M313" s="503"/>
      <c r="N313" s="503"/>
      <c r="O313" s="503"/>
      <c r="P313" s="503"/>
      <c r="Q313" s="503"/>
      <c r="R313" s="503"/>
      <c r="S313" s="503"/>
      <c r="T313" s="503"/>
      <c r="U313" s="503"/>
      <c r="V313" s="503"/>
      <c r="W313" s="503"/>
      <c r="X313" s="503"/>
      <c r="Y313" s="503"/>
      <c r="Z313" s="503"/>
    </row>
    <row r="314" ht="12.75" customHeight="1">
      <c r="A314" s="503"/>
      <c r="B314" s="503"/>
      <c r="C314" s="503"/>
      <c r="D314" s="503"/>
      <c r="E314" s="503"/>
      <c r="F314" s="503"/>
      <c r="G314" s="503"/>
      <c r="H314" s="503"/>
      <c r="I314" s="503"/>
      <c r="J314" s="503"/>
      <c r="K314" s="503"/>
      <c r="L314" s="503"/>
      <c r="M314" s="503"/>
      <c r="N314" s="503"/>
      <c r="O314" s="503"/>
      <c r="P314" s="503"/>
      <c r="Q314" s="503"/>
      <c r="R314" s="503"/>
      <c r="S314" s="503"/>
      <c r="T314" s="503"/>
      <c r="U314" s="503"/>
      <c r="V314" s="503"/>
      <c r="W314" s="503"/>
      <c r="X314" s="503"/>
      <c r="Y314" s="503"/>
      <c r="Z314" s="503"/>
    </row>
    <row r="315" ht="12.75" customHeight="1">
      <c r="A315" s="503"/>
      <c r="B315" s="503"/>
      <c r="C315" s="503"/>
      <c r="D315" s="503"/>
      <c r="E315" s="503"/>
      <c r="F315" s="503"/>
      <c r="G315" s="503"/>
      <c r="H315" s="503"/>
      <c r="I315" s="503"/>
      <c r="J315" s="503"/>
      <c r="K315" s="503"/>
      <c r="L315" s="503"/>
      <c r="M315" s="503"/>
      <c r="N315" s="503"/>
      <c r="O315" s="503"/>
      <c r="P315" s="503"/>
      <c r="Q315" s="503"/>
      <c r="R315" s="503"/>
      <c r="S315" s="503"/>
      <c r="T315" s="503"/>
      <c r="U315" s="503"/>
      <c r="V315" s="503"/>
      <c r="W315" s="503"/>
      <c r="X315" s="503"/>
      <c r="Y315" s="503"/>
      <c r="Z315" s="503"/>
    </row>
    <row r="316" ht="12.75" customHeight="1">
      <c r="A316" s="503"/>
      <c r="B316" s="503"/>
      <c r="C316" s="503"/>
      <c r="D316" s="503"/>
      <c r="E316" s="503"/>
      <c r="F316" s="503"/>
      <c r="G316" s="503"/>
      <c r="H316" s="503"/>
      <c r="I316" s="503"/>
      <c r="J316" s="503"/>
      <c r="K316" s="503"/>
      <c r="L316" s="503"/>
      <c r="M316" s="503"/>
      <c r="N316" s="503"/>
      <c r="O316" s="503"/>
      <c r="P316" s="503"/>
      <c r="Q316" s="503"/>
      <c r="R316" s="503"/>
      <c r="S316" s="503"/>
      <c r="T316" s="503"/>
      <c r="U316" s="503"/>
      <c r="V316" s="503"/>
      <c r="W316" s="503"/>
      <c r="X316" s="503"/>
      <c r="Y316" s="503"/>
      <c r="Z316" s="503"/>
    </row>
    <row r="317" ht="12.75" customHeight="1">
      <c r="A317" s="503"/>
      <c r="B317" s="503"/>
      <c r="C317" s="503"/>
      <c r="D317" s="503"/>
      <c r="E317" s="503"/>
      <c r="F317" s="503"/>
      <c r="G317" s="503"/>
      <c r="H317" s="503"/>
      <c r="I317" s="503"/>
      <c r="J317" s="503"/>
      <c r="K317" s="503"/>
      <c r="L317" s="503"/>
      <c r="M317" s="503"/>
      <c r="N317" s="503"/>
      <c r="O317" s="503"/>
      <c r="P317" s="503"/>
      <c r="Q317" s="503"/>
      <c r="R317" s="503"/>
      <c r="S317" s="503"/>
      <c r="T317" s="503"/>
      <c r="U317" s="503"/>
      <c r="V317" s="503"/>
      <c r="W317" s="503"/>
      <c r="X317" s="503"/>
      <c r="Y317" s="503"/>
      <c r="Z317" s="503"/>
    </row>
    <row r="318" ht="12.75" customHeight="1">
      <c r="A318" s="503"/>
      <c r="B318" s="503"/>
      <c r="C318" s="503"/>
      <c r="D318" s="503"/>
      <c r="E318" s="503"/>
      <c r="F318" s="503"/>
      <c r="G318" s="503"/>
      <c r="H318" s="503"/>
      <c r="I318" s="503"/>
      <c r="J318" s="503"/>
      <c r="K318" s="503"/>
      <c r="L318" s="503"/>
      <c r="M318" s="503"/>
      <c r="N318" s="503"/>
      <c r="O318" s="503"/>
      <c r="P318" s="503"/>
      <c r="Q318" s="503"/>
      <c r="R318" s="503"/>
      <c r="S318" s="503"/>
      <c r="T318" s="503"/>
      <c r="U318" s="503"/>
      <c r="V318" s="503"/>
      <c r="W318" s="503"/>
      <c r="X318" s="503"/>
      <c r="Y318" s="503"/>
      <c r="Z318" s="503"/>
    </row>
    <row r="319" ht="12.75" customHeight="1">
      <c r="A319" s="503"/>
      <c r="B319" s="503"/>
      <c r="C319" s="503"/>
      <c r="D319" s="503"/>
      <c r="E319" s="503"/>
      <c r="F319" s="503"/>
      <c r="G319" s="503"/>
      <c r="H319" s="503"/>
      <c r="I319" s="503"/>
      <c r="J319" s="503"/>
      <c r="K319" s="503"/>
      <c r="L319" s="503"/>
      <c r="M319" s="503"/>
      <c r="N319" s="503"/>
      <c r="O319" s="503"/>
      <c r="P319" s="503"/>
      <c r="Q319" s="503"/>
      <c r="R319" s="503"/>
      <c r="S319" s="503"/>
      <c r="T319" s="503"/>
      <c r="U319" s="503"/>
      <c r="V319" s="503"/>
      <c r="W319" s="503"/>
      <c r="X319" s="503"/>
      <c r="Y319" s="503"/>
      <c r="Z319" s="503"/>
    </row>
    <row r="320" ht="12.75" customHeight="1">
      <c r="A320" s="503"/>
      <c r="B320" s="503"/>
      <c r="C320" s="503"/>
      <c r="D320" s="503"/>
      <c r="E320" s="503"/>
      <c r="F320" s="503"/>
      <c r="G320" s="503"/>
      <c r="H320" s="503"/>
      <c r="I320" s="503"/>
      <c r="J320" s="503"/>
      <c r="K320" s="503"/>
      <c r="L320" s="503"/>
      <c r="M320" s="503"/>
      <c r="N320" s="503"/>
      <c r="O320" s="503"/>
      <c r="P320" s="503"/>
      <c r="Q320" s="503"/>
      <c r="R320" s="503"/>
      <c r="S320" s="503"/>
      <c r="T320" s="503"/>
      <c r="U320" s="503"/>
      <c r="V320" s="503"/>
      <c r="W320" s="503"/>
      <c r="X320" s="503"/>
      <c r="Y320" s="503"/>
      <c r="Z320" s="503"/>
    </row>
    <row r="321" ht="12.75" customHeight="1">
      <c r="A321" s="503"/>
      <c r="B321" s="503"/>
      <c r="C321" s="503"/>
      <c r="D321" s="503"/>
      <c r="E321" s="503"/>
      <c r="F321" s="503"/>
      <c r="G321" s="503"/>
      <c r="H321" s="503"/>
      <c r="I321" s="503"/>
      <c r="J321" s="503"/>
      <c r="K321" s="503"/>
      <c r="L321" s="503"/>
      <c r="M321" s="503"/>
      <c r="N321" s="503"/>
      <c r="O321" s="503"/>
      <c r="P321" s="503"/>
      <c r="Q321" s="503"/>
      <c r="R321" s="503"/>
      <c r="S321" s="503"/>
      <c r="T321" s="503"/>
      <c r="U321" s="503"/>
      <c r="V321" s="503"/>
      <c r="W321" s="503"/>
      <c r="X321" s="503"/>
      <c r="Y321" s="503"/>
      <c r="Z321" s="503"/>
    </row>
    <row r="322" ht="12.75" customHeight="1">
      <c r="A322" s="503"/>
      <c r="B322" s="503"/>
      <c r="C322" s="503"/>
      <c r="D322" s="503"/>
      <c r="E322" s="503"/>
      <c r="F322" s="503"/>
      <c r="G322" s="503"/>
      <c r="H322" s="503"/>
      <c r="I322" s="503"/>
      <c r="J322" s="503"/>
      <c r="K322" s="503"/>
      <c r="L322" s="503"/>
      <c r="M322" s="503"/>
      <c r="N322" s="503"/>
      <c r="O322" s="503"/>
      <c r="P322" s="503"/>
      <c r="Q322" s="503"/>
      <c r="R322" s="503"/>
      <c r="S322" s="503"/>
      <c r="T322" s="503"/>
      <c r="U322" s="503"/>
      <c r="V322" s="503"/>
      <c r="W322" s="503"/>
      <c r="X322" s="503"/>
      <c r="Y322" s="503"/>
      <c r="Z322" s="503"/>
    </row>
    <row r="323" ht="12.75" customHeight="1">
      <c r="A323" s="503"/>
      <c r="B323" s="503"/>
      <c r="C323" s="503"/>
      <c r="D323" s="503"/>
      <c r="E323" s="503"/>
      <c r="F323" s="503"/>
      <c r="G323" s="503"/>
      <c r="H323" s="503"/>
      <c r="I323" s="503"/>
      <c r="J323" s="503"/>
      <c r="K323" s="503"/>
      <c r="L323" s="503"/>
      <c r="M323" s="503"/>
      <c r="N323" s="503"/>
      <c r="O323" s="503"/>
      <c r="P323" s="503"/>
      <c r="Q323" s="503"/>
      <c r="R323" s="503"/>
      <c r="S323" s="503"/>
      <c r="T323" s="503"/>
      <c r="U323" s="503"/>
      <c r="V323" s="503"/>
      <c r="W323" s="503"/>
      <c r="X323" s="503"/>
      <c r="Y323" s="503"/>
      <c r="Z323" s="503"/>
    </row>
    <row r="324" ht="12.75" customHeight="1">
      <c r="A324" s="503"/>
      <c r="B324" s="503"/>
      <c r="C324" s="503"/>
      <c r="D324" s="503"/>
      <c r="E324" s="503"/>
      <c r="F324" s="503"/>
      <c r="G324" s="503"/>
      <c r="H324" s="503"/>
      <c r="I324" s="503"/>
      <c r="J324" s="503"/>
      <c r="K324" s="503"/>
      <c r="L324" s="503"/>
      <c r="M324" s="503"/>
      <c r="N324" s="503"/>
      <c r="O324" s="503"/>
      <c r="P324" s="503"/>
      <c r="Q324" s="503"/>
      <c r="R324" s="503"/>
      <c r="S324" s="503"/>
      <c r="T324" s="503"/>
      <c r="U324" s="503"/>
      <c r="V324" s="503"/>
      <c r="W324" s="503"/>
      <c r="X324" s="503"/>
      <c r="Y324" s="503"/>
      <c r="Z324" s="503"/>
    </row>
    <row r="325" ht="12.75" customHeight="1">
      <c r="A325" s="503"/>
      <c r="B325" s="503"/>
      <c r="C325" s="503"/>
      <c r="D325" s="503"/>
      <c r="E325" s="503"/>
      <c r="F325" s="503"/>
      <c r="G325" s="503"/>
      <c r="H325" s="503"/>
      <c r="I325" s="503"/>
      <c r="J325" s="503"/>
      <c r="K325" s="503"/>
      <c r="L325" s="503"/>
      <c r="M325" s="503"/>
      <c r="N325" s="503"/>
      <c r="O325" s="503"/>
      <c r="P325" s="503"/>
      <c r="Q325" s="503"/>
      <c r="R325" s="503"/>
      <c r="S325" s="503"/>
      <c r="T325" s="503"/>
      <c r="U325" s="503"/>
      <c r="V325" s="503"/>
      <c r="W325" s="503"/>
      <c r="X325" s="503"/>
      <c r="Y325" s="503"/>
      <c r="Z325" s="503"/>
    </row>
    <row r="326" ht="12.75" customHeight="1">
      <c r="A326" s="503"/>
      <c r="B326" s="503"/>
      <c r="C326" s="503"/>
      <c r="D326" s="503"/>
      <c r="E326" s="503"/>
      <c r="F326" s="503"/>
      <c r="G326" s="503"/>
      <c r="H326" s="503"/>
      <c r="I326" s="503"/>
      <c r="J326" s="503"/>
      <c r="K326" s="503"/>
      <c r="L326" s="503"/>
      <c r="M326" s="503"/>
      <c r="N326" s="503"/>
      <c r="O326" s="503"/>
      <c r="P326" s="503"/>
      <c r="Q326" s="503"/>
      <c r="R326" s="503"/>
      <c r="S326" s="503"/>
      <c r="T326" s="503"/>
      <c r="U326" s="503"/>
      <c r="V326" s="503"/>
      <c r="W326" s="503"/>
      <c r="X326" s="503"/>
      <c r="Y326" s="503"/>
      <c r="Z326" s="503"/>
    </row>
    <row r="327" ht="12.75" customHeight="1">
      <c r="A327" s="503"/>
      <c r="B327" s="503"/>
      <c r="C327" s="503"/>
      <c r="D327" s="503"/>
      <c r="E327" s="503"/>
      <c r="F327" s="503"/>
      <c r="G327" s="503"/>
      <c r="H327" s="503"/>
      <c r="I327" s="503"/>
      <c r="J327" s="503"/>
      <c r="K327" s="503"/>
      <c r="L327" s="503"/>
      <c r="M327" s="503"/>
      <c r="N327" s="503"/>
      <c r="O327" s="503"/>
      <c r="P327" s="503"/>
      <c r="Q327" s="503"/>
      <c r="R327" s="503"/>
      <c r="S327" s="503"/>
      <c r="T327" s="503"/>
      <c r="U327" s="503"/>
      <c r="V327" s="503"/>
      <c r="W327" s="503"/>
      <c r="X327" s="503"/>
      <c r="Y327" s="503"/>
      <c r="Z327" s="503"/>
    </row>
    <row r="328" ht="12.75" customHeight="1">
      <c r="A328" s="503"/>
      <c r="B328" s="503"/>
      <c r="C328" s="503"/>
      <c r="D328" s="503"/>
      <c r="E328" s="503"/>
      <c r="F328" s="503"/>
      <c r="G328" s="503"/>
      <c r="H328" s="503"/>
      <c r="I328" s="503"/>
      <c r="J328" s="503"/>
      <c r="K328" s="503"/>
      <c r="L328" s="503"/>
      <c r="M328" s="503"/>
      <c r="N328" s="503"/>
      <c r="O328" s="503"/>
      <c r="P328" s="503"/>
      <c r="Q328" s="503"/>
      <c r="R328" s="503"/>
      <c r="S328" s="503"/>
      <c r="T328" s="503"/>
      <c r="U328" s="503"/>
      <c r="V328" s="503"/>
      <c r="W328" s="503"/>
      <c r="X328" s="503"/>
      <c r="Y328" s="503"/>
      <c r="Z328" s="503"/>
    </row>
    <row r="329" ht="12.75" customHeight="1">
      <c r="A329" s="503"/>
      <c r="B329" s="503"/>
      <c r="C329" s="503"/>
      <c r="D329" s="503"/>
      <c r="E329" s="503"/>
      <c r="F329" s="503"/>
      <c r="G329" s="503"/>
      <c r="H329" s="503"/>
      <c r="I329" s="503"/>
      <c r="J329" s="503"/>
      <c r="K329" s="503"/>
      <c r="L329" s="503"/>
      <c r="M329" s="503"/>
      <c r="N329" s="503"/>
      <c r="O329" s="503"/>
      <c r="P329" s="503"/>
      <c r="Q329" s="503"/>
      <c r="R329" s="503"/>
      <c r="S329" s="503"/>
      <c r="T329" s="503"/>
      <c r="U329" s="503"/>
      <c r="V329" s="503"/>
      <c r="W329" s="503"/>
      <c r="X329" s="503"/>
      <c r="Y329" s="503"/>
      <c r="Z329" s="503"/>
    </row>
    <row r="330" ht="12.75" customHeight="1">
      <c r="A330" s="503"/>
      <c r="B330" s="503"/>
      <c r="C330" s="503"/>
      <c r="D330" s="503"/>
      <c r="E330" s="503"/>
      <c r="F330" s="503"/>
      <c r="G330" s="503"/>
      <c r="H330" s="503"/>
      <c r="I330" s="503"/>
      <c r="J330" s="503"/>
      <c r="K330" s="503"/>
      <c r="L330" s="503"/>
      <c r="M330" s="503"/>
      <c r="N330" s="503"/>
      <c r="O330" s="503"/>
      <c r="P330" s="503"/>
      <c r="Q330" s="503"/>
      <c r="R330" s="503"/>
      <c r="S330" s="503"/>
      <c r="T330" s="503"/>
      <c r="U330" s="503"/>
      <c r="V330" s="503"/>
      <c r="W330" s="503"/>
      <c r="X330" s="503"/>
      <c r="Y330" s="503"/>
      <c r="Z330" s="503"/>
    </row>
    <row r="331" ht="12.75" customHeight="1">
      <c r="A331" s="503"/>
      <c r="B331" s="503"/>
      <c r="C331" s="503"/>
      <c r="D331" s="503"/>
      <c r="E331" s="503"/>
      <c r="F331" s="503"/>
      <c r="G331" s="503"/>
      <c r="H331" s="503"/>
      <c r="I331" s="503"/>
      <c r="J331" s="503"/>
      <c r="K331" s="503"/>
      <c r="L331" s="503"/>
      <c r="M331" s="503"/>
      <c r="N331" s="503"/>
      <c r="O331" s="503"/>
      <c r="P331" s="503"/>
      <c r="Q331" s="503"/>
      <c r="R331" s="503"/>
      <c r="S331" s="503"/>
      <c r="T331" s="503"/>
      <c r="U331" s="503"/>
      <c r="V331" s="503"/>
      <c r="W331" s="503"/>
      <c r="X331" s="503"/>
      <c r="Y331" s="503"/>
      <c r="Z331" s="503"/>
    </row>
    <row r="332" ht="12.75" customHeight="1">
      <c r="A332" s="503"/>
      <c r="B332" s="503"/>
      <c r="C332" s="503"/>
      <c r="D332" s="503"/>
      <c r="E332" s="503"/>
      <c r="F332" s="503"/>
      <c r="G332" s="503"/>
      <c r="H332" s="503"/>
      <c r="I332" s="503"/>
      <c r="J332" s="503"/>
      <c r="K332" s="503"/>
      <c r="L332" s="503"/>
      <c r="M332" s="503"/>
      <c r="N332" s="503"/>
      <c r="O332" s="503"/>
      <c r="P332" s="503"/>
      <c r="Q332" s="503"/>
      <c r="R332" s="503"/>
      <c r="S332" s="503"/>
      <c r="T332" s="503"/>
      <c r="U332" s="503"/>
      <c r="V332" s="503"/>
      <c r="W332" s="503"/>
      <c r="X332" s="503"/>
      <c r="Y332" s="503"/>
      <c r="Z332" s="503"/>
    </row>
    <row r="333" ht="12.75" customHeight="1">
      <c r="A333" s="503"/>
      <c r="B333" s="503"/>
      <c r="C333" s="503"/>
      <c r="D333" s="503"/>
      <c r="E333" s="503"/>
      <c r="F333" s="503"/>
      <c r="G333" s="503"/>
      <c r="H333" s="503"/>
      <c r="I333" s="503"/>
      <c r="J333" s="503"/>
      <c r="K333" s="503"/>
      <c r="L333" s="503"/>
      <c r="M333" s="503"/>
      <c r="N333" s="503"/>
      <c r="O333" s="503"/>
      <c r="P333" s="503"/>
      <c r="Q333" s="503"/>
      <c r="R333" s="503"/>
      <c r="S333" s="503"/>
      <c r="T333" s="503"/>
      <c r="U333" s="503"/>
      <c r="V333" s="503"/>
      <c r="W333" s="503"/>
      <c r="X333" s="503"/>
      <c r="Y333" s="503"/>
      <c r="Z333" s="503"/>
    </row>
    <row r="334" ht="12.75" customHeight="1">
      <c r="A334" s="503"/>
      <c r="B334" s="503"/>
      <c r="C334" s="503"/>
      <c r="D334" s="503"/>
      <c r="E334" s="503"/>
      <c r="F334" s="503"/>
      <c r="G334" s="503"/>
      <c r="H334" s="503"/>
      <c r="I334" s="503"/>
      <c r="J334" s="503"/>
      <c r="K334" s="503"/>
      <c r="L334" s="503"/>
      <c r="M334" s="503"/>
      <c r="N334" s="503"/>
      <c r="O334" s="503"/>
      <c r="P334" s="503"/>
      <c r="Q334" s="503"/>
      <c r="R334" s="503"/>
      <c r="S334" s="503"/>
      <c r="T334" s="503"/>
      <c r="U334" s="503"/>
      <c r="V334" s="503"/>
      <c r="W334" s="503"/>
      <c r="X334" s="503"/>
      <c r="Y334" s="503"/>
      <c r="Z334" s="503"/>
    </row>
    <row r="335" ht="12.75" customHeight="1">
      <c r="A335" s="503"/>
      <c r="B335" s="503"/>
      <c r="C335" s="503"/>
      <c r="D335" s="503"/>
      <c r="E335" s="503"/>
      <c r="F335" s="503"/>
      <c r="G335" s="503"/>
      <c r="H335" s="503"/>
      <c r="I335" s="503"/>
      <c r="J335" s="503"/>
      <c r="K335" s="503"/>
      <c r="L335" s="503"/>
      <c r="M335" s="503"/>
      <c r="N335" s="503"/>
      <c r="O335" s="503"/>
      <c r="P335" s="503"/>
      <c r="Q335" s="503"/>
      <c r="R335" s="503"/>
      <c r="S335" s="503"/>
      <c r="T335" s="503"/>
      <c r="U335" s="503"/>
      <c r="V335" s="503"/>
      <c r="W335" s="503"/>
      <c r="X335" s="503"/>
      <c r="Y335" s="503"/>
      <c r="Z335" s="503"/>
    </row>
    <row r="336" ht="12.75" customHeight="1">
      <c r="A336" s="503"/>
      <c r="B336" s="503"/>
      <c r="C336" s="503"/>
      <c r="D336" s="503"/>
      <c r="E336" s="503"/>
      <c r="F336" s="503"/>
      <c r="G336" s="503"/>
      <c r="H336" s="503"/>
      <c r="I336" s="503"/>
      <c r="J336" s="503"/>
      <c r="K336" s="503"/>
      <c r="L336" s="503"/>
      <c r="M336" s="503"/>
      <c r="N336" s="503"/>
      <c r="O336" s="503"/>
      <c r="P336" s="503"/>
      <c r="Q336" s="503"/>
      <c r="R336" s="503"/>
      <c r="S336" s="503"/>
      <c r="T336" s="503"/>
      <c r="U336" s="503"/>
      <c r="V336" s="503"/>
      <c r="W336" s="503"/>
      <c r="X336" s="503"/>
      <c r="Y336" s="503"/>
      <c r="Z336" s="503"/>
    </row>
    <row r="337" ht="12.75" customHeight="1">
      <c r="A337" s="503"/>
      <c r="B337" s="503"/>
      <c r="C337" s="503"/>
      <c r="D337" s="503"/>
      <c r="E337" s="503"/>
      <c r="F337" s="503"/>
      <c r="G337" s="503"/>
      <c r="H337" s="503"/>
      <c r="I337" s="503"/>
      <c r="J337" s="503"/>
      <c r="K337" s="503"/>
      <c r="L337" s="503"/>
      <c r="M337" s="503"/>
      <c r="N337" s="503"/>
      <c r="O337" s="503"/>
      <c r="P337" s="503"/>
      <c r="Q337" s="503"/>
      <c r="R337" s="503"/>
      <c r="S337" s="503"/>
      <c r="T337" s="503"/>
      <c r="U337" s="503"/>
      <c r="V337" s="503"/>
      <c r="W337" s="503"/>
      <c r="X337" s="503"/>
      <c r="Y337" s="503"/>
      <c r="Z337" s="503"/>
    </row>
    <row r="338" ht="12.75" customHeight="1">
      <c r="A338" s="503"/>
      <c r="B338" s="503"/>
      <c r="C338" s="503"/>
      <c r="D338" s="503"/>
      <c r="E338" s="503"/>
      <c r="F338" s="503"/>
      <c r="G338" s="503"/>
      <c r="H338" s="503"/>
      <c r="I338" s="503"/>
      <c r="J338" s="503"/>
      <c r="K338" s="503"/>
      <c r="L338" s="503"/>
      <c r="M338" s="503"/>
      <c r="N338" s="503"/>
      <c r="O338" s="503"/>
      <c r="P338" s="503"/>
      <c r="Q338" s="503"/>
      <c r="R338" s="503"/>
      <c r="S338" s="503"/>
      <c r="T338" s="503"/>
      <c r="U338" s="503"/>
      <c r="V338" s="503"/>
      <c r="W338" s="503"/>
      <c r="X338" s="503"/>
      <c r="Y338" s="503"/>
      <c r="Z338" s="503"/>
    </row>
    <row r="339" ht="12.75" customHeight="1">
      <c r="A339" s="503"/>
      <c r="B339" s="503"/>
      <c r="C339" s="503"/>
      <c r="D339" s="503"/>
      <c r="E339" s="503"/>
      <c r="F339" s="503"/>
      <c r="G339" s="503"/>
      <c r="H339" s="503"/>
      <c r="I339" s="503"/>
      <c r="J339" s="503"/>
      <c r="K339" s="503"/>
      <c r="L339" s="503"/>
      <c r="M339" s="503"/>
      <c r="N339" s="503"/>
      <c r="O339" s="503"/>
      <c r="P339" s="503"/>
      <c r="Q339" s="503"/>
      <c r="R339" s="503"/>
      <c r="S339" s="503"/>
      <c r="T339" s="503"/>
      <c r="U339" s="503"/>
      <c r="V339" s="503"/>
      <c r="W339" s="503"/>
      <c r="X339" s="503"/>
      <c r="Y339" s="503"/>
      <c r="Z339" s="503"/>
    </row>
    <row r="340" ht="12.75" customHeight="1">
      <c r="A340" s="503"/>
      <c r="B340" s="503"/>
      <c r="C340" s="503"/>
      <c r="D340" s="503"/>
      <c r="E340" s="503"/>
      <c r="F340" s="503"/>
      <c r="G340" s="503"/>
      <c r="H340" s="503"/>
      <c r="I340" s="503"/>
      <c r="J340" s="503"/>
      <c r="K340" s="503"/>
      <c r="L340" s="503"/>
      <c r="M340" s="503"/>
      <c r="N340" s="503"/>
      <c r="O340" s="503"/>
      <c r="P340" s="503"/>
      <c r="Q340" s="503"/>
      <c r="R340" s="503"/>
      <c r="S340" s="503"/>
      <c r="T340" s="503"/>
      <c r="U340" s="503"/>
      <c r="V340" s="503"/>
      <c r="W340" s="503"/>
      <c r="X340" s="503"/>
      <c r="Y340" s="503"/>
      <c r="Z340" s="503"/>
    </row>
    <row r="341" ht="12.75" customHeight="1">
      <c r="A341" s="503"/>
      <c r="B341" s="503"/>
      <c r="C341" s="503"/>
      <c r="D341" s="503"/>
      <c r="E341" s="503"/>
      <c r="F341" s="503"/>
      <c r="G341" s="503"/>
      <c r="H341" s="503"/>
      <c r="I341" s="503"/>
      <c r="J341" s="503"/>
      <c r="K341" s="503"/>
      <c r="L341" s="503"/>
      <c r="M341" s="503"/>
      <c r="N341" s="503"/>
      <c r="O341" s="503"/>
      <c r="P341" s="503"/>
      <c r="Q341" s="503"/>
      <c r="R341" s="503"/>
      <c r="S341" s="503"/>
      <c r="T341" s="503"/>
      <c r="U341" s="503"/>
      <c r="V341" s="503"/>
      <c r="W341" s="503"/>
      <c r="X341" s="503"/>
      <c r="Y341" s="503"/>
      <c r="Z341" s="503"/>
    </row>
    <row r="342" ht="12.75" customHeight="1">
      <c r="A342" s="503"/>
      <c r="B342" s="503"/>
      <c r="C342" s="503"/>
      <c r="D342" s="503"/>
      <c r="E342" s="503"/>
      <c r="F342" s="503"/>
      <c r="G342" s="503"/>
      <c r="H342" s="503"/>
      <c r="I342" s="503"/>
      <c r="J342" s="503"/>
      <c r="K342" s="503"/>
      <c r="L342" s="503"/>
      <c r="M342" s="503"/>
      <c r="N342" s="503"/>
      <c r="O342" s="503"/>
      <c r="P342" s="503"/>
      <c r="Q342" s="503"/>
      <c r="R342" s="503"/>
      <c r="S342" s="503"/>
      <c r="T342" s="503"/>
      <c r="U342" s="503"/>
      <c r="V342" s="503"/>
      <c r="W342" s="503"/>
      <c r="X342" s="503"/>
      <c r="Y342" s="503"/>
      <c r="Z342" s="503"/>
    </row>
    <row r="343" ht="12.75" customHeight="1">
      <c r="A343" s="503"/>
      <c r="B343" s="503"/>
      <c r="C343" s="503"/>
      <c r="D343" s="503"/>
      <c r="E343" s="503"/>
      <c r="F343" s="503"/>
      <c r="G343" s="503"/>
      <c r="H343" s="503"/>
      <c r="I343" s="503"/>
      <c r="J343" s="503"/>
      <c r="K343" s="503"/>
      <c r="L343" s="503"/>
      <c r="M343" s="503"/>
      <c r="N343" s="503"/>
      <c r="O343" s="503"/>
      <c r="P343" s="503"/>
      <c r="Q343" s="503"/>
      <c r="R343" s="503"/>
      <c r="S343" s="503"/>
      <c r="T343" s="503"/>
      <c r="U343" s="503"/>
      <c r="V343" s="503"/>
      <c r="W343" s="503"/>
      <c r="X343" s="503"/>
      <c r="Y343" s="503"/>
      <c r="Z343" s="503"/>
    </row>
    <row r="344" ht="12.75" customHeight="1">
      <c r="A344" s="503"/>
      <c r="B344" s="503"/>
      <c r="C344" s="503"/>
      <c r="D344" s="503"/>
      <c r="E344" s="503"/>
      <c r="F344" s="503"/>
      <c r="G344" s="503"/>
      <c r="H344" s="503"/>
      <c r="I344" s="503"/>
      <c r="J344" s="503"/>
      <c r="K344" s="503"/>
      <c r="L344" s="503"/>
      <c r="M344" s="503"/>
      <c r="N344" s="503"/>
      <c r="O344" s="503"/>
      <c r="P344" s="503"/>
      <c r="Q344" s="503"/>
      <c r="R344" s="503"/>
      <c r="S344" s="503"/>
      <c r="T344" s="503"/>
      <c r="U344" s="503"/>
      <c r="V344" s="503"/>
      <c r="W344" s="503"/>
      <c r="X344" s="503"/>
      <c r="Y344" s="503"/>
      <c r="Z344" s="503"/>
    </row>
    <row r="345" ht="12.75" customHeight="1">
      <c r="A345" s="503"/>
      <c r="B345" s="503"/>
      <c r="C345" s="503"/>
      <c r="D345" s="503"/>
      <c r="E345" s="503"/>
      <c r="F345" s="503"/>
      <c r="G345" s="503"/>
      <c r="H345" s="503"/>
      <c r="I345" s="503"/>
      <c r="J345" s="503"/>
      <c r="K345" s="503"/>
      <c r="L345" s="503"/>
      <c r="M345" s="503"/>
      <c r="N345" s="503"/>
      <c r="O345" s="503"/>
      <c r="P345" s="503"/>
      <c r="Q345" s="503"/>
      <c r="R345" s="503"/>
      <c r="S345" s="503"/>
      <c r="T345" s="503"/>
      <c r="U345" s="503"/>
      <c r="V345" s="503"/>
      <c r="W345" s="503"/>
      <c r="X345" s="503"/>
      <c r="Y345" s="503"/>
      <c r="Z345" s="503"/>
    </row>
    <row r="346" ht="12.75" customHeight="1">
      <c r="A346" s="503"/>
      <c r="B346" s="503"/>
      <c r="C346" s="503"/>
      <c r="D346" s="503"/>
      <c r="E346" s="503"/>
      <c r="F346" s="503"/>
      <c r="G346" s="503"/>
      <c r="H346" s="503"/>
      <c r="I346" s="503"/>
      <c r="J346" s="503"/>
      <c r="K346" s="503"/>
      <c r="L346" s="503"/>
      <c r="M346" s="503"/>
      <c r="N346" s="503"/>
      <c r="O346" s="503"/>
      <c r="P346" s="503"/>
      <c r="Q346" s="503"/>
      <c r="R346" s="503"/>
      <c r="S346" s="503"/>
      <c r="T346" s="503"/>
      <c r="U346" s="503"/>
      <c r="V346" s="503"/>
      <c r="W346" s="503"/>
      <c r="X346" s="503"/>
      <c r="Y346" s="503"/>
      <c r="Z346" s="503"/>
    </row>
    <row r="347" ht="12.75" customHeight="1">
      <c r="A347" s="503"/>
      <c r="B347" s="503"/>
      <c r="C347" s="503"/>
      <c r="D347" s="503"/>
      <c r="E347" s="503"/>
      <c r="F347" s="503"/>
      <c r="G347" s="503"/>
      <c r="H347" s="503"/>
      <c r="I347" s="503"/>
      <c r="J347" s="503"/>
      <c r="K347" s="503"/>
      <c r="L347" s="503"/>
      <c r="M347" s="503"/>
      <c r="N347" s="503"/>
      <c r="O347" s="503"/>
      <c r="P347" s="503"/>
      <c r="Q347" s="503"/>
      <c r="R347" s="503"/>
      <c r="S347" s="503"/>
      <c r="T347" s="503"/>
      <c r="U347" s="503"/>
      <c r="V347" s="503"/>
      <c r="W347" s="503"/>
      <c r="X347" s="503"/>
      <c r="Y347" s="503"/>
      <c r="Z347" s="503"/>
    </row>
    <row r="348" ht="12.75" customHeight="1">
      <c r="A348" s="503"/>
      <c r="B348" s="503"/>
      <c r="C348" s="503"/>
      <c r="D348" s="503"/>
      <c r="E348" s="503"/>
      <c r="F348" s="503"/>
      <c r="G348" s="503"/>
      <c r="H348" s="503"/>
      <c r="I348" s="503"/>
      <c r="J348" s="503"/>
      <c r="K348" s="503"/>
      <c r="L348" s="503"/>
      <c r="M348" s="503"/>
      <c r="N348" s="503"/>
      <c r="O348" s="503"/>
      <c r="P348" s="503"/>
      <c r="Q348" s="503"/>
      <c r="R348" s="503"/>
      <c r="S348" s="503"/>
      <c r="T348" s="503"/>
      <c r="U348" s="503"/>
      <c r="V348" s="503"/>
      <c r="W348" s="503"/>
      <c r="X348" s="503"/>
      <c r="Y348" s="503"/>
      <c r="Z348" s="503"/>
    </row>
    <row r="349" ht="12.75" customHeight="1">
      <c r="A349" s="503"/>
      <c r="B349" s="503"/>
      <c r="C349" s="503"/>
      <c r="D349" s="503"/>
      <c r="E349" s="503"/>
      <c r="F349" s="503"/>
      <c r="G349" s="503"/>
      <c r="H349" s="503"/>
      <c r="I349" s="503"/>
      <c r="J349" s="503"/>
      <c r="K349" s="503"/>
      <c r="L349" s="503"/>
      <c r="M349" s="503"/>
      <c r="N349" s="503"/>
      <c r="O349" s="503"/>
      <c r="P349" s="503"/>
      <c r="Q349" s="503"/>
      <c r="R349" s="503"/>
      <c r="S349" s="503"/>
      <c r="T349" s="503"/>
      <c r="U349" s="503"/>
      <c r="V349" s="503"/>
      <c r="W349" s="503"/>
      <c r="X349" s="503"/>
      <c r="Y349" s="503"/>
      <c r="Z349" s="503"/>
    </row>
    <row r="350" ht="12.75" customHeight="1">
      <c r="A350" s="503"/>
      <c r="B350" s="503"/>
      <c r="C350" s="503"/>
      <c r="D350" s="503"/>
      <c r="E350" s="503"/>
      <c r="F350" s="503"/>
      <c r="G350" s="503"/>
      <c r="H350" s="503"/>
      <c r="I350" s="503"/>
      <c r="J350" s="503"/>
      <c r="K350" s="503"/>
      <c r="L350" s="503"/>
      <c r="M350" s="503"/>
      <c r="N350" s="503"/>
      <c r="O350" s="503"/>
      <c r="P350" s="503"/>
      <c r="Q350" s="503"/>
      <c r="R350" s="503"/>
      <c r="S350" s="503"/>
      <c r="T350" s="503"/>
      <c r="U350" s="503"/>
      <c r="V350" s="503"/>
      <c r="W350" s="503"/>
      <c r="X350" s="503"/>
      <c r="Y350" s="503"/>
      <c r="Z350" s="503"/>
    </row>
    <row r="351" ht="12.75" customHeight="1">
      <c r="A351" s="503"/>
      <c r="B351" s="503"/>
      <c r="C351" s="503"/>
      <c r="D351" s="503"/>
      <c r="E351" s="503"/>
      <c r="F351" s="503"/>
      <c r="G351" s="503"/>
      <c r="H351" s="503"/>
      <c r="I351" s="503"/>
      <c r="J351" s="503"/>
      <c r="K351" s="503"/>
      <c r="L351" s="503"/>
      <c r="M351" s="503"/>
      <c r="N351" s="503"/>
      <c r="O351" s="503"/>
      <c r="P351" s="503"/>
      <c r="Q351" s="503"/>
      <c r="R351" s="503"/>
      <c r="S351" s="503"/>
      <c r="T351" s="503"/>
      <c r="U351" s="503"/>
      <c r="V351" s="503"/>
      <c r="W351" s="503"/>
      <c r="X351" s="503"/>
      <c r="Y351" s="503"/>
      <c r="Z351" s="503"/>
    </row>
    <row r="352" ht="12.75" customHeight="1">
      <c r="A352" s="503"/>
      <c r="B352" s="503"/>
      <c r="C352" s="503"/>
      <c r="D352" s="503"/>
      <c r="E352" s="503"/>
      <c r="F352" s="503"/>
      <c r="G352" s="503"/>
      <c r="H352" s="503"/>
      <c r="I352" s="503"/>
      <c r="J352" s="503"/>
      <c r="K352" s="503"/>
      <c r="L352" s="503"/>
      <c r="M352" s="503"/>
      <c r="N352" s="503"/>
      <c r="O352" s="503"/>
      <c r="P352" s="503"/>
      <c r="Q352" s="503"/>
      <c r="R352" s="503"/>
      <c r="S352" s="503"/>
      <c r="T352" s="503"/>
      <c r="U352" s="503"/>
      <c r="V352" s="503"/>
      <c r="W352" s="503"/>
      <c r="X352" s="503"/>
      <c r="Y352" s="503"/>
      <c r="Z352" s="503"/>
    </row>
    <row r="353" ht="12.75" customHeight="1">
      <c r="A353" s="503"/>
      <c r="B353" s="503"/>
      <c r="C353" s="503"/>
      <c r="D353" s="503"/>
      <c r="E353" s="503"/>
      <c r="F353" s="503"/>
      <c r="G353" s="503"/>
      <c r="H353" s="503"/>
      <c r="I353" s="503"/>
      <c r="J353" s="503"/>
      <c r="K353" s="503"/>
      <c r="L353" s="503"/>
      <c r="M353" s="503"/>
      <c r="N353" s="503"/>
      <c r="O353" s="503"/>
      <c r="P353" s="503"/>
      <c r="Q353" s="503"/>
      <c r="R353" s="503"/>
      <c r="S353" s="503"/>
      <c r="T353" s="503"/>
      <c r="U353" s="503"/>
      <c r="V353" s="503"/>
      <c r="W353" s="503"/>
      <c r="X353" s="503"/>
      <c r="Y353" s="503"/>
      <c r="Z353" s="503"/>
    </row>
    <row r="354" ht="12.75" customHeight="1">
      <c r="A354" s="503"/>
      <c r="B354" s="503"/>
      <c r="C354" s="503"/>
      <c r="D354" s="503"/>
      <c r="E354" s="503"/>
      <c r="F354" s="503"/>
      <c r="G354" s="503"/>
      <c r="H354" s="503"/>
      <c r="I354" s="503"/>
      <c r="J354" s="503"/>
      <c r="K354" s="503"/>
      <c r="L354" s="503"/>
      <c r="M354" s="503"/>
      <c r="N354" s="503"/>
      <c r="O354" s="503"/>
      <c r="P354" s="503"/>
      <c r="Q354" s="503"/>
      <c r="R354" s="503"/>
      <c r="S354" s="503"/>
      <c r="T354" s="503"/>
      <c r="U354" s="503"/>
      <c r="V354" s="503"/>
      <c r="W354" s="503"/>
      <c r="X354" s="503"/>
      <c r="Y354" s="503"/>
      <c r="Z354" s="503"/>
    </row>
    <row r="355" ht="12.75" customHeight="1">
      <c r="A355" s="503"/>
      <c r="B355" s="503"/>
      <c r="C355" s="503"/>
      <c r="D355" s="503"/>
      <c r="E355" s="503"/>
      <c r="F355" s="503"/>
      <c r="G355" s="503"/>
      <c r="H355" s="503"/>
      <c r="I355" s="503"/>
      <c r="J355" s="503"/>
      <c r="K355" s="503"/>
      <c r="L355" s="503"/>
      <c r="M355" s="503"/>
      <c r="N355" s="503"/>
      <c r="O355" s="503"/>
      <c r="P355" s="503"/>
      <c r="Q355" s="503"/>
      <c r="R355" s="503"/>
      <c r="S355" s="503"/>
      <c r="T355" s="503"/>
      <c r="U355" s="503"/>
      <c r="V355" s="503"/>
      <c r="W355" s="503"/>
      <c r="X355" s="503"/>
      <c r="Y355" s="503"/>
      <c r="Z355" s="503"/>
    </row>
    <row r="356" ht="12.75" customHeight="1">
      <c r="A356" s="503"/>
      <c r="B356" s="503"/>
      <c r="C356" s="503"/>
      <c r="D356" s="503"/>
      <c r="E356" s="503"/>
      <c r="F356" s="503"/>
      <c r="G356" s="503"/>
      <c r="H356" s="503"/>
      <c r="I356" s="503"/>
      <c r="J356" s="503"/>
      <c r="K356" s="503"/>
      <c r="L356" s="503"/>
      <c r="M356" s="503"/>
      <c r="N356" s="503"/>
      <c r="O356" s="503"/>
      <c r="P356" s="503"/>
      <c r="Q356" s="503"/>
      <c r="R356" s="503"/>
      <c r="S356" s="503"/>
      <c r="T356" s="503"/>
      <c r="U356" s="503"/>
      <c r="V356" s="503"/>
      <c r="W356" s="503"/>
      <c r="X356" s="503"/>
      <c r="Y356" s="503"/>
      <c r="Z356" s="503"/>
    </row>
    <row r="357" ht="12.75" customHeight="1">
      <c r="A357" s="503"/>
      <c r="B357" s="503"/>
      <c r="C357" s="503"/>
      <c r="D357" s="503"/>
      <c r="E357" s="503"/>
      <c r="F357" s="503"/>
      <c r="G357" s="503"/>
      <c r="H357" s="503"/>
      <c r="I357" s="503"/>
      <c r="J357" s="503"/>
      <c r="K357" s="503"/>
      <c r="L357" s="503"/>
      <c r="M357" s="503"/>
      <c r="N357" s="503"/>
      <c r="O357" s="503"/>
      <c r="P357" s="503"/>
      <c r="Q357" s="503"/>
      <c r="R357" s="503"/>
      <c r="S357" s="503"/>
      <c r="T357" s="503"/>
      <c r="U357" s="503"/>
      <c r="V357" s="503"/>
      <c r="W357" s="503"/>
      <c r="X357" s="503"/>
      <c r="Y357" s="503"/>
      <c r="Z357" s="503"/>
    </row>
    <row r="358" ht="12.75" customHeight="1">
      <c r="A358" s="503"/>
      <c r="B358" s="503"/>
      <c r="C358" s="503"/>
      <c r="D358" s="503"/>
      <c r="E358" s="503"/>
      <c r="F358" s="503"/>
      <c r="G358" s="503"/>
      <c r="H358" s="503"/>
      <c r="I358" s="503"/>
      <c r="J358" s="503"/>
      <c r="K358" s="503"/>
      <c r="L358" s="503"/>
      <c r="M358" s="503"/>
      <c r="N358" s="503"/>
      <c r="O358" s="503"/>
      <c r="P358" s="503"/>
      <c r="Q358" s="503"/>
      <c r="R358" s="503"/>
      <c r="S358" s="503"/>
      <c r="T358" s="503"/>
      <c r="U358" s="503"/>
      <c r="V358" s="503"/>
      <c r="W358" s="503"/>
      <c r="X358" s="503"/>
      <c r="Y358" s="503"/>
      <c r="Z358" s="503"/>
    </row>
    <row r="359" ht="12.75" customHeight="1">
      <c r="A359" s="503"/>
      <c r="B359" s="503"/>
      <c r="C359" s="503"/>
      <c r="D359" s="503"/>
      <c r="E359" s="503"/>
      <c r="F359" s="503"/>
      <c r="G359" s="503"/>
      <c r="H359" s="503"/>
      <c r="I359" s="503"/>
      <c r="J359" s="503"/>
      <c r="K359" s="503"/>
      <c r="L359" s="503"/>
      <c r="M359" s="503"/>
      <c r="N359" s="503"/>
      <c r="O359" s="503"/>
      <c r="P359" s="503"/>
      <c r="Q359" s="503"/>
      <c r="R359" s="503"/>
      <c r="S359" s="503"/>
      <c r="T359" s="503"/>
      <c r="U359" s="503"/>
      <c r="V359" s="503"/>
      <c r="W359" s="503"/>
      <c r="X359" s="503"/>
      <c r="Y359" s="503"/>
      <c r="Z359" s="503"/>
    </row>
    <row r="360" ht="12.75" customHeight="1">
      <c r="A360" s="503"/>
      <c r="B360" s="503"/>
      <c r="C360" s="503"/>
      <c r="D360" s="503"/>
      <c r="E360" s="503"/>
      <c r="F360" s="503"/>
      <c r="G360" s="503"/>
      <c r="H360" s="503"/>
      <c r="I360" s="503"/>
      <c r="J360" s="503"/>
      <c r="K360" s="503"/>
      <c r="L360" s="503"/>
      <c r="M360" s="503"/>
      <c r="N360" s="503"/>
      <c r="O360" s="503"/>
      <c r="P360" s="503"/>
      <c r="Q360" s="503"/>
      <c r="R360" s="503"/>
      <c r="S360" s="503"/>
      <c r="T360" s="503"/>
      <c r="U360" s="503"/>
      <c r="V360" s="503"/>
      <c r="W360" s="503"/>
      <c r="X360" s="503"/>
      <c r="Y360" s="503"/>
      <c r="Z360" s="503"/>
    </row>
    <row r="361" ht="12.75" customHeight="1">
      <c r="A361" s="503"/>
      <c r="B361" s="503"/>
      <c r="C361" s="503"/>
      <c r="D361" s="503"/>
      <c r="E361" s="503"/>
      <c r="F361" s="503"/>
      <c r="G361" s="503"/>
      <c r="H361" s="503"/>
      <c r="I361" s="503"/>
      <c r="J361" s="503"/>
      <c r="K361" s="503"/>
      <c r="L361" s="503"/>
      <c r="M361" s="503"/>
      <c r="N361" s="503"/>
      <c r="O361" s="503"/>
      <c r="P361" s="503"/>
      <c r="Q361" s="503"/>
      <c r="R361" s="503"/>
      <c r="S361" s="503"/>
      <c r="T361" s="503"/>
      <c r="U361" s="503"/>
      <c r="V361" s="503"/>
      <c r="W361" s="503"/>
      <c r="X361" s="503"/>
      <c r="Y361" s="503"/>
      <c r="Z361" s="503"/>
    </row>
    <row r="362" ht="12.75" customHeight="1">
      <c r="A362" s="503"/>
      <c r="B362" s="503"/>
      <c r="C362" s="503"/>
      <c r="D362" s="503"/>
      <c r="E362" s="503"/>
      <c r="F362" s="503"/>
      <c r="G362" s="503"/>
      <c r="H362" s="503"/>
      <c r="I362" s="503"/>
      <c r="J362" s="503"/>
      <c r="K362" s="503"/>
      <c r="L362" s="503"/>
      <c r="M362" s="503"/>
      <c r="N362" s="503"/>
      <c r="O362" s="503"/>
      <c r="P362" s="503"/>
      <c r="Q362" s="503"/>
      <c r="R362" s="503"/>
      <c r="S362" s="503"/>
      <c r="T362" s="503"/>
      <c r="U362" s="503"/>
      <c r="V362" s="503"/>
      <c r="W362" s="503"/>
      <c r="X362" s="503"/>
      <c r="Y362" s="503"/>
      <c r="Z362" s="503"/>
    </row>
    <row r="363" ht="12.75" customHeight="1">
      <c r="A363" s="503"/>
      <c r="B363" s="503"/>
      <c r="C363" s="503"/>
      <c r="D363" s="503"/>
      <c r="E363" s="503"/>
      <c r="F363" s="503"/>
      <c r="G363" s="503"/>
      <c r="H363" s="503"/>
      <c r="I363" s="503"/>
      <c r="J363" s="503"/>
      <c r="K363" s="503"/>
      <c r="L363" s="503"/>
      <c r="M363" s="503"/>
      <c r="N363" s="503"/>
      <c r="O363" s="503"/>
      <c r="P363" s="503"/>
      <c r="Q363" s="503"/>
      <c r="R363" s="503"/>
      <c r="S363" s="503"/>
      <c r="T363" s="503"/>
      <c r="U363" s="503"/>
      <c r="V363" s="503"/>
      <c r="W363" s="503"/>
      <c r="X363" s="503"/>
      <c r="Y363" s="503"/>
      <c r="Z363" s="503"/>
    </row>
    <row r="364" ht="12.75" customHeight="1">
      <c r="A364" s="503"/>
      <c r="B364" s="503"/>
      <c r="C364" s="503"/>
      <c r="D364" s="503"/>
      <c r="E364" s="503"/>
      <c r="F364" s="503"/>
      <c r="G364" s="503"/>
      <c r="H364" s="503"/>
      <c r="I364" s="503"/>
      <c r="J364" s="503"/>
      <c r="K364" s="503"/>
      <c r="L364" s="503"/>
      <c r="M364" s="503"/>
      <c r="N364" s="503"/>
      <c r="O364" s="503"/>
      <c r="P364" s="503"/>
      <c r="Q364" s="503"/>
      <c r="R364" s="503"/>
      <c r="S364" s="503"/>
      <c r="T364" s="503"/>
      <c r="U364" s="503"/>
      <c r="V364" s="503"/>
      <c r="W364" s="503"/>
      <c r="X364" s="503"/>
      <c r="Y364" s="503"/>
      <c r="Z364" s="503"/>
    </row>
    <row r="365" ht="12.75" customHeight="1">
      <c r="A365" s="503"/>
      <c r="B365" s="503"/>
      <c r="C365" s="503"/>
      <c r="D365" s="503"/>
      <c r="E365" s="503"/>
      <c r="F365" s="503"/>
      <c r="G365" s="503"/>
      <c r="H365" s="503"/>
      <c r="I365" s="503"/>
      <c r="J365" s="503"/>
      <c r="K365" s="503"/>
      <c r="L365" s="503"/>
      <c r="M365" s="503"/>
      <c r="N365" s="503"/>
      <c r="O365" s="503"/>
      <c r="P365" s="503"/>
      <c r="Q365" s="503"/>
      <c r="R365" s="503"/>
      <c r="S365" s="503"/>
      <c r="T365" s="503"/>
      <c r="U365" s="503"/>
      <c r="V365" s="503"/>
      <c r="W365" s="503"/>
      <c r="X365" s="503"/>
      <c r="Y365" s="503"/>
      <c r="Z365" s="503"/>
    </row>
    <row r="366" ht="12.75" customHeight="1">
      <c r="A366" s="503"/>
      <c r="B366" s="503"/>
      <c r="C366" s="503"/>
      <c r="D366" s="503"/>
      <c r="E366" s="503"/>
      <c r="F366" s="503"/>
      <c r="G366" s="503"/>
      <c r="H366" s="503"/>
      <c r="I366" s="503"/>
      <c r="J366" s="503"/>
      <c r="K366" s="503"/>
      <c r="L366" s="503"/>
      <c r="M366" s="503"/>
      <c r="N366" s="503"/>
      <c r="O366" s="503"/>
      <c r="P366" s="503"/>
      <c r="Q366" s="503"/>
      <c r="R366" s="503"/>
      <c r="S366" s="503"/>
      <c r="T366" s="503"/>
      <c r="U366" s="503"/>
      <c r="V366" s="503"/>
      <c r="W366" s="503"/>
      <c r="X366" s="503"/>
      <c r="Y366" s="503"/>
      <c r="Z366" s="503"/>
    </row>
    <row r="367" ht="12.75" customHeight="1">
      <c r="A367" s="503"/>
      <c r="B367" s="503"/>
      <c r="C367" s="503"/>
      <c r="D367" s="503"/>
      <c r="E367" s="503"/>
      <c r="F367" s="503"/>
      <c r="G367" s="503"/>
      <c r="H367" s="503"/>
      <c r="I367" s="503"/>
      <c r="J367" s="503"/>
      <c r="K367" s="503"/>
      <c r="L367" s="503"/>
      <c r="M367" s="503"/>
      <c r="N367" s="503"/>
      <c r="O367" s="503"/>
      <c r="P367" s="503"/>
      <c r="Q367" s="503"/>
      <c r="R367" s="503"/>
      <c r="S367" s="503"/>
      <c r="T367" s="503"/>
      <c r="U367" s="503"/>
      <c r="V367" s="503"/>
      <c r="W367" s="503"/>
      <c r="X367" s="503"/>
      <c r="Y367" s="503"/>
      <c r="Z367" s="503"/>
    </row>
    <row r="368" ht="12.75" customHeight="1">
      <c r="A368" s="503"/>
      <c r="B368" s="503"/>
      <c r="C368" s="503"/>
      <c r="D368" s="503"/>
      <c r="E368" s="503"/>
      <c r="F368" s="503"/>
      <c r="G368" s="503"/>
      <c r="H368" s="503"/>
      <c r="I368" s="503"/>
      <c r="J368" s="503"/>
      <c r="K368" s="503"/>
      <c r="L368" s="503"/>
      <c r="M368" s="503"/>
      <c r="N368" s="503"/>
      <c r="O368" s="503"/>
      <c r="P368" s="503"/>
      <c r="Q368" s="503"/>
      <c r="R368" s="503"/>
      <c r="S368" s="503"/>
      <c r="T368" s="503"/>
      <c r="U368" s="503"/>
      <c r="V368" s="503"/>
      <c r="W368" s="503"/>
      <c r="X368" s="503"/>
      <c r="Y368" s="503"/>
      <c r="Z368" s="503"/>
    </row>
    <row r="369" ht="12.75" customHeight="1">
      <c r="A369" s="503"/>
      <c r="B369" s="503"/>
      <c r="C369" s="503"/>
      <c r="D369" s="503"/>
      <c r="E369" s="503"/>
      <c r="F369" s="503"/>
      <c r="G369" s="503"/>
      <c r="H369" s="503"/>
      <c r="I369" s="503"/>
      <c r="J369" s="503"/>
      <c r="K369" s="503"/>
      <c r="L369" s="503"/>
      <c r="M369" s="503"/>
      <c r="N369" s="503"/>
      <c r="O369" s="503"/>
      <c r="P369" s="503"/>
      <c r="Q369" s="503"/>
      <c r="R369" s="503"/>
      <c r="S369" s="503"/>
      <c r="T369" s="503"/>
      <c r="U369" s="503"/>
      <c r="V369" s="503"/>
      <c r="W369" s="503"/>
      <c r="X369" s="503"/>
      <c r="Y369" s="503"/>
      <c r="Z369" s="503"/>
    </row>
    <row r="370" ht="12.75" customHeight="1">
      <c r="A370" s="503"/>
      <c r="B370" s="503"/>
      <c r="C370" s="503"/>
      <c r="D370" s="503"/>
      <c r="E370" s="503"/>
      <c r="F370" s="503"/>
      <c r="G370" s="503"/>
      <c r="H370" s="503"/>
      <c r="I370" s="503"/>
      <c r="J370" s="503"/>
      <c r="K370" s="503"/>
      <c r="L370" s="503"/>
      <c r="M370" s="503"/>
      <c r="N370" s="503"/>
      <c r="O370" s="503"/>
      <c r="P370" s="503"/>
      <c r="Q370" s="503"/>
      <c r="R370" s="503"/>
      <c r="S370" s="503"/>
      <c r="T370" s="503"/>
      <c r="U370" s="503"/>
      <c r="V370" s="503"/>
      <c r="W370" s="503"/>
      <c r="X370" s="503"/>
      <c r="Y370" s="503"/>
      <c r="Z370" s="503"/>
    </row>
    <row r="371" ht="12.75" customHeight="1">
      <c r="A371" s="503"/>
      <c r="B371" s="503"/>
      <c r="C371" s="503"/>
      <c r="D371" s="503"/>
      <c r="E371" s="503"/>
      <c r="F371" s="503"/>
      <c r="G371" s="503"/>
      <c r="H371" s="503"/>
      <c r="I371" s="503"/>
      <c r="J371" s="503"/>
      <c r="K371" s="503"/>
      <c r="L371" s="503"/>
      <c r="M371" s="503"/>
      <c r="N371" s="503"/>
      <c r="O371" s="503"/>
      <c r="P371" s="503"/>
      <c r="Q371" s="503"/>
      <c r="R371" s="503"/>
      <c r="S371" s="503"/>
      <c r="T371" s="503"/>
      <c r="U371" s="503"/>
      <c r="V371" s="503"/>
      <c r="W371" s="503"/>
      <c r="X371" s="503"/>
      <c r="Y371" s="503"/>
      <c r="Z371" s="503"/>
    </row>
    <row r="372" ht="12.75" customHeight="1">
      <c r="A372" s="503"/>
      <c r="B372" s="503"/>
      <c r="C372" s="503"/>
      <c r="D372" s="503"/>
      <c r="E372" s="503"/>
      <c r="F372" s="503"/>
      <c r="G372" s="503"/>
      <c r="H372" s="503"/>
      <c r="I372" s="503"/>
      <c r="J372" s="503"/>
      <c r="K372" s="503"/>
      <c r="L372" s="503"/>
      <c r="M372" s="503"/>
      <c r="N372" s="503"/>
      <c r="O372" s="503"/>
      <c r="P372" s="503"/>
      <c r="Q372" s="503"/>
      <c r="R372" s="503"/>
      <c r="S372" s="503"/>
      <c r="T372" s="503"/>
      <c r="U372" s="503"/>
      <c r="V372" s="503"/>
      <c r="W372" s="503"/>
      <c r="X372" s="503"/>
      <c r="Y372" s="503"/>
      <c r="Z372" s="503"/>
    </row>
    <row r="373" ht="12.75" customHeight="1">
      <c r="A373" s="503"/>
      <c r="B373" s="503"/>
      <c r="C373" s="503"/>
      <c r="D373" s="503"/>
      <c r="E373" s="503"/>
      <c r="F373" s="503"/>
      <c r="G373" s="503"/>
      <c r="H373" s="503"/>
      <c r="I373" s="503"/>
      <c r="J373" s="503"/>
      <c r="K373" s="503"/>
      <c r="L373" s="503"/>
      <c r="M373" s="503"/>
      <c r="N373" s="503"/>
      <c r="O373" s="503"/>
      <c r="P373" s="503"/>
      <c r="Q373" s="503"/>
      <c r="R373" s="503"/>
      <c r="S373" s="503"/>
      <c r="T373" s="503"/>
      <c r="U373" s="503"/>
      <c r="V373" s="503"/>
      <c r="W373" s="503"/>
      <c r="X373" s="503"/>
      <c r="Y373" s="503"/>
      <c r="Z373" s="503"/>
    </row>
    <row r="374" ht="12.75" customHeight="1">
      <c r="A374" s="503"/>
      <c r="B374" s="503"/>
      <c r="C374" s="503"/>
      <c r="D374" s="503"/>
      <c r="E374" s="503"/>
      <c r="F374" s="503"/>
      <c r="G374" s="503"/>
      <c r="H374" s="503"/>
      <c r="I374" s="503"/>
      <c r="J374" s="503"/>
      <c r="K374" s="503"/>
      <c r="L374" s="503"/>
      <c r="M374" s="503"/>
      <c r="N374" s="503"/>
      <c r="O374" s="503"/>
      <c r="P374" s="503"/>
      <c r="Q374" s="503"/>
      <c r="R374" s="503"/>
      <c r="S374" s="503"/>
      <c r="T374" s="503"/>
      <c r="U374" s="503"/>
      <c r="V374" s="503"/>
      <c r="W374" s="503"/>
      <c r="X374" s="503"/>
      <c r="Y374" s="503"/>
      <c r="Z374" s="503"/>
    </row>
    <row r="375" ht="12.75" customHeight="1">
      <c r="A375" s="503"/>
      <c r="B375" s="503"/>
      <c r="C375" s="503"/>
      <c r="D375" s="503"/>
      <c r="E375" s="503"/>
      <c r="F375" s="503"/>
      <c r="G375" s="503"/>
      <c r="H375" s="503"/>
      <c r="I375" s="503"/>
      <c r="J375" s="503"/>
      <c r="K375" s="503"/>
      <c r="L375" s="503"/>
      <c r="M375" s="503"/>
      <c r="N375" s="503"/>
      <c r="O375" s="503"/>
      <c r="P375" s="503"/>
      <c r="Q375" s="503"/>
      <c r="R375" s="503"/>
      <c r="S375" s="503"/>
      <c r="T375" s="503"/>
      <c r="U375" s="503"/>
      <c r="V375" s="503"/>
      <c r="W375" s="503"/>
      <c r="X375" s="503"/>
      <c r="Y375" s="503"/>
      <c r="Z375" s="503"/>
    </row>
    <row r="376" ht="12.75" customHeight="1">
      <c r="A376" s="503"/>
      <c r="B376" s="503"/>
      <c r="C376" s="503"/>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row>
    <row r="377" ht="12.75" customHeight="1">
      <c r="A377" s="503"/>
      <c r="B377" s="503"/>
      <c r="C377" s="503"/>
      <c r="D377" s="503"/>
      <c r="E377" s="503"/>
      <c r="F377" s="503"/>
      <c r="G377" s="503"/>
      <c r="H377" s="503"/>
      <c r="I377" s="503"/>
      <c r="J377" s="503"/>
      <c r="K377" s="503"/>
      <c r="L377" s="503"/>
      <c r="M377" s="503"/>
      <c r="N377" s="503"/>
      <c r="O377" s="503"/>
      <c r="P377" s="503"/>
      <c r="Q377" s="503"/>
      <c r="R377" s="503"/>
      <c r="S377" s="503"/>
      <c r="T377" s="503"/>
      <c r="U377" s="503"/>
      <c r="V377" s="503"/>
      <c r="W377" s="503"/>
      <c r="X377" s="503"/>
      <c r="Y377" s="503"/>
      <c r="Z377" s="503"/>
    </row>
    <row r="378" ht="12.75" customHeight="1">
      <c r="A378" s="503"/>
      <c r="B378" s="503"/>
      <c r="C378" s="503"/>
      <c r="D378" s="503"/>
      <c r="E378" s="503"/>
      <c r="F378" s="503"/>
      <c r="G378" s="503"/>
      <c r="H378" s="503"/>
      <c r="I378" s="503"/>
      <c r="J378" s="503"/>
      <c r="K378" s="503"/>
      <c r="L378" s="503"/>
      <c r="M378" s="503"/>
      <c r="N378" s="503"/>
      <c r="O378" s="503"/>
      <c r="P378" s="503"/>
      <c r="Q378" s="503"/>
      <c r="R378" s="503"/>
      <c r="S378" s="503"/>
      <c r="T378" s="503"/>
      <c r="U378" s="503"/>
      <c r="V378" s="503"/>
      <c r="W378" s="503"/>
      <c r="X378" s="503"/>
      <c r="Y378" s="503"/>
      <c r="Z378" s="503"/>
    </row>
    <row r="379" ht="12.75" customHeight="1">
      <c r="A379" s="503"/>
      <c r="B379" s="503"/>
      <c r="C379" s="503"/>
      <c r="D379" s="503"/>
      <c r="E379" s="503"/>
      <c r="F379" s="503"/>
      <c r="G379" s="503"/>
      <c r="H379" s="503"/>
      <c r="I379" s="503"/>
      <c r="J379" s="503"/>
      <c r="K379" s="503"/>
      <c r="L379" s="503"/>
      <c r="M379" s="503"/>
      <c r="N379" s="503"/>
      <c r="O379" s="503"/>
      <c r="P379" s="503"/>
      <c r="Q379" s="503"/>
      <c r="R379" s="503"/>
      <c r="S379" s="503"/>
      <c r="T379" s="503"/>
      <c r="U379" s="503"/>
      <c r="V379" s="503"/>
      <c r="W379" s="503"/>
      <c r="X379" s="503"/>
      <c r="Y379" s="503"/>
      <c r="Z379" s="503"/>
    </row>
    <row r="380" ht="12.75" customHeight="1">
      <c r="A380" s="503"/>
      <c r="B380" s="503"/>
      <c r="C380" s="503"/>
      <c r="D380" s="503"/>
      <c r="E380" s="503"/>
      <c r="F380" s="503"/>
      <c r="G380" s="503"/>
      <c r="H380" s="503"/>
      <c r="I380" s="503"/>
      <c r="J380" s="503"/>
      <c r="K380" s="503"/>
      <c r="L380" s="503"/>
      <c r="M380" s="503"/>
      <c r="N380" s="503"/>
      <c r="O380" s="503"/>
      <c r="P380" s="503"/>
      <c r="Q380" s="503"/>
      <c r="R380" s="503"/>
      <c r="S380" s="503"/>
      <c r="T380" s="503"/>
      <c r="U380" s="503"/>
      <c r="V380" s="503"/>
      <c r="W380" s="503"/>
      <c r="X380" s="503"/>
      <c r="Y380" s="503"/>
      <c r="Z380" s="503"/>
    </row>
    <row r="381" ht="12.75" customHeight="1">
      <c r="A381" s="503"/>
      <c r="B381" s="503"/>
      <c r="C381" s="503"/>
      <c r="D381" s="503"/>
      <c r="E381" s="503"/>
      <c r="F381" s="503"/>
      <c r="G381" s="503"/>
      <c r="H381" s="503"/>
      <c r="I381" s="503"/>
      <c r="J381" s="503"/>
      <c r="K381" s="503"/>
      <c r="L381" s="503"/>
      <c r="M381" s="503"/>
      <c r="N381" s="503"/>
      <c r="O381" s="503"/>
      <c r="P381" s="503"/>
      <c r="Q381" s="503"/>
      <c r="R381" s="503"/>
      <c r="S381" s="503"/>
      <c r="T381" s="503"/>
      <c r="U381" s="503"/>
      <c r="V381" s="503"/>
      <c r="W381" s="503"/>
      <c r="X381" s="503"/>
      <c r="Y381" s="503"/>
      <c r="Z381" s="503"/>
    </row>
    <row r="382" ht="12.75" customHeight="1">
      <c r="A382" s="503"/>
      <c r="B382" s="503"/>
      <c r="C382" s="503"/>
      <c r="D382" s="503"/>
      <c r="E382" s="503"/>
      <c r="F382" s="503"/>
      <c r="G382" s="503"/>
      <c r="H382" s="503"/>
      <c r="I382" s="503"/>
      <c r="J382" s="503"/>
      <c r="K382" s="503"/>
      <c r="L382" s="503"/>
      <c r="M382" s="503"/>
      <c r="N382" s="503"/>
      <c r="O382" s="503"/>
      <c r="P382" s="503"/>
      <c r="Q382" s="503"/>
      <c r="R382" s="503"/>
      <c r="S382" s="503"/>
      <c r="T382" s="503"/>
      <c r="U382" s="503"/>
      <c r="V382" s="503"/>
      <c r="W382" s="503"/>
      <c r="X382" s="503"/>
      <c r="Y382" s="503"/>
      <c r="Z382" s="503"/>
    </row>
    <row r="383" ht="12.75" customHeight="1">
      <c r="A383" s="503"/>
      <c r="B383" s="503"/>
      <c r="C383" s="503"/>
      <c r="D383" s="503"/>
      <c r="E383" s="503"/>
      <c r="F383" s="503"/>
      <c r="G383" s="503"/>
      <c r="H383" s="503"/>
      <c r="I383" s="503"/>
      <c r="J383" s="503"/>
      <c r="K383" s="503"/>
      <c r="L383" s="503"/>
      <c r="M383" s="503"/>
      <c r="N383" s="503"/>
      <c r="O383" s="503"/>
      <c r="P383" s="503"/>
      <c r="Q383" s="503"/>
      <c r="R383" s="503"/>
      <c r="S383" s="503"/>
      <c r="T383" s="503"/>
      <c r="U383" s="503"/>
      <c r="V383" s="503"/>
      <c r="W383" s="503"/>
      <c r="X383" s="503"/>
      <c r="Y383" s="503"/>
      <c r="Z383" s="503"/>
    </row>
    <row r="384" ht="12.75" customHeight="1">
      <c r="A384" s="503"/>
      <c r="B384" s="503"/>
      <c r="C384" s="503"/>
      <c r="D384" s="503"/>
      <c r="E384" s="503"/>
      <c r="F384" s="503"/>
      <c r="G384" s="503"/>
      <c r="H384" s="503"/>
      <c r="I384" s="503"/>
      <c r="J384" s="503"/>
      <c r="K384" s="503"/>
      <c r="L384" s="503"/>
      <c r="M384" s="503"/>
      <c r="N384" s="503"/>
      <c r="O384" s="503"/>
      <c r="P384" s="503"/>
      <c r="Q384" s="503"/>
      <c r="R384" s="503"/>
      <c r="S384" s="503"/>
      <c r="T384" s="503"/>
      <c r="U384" s="503"/>
      <c r="V384" s="503"/>
      <c r="W384" s="503"/>
      <c r="X384" s="503"/>
      <c r="Y384" s="503"/>
      <c r="Z384" s="503"/>
    </row>
    <row r="385" ht="12.75" customHeight="1">
      <c r="A385" s="503"/>
      <c r="B385" s="503"/>
      <c r="C385" s="503"/>
      <c r="D385" s="503"/>
      <c r="E385" s="503"/>
      <c r="F385" s="503"/>
      <c r="G385" s="503"/>
      <c r="H385" s="503"/>
      <c r="I385" s="503"/>
      <c r="J385" s="503"/>
      <c r="K385" s="503"/>
      <c r="L385" s="503"/>
      <c r="M385" s="503"/>
      <c r="N385" s="503"/>
      <c r="O385" s="503"/>
      <c r="P385" s="503"/>
      <c r="Q385" s="503"/>
      <c r="R385" s="503"/>
      <c r="S385" s="503"/>
      <c r="T385" s="503"/>
      <c r="U385" s="503"/>
      <c r="V385" s="503"/>
      <c r="W385" s="503"/>
      <c r="X385" s="503"/>
      <c r="Y385" s="503"/>
      <c r="Z385" s="503"/>
    </row>
    <row r="386" ht="12.75" customHeight="1">
      <c r="A386" s="503"/>
      <c r="B386" s="503"/>
      <c r="C386" s="503"/>
      <c r="D386" s="503"/>
      <c r="E386" s="503"/>
      <c r="F386" s="503"/>
      <c r="G386" s="503"/>
      <c r="H386" s="503"/>
      <c r="I386" s="503"/>
      <c r="J386" s="503"/>
      <c r="K386" s="503"/>
      <c r="L386" s="503"/>
      <c r="M386" s="503"/>
      <c r="N386" s="503"/>
      <c r="O386" s="503"/>
      <c r="P386" s="503"/>
      <c r="Q386" s="503"/>
      <c r="R386" s="503"/>
      <c r="S386" s="503"/>
      <c r="T386" s="503"/>
      <c r="U386" s="503"/>
      <c r="V386" s="503"/>
      <c r="W386" s="503"/>
      <c r="X386" s="503"/>
      <c r="Y386" s="503"/>
      <c r="Z386" s="503"/>
    </row>
    <row r="387" ht="12.75" customHeight="1">
      <c r="A387" s="503"/>
      <c r="B387" s="503"/>
      <c r="C387" s="503"/>
      <c r="D387" s="503"/>
      <c r="E387" s="503"/>
      <c r="F387" s="503"/>
      <c r="G387" s="503"/>
      <c r="H387" s="503"/>
      <c r="I387" s="503"/>
      <c r="J387" s="503"/>
      <c r="K387" s="503"/>
      <c r="L387" s="503"/>
      <c r="M387" s="503"/>
      <c r="N387" s="503"/>
      <c r="O387" s="503"/>
      <c r="P387" s="503"/>
      <c r="Q387" s="503"/>
      <c r="R387" s="503"/>
      <c r="S387" s="503"/>
      <c r="T387" s="503"/>
      <c r="U387" s="503"/>
      <c r="V387" s="503"/>
      <c r="W387" s="503"/>
      <c r="X387" s="503"/>
      <c r="Y387" s="503"/>
      <c r="Z387" s="503"/>
    </row>
    <row r="388" ht="12.75" customHeight="1">
      <c r="A388" s="503"/>
      <c r="B388" s="503"/>
      <c r="C388" s="503"/>
      <c r="D388" s="503"/>
      <c r="E388" s="503"/>
      <c r="F388" s="503"/>
      <c r="G388" s="503"/>
      <c r="H388" s="503"/>
      <c r="I388" s="503"/>
      <c r="J388" s="503"/>
      <c r="K388" s="503"/>
      <c r="L388" s="503"/>
      <c r="M388" s="503"/>
      <c r="N388" s="503"/>
      <c r="O388" s="503"/>
      <c r="P388" s="503"/>
      <c r="Q388" s="503"/>
      <c r="R388" s="503"/>
      <c r="S388" s="503"/>
      <c r="T388" s="503"/>
      <c r="U388" s="503"/>
      <c r="V388" s="503"/>
      <c r="W388" s="503"/>
      <c r="X388" s="503"/>
      <c r="Y388" s="503"/>
      <c r="Z388" s="503"/>
    </row>
    <row r="389" ht="12.75" customHeight="1">
      <c r="A389" s="503"/>
      <c r="B389" s="503"/>
      <c r="C389" s="503"/>
      <c r="D389" s="503"/>
      <c r="E389" s="503"/>
      <c r="F389" s="503"/>
      <c r="G389" s="503"/>
      <c r="H389" s="503"/>
      <c r="I389" s="503"/>
      <c r="J389" s="503"/>
      <c r="K389" s="503"/>
      <c r="L389" s="503"/>
      <c r="M389" s="503"/>
      <c r="N389" s="503"/>
      <c r="O389" s="503"/>
      <c r="P389" s="503"/>
      <c r="Q389" s="503"/>
      <c r="R389" s="503"/>
      <c r="S389" s="503"/>
      <c r="T389" s="503"/>
      <c r="U389" s="503"/>
      <c r="V389" s="503"/>
      <c r="W389" s="503"/>
      <c r="X389" s="503"/>
      <c r="Y389" s="503"/>
      <c r="Z389" s="503"/>
    </row>
    <row r="390" ht="12.75" customHeight="1">
      <c r="A390" s="503"/>
      <c r="B390" s="503"/>
      <c r="C390" s="503"/>
      <c r="D390" s="503"/>
      <c r="E390" s="503"/>
      <c r="F390" s="503"/>
      <c r="G390" s="503"/>
      <c r="H390" s="503"/>
      <c r="I390" s="503"/>
      <c r="J390" s="503"/>
      <c r="K390" s="503"/>
      <c r="L390" s="503"/>
      <c r="M390" s="503"/>
      <c r="N390" s="503"/>
      <c r="O390" s="503"/>
      <c r="P390" s="503"/>
      <c r="Q390" s="503"/>
      <c r="R390" s="503"/>
      <c r="S390" s="503"/>
      <c r="T390" s="503"/>
      <c r="U390" s="503"/>
      <c r="V390" s="503"/>
      <c r="W390" s="503"/>
      <c r="X390" s="503"/>
      <c r="Y390" s="503"/>
      <c r="Z390" s="503"/>
    </row>
    <row r="391" ht="12.75" customHeight="1">
      <c r="A391" s="503"/>
      <c r="B391" s="503"/>
      <c r="C391" s="503"/>
      <c r="D391" s="503"/>
      <c r="E391" s="503"/>
      <c r="F391" s="503"/>
      <c r="G391" s="503"/>
      <c r="H391" s="503"/>
      <c r="I391" s="503"/>
      <c r="J391" s="503"/>
      <c r="K391" s="503"/>
      <c r="L391" s="503"/>
      <c r="M391" s="503"/>
      <c r="N391" s="503"/>
      <c r="O391" s="503"/>
      <c r="P391" s="503"/>
      <c r="Q391" s="503"/>
      <c r="R391" s="503"/>
      <c r="S391" s="503"/>
      <c r="T391" s="503"/>
      <c r="U391" s="503"/>
      <c r="V391" s="503"/>
      <c r="W391" s="503"/>
      <c r="X391" s="503"/>
      <c r="Y391" s="503"/>
      <c r="Z391" s="503"/>
    </row>
    <row r="392" ht="12.75" customHeight="1">
      <c r="A392" s="503"/>
      <c r="B392" s="503"/>
      <c r="C392" s="503"/>
      <c r="D392" s="503"/>
      <c r="E392" s="503"/>
      <c r="F392" s="503"/>
      <c r="G392" s="503"/>
      <c r="H392" s="503"/>
      <c r="I392" s="503"/>
      <c r="J392" s="503"/>
      <c r="K392" s="503"/>
      <c r="L392" s="503"/>
      <c r="M392" s="503"/>
      <c r="N392" s="503"/>
      <c r="O392" s="503"/>
      <c r="P392" s="503"/>
      <c r="Q392" s="503"/>
      <c r="R392" s="503"/>
      <c r="S392" s="503"/>
      <c r="T392" s="503"/>
      <c r="U392" s="503"/>
      <c r="V392" s="503"/>
      <c r="W392" s="503"/>
      <c r="X392" s="503"/>
      <c r="Y392" s="503"/>
      <c r="Z392" s="503"/>
    </row>
    <row r="393" ht="12.75" customHeight="1">
      <c r="A393" s="503"/>
      <c r="B393" s="503"/>
      <c r="C393" s="503"/>
      <c r="D393" s="503"/>
      <c r="E393" s="503"/>
      <c r="F393" s="503"/>
      <c r="G393" s="503"/>
      <c r="H393" s="503"/>
      <c r="I393" s="503"/>
      <c r="J393" s="503"/>
      <c r="K393" s="503"/>
      <c r="L393" s="503"/>
      <c r="M393" s="503"/>
      <c r="N393" s="503"/>
      <c r="O393" s="503"/>
      <c r="P393" s="503"/>
      <c r="Q393" s="503"/>
      <c r="R393" s="503"/>
      <c r="S393" s="503"/>
      <c r="T393" s="503"/>
      <c r="U393" s="503"/>
      <c r="V393" s="503"/>
      <c r="W393" s="503"/>
      <c r="X393" s="503"/>
      <c r="Y393" s="503"/>
      <c r="Z393" s="503"/>
    </row>
    <row r="394" ht="12.75" customHeight="1">
      <c r="A394" s="503"/>
      <c r="B394" s="503"/>
      <c r="C394" s="503"/>
      <c r="D394" s="503"/>
      <c r="E394" s="503"/>
      <c r="F394" s="503"/>
      <c r="G394" s="503"/>
      <c r="H394" s="503"/>
      <c r="I394" s="503"/>
      <c r="J394" s="503"/>
      <c r="K394" s="503"/>
      <c r="L394" s="503"/>
      <c r="M394" s="503"/>
      <c r="N394" s="503"/>
      <c r="O394" s="503"/>
      <c r="P394" s="503"/>
      <c r="Q394" s="503"/>
      <c r="R394" s="503"/>
      <c r="S394" s="503"/>
      <c r="T394" s="503"/>
      <c r="U394" s="503"/>
      <c r="V394" s="503"/>
      <c r="W394" s="503"/>
      <c r="X394" s="503"/>
      <c r="Y394" s="503"/>
      <c r="Z394" s="503"/>
    </row>
    <row r="395" ht="12.75" customHeight="1">
      <c r="A395" s="503"/>
      <c r="B395" s="503"/>
      <c r="C395" s="503"/>
      <c r="D395" s="503"/>
      <c r="E395" s="503"/>
      <c r="F395" s="503"/>
      <c r="G395" s="503"/>
      <c r="H395" s="503"/>
      <c r="I395" s="503"/>
      <c r="J395" s="503"/>
      <c r="K395" s="503"/>
      <c r="L395" s="503"/>
      <c r="M395" s="503"/>
      <c r="N395" s="503"/>
      <c r="O395" s="503"/>
      <c r="P395" s="503"/>
      <c r="Q395" s="503"/>
      <c r="R395" s="503"/>
      <c r="S395" s="503"/>
      <c r="T395" s="503"/>
      <c r="U395" s="503"/>
      <c r="V395" s="503"/>
      <c r="W395" s="503"/>
      <c r="X395" s="503"/>
      <c r="Y395" s="503"/>
      <c r="Z395" s="503"/>
    </row>
    <row r="396" ht="12.75" customHeight="1">
      <c r="A396" s="503"/>
      <c r="B396" s="503"/>
      <c r="C396" s="503"/>
      <c r="D396" s="503"/>
      <c r="E396" s="503"/>
      <c r="F396" s="503"/>
      <c r="G396" s="503"/>
      <c r="H396" s="503"/>
      <c r="I396" s="503"/>
      <c r="J396" s="503"/>
      <c r="K396" s="503"/>
      <c r="L396" s="503"/>
      <c r="M396" s="503"/>
      <c r="N396" s="503"/>
      <c r="O396" s="503"/>
      <c r="P396" s="503"/>
      <c r="Q396" s="503"/>
      <c r="R396" s="503"/>
      <c r="S396" s="503"/>
      <c r="T396" s="503"/>
      <c r="U396" s="503"/>
      <c r="V396" s="503"/>
      <c r="W396" s="503"/>
      <c r="X396" s="503"/>
      <c r="Y396" s="503"/>
      <c r="Z396" s="503"/>
    </row>
    <row r="397" ht="12.75" customHeight="1">
      <c r="A397" s="503"/>
      <c r="B397" s="503"/>
      <c r="C397" s="503"/>
      <c r="D397" s="503"/>
      <c r="E397" s="503"/>
      <c r="F397" s="503"/>
      <c r="G397" s="503"/>
      <c r="H397" s="503"/>
      <c r="I397" s="503"/>
      <c r="J397" s="503"/>
      <c r="K397" s="503"/>
      <c r="L397" s="503"/>
      <c r="M397" s="503"/>
      <c r="N397" s="503"/>
      <c r="O397" s="503"/>
      <c r="P397" s="503"/>
      <c r="Q397" s="503"/>
      <c r="R397" s="503"/>
      <c r="S397" s="503"/>
      <c r="T397" s="503"/>
      <c r="U397" s="503"/>
      <c r="V397" s="503"/>
      <c r="W397" s="503"/>
      <c r="X397" s="503"/>
      <c r="Y397" s="503"/>
      <c r="Z397" s="503"/>
    </row>
    <row r="398" ht="12.75" customHeight="1">
      <c r="A398" s="503"/>
      <c r="B398" s="503"/>
      <c r="C398" s="503"/>
      <c r="D398" s="503"/>
      <c r="E398" s="503"/>
      <c r="F398" s="503"/>
      <c r="G398" s="503"/>
      <c r="H398" s="503"/>
      <c r="I398" s="503"/>
      <c r="J398" s="503"/>
      <c r="K398" s="503"/>
      <c r="L398" s="503"/>
      <c r="M398" s="503"/>
      <c r="N398" s="503"/>
      <c r="O398" s="503"/>
      <c r="P398" s="503"/>
      <c r="Q398" s="503"/>
      <c r="R398" s="503"/>
      <c r="S398" s="503"/>
      <c r="T398" s="503"/>
      <c r="U398" s="503"/>
      <c r="V398" s="503"/>
      <c r="W398" s="503"/>
      <c r="X398" s="503"/>
      <c r="Y398" s="503"/>
      <c r="Z398" s="503"/>
    </row>
    <row r="399" ht="12.75" customHeight="1">
      <c r="A399" s="503"/>
      <c r="B399" s="503"/>
      <c r="C399" s="503"/>
      <c r="D399" s="503"/>
      <c r="E399" s="503"/>
      <c r="F399" s="503"/>
      <c r="G399" s="503"/>
      <c r="H399" s="503"/>
      <c r="I399" s="503"/>
      <c r="J399" s="503"/>
      <c r="K399" s="503"/>
      <c r="L399" s="503"/>
      <c r="M399" s="503"/>
      <c r="N399" s="503"/>
      <c r="O399" s="503"/>
      <c r="P399" s="503"/>
      <c r="Q399" s="503"/>
      <c r="R399" s="503"/>
      <c r="S399" s="503"/>
      <c r="T399" s="503"/>
      <c r="U399" s="503"/>
      <c r="V399" s="503"/>
      <c r="W399" s="503"/>
      <c r="X399" s="503"/>
      <c r="Y399" s="503"/>
      <c r="Z399" s="503"/>
    </row>
    <row r="400" ht="12.75" customHeight="1">
      <c r="A400" s="503"/>
      <c r="B400" s="503"/>
      <c r="C400" s="503"/>
      <c r="D400" s="503"/>
      <c r="E400" s="503"/>
      <c r="F400" s="503"/>
      <c r="G400" s="503"/>
      <c r="H400" s="503"/>
      <c r="I400" s="503"/>
      <c r="J400" s="503"/>
      <c r="K400" s="503"/>
      <c r="L400" s="503"/>
      <c r="M400" s="503"/>
      <c r="N400" s="503"/>
      <c r="O400" s="503"/>
      <c r="P400" s="503"/>
      <c r="Q400" s="503"/>
      <c r="R400" s="503"/>
      <c r="S400" s="503"/>
      <c r="T400" s="503"/>
      <c r="U400" s="503"/>
      <c r="V400" s="503"/>
      <c r="W400" s="503"/>
      <c r="X400" s="503"/>
      <c r="Y400" s="503"/>
      <c r="Z400" s="503"/>
    </row>
    <row r="401" ht="12.75" customHeight="1">
      <c r="A401" s="503"/>
      <c r="B401" s="503"/>
      <c r="C401" s="503"/>
      <c r="D401" s="503"/>
      <c r="E401" s="503"/>
      <c r="F401" s="503"/>
      <c r="G401" s="503"/>
      <c r="H401" s="503"/>
      <c r="I401" s="503"/>
      <c r="J401" s="503"/>
      <c r="K401" s="503"/>
      <c r="L401" s="503"/>
      <c r="M401" s="503"/>
      <c r="N401" s="503"/>
      <c r="O401" s="503"/>
      <c r="P401" s="503"/>
      <c r="Q401" s="503"/>
      <c r="R401" s="503"/>
      <c r="S401" s="503"/>
      <c r="T401" s="503"/>
      <c r="U401" s="503"/>
      <c r="V401" s="503"/>
      <c r="W401" s="503"/>
      <c r="X401" s="503"/>
      <c r="Y401" s="503"/>
      <c r="Z401" s="503"/>
    </row>
    <row r="402" ht="12.75" customHeight="1">
      <c r="A402" s="503"/>
      <c r="B402" s="503"/>
      <c r="C402" s="503"/>
      <c r="D402" s="503"/>
      <c r="E402" s="503"/>
      <c r="F402" s="503"/>
      <c r="G402" s="503"/>
      <c r="H402" s="503"/>
      <c r="I402" s="503"/>
      <c r="J402" s="503"/>
      <c r="K402" s="503"/>
      <c r="L402" s="503"/>
      <c r="M402" s="503"/>
      <c r="N402" s="503"/>
      <c r="O402" s="503"/>
      <c r="P402" s="503"/>
      <c r="Q402" s="503"/>
      <c r="R402" s="503"/>
      <c r="S402" s="503"/>
      <c r="T402" s="503"/>
      <c r="U402" s="503"/>
      <c r="V402" s="503"/>
      <c r="W402" s="503"/>
      <c r="X402" s="503"/>
      <c r="Y402" s="503"/>
      <c r="Z402" s="503"/>
    </row>
    <row r="403" ht="12.75" customHeight="1">
      <c r="A403" s="503"/>
      <c r="B403" s="503"/>
      <c r="C403" s="503"/>
      <c r="D403" s="503"/>
      <c r="E403" s="503"/>
      <c r="F403" s="503"/>
      <c r="G403" s="503"/>
      <c r="H403" s="503"/>
      <c r="I403" s="503"/>
      <c r="J403" s="503"/>
      <c r="K403" s="503"/>
      <c r="L403" s="503"/>
      <c r="M403" s="503"/>
      <c r="N403" s="503"/>
      <c r="O403" s="503"/>
      <c r="P403" s="503"/>
      <c r="Q403" s="503"/>
      <c r="R403" s="503"/>
      <c r="S403" s="503"/>
      <c r="T403" s="503"/>
      <c r="U403" s="503"/>
      <c r="V403" s="503"/>
      <c r="W403" s="503"/>
      <c r="X403" s="503"/>
      <c r="Y403" s="503"/>
      <c r="Z403" s="503"/>
    </row>
    <row r="404" ht="12.75" customHeight="1">
      <c r="A404" s="503"/>
      <c r="B404" s="503"/>
      <c r="C404" s="503"/>
      <c r="D404" s="503"/>
      <c r="E404" s="503"/>
      <c r="F404" s="503"/>
      <c r="G404" s="503"/>
      <c r="H404" s="503"/>
      <c r="I404" s="503"/>
      <c r="J404" s="503"/>
      <c r="K404" s="503"/>
      <c r="L404" s="503"/>
      <c r="M404" s="503"/>
      <c r="N404" s="503"/>
      <c r="O404" s="503"/>
      <c r="P404" s="503"/>
      <c r="Q404" s="503"/>
      <c r="R404" s="503"/>
      <c r="S404" s="503"/>
      <c r="T404" s="503"/>
      <c r="U404" s="503"/>
      <c r="V404" s="503"/>
      <c r="W404" s="503"/>
      <c r="X404" s="503"/>
      <c r="Y404" s="503"/>
      <c r="Z404" s="503"/>
    </row>
    <row r="405" ht="12.75" customHeight="1">
      <c r="A405" s="503"/>
      <c r="B405" s="503"/>
      <c r="C405" s="503"/>
      <c r="D405" s="503"/>
      <c r="E405" s="503"/>
      <c r="F405" s="503"/>
      <c r="G405" s="503"/>
      <c r="H405" s="503"/>
      <c r="I405" s="503"/>
      <c r="J405" s="503"/>
      <c r="K405" s="503"/>
      <c r="L405" s="503"/>
      <c r="M405" s="503"/>
      <c r="N405" s="503"/>
      <c r="O405" s="503"/>
      <c r="P405" s="503"/>
      <c r="Q405" s="503"/>
      <c r="R405" s="503"/>
      <c r="S405" s="503"/>
      <c r="T405" s="503"/>
      <c r="U405" s="503"/>
      <c r="V405" s="503"/>
      <c r="W405" s="503"/>
      <c r="X405" s="503"/>
      <c r="Y405" s="503"/>
      <c r="Z405" s="503"/>
    </row>
    <row r="406" ht="12.75" customHeight="1">
      <c r="A406" s="503"/>
      <c r="B406" s="503"/>
      <c r="C406" s="503"/>
      <c r="D406" s="503"/>
      <c r="E406" s="503"/>
      <c r="F406" s="503"/>
      <c r="G406" s="503"/>
      <c r="H406" s="503"/>
      <c r="I406" s="503"/>
      <c r="J406" s="503"/>
      <c r="K406" s="503"/>
      <c r="L406" s="503"/>
      <c r="M406" s="503"/>
      <c r="N406" s="503"/>
      <c r="O406" s="503"/>
      <c r="P406" s="503"/>
      <c r="Q406" s="503"/>
      <c r="R406" s="503"/>
      <c r="S406" s="503"/>
      <c r="T406" s="503"/>
      <c r="U406" s="503"/>
      <c r="V406" s="503"/>
      <c r="W406" s="503"/>
      <c r="X406" s="503"/>
      <c r="Y406" s="503"/>
      <c r="Z406" s="503"/>
    </row>
    <row r="407" ht="12.75" customHeight="1">
      <c r="A407" s="503"/>
      <c r="B407" s="503"/>
      <c r="C407" s="503"/>
      <c r="D407" s="503"/>
      <c r="E407" s="503"/>
      <c r="F407" s="503"/>
      <c r="G407" s="503"/>
      <c r="H407" s="503"/>
      <c r="I407" s="503"/>
      <c r="J407" s="503"/>
      <c r="K407" s="503"/>
      <c r="L407" s="503"/>
      <c r="M407" s="503"/>
      <c r="N407" s="503"/>
      <c r="O407" s="503"/>
      <c r="P407" s="503"/>
      <c r="Q407" s="503"/>
      <c r="R407" s="503"/>
      <c r="S407" s="503"/>
      <c r="T407" s="503"/>
      <c r="U407" s="503"/>
      <c r="V407" s="503"/>
      <c r="W407" s="503"/>
      <c r="X407" s="503"/>
      <c r="Y407" s="503"/>
      <c r="Z407" s="503"/>
    </row>
    <row r="408" ht="12.75" customHeight="1">
      <c r="A408" s="503"/>
      <c r="B408" s="503"/>
      <c r="C408" s="503"/>
      <c r="D408" s="503"/>
      <c r="E408" s="503"/>
      <c r="F408" s="503"/>
      <c r="G408" s="503"/>
      <c r="H408" s="503"/>
      <c r="I408" s="503"/>
      <c r="J408" s="503"/>
      <c r="K408" s="503"/>
      <c r="L408" s="503"/>
      <c r="M408" s="503"/>
      <c r="N408" s="503"/>
      <c r="O408" s="503"/>
      <c r="P408" s="503"/>
      <c r="Q408" s="503"/>
      <c r="R408" s="503"/>
      <c r="S408" s="503"/>
      <c r="T408" s="503"/>
      <c r="U408" s="503"/>
      <c r="V408" s="503"/>
      <c r="W408" s="503"/>
      <c r="X408" s="503"/>
      <c r="Y408" s="503"/>
      <c r="Z408" s="503"/>
    </row>
    <row r="409" ht="12.75" customHeight="1">
      <c r="A409" s="503"/>
      <c r="B409" s="503"/>
      <c r="C409" s="503"/>
      <c r="D409" s="503"/>
      <c r="E409" s="503"/>
      <c r="F409" s="503"/>
      <c r="G409" s="503"/>
      <c r="H409" s="503"/>
      <c r="I409" s="503"/>
      <c r="J409" s="503"/>
      <c r="K409" s="503"/>
      <c r="L409" s="503"/>
      <c r="M409" s="503"/>
      <c r="N409" s="503"/>
      <c r="O409" s="503"/>
      <c r="P409" s="503"/>
      <c r="Q409" s="503"/>
      <c r="R409" s="503"/>
      <c r="S409" s="503"/>
      <c r="T409" s="503"/>
      <c r="U409" s="503"/>
      <c r="V409" s="503"/>
      <c r="W409" s="503"/>
      <c r="X409" s="503"/>
      <c r="Y409" s="503"/>
      <c r="Z409" s="503"/>
    </row>
    <row r="410" ht="12.75" customHeight="1">
      <c r="A410" s="503"/>
      <c r="B410" s="503"/>
      <c r="C410" s="503"/>
      <c r="D410" s="503"/>
      <c r="E410" s="503"/>
      <c r="F410" s="503"/>
      <c r="G410" s="503"/>
      <c r="H410" s="503"/>
      <c r="I410" s="503"/>
      <c r="J410" s="503"/>
      <c r="K410" s="503"/>
      <c r="L410" s="503"/>
      <c r="M410" s="503"/>
      <c r="N410" s="503"/>
      <c r="O410" s="503"/>
      <c r="P410" s="503"/>
      <c r="Q410" s="503"/>
      <c r="R410" s="503"/>
      <c r="S410" s="503"/>
      <c r="T410" s="503"/>
      <c r="U410" s="503"/>
      <c r="V410" s="503"/>
      <c r="W410" s="503"/>
      <c r="X410" s="503"/>
      <c r="Y410" s="503"/>
      <c r="Z410" s="503"/>
    </row>
    <row r="411" ht="12.75" customHeight="1">
      <c r="A411" s="503"/>
      <c r="B411" s="503"/>
      <c r="C411" s="503"/>
      <c r="D411" s="503"/>
      <c r="E411" s="503"/>
      <c r="F411" s="503"/>
      <c r="G411" s="503"/>
      <c r="H411" s="503"/>
      <c r="I411" s="503"/>
      <c r="J411" s="503"/>
      <c r="K411" s="503"/>
      <c r="L411" s="503"/>
      <c r="M411" s="503"/>
      <c r="N411" s="503"/>
      <c r="O411" s="503"/>
      <c r="P411" s="503"/>
      <c r="Q411" s="503"/>
      <c r="R411" s="503"/>
      <c r="S411" s="503"/>
      <c r="T411" s="503"/>
      <c r="U411" s="503"/>
      <c r="V411" s="503"/>
      <c r="W411" s="503"/>
      <c r="X411" s="503"/>
      <c r="Y411" s="503"/>
      <c r="Z411" s="503"/>
    </row>
    <row r="412" ht="12.75" customHeight="1">
      <c r="A412" s="503"/>
      <c r="B412" s="503"/>
      <c r="C412" s="503"/>
      <c r="D412" s="503"/>
      <c r="E412" s="503"/>
      <c r="F412" s="503"/>
      <c r="G412" s="503"/>
      <c r="H412" s="503"/>
      <c r="I412" s="503"/>
      <c r="J412" s="503"/>
      <c r="K412" s="503"/>
      <c r="L412" s="503"/>
      <c r="M412" s="503"/>
      <c r="N412" s="503"/>
      <c r="O412" s="503"/>
      <c r="P412" s="503"/>
      <c r="Q412" s="503"/>
      <c r="R412" s="503"/>
      <c r="S412" s="503"/>
      <c r="T412" s="503"/>
      <c r="U412" s="503"/>
      <c r="V412" s="503"/>
      <c r="W412" s="503"/>
      <c r="X412" s="503"/>
      <c r="Y412" s="503"/>
      <c r="Z412" s="503"/>
    </row>
    <row r="413" ht="12.75" customHeight="1">
      <c r="A413" s="503"/>
      <c r="B413" s="503"/>
      <c r="C413" s="503"/>
      <c r="D413" s="503"/>
      <c r="E413" s="503"/>
      <c r="F413" s="503"/>
      <c r="G413" s="503"/>
      <c r="H413" s="503"/>
      <c r="I413" s="503"/>
      <c r="J413" s="503"/>
      <c r="K413" s="503"/>
      <c r="L413" s="503"/>
      <c r="M413" s="503"/>
      <c r="N413" s="503"/>
      <c r="O413" s="503"/>
      <c r="P413" s="503"/>
      <c r="Q413" s="503"/>
      <c r="R413" s="503"/>
      <c r="S413" s="503"/>
      <c r="T413" s="503"/>
      <c r="U413" s="503"/>
      <c r="V413" s="503"/>
      <c r="W413" s="503"/>
      <c r="X413" s="503"/>
      <c r="Y413" s="503"/>
      <c r="Z413" s="503"/>
    </row>
    <row r="414" ht="12.75" customHeight="1">
      <c r="A414" s="503"/>
      <c r="B414" s="503"/>
      <c r="C414" s="503"/>
      <c r="D414" s="503"/>
      <c r="E414" s="503"/>
      <c r="F414" s="503"/>
      <c r="G414" s="503"/>
      <c r="H414" s="503"/>
      <c r="I414" s="503"/>
      <c r="J414" s="503"/>
      <c r="K414" s="503"/>
      <c r="L414" s="503"/>
      <c r="M414" s="503"/>
      <c r="N414" s="503"/>
      <c r="O414" s="503"/>
      <c r="P414" s="503"/>
      <c r="Q414" s="503"/>
      <c r="R414" s="503"/>
      <c r="S414" s="503"/>
      <c r="T414" s="503"/>
      <c r="U414" s="503"/>
      <c r="V414" s="503"/>
      <c r="W414" s="503"/>
      <c r="X414" s="503"/>
      <c r="Y414" s="503"/>
      <c r="Z414" s="503"/>
    </row>
    <row r="415" ht="12.75" customHeight="1">
      <c r="A415" s="503"/>
      <c r="B415" s="503"/>
      <c r="C415" s="503"/>
      <c r="D415" s="503"/>
      <c r="E415" s="503"/>
      <c r="F415" s="503"/>
      <c r="G415" s="503"/>
      <c r="H415" s="503"/>
      <c r="I415" s="503"/>
      <c r="J415" s="503"/>
      <c r="K415" s="503"/>
      <c r="L415" s="503"/>
      <c r="M415" s="503"/>
      <c r="N415" s="503"/>
      <c r="O415" s="503"/>
      <c r="P415" s="503"/>
      <c r="Q415" s="503"/>
      <c r="R415" s="503"/>
      <c r="S415" s="503"/>
      <c r="T415" s="503"/>
      <c r="U415" s="503"/>
      <c r="V415" s="503"/>
      <c r="W415" s="503"/>
      <c r="X415" s="503"/>
      <c r="Y415" s="503"/>
      <c r="Z415" s="503"/>
    </row>
    <row r="416" ht="12.75" customHeight="1">
      <c r="A416" s="503"/>
      <c r="B416" s="503"/>
      <c r="C416" s="503"/>
      <c r="D416" s="503"/>
      <c r="E416" s="503"/>
      <c r="F416" s="503"/>
      <c r="G416" s="503"/>
      <c r="H416" s="503"/>
      <c r="I416" s="503"/>
      <c r="J416" s="503"/>
      <c r="K416" s="503"/>
      <c r="L416" s="503"/>
      <c r="M416" s="503"/>
      <c r="N416" s="503"/>
      <c r="O416" s="503"/>
      <c r="P416" s="503"/>
      <c r="Q416" s="503"/>
      <c r="R416" s="503"/>
      <c r="S416" s="503"/>
      <c r="T416" s="503"/>
      <c r="U416" s="503"/>
      <c r="V416" s="503"/>
      <c r="W416" s="503"/>
      <c r="X416" s="503"/>
      <c r="Y416" s="503"/>
      <c r="Z416" s="503"/>
    </row>
    <row r="417" ht="12.75" customHeight="1">
      <c r="A417" s="503"/>
      <c r="B417" s="503"/>
      <c r="C417" s="503"/>
      <c r="D417" s="503"/>
      <c r="E417" s="503"/>
      <c r="F417" s="503"/>
      <c r="G417" s="503"/>
      <c r="H417" s="503"/>
      <c r="I417" s="503"/>
      <c r="J417" s="503"/>
      <c r="K417" s="503"/>
      <c r="L417" s="503"/>
      <c r="M417" s="503"/>
      <c r="N417" s="503"/>
      <c r="O417" s="503"/>
      <c r="P417" s="503"/>
      <c r="Q417" s="503"/>
      <c r="R417" s="503"/>
      <c r="S417" s="503"/>
      <c r="T417" s="503"/>
      <c r="U417" s="503"/>
      <c r="V417" s="503"/>
      <c r="W417" s="503"/>
      <c r="X417" s="503"/>
      <c r="Y417" s="503"/>
      <c r="Z417" s="503"/>
    </row>
    <row r="418" ht="12.75" customHeight="1">
      <c r="A418" s="503"/>
      <c r="B418" s="503"/>
      <c r="C418" s="503"/>
      <c r="D418" s="503"/>
      <c r="E418" s="503"/>
      <c r="F418" s="503"/>
      <c r="G418" s="503"/>
      <c r="H418" s="503"/>
      <c r="I418" s="503"/>
      <c r="J418" s="503"/>
      <c r="K418" s="503"/>
      <c r="L418" s="503"/>
      <c r="M418" s="503"/>
      <c r="N418" s="503"/>
      <c r="O418" s="503"/>
      <c r="P418" s="503"/>
      <c r="Q418" s="503"/>
      <c r="R418" s="503"/>
      <c r="S418" s="503"/>
      <c r="T418" s="503"/>
      <c r="U418" s="503"/>
      <c r="V418" s="503"/>
      <c r="W418" s="503"/>
      <c r="X418" s="503"/>
      <c r="Y418" s="503"/>
      <c r="Z418" s="503"/>
    </row>
    <row r="419" ht="12.75" customHeight="1">
      <c r="A419" s="503"/>
      <c r="B419" s="503"/>
      <c r="C419" s="503"/>
      <c r="D419" s="503"/>
      <c r="E419" s="503"/>
      <c r="F419" s="503"/>
      <c r="G419" s="503"/>
      <c r="H419" s="503"/>
      <c r="I419" s="503"/>
      <c r="J419" s="503"/>
      <c r="K419" s="503"/>
      <c r="L419" s="503"/>
      <c r="M419" s="503"/>
      <c r="N419" s="503"/>
      <c r="O419" s="503"/>
      <c r="P419" s="503"/>
      <c r="Q419" s="503"/>
      <c r="R419" s="503"/>
      <c r="S419" s="503"/>
      <c r="T419" s="503"/>
      <c r="U419" s="503"/>
      <c r="V419" s="503"/>
      <c r="W419" s="503"/>
      <c r="X419" s="503"/>
      <c r="Y419" s="503"/>
      <c r="Z419" s="503"/>
    </row>
    <row r="420" ht="12.75" customHeight="1">
      <c r="A420" s="503"/>
      <c r="B420" s="503"/>
      <c r="C420" s="503"/>
      <c r="D420" s="503"/>
      <c r="E420" s="503"/>
      <c r="F420" s="503"/>
      <c r="G420" s="503"/>
      <c r="H420" s="503"/>
      <c r="I420" s="503"/>
      <c r="J420" s="503"/>
      <c r="K420" s="503"/>
      <c r="L420" s="503"/>
      <c r="M420" s="503"/>
      <c r="N420" s="503"/>
      <c r="O420" s="503"/>
      <c r="P420" s="503"/>
      <c r="Q420" s="503"/>
      <c r="R420" s="503"/>
      <c r="S420" s="503"/>
      <c r="T420" s="503"/>
      <c r="U420" s="503"/>
      <c r="V420" s="503"/>
      <c r="W420" s="503"/>
      <c r="X420" s="503"/>
      <c r="Y420" s="503"/>
      <c r="Z420" s="503"/>
    </row>
    <row r="421" ht="12.75" customHeight="1">
      <c r="A421" s="503"/>
      <c r="B421" s="503"/>
      <c r="C421" s="503"/>
      <c r="D421" s="503"/>
      <c r="E421" s="503"/>
      <c r="F421" s="503"/>
      <c r="G421" s="503"/>
      <c r="H421" s="503"/>
      <c r="I421" s="503"/>
      <c r="J421" s="503"/>
      <c r="K421" s="503"/>
      <c r="L421" s="503"/>
      <c r="M421" s="503"/>
      <c r="N421" s="503"/>
      <c r="O421" s="503"/>
      <c r="P421" s="503"/>
      <c r="Q421" s="503"/>
      <c r="R421" s="503"/>
      <c r="S421" s="503"/>
      <c r="T421" s="503"/>
      <c r="U421" s="503"/>
      <c r="V421" s="503"/>
      <c r="W421" s="503"/>
      <c r="X421" s="503"/>
      <c r="Y421" s="503"/>
      <c r="Z421" s="503"/>
    </row>
    <row r="422" ht="12.75" customHeight="1">
      <c r="A422" s="503"/>
      <c r="B422" s="503"/>
      <c r="C422" s="503"/>
      <c r="D422" s="503"/>
      <c r="E422" s="503"/>
      <c r="F422" s="503"/>
      <c r="G422" s="503"/>
      <c r="H422" s="503"/>
      <c r="I422" s="503"/>
      <c r="J422" s="503"/>
      <c r="K422" s="503"/>
      <c r="L422" s="503"/>
      <c r="M422" s="503"/>
      <c r="N422" s="503"/>
      <c r="O422" s="503"/>
      <c r="P422" s="503"/>
      <c r="Q422" s="503"/>
      <c r="R422" s="503"/>
      <c r="S422" s="503"/>
      <c r="T422" s="503"/>
      <c r="U422" s="503"/>
      <c r="V422" s="503"/>
      <c r="W422" s="503"/>
      <c r="X422" s="503"/>
      <c r="Y422" s="503"/>
      <c r="Z422" s="503"/>
    </row>
    <row r="423" ht="12.75" customHeight="1">
      <c r="A423" s="503"/>
      <c r="B423" s="503"/>
      <c r="C423" s="503"/>
      <c r="D423" s="503"/>
      <c r="E423" s="503"/>
      <c r="F423" s="503"/>
      <c r="G423" s="503"/>
      <c r="H423" s="503"/>
      <c r="I423" s="503"/>
      <c r="J423" s="503"/>
      <c r="K423" s="503"/>
      <c r="L423" s="503"/>
      <c r="M423" s="503"/>
      <c r="N423" s="503"/>
      <c r="O423" s="503"/>
      <c r="P423" s="503"/>
      <c r="Q423" s="503"/>
      <c r="R423" s="503"/>
      <c r="S423" s="503"/>
      <c r="T423" s="503"/>
      <c r="U423" s="503"/>
      <c r="V423" s="503"/>
      <c r="W423" s="503"/>
      <c r="X423" s="503"/>
      <c r="Y423" s="503"/>
      <c r="Z423" s="503"/>
    </row>
    <row r="424" ht="12.75" customHeight="1">
      <c r="A424" s="503"/>
      <c r="B424" s="503"/>
      <c r="C424" s="503"/>
      <c r="D424" s="503"/>
      <c r="E424" s="503"/>
      <c r="F424" s="503"/>
      <c r="G424" s="503"/>
      <c r="H424" s="503"/>
      <c r="I424" s="503"/>
      <c r="J424" s="503"/>
      <c r="K424" s="503"/>
      <c r="L424" s="503"/>
      <c r="M424" s="503"/>
      <c r="N424" s="503"/>
      <c r="O424" s="503"/>
      <c r="P424" s="503"/>
      <c r="Q424" s="503"/>
      <c r="R424" s="503"/>
      <c r="S424" s="503"/>
      <c r="T424" s="503"/>
      <c r="U424" s="503"/>
      <c r="V424" s="503"/>
      <c r="W424" s="503"/>
      <c r="X424" s="503"/>
      <c r="Y424" s="503"/>
      <c r="Z424" s="503"/>
    </row>
    <row r="425" ht="12.75" customHeight="1">
      <c r="A425" s="503"/>
      <c r="B425" s="503"/>
      <c r="C425" s="503"/>
      <c r="D425" s="503"/>
      <c r="E425" s="503"/>
      <c r="F425" s="503"/>
      <c r="G425" s="503"/>
      <c r="H425" s="503"/>
      <c r="I425" s="503"/>
      <c r="J425" s="503"/>
      <c r="K425" s="503"/>
      <c r="L425" s="503"/>
      <c r="M425" s="503"/>
      <c r="N425" s="503"/>
      <c r="O425" s="503"/>
      <c r="P425" s="503"/>
      <c r="Q425" s="503"/>
      <c r="R425" s="503"/>
      <c r="S425" s="503"/>
      <c r="T425" s="503"/>
      <c r="U425" s="503"/>
      <c r="V425" s="503"/>
      <c r="W425" s="503"/>
      <c r="X425" s="503"/>
      <c r="Y425" s="503"/>
      <c r="Z425" s="503"/>
    </row>
    <row r="426" ht="12.75" customHeight="1">
      <c r="A426" s="503"/>
      <c r="B426" s="503"/>
      <c r="C426" s="503"/>
      <c r="D426" s="503"/>
      <c r="E426" s="503"/>
      <c r="F426" s="503"/>
      <c r="G426" s="503"/>
      <c r="H426" s="503"/>
      <c r="I426" s="503"/>
      <c r="J426" s="503"/>
      <c r="K426" s="503"/>
      <c r="L426" s="503"/>
      <c r="M426" s="503"/>
      <c r="N426" s="503"/>
      <c r="O426" s="503"/>
      <c r="P426" s="503"/>
      <c r="Q426" s="503"/>
      <c r="R426" s="503"/>
      <c r="S426" s="503"/>
      <c r="T426" s="503"/>
      <c r="U426" s="503"/>
      <c r="V426" s="503"/>
      <c r="W426" s="503"/>
      <c r="X426" s="503"/>
      <c r="Y426" s="503"/>
      <c r="Z426" s="503"/>
    </row>
    <row r="427" ht="12.75" customHeight="1">
      <c r="A427" s="503"/>
      <c r="B427" s="503"/>
      <c r="C427" s="503"/>
      <c r="D427" s="503"/>
      <c r="E427" s="503"/>
      <c r="F427" s="503"/>
      <c r="G427" s="503"/>
      <c r="H427" s="503"/>
      <c r="I427" s="503"/>
      <c r="J427" s="503"/>
      <c r="K427" s="503"/>
      <c r="L427" s="503"/>
      <c r="M427" s="503"/>
      <c r="N427" s="503"/>
      <c r="O427" s="503"/>
      <c r="P427" s="503"/>
      <c r="Q427" s="503"/>
      <c r="R427" s="503"/>
      <c r="S427" s="503"/>
      <c r="T427" s="503"/>
      <c r="U427" s="503"/>
      <c r="V427" s="503"/>
      <c r="W427" s="503"/>
      <c r="X427" s="503"/>
      <c r="Y427" s="503"/>
      <c r="Z427" s="503"/>
    </row>
    <row r="428" ht="12.75" customHeight="1">
      <c r="A428" s="503"/>
      <c r="B428" s="503"/>
      <c r="C428" s="503"/>
      <c r="D428" s="503"/>
      <c r="E428" s="503"/>
      <c r="F428" s="503"/>
      <c r="G428" s="503"/>
      <c r="H428" s="503"/>
      <c r="I428" s="503"/>
      <c r="J428" s="503"/>
      <c r="K428" s="503"/>
      <c r="L428" s="503"/>
      <c r="M428" s="503"/>
      <c r="N428" s="503"/>
      <c r="O428" s="503"/>
      <c r="P428" s="503"/>
      <c r="Q428" s="503"/>
      <c r="R428" s="503"/>
      <c r="S428" s="503"/>
      <c r="T428" s="503"/>
      <c r="U428" s="503"/>
      <c r="V428" s="503"/>
      <c r="W428" s="503"/>
      <c r="X428" s="503"/>
      <c r="Y428" s="503"/>
      <c r="Z428" s="503"/>
    </row>
    <row r="429" ht="12.75" customHeight="1">
      <c r="A429" s="503"/>
      <c r="B429" s="503"/>
      <c r="C429" s="503"/>
      <c r="D429" s="503"/>
      <c r="E429" s="503"/>
      <c r="F429" s="503"/>
      <c r="G429" s="503"/>
      <c r="H429" s="503"/>
      <c r="I429" s="503"/>
      <c r="J429" s="503"/>
      <c r="K429" s="503"/>
      <c r="L429" s="503"/>
      <c r="M429" s="503"/>
      <c r="N429" s="503"/>
      <c r="O429" s="503"/>
      <c r="P429" s="503"/>
      <c r="Q429" s="503"/>
      <c r="R429" s="503"/>
      <c r="S429" s="503"/>
      <c r="T429" s="503"/>
      <c r="U429" s="503"/>
      <c r="V429" s="503"/>
      <c r="W429" s="503"/>
      <c r="X429" s="503"/>
      <c r="Y429" s="503"/>
      <c r="Z429" s="503"/>
    </row>
    <row r="430" ht="12.75" customHeight="1">
      <c r="A430" s="503"/>
      <c r="B430" s="503"/>
      <c r="C430" s="503"/>
      <c r="D430" s="503"/>
      <c r="E430" s="503"/>
      <c r="F430" s="503"/>
      <c r="G430" s="503"/>
      <c r="H430" s="503"/>
      <c r="I430" s="503"/>
      <c r="J430" s="503"/>
      <c r="K430" s="503"/>
      <c r="L430" s="503"/>
      <c r="M430" s="503"/>
      <c r="N430" s="503"/>
      <c r="O430" s="503"/>
      <c r="P430" s="503"/>
      <c r="Q430" s="503"/>
      <c r="R430" s="503"/>
      <c r="S430" s="503"/>
      <c r="T430" s="503"/>
      <c r="U430" s="503"/>
      <c r="V430" s="503"/>
      <c r="W430" s="503"/>
      <c r="X430" s="503"/>
      <c r="Y430" s="503"/>
      <c r="Z430" s="503"/>
    </row>
    <row r="431" ht="12.75" customHeight="1">
      <c r="A431" s="503"/>
      <c r="B431" s="503"/>
      <c r="C431" s="503"/>
      <c r="D431" s="503"/>
      <c r="E431" s="503"/>
      <c r="F431" s="503"/>
      <c r="G431" s="503"/>
      <c r="H431" s="503"/>
      <c r="I431" s="503"/>
      <c r="J431" s="503"/>
      <c r="K431" s="503"/>
      <c r="L431" s="503"/>
      <c r="M431" s="503"/>
      <c r="N431" s="503"/>
      <c r="O431" s="503"/>
      <c r="P431" s="503"/>
      <c r="Q431" s="503"/>
      <c r="R431" s="503"/>
      <c r="S431" s="503"/>
      <c r="T431" s="503"/>
      <c r="U431" s="503"/>
      <c r="V431" s="503"/>
      <c r="W431" s="503"/>
      <c r="X431" s="503"/>
      <c r="Y431" s="503"/>
      <c r="Z431" s="503"/>
    </row>
    <row r="432" ht="12.75" customHeight="1">
      <c r="A432" s="503"/>
      <c r="B432" s="503"/>
      <c r="C432" s="503"/>
      <c r="D432" s="503"/>
      <c r="E432" s="503"/>
      <c r="F432" s="503"/>
      <c r="G432" s="503"/>
      <c r="H432" s="503"/>
      <c r="I432" s="503"/>
      <c r="J432" s="503"/>
      <c r="K432" s="503"/>
      <c r="L432" s="503"/>
      <c r="M432" s="503"/>
      <c r="N432" s="503"/>
      <c r="O432" s="503"/>
      <c r="P432" s="503"/>
      <c r="Q432" s="503"/>
      <c r="R432" s="503"/>
      <c r="S432" s="503"/>
      <c r="T432" s="503"/>
      <c r="U432" s="503"/>
      <c r="V432" s="503"/>
      <c r="W432" s="503"/>
      <c r="X432" s="503"/>
      <c r="Y432" s="503"/>
      <c r="Z432" s="503"/>
    </row>
    <row r="433" ht="12.75" customHeight="1">
      <c r="A433" s="503"/>
      <c r="B433" s="503"/>
      <c r="C433" s="503"/>
      <c r="D433" s="503"/>
      <c r="E433" s="503"/>
      <c r="F433" s="503"/>
      <c r="G433" s="503"/>
      <c r="H433" s="503"/>
      <c r="I433" s="503"/>
      <c r="J433" s="503"/>
      <c r="K433" s="503"/>
      <c r="L433" s="503"/>
      <c r="M433" s="503"/>
      <c r="N433" s="503"/>
      <c r="O433" s="503"/>
      <c r="P433" s="503"/>
      <c r="Q433" s="503"/>
      <c r="R433" s="503"/>
      <c r="S433" s="503"/>
      <c r="T433" s="503"/>
      <c r="U433" s="503"/>
      <c r="V433" s="503"/>
      <c r="W433" s="503"/>
      <c r="X433" s="503"/>
      <c r="Y433" s="503"/>
      <c r="Z433" s="503"/>
    </row>
    <row r="434" ht="12.75" customHeight="1">
      <c r="A434" s="503"/>
      <c r="B434" s="503"/>
      <c r="C434" s="503"/>
      <c r="D434" s="503"/>
      <c r="E434" s="503"/>
      <c r="F434" s="503"/>
      <c r="G434" s="503"/>
      <c r="H434" s="503"/>
      <c r="I434" s="503"/>
      <c r="J434" s="503"/>
      <c r="K434" s="503"/>
      <c r="L434" s="503"/>
      <c r="M434" s="503"/>
      <c r="N434" s="503"/>
      <c r="O434" s="503"/>
      <c r="P434" s="503"/>
      <c r="Q434" s="503"/>
      <c r="R434" s="503"/>
      <c r="S434" s="503"/>
      <c r="T434" s="503"/>
      <c r="U434" s="503"/>
      <c r="V434" s="503"/>
      <c r="W434" s="503"/>
      <c r="X434" s="503"/>
      <c r="Y434" s="503"/>
      <c r="Z434" s="503"/>
    </row>
    <row r="435" ht="12.75" customHeight="1">
      <c r="A435" s="503"/>
      <c r="B435" s="503"/>
      <c r="C435" s="503"/>
      <c r="D435" s="503"/>
      <c r="E435" s="503"/>
      <c r="F435" s="503"/>
      <c r="G435" s="503"/>
      <c r="H435" s="503"/>
      <c r="I435" s="503"/>
      <c r="J435" s="503"/>
      <c r="K435" s="503"/>
      <c r="L435" s="503"/>
      <c r="M435" s="503"/>
      <c r="N435" s="503"/>
      <c r="O435" s="503"/>
      <c r="P435" s="503"/>
      <c r="Q435" s="503"/>
      <c r="R435" s="503"/>
      <c r="S435" s="503"/>
      <c r="T435" s="503"/>
      <c r="U435" s="503"/>
      <c r="V435" s="503"/>
      <c r="W435" s="503"/>
      <c r="X435" s="503"/>
      <c r="Y435" s="503"/>
      <c r="Z435" s="503"/>
    </row>
    <row r="436" ht="12.75" customHeight="1">
      <c r="A436" s="503"/>
      <c r="B436" s="503"/>
      <c r="C436" s="503"/>
      <c r="D436" s="503"/>
      <c r="E436" s="503"/>
      <c r="F436" s="503"/>
      <c r="G436" s="503"/>
      <c r="H436" s="503"/>
      <c r="I436" s="503"/>
      <c r="J436" s="503"/>
      <c r="K436" s="503"/>
      <c r="L436" s="503"/>
      <c r="M436" s="503"/>
      <c r="N436" s="503"/>
      <c r="O436" s="503"/>
      <c r="P436" s="503"/>
      <c r="Q436" s="503"/>
      <c r="R436" s="503"/>
      <c r="S436" s="503"/>
      <c r="T436" s="503"/>
      <c r="U436" s="503"/>
      <c r="V436" s="503"/>
      <c r="W436" s="503"/>
      <c r="X436" s="503"/>
      <c r="Y436" s="503"/>
      <c r="Z436" s="503"/>
    </row>
    <row r="437" ht="12.75" customHeight="1">
      <c r="A437" s="503"/>
      <c r="B437" s="503"/>
      <c r="C437" s="503"/>
      <c r="D437" s="503"/>
      <c r="E437" s="503"/>
      <c r="F437" s="503"/>
      <c r="G437" s="503"/>
      <c r="H437" s="503"/>
      <c r="I437" s="503"/>
      <c r="J437" s="503"/>
      <c r="K437" s="503"/>
      <c r="L437" s="503"/>
      <c r="M437" s="503"/>
      <c r="N437" s="503"/>
      <c r="O437" s="503"/>
      <c r="P437" s="503"/>
      <c r="Q437" s="503"/>
      <c r="R437" s="503"/>
      <c r="S437" s="503"/>
      <c r="T437" s="503"/>
      <c r="U437" s="503"/>
      <c r="V437" s="503"/>
      <c r="W437" s="503"/>
      <c r="X437" s="503"/>
      <c r="Y437" s="503"/>
      <c r="Z437" s="503"/>
    </row>
    <row r="438" ht="12.75" customHeight="1">
      <c r="A438" s="503"/>
      <c r="B438" s="503"/>
      <c r="C438" s="503"/>
      <c r="D438" s="503"/>
      <c r="E438" s="503"/>
      <c r="F438" s="503"/>
      <c r="G438" s="503"/>
      <c r="H438" s="503"/>
      <c r="I438" s="503"/>
      <c r="J438" s="503"/>
      <c r="K438" s="503"/>
      <c r="L438" s="503"/>
      <c r="M438" s="503"/>
      <c r="N438" s="503"/>
      <c r="O438" s="503"/>
      <c r="P438" s="503"/>
      <c r="Q438" s="503"/>
      <c r="R438" s="503"/>
      <c r="S438" s="503"/>
      <c r="T438" s="503"/>
      <c r="U438" s="503"/>
      <c r="V438" s="503"/>
      <c r="W438" s="503"/>
      <c r="X438" s="503"/>
      <c r="Y438" s="503"/>
      <c r="Z438" s="503"/>
    </row>
    <row r="439" ht="12.75" customHeight="1">
      <c r="A439" s="503"/>
      <c r="B439" s="503"/>
      <c r="C439" s="503"/>
      <c r="D439" s="503"/>
      <c r="E439" s="503"/>
      <c r="F439" s="503"/>
      <c r="G439" s="503"/>
      <c r="H439" s="503"/>
      <c r="I439" s="503"/>
      <c r="J439" s="503"/>
      <c r="K439" s="503"/>
      <c r="L439" s="503"/>
      <c r="M439" s="503"/>
      <c r="N439" s="503"/>
      <c r="O439" s="503"/>
      <c r="P439" s="503"/>
      <c r="Q439" s="503"/>
      <c r="R439" s="503"/>
      <c r="S439" s="503"/>
      <c r="T439" s="503"/>
      <c r="U439" s="503"/>
      <c r="V439" s="503"/>
      <c r="W439" s="503"/>
      <c r="X439" s="503"/>
      <c r="Y439" s="503"/>
      <c r="Z439" s="503"/>
    </row>
    <row r="440" ht="12.75" customHeight="1">
      <c r="A440" s="503"/>
      <c r="B440" s="503"/>
      <c r="C440" s="503"/>
      <c r="D440" s="503"/>
      <c r="E440" s="503"/>
      <c r="F440" s="503"/>
      <c r="G440" s="503"/>
      <c r="H440" s="503"/>
      <c r="I440" s="503"/>
      <c r="J440" s="503"/>
      <c r="K440" s="503"/>
      <c r="L440" s="503"/>
      <c r="M440" s="503"/>
      <c r="N440" s="503"/>
      <c r="O440" s="503"/>
      <c r="P440" s="503"/>
      <c r="Q440" s="503"/>
      <c r="R440" s="503"/>
      <c r="S440" s="503"/>
      <c r="T440" s="503"/>
      <c r="U440" s="503"/>
      <c r="V440" s="503"/>
      <c r="W440" s="503"/>
      <c r="X440" s="503"/>
      <c r="Y440" s="503"/>
      <c r="Z440" s="503"/>
    </row>
    <row r="441" ht="12.75" customHeight="1">
      <c r="A441" s="503"/>
      <c r="B441" s="503"/>
      <c r="C441" s="503"/>
      <c r="D441" s="503"/>
      <c r="E441" s="503"/>
      <c r="F441" s="503"/>
      <c r="G441" s="503"/>
      <c r="H441" s="503"/>
      <c r="I441" s="503"/>
      <c r="J441" s="503"/>
      <c r="K441" s="503"/>
      <c r="L441" s="503"/>
      <c r="M441" s="503"/>
      <c r="N441" s="503"/>
      <c r="O441" s="503"/>
      <c r="P441" s="503"/>
      <c r="Q441" s="503"/>
      <c r="R441" s="503"/>
      <c r="S441" s="503"/>
      <c r="T441" s="503"/>
      <c r="U441" s="503"/>
      <c r="V441" s="503"/>
      <c r="W441" s="503"/>
      <c r="X441" s="503"/>
      <c r="Y441" s="503"/>
      <c r="Z441" s="503"/>
    </row>
    <row r="442" ht="12.75" customHeight="1">
      <c r="A442" s="503"/>
      <c r="B442" s="503"/>
      <c r="C442" s="503"/>
      <c r="D442" s="503"/>
      <c r="E442" s="503"/>
      <c r="F442" s="503"/>
      <c r="G442" s="503"/>
      <c r="H442" s="503"/>
      <c r="I442" s="503"/>
      <c r="J442" s="503"/>
      <c r="K442" s="503"/>
      <c r="L442" s="503"/>
      <c r="M442" s="503"/>
      <c r="N442" s="503"/>
      <c r="O442" s="503"/>
      <c r="P442" s="503"/>
      <c r="Q442" s="503"/>
      <c r="R442" s="503"/>
      <c r="S442" s="503"/>
      <c r="T442" s="503"/>
      <c r="U442" s="503"/>
      <c r="V442" s="503"/>
      <c r="W442" s="503"/>
      <c r="X442" s="503"/>
      <c r="Y442" s="503"/>
      <c r="Z442" s="503"/>
    </row>
    <row r="443" ht="12.75" customHeight="1">
      <c r="A443" s="503"/>
      <c r="B443" s="503"/>
      <c r="C443" s="503"/>
      <c r="D443" s="503"/>
      <c r="E443" s="503"/>
      <c r="F443" s="503"/>
      <c r="G443" s="503"/>
      <c r="H443" s="503"/>
      <c r="I443" s="503"/>
      <c r="J443" s="503"/>
      <c r="K443" s="503"/>
      <c r="L443" s="503"/>
      <c r="M443" s="503"/>
      <c r="N443" s="503"/>
      <c r="O443" s="503"/>
      <c r="P443" s="503"/>
      <c r="Q443" s="503"/>
      <c r="R443" s="503"/>
      <c r="S443" s="503"/>
      <c r="T443" s="503"/>
      <c r="U443" s="503"/>
      <c r="V443" s="503"/>
      <c r="W443" s="503"/>
      <c r="X443" s="503"/>
      <c r="Y443" s="503"/>
      <c r="Z443" s="503"/>
    </row>
    <row r="444" ht="12.75" customHeight="1">
      <c r="A444" s="503"/>
      <c r="B444" s="503"/>
      <c r="C444" s="503"/>
      <c r="D444" s="503"/>
      <c r="E444" s="503"/>
      <c r="F444" s="503"/>
      <c r="G444" s="503"/>
      <c r="H444" s="503"/>
      <c r="I444" s="503"/>
      <c r="J444" s="503"/>
      <c r="K444" s="503"/>
      <c r="L444" s="503"/>
      <c r="M444" s="503"/>
      <c r="N444" s="503"/>
      <c r="O444" s="503"/>
      <c r="P444" s="503"/>
      <c r="Q444" s="503"/>
      <c r="R444" s="503"/>
      <c r="S444" s="503"/>
      <c r="T444" s="503"/>
      <c r="U444" s="503"/>
      <c r="V444" s="503"/>
      <c r="W444" s="503"/>
      <c r="X444" s="503"/>
      <c r="Y444" s="503"/>
      <c r="Z444" s="503"/>
    </row>
    <row r="445" ht="12.75" customHeight="1">
      <c r="A445" s="503"/>
      <c r="B445" s="503"/>
      <c r="C445" s="503"/>
      <c r="D445" s="503"/>
      <c r="E445" s="503"/>
      <c r="F445" s="503"/>
      <c r="G445" s="503"/>
      <c r="H445" s="503"/>
      <c r="I445" s="503"/>
      <c r="J445" s="503"/>
      <c r="K445" s="503"/>
      <c r="L445" s="503"/>
      <c r="M445" s="503"/>
      <c r="N445" s="503"/>
      <c r="O445" s="503"/>
      <c r="P445" s="503"/>
      <c r="Q445" s="503"/>
      <c r="R445" s="503"/>
      <c r="S445" s="503"/>
      <c r="T445" s="503"/>
      <c r="U445" s="503"/>
      <c r="V445" s="503"/>
      <c r="W445" s="503"/>
      <c r="X445" s="503"/>
      <c r="Y445" s="503"/>
      <c r="Z445" s="503"/>
    </row>
    <row r="446" ht="12.75" customHeight="1">
      <c r="A446" s="503"/>
      <c r="B446" s="503"/>
      <c r="C446" s="503"/>
      <c r="D446" s="503"/>
      <c r="E446" s="503"/>
      <c r="F446" s="503"/>
      <c r="G446" s="503"/>
      <c r="H446" s="503"/>
      <c r="I446" s="503"/>
      <c r="J446" s="503"/>
      <c r="K446" s="503"/>
      <c r="L446" s="503"/>
      <c r="M446" s="503"/>
      <c r="N446" s="503"/>
      <c r="O446" s="503"/>
      <c r="P446" s="503"/>
      <c r="Q446" s="503"/>
      <c r="R446" s="503"/>
      <c r="S446" s="503"/>
      <c r="T446" s="503"/>
      <c r="U446" s="503"/>
      <c r="V446" s="503"/>
      <c r="W446" s="503"/>
      <c r="X446" s="503"/>
      <c r="Y446" s="503"/>
      <c r="Z446" s="503"/>
    </row>
    <row r="447" ht="12.75" customHeight="1">
      <c r="A447" s="503"/>
      <c r="B447" s="503"/>
      <c r="C447" s="503"/>
      <c r="D447" s="503"/>
      <c r="E447" s="503"/>
      <c r="F447" s="503"/>
      <c r="G447" s="503"/>
      <c r="H447" s="503"/>
      <c r="I447" s="503"/>
      <c r="J447" s="503"/>
      <c r="K447" s="503"/>
      <c r="L447" s="503"/>
      <c r="M447" s="503"/>
      <c r="N447" s="503"/>
      <c r="O447" s="503"/>
      <c r="P447" s="503"/>
      <c r="Q447" s="503"/>
      <c r="R447" s="503"/>
      <c r="S447" s="503"/>
      <c r="T447" s="503"/>
      <c r="U447" s="503"/>
      <c r="V447" s="503"/>
      <c r="W447" s="503"/>
      <c r="X447" s="503"/>
      <c r="Y447" s="503"/>
      <c r="Z447" s="503"/>
    </row>
    <row r="448" ht="12.75" customHeight="1">
      <c r="A448" s="503"/>
      <c r="B448" s="503"/>
      <c r="C448" s="503"/>
      <c r="D448" s="503"/>
      <c r="E448" s="503"/>
      <c r="F448" s="503"/>
      <c r="G448" s="503"/>
      <c r="H448" s="503"/>
      <c r="I448" s="503"/>
      <c r="J448" s="503"/>
      <c r="K448" s="503"/>
      <c r="L448" s="503"/>
      <c r="M448" s="503"/>
      <c r="N448" s="503"/>
      <c r="O448" s="503"/>
      <c r="P448" s="503"/>
      <c r="Q448" s="503"/>
      <c r="R448" s="503"/>
      <c r="S448" s="503"/>
      <c r="T448" s="503"/>
      <c r="U448" s="503"/>
      <c r="V448" s="503"/>
      <c r="W448" s="503"/>
      <c r="X448" s="503"/>
      <c r="Y448" s="503"/>
      <c r="Z448" s="503"/>
    </row>
    <row r="449" ht="12.75" customHeight="1">
      <c r="A449" s="503"/>
      <c r="B449" s="503"/>
      <c r="C449" s="503"/>
      <c r="D449" s="503"/>
      <c r="E449" s="503"/>
      <c r="F449" s="503"/>
      <c r="G449" s="503"/>
      <c r="H449" s="503"/>
      <c r="I449" s="503"/>
      <c r="J449" s="503"/>
      <c r="K449" s="503"/>
      <c r="L449" s="503"/>
      <c r="M449" s="503"/>
      <c r="N449" s="503"/>
      <c r="O449" s="503"/>
      <c r="P449" s="503"/>
      <c r="Q449" s="503"/>
      <c r="R449" s="503"/>
      <c r="S449" s="503"/>
      <c r="T449" s="503"/>
      <c r="U449" s="503"/>
      <c r="V449" s="503"/>
      <c r="W449" s="503"/>
      <c r="X449" s="503"/>
      <c r="Y449" s="503"/>
      <c r="Z449" s="503"/>
    </row>
    <row r="450" ht="12.75" customHeight="1">
      <c r="A450" s="503"/>
      <c r="B450" s="503"/>
      <c r="C450" s="503"/>
      <c r="D450" s="503"/>
      <c r="E450" s="503"/>
      <c r="F450" s="503"/>
      <c r="G450" s="503"/>
      <c r="H450" s="503"/>
      <c r="I450" s="503"/>
      <c r="J450" s="503"/>
      <c r="K450" s="503"/>
      <c r="L450" s="503"/>
      <c r="M450" s="503"/>
      <c r="N450" s="503"/>
      <c r="O450" s="503"/>
      <c r="P450" s="503"/>
      <c r="Q450" s="503"/>
      <c r="R450" s="503"/>
      <c r="S450" s="503"/>
      <c r="T450" s="503"/>
      <c r="U450" s="503"/>
      <c r="V450" s="503"/>
      <c r="W450" s="503"/>
      <c r="X450" s="503"/>
      <c r="Y450" s="503"/>
      <c r="Z450" s="503"/>
    </row>
    <row r="451" ht="12.75" customHeight="1">
      <c r="A451" s="503"/>
      <c r="B451" s="503"/>
      <c r="C451" s="503"/>
      <c r="D451" s="503"/>
      <c r="E451" s="503"/>
      <c r="F451" s="503"/>
      <c r="G451" s="503"/>
      <c r="H451" s="503"/>
      <c r="I451" s="503"/>
      <c r="J451" s="503"/>
      <c r="K451" s="503"/>
      <c r="L451" s="503"/>
      <c r="M451" s="503"/>
      <c r="N451" s="503"/>
      <c r="O451" s="503"/>
      <c r="P451" s="503"/>
      <c r="Q451" s="503"/>
      <c r="R451" s="503"/>
      <c r="S451" s="503"/>
      <c r="T451" s="503"/>
      <c r="U451" s="503"/>
      <c r="V451" s="503"/>
      <c r="W451" s="503"/>
      <c r="X451" s="503"/>
      <c r="Y451" s="503"/>
      <c r="Z451" s="503"/>
    </row>
    <row r="452" ht="12.75" customHeight="1">
      <c r="A452" s="503"/>
      <c r="B452" s="503"/>
      <c r="C452" s="503"/>
      <c r="D452" s="503"/>
      <c r="E452" s="503"/>
      <c r="F452" s="503"/>
      <c r="G452" s="503"/>
      <c r="H452" s="503"/>
      <c r="I452" s="503"/>
      <c r="J452" s="503"/>
      <c r="K452" s="503"/>
      <c r="L452" s="503"/>
      <c r="M452" s="503"/>
      <c r="N452" s="503"/>
      <c r="O452" s="503"/>
      <c r="P452" s="503"/>
      <c r="Q452" s="503"/>
      <c r="R452" s="503"/>
      <c r="S452" s="503"/>
      <c r="T452" s="503"/>
      <c r="U452" s="503"/>
      <c r="V452" s="503"/>
      <c r="W452" s="503"/>
      <c r="X452" s="503"/>
      <c r="Y452" s="503"/>
      <c r="Z452" s="503"/>
    </row>
    <row r="453" ht="12.75" customHeight="1">
      <c r="A453" s="503"/>
      <c r="B453" s="503"/>
      <c r="C453" s="503"/>
      <c r="D453" s="503"/>
      <c r="E453" s="503"/>
      <c r="F453" s="503"/>
      <c r="G453" s="503"/>
      <c r="H453" s="503"/>
      <c r="I453" s="503"/>
      <c r="J453" s="503"/>
      <c r="K453" s="503"/>
      <c r="L453" s="503"/>
      <c r="M453" s="503"/>
      <c r="N453" s="503"/>
      <c r="O453" s="503"/>
      <c r="P453" s="503"/>
      <c r="Q453" s="503"/>
      <c r="R453" s="503"/>
      <c r="S453" s="503"/>
      <c r="T453" s="503"/>
      <c r="U453" s="503"/>
      <c r="V453" s="503"/>
      <c r="W453" s="503"/>
      <c r="X453" s="503"/>
      <c r="Y453" s="503"/>
      <c r="Z453" s="503"/>
    </row>
    <row r="454" ht="12.75" customHeight="1">
      <c r="A454" s="503"/>
      <c r="B454" s="503"/>
      <c r="C454" s="503"/>
      <c r="D454" s="503"/>
      <c r="E454" s="503"/>
      <c r="F454" s="503"/>
      <c r="G454" s="503"/>
      <c r="H454" s="503"/>
      <c r="I454" s="503"/>
      <c r="J454" s="503"/>
      <c r="K454" s="503"/>
      <c r="L454" s="503"/>
      <c r="M454" s="503"/>
      <c r="N454" s="503"/>
      <c r="O454" s="503"/>
      <c r="P454" s="503"/>
      <c r="Q454" s="503"/>
      <c r="R454" s="503"/>
      <c r="S454" s="503"/>
      <c r="T454" s="503"/>
      <c r="U454" s="503"/>
      <c r="V454" s="503"/>
      <c r="W454" s="503"/>
      <c r="X454" s="503"/>
      <c r="Y454" s="503"/>
      <c r="Z454" s="503"/>
    </row>
    <row r="455" ht="12.75" customHeight="1">
      <c r="A455" s="503"/>
      <c r="B455" s="503"/>
      <c r="C455" s="503"/>
      <c r="D455" s="503"/>
      <c r="E455" s="503"/>
      <c r="F455" s="503"/>
      <c r="G455" s="503"/>
      <c r="H455" s="503"/>
      <c r="I455" s="503"/>
      <c r="J455" s="503"/>
      <c r="K455" s="503"/>
      <c r="L455" s="503"/>
      <c r="M455" s="503"/>
      <c r="N455" s="503"/>
      <c r="O455" s="503"/>
      <c r="P455" s="503"/>
      <c r="Q455" s="503"/>
      <c r="R455" s="503"/>
      <c r="S455" s="503"/>
      <c r="T455" s="503"/>
      <c r="U455" s="503"/>
      <c r="V455" s="503"/>
      <c r="W455" s="503"/>
      <c r="X455" s="503"/>
      <c r="Y455" s="503"/>
      <c r="Z455" s="503"/>
    </row>
    <row r="456" ht="12.75" customHeight="1">
      <c r="A456" s="503"/>
      <c r="B456" s="503"/>
      <c r="C456" s="503"/>
      <c r="D456" s="503"/>
      <c r="E456" s="503"/>
      <c r="F456" s="503"/>
      <c r="G456" s="503"/>
      <c r="H456" s="503"/>
      <c r="I456" s="503"/>
      <c r="J456" s="503"/>
      <c r="K456" s="503"/>
      <c r="L456" s="503"/>
      <c r="M456" s="503"/>
      <c r="N456" s="503"/>
      <c r="O456" s="503"/>
      <c r="P456" s="503"/>
      <c r="Q456" s="503"/>
      <c r="R456" s="503"/>
      <c r="S456" s="503"/>
      <c r="T456" s="503"/>
      <c r="U456" s="503"/>
      <c r="V456" s="503"/>
      <c r="W456" s="503"/>
      <c r="X456" s="503"/>
      <c r="Y456" s="503"/>
      <c r="Z456" s="503"/>
    </row>
    <row r="457" ht="12.75" customHeight="1">
      <c r="A457" s="503"/>
      <c r="B457" s="503"/>
      <c r="C457" s="503"/>
      <c r="D457" s="503"/>
      <c r="E457" s="503"/>
      <c r="F457" s="503"/>
      <c r="G457" s="503"/>
      <c r="H457" s="503"/>
      <c r="I457" s="503"/>
      <c r="J457" s="503"/>
      <c r="K457" s="503"/>
      <c r="L457" s="503"/>
      <c r="M457" s="503"/>
      <c r="N457" s="503"/>
      <c r="O457" s="503"/>
      <c r="P457" s="503"/>
      <c r="Q457" s="503"/>
      <c r="R457" s="503"/>
      <c r="S457" s="503"/>
      <c r="T457" s="503"/>
      <c r="U457" s="503"/>
      <c r="V457" s="503"/>
      <c r="W457" s="503"/>
      <c r="X457" s="503"/>
      <c r="Y457" s="503"/>
      <c r="Z457" s="503"/>
    </row>
    <row r="458" ht="12.75" customHeight="1">
      <c r="A458" s="503"/>
      <c r="B458" s="503"/>
      <c r="C458" s="503"/>
      <c r="D458" s="503"/>
      <c r="E458" s="503"/>
      <c r="F458" s="503"/>
      <c r="G458" s="503"/>
      <c r="H458" s="503"/>
      <c r="I458" s="503"/>
      <c r="J458" s="503"/>
      <c r="K458" s="503"/>
      <c r="L458" s="503"/>
      <c r="M458" s="503"/>
      <c r="N458" s="503"/>
      <c r="O458" s="503"/>
      <c r="P458" s="503"/>
      <c r="Q458" s="503"/>
      <c r="R458" s="503"/>
      <c r="S458" s="503"/>
      <c r="T458" s="503"/>
      <c r="U458" s="503"/>
      <c r="V458" s="503"/>
      <c r="W458" s="503"/>
      <c r="X458" s="503"/>
      <c r="Y458" s="503"/>
      <c r="Z458" s="503"/>
    </row>
    <row r="459" ht="12.75" customHeight="1">
      <c r="A459" s="503"/>
      <c r="B459" s="503"/>
      <c r="C459" s="503"/>
      <c r="D459" s="503"/>
      <c r="E459" s="503"/>
      <c r="F459" s="503"/>
      <c r="G459" s="503"/>
      <c r="H459" s="503"/>
      <c r="I459" s="503"/>
      <c r="J459" s="503"/>
      <c r="K459" s="503"/>
      <c r="L459" s="503"/>
      <c r="M459" s="503"/>
      <c r="N459" s="503"/>
      <c r="O459" s="503"/>
      <c r="P459" s="503"/>
      <c r="Q459" s="503"/>
      <c r="R459" s="503"/>
      <c r="S459" s="503"/>
      <c r="T459" s="503"/>
      <c r="U459" s="503"/>
      <c r="V459" s="503"/>
      <c r="W459" s="503"/>
      <c r="X459" s="503"/>
      <c r="Y459" s="503"/>
      <c r="Z459" s="503"/>
    </row>
    <row r="460" ht="12.75" customHeight="1">
      <c r="A460" s="503"/>
      <c r="B460" s="503"/>
      <c r="C460" s="503"/>
      <c r="D460" s="503"/>
      <c r="E460" s="503"/>
      <c r="F460" s="503"/>
      <c r="G460" s="503"/>
      <c r="H460" s="503"/>
      <c r="I460" s="503"/>
      <c r="J460" s="503"/>
      <c r="K460" s="503"/>
      <c r="L460" s="503"/>
      <c r="M460" s="503"/>
      <c r="N460" s="503"/>
      <c r="O460" s="503"/>
      <c r="P460" s="503"/>
      <c r="Q460" s="503"/>
      <c r="R460" s="503"/>
      <c r="S460" s="503"/>
      <c r="T460" s="503"/>
      <c r="U460" s="503"/>
      <c r="V460" s="503"/>
      <c r="W460" s="503"/>
      <c r="X460" s="503"/>
      <c r="Y460" s="503"/>
      <c r="Z460" s="503"/>
    </row>
    <row r="461" ht="12.75" customHeight="1">
      <c r="A461" s="503"/>
      <c r="B461" s="503"/>
      <c r="C461" s="503"/>
      <c r="D461" s="503"/>
      <c r="E461" s="503"/>
      <c r="F461" s="503"/>
      <c r="G461" s="503"/>
      <c r="H461" s="503"/>
      <c r="I461" s="503"/>
      <c r="J461" s="503"/>
      <c r="K461" s="503"/>
      <c r="L461" s="503"/>
      <c r="M461" s="503"/>
      <c r="N461" s="503"/>
      <c r="O461" s="503"/>
      <c r="P461" s="503"/>
      <c r="Q461" s="503"/>
      <c r="R461" s="503"/>
      <c r="S461" s="503"/>
      <c r="T461" s="503"/>
      <c r="U461" s="503"/>
      <c r="V461" s="503"/>
      <c r="W461" s="503"/>
      <c r="X461" s="503"/>
      <c r="Y461" s="503"/>
      <c r="Z461" s="503"/>
    </row>
    <row r="462" ht="12.75" customHeight="1">
      <c r="A462" s="503"/>
      <c r="B462" s="503"/>
      <c r="C462" s="503"/>
      <c r="D462" s="503"/>
      <c r="E462" s="503"/>
      <c r="F462" s="503"/>
      <c r="G462" s="503"/>
      <c r="H462" s="503"/>
      <c r="I462" s="503"/>
      <c r="J462" s="503"/>
      <c r="K462" s="503"/>
      <c r="L462" s="503"/>
      <c r="M462" s="503"/>
      <c r="N462" s="503"/>
      <c r="O462" s="503"/>
      <c r="P462" s="503"/>
      <c r="Q462" s="503"/>
      <c r="R462" s="503"/>
      <c r="S462" s="503"/>
      <c r="T462" s="503"/>
      <c r="U462" s="503"/>
      <c r="V462" s="503"/>
      <c r="W462" s="503"/>
      <c r="X462" s="503"/>
      <c r="Y462" s="503"/>
      <c r="Z462" s="503"/>
    </row>
    <row r="463" ht="12.75" customHeight="1">
      <c r="A463" s="503"/>
      <c r="B463" s="503"/>
      <c r="C463" s="503"/>
      <c r="D463" s="503"/>
      <c r="E463" s="503"/>
      <c r="F463" s="503"/>
      <c r="G463" s="503"/>
      <c r="H463" s="503"/>
      <c r="I463" s="503"/>
      <c r="J463" s="503"/>
      <c r="K463" s="503"/>
      <c r="L463" s="503"/>
      <c r="M463" s="503"/>
      <c r="N463" s="503"/>
      <c r="O463" s="503"/>
      <c r="P463" s="503"/>
      <c r="Q463" s="503"/>
      <c r="R463" s="503"/>
      <c r="S463" s="503"/>
      <c r="T463" s="503"/>
      <c r="U463" s="503"/>
      <c r="V463" s="503"/>
      <c r="W463" s="503"/>
      <c r="X463" s="503"/>
      <c r="Y463" s="503"/>
      <c r="Z463" s="503"/>
    </row>
    <row r="464" ht="12.75" customHeight="1">
      <c r="A464" s="503"/>
      <c r="B464" s="503"/>
      <c r="C464" s="503"/>
      <c r="D464" s="503"/>
      <c r="E464" s="503"/>
      <c r="F464" s="503"/>
      <c r="G464" s="503"/>
      <c r="H464" s="503"/>
      <c r="I464" s="503"/>
      <c r="J464" s="503"/>
      <c r="K464" s="503"/>
      <c r="L464" s="503"/>
      <c r="M464" s="503"/>
      <c r="N464" s="503"/>
      <c r="O464" s="503"/>
      <c r="P464" s="503"/>
      <c r="Q464" s="503"/>
      <c r="R464" s="503"/>
      <c r="S464" s="503"/>
      <c r="T464" s="503"/>
      <c r="U464" s="503"/>
      <c r="V464" s="503"/>
      <c r="W464" s="503"/>
      <c r="X464" s="503"/>
      <c r="Y464" s="503"/>
      <c r="Z464" s="503"/>
    </row>
    <row r="465" ht="12.75" customHeight="1">
      <c r="A465" s="503"/>
      <c r="B465" s="503"/>
      <c r="C465" s="503"/>
      <c r="D465" s="503"/>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row>
    <row r="466" ht="12.75" customHeight="1">
      <c r="A466" s="503"/>
      <c r="B466" s="503"/>
      <c r="C466" s="503"/>
      <c r="D466" s="503"/>
      <c r="E466" s="503"/>
      <c r="F466" s="503"/>
      <c r="G466" s="503"/>
      <c r="H466" s="503"/>
      <c r="I466" s="503"/>
      <c r="J466" s="503"/>
      <c r="K466" s="503"/>
      <c r="L466" s="503"/>
      <c r="M466" s="503"/>
      <c r="N466" s="503"/>
      <c r="O466" s="503"/>
      <c r="P466" s="503"/>
      <c r="Q466" s="503"/>
      <c r="R466" s="503"/>
      <c r="S466" s="503"/>
      <c r="T466" s="503"/>
      <c r="U466" s="503"/>
      <c r="V466" s="503"/>
      <c r="W466" s="503"/>
      <c r="X466" s="503"/>
      <c r="Y466" s="503"/>
      <c r="Z466" s="503"/>
    </row>
    <row r="467" ht="12.75" customHeight="1">
      <c r="A467" s="503"/>
      <c r="B467" s="503"/>
      <c r="C467" s="503"/>
      <c r="D467" s="503"/>
      <c r="E467" s="503"/>
      <c r="F467" s="503"/>
      <c r="G467" s="503"/>
      <c r="H467" s="503"/>
      <c r="I467" s="503"/>
      <c r="J467" s="503"/>
      <c r="K467" s="503"/>
      <c r="L467" s="503"/>
      <c r="M467" s="503"/>
      <c r="N467" s="503"/>
      <c r="O467" s="503"/>
      <c r="P467" s="503"/>
      <c r="Q467" s="503"/>
      <c r="R467" s="503"/>
      <c r="S467" s="503"/>
      <c r="T467" s="503"/>
      <c r="U467" s="503"/>
      <c r="V467" s="503"/>
      <c r="W467" s="503"/>
      <c r="X467" s="503"/>
      <c r="Y467" s="503"/>
      <c r="Z467" s="503"/>
    </row>
    <row r="468" ht="12.75" customHeight="1">
      <c r="A468" s="503"/>
      <c r="B468" s="503"/>
      <c r="C468" s="503"/>
      <c r="D468" s="503"/>
      <c r="E468" s="503"/>
      <c r="F468" s="503"/>
      <c r="G468" s="503"/>
      <c r="H468" s="503"/>
      <c r="I468" s="503"/>
      <c r="J468" s="503"/>
      <c r="K468" s="503"/>
      <c r="L468" s="503"/>
      <c r="M468" s="503"/>
      <c r="N468" s="503"/>
      <c r="O468" s="503"/>
      <c r="P468" s="503"/>
      <c r="Q468" s="503"/>
      <c r="R468" s="503"/>
      <c r="S468" s="503"/>
      <c r="T468" s="503"/>
      <c r="U468" s="503"/>
      <c r="V468" s="503"/>
      <c r="W468" s="503"/>
      <c r="X468" s="503"/>
      <c r="Y468" s="503"/>
      <c r="Z468" s="503"/>
    </row>
    <row r="469" ht="12.75" customHeight="1">
      <c r="A469" s="503"/>
      <c r="B469" s="503"/>
      <c r="C469" s="503"/>
      <c r="D469" s="503"/>
      <c r="E469" s="503"/>
      <c r="F469" s="503"/>
      <c r="G469" s="503"/>
      <c r="H469" s="503"/>
      <c r="I469" s="503"/>
      <c r="J469" s="503"/>
      <c r="K469" s="503"/>
      <c r="L469" s="503"/>
      <c r="M469" s="503"/>
      <c r="N469" s="503"/>
      <c r="O469" s="503"/>
      <c r="P469" s="503"/>
      <c r="Q469" s="503"/>
      <c r="R469" s="503"/>
      <c r="S469" s="503"/>
      <c r="T469" s="503"/>
      <c r="U469" s="503"/>
      <c r="V469" s="503"/>
      <c r="W469" s="503"/>
      <c r="X469" s="503"/>
      <c r="Y469" s="503"/>
      <c r="Z469" s="503"/>
    </row>
    <row r="470" ht="12.75" customHeight="1">
      <c r="A470" s="503"/>
      <c r="B470" s="503"/>
      <c r="C470" s="503"/>
      <c r="D470" s="503"/>
      <c r="E470" s="503"/>
      <c r="F470" s="503"/>
      <c r="G470" s="503"/>
      <c r="H470" s="503"/>
      <c r="I470" s="503"/>
      <c r="J470" s="503"/>
      <c r="K470" s="503"/>
      <c r="L470" s="503"/>
      <c r="M470" s="503"/>
      <c r="N470" s="503"/>
      <c r="O470" s="503"/>
      <c r="P470" s="503"/>
      <c r="Q470" s="503"/>
      <c r="R470" s="503"/>
      <c r="S470" s="503"/>
      <c r="T470" s="503"/>
      <c r="U470" s="503"/>
      <c r="V470" s="503"/>
      <c r="W470" s="503"/>
      <c r="X470" s="503"/>
      <c r="Y470" s="503"/>
      <c r="Z470" s="503"/>
    </row>
    <row r="471" ht="12.75" customHeight="1">
      <c r="A471" s="503"/>
      <c r="B471" s="503"/>
      <c r="C471" s="503"/>
      <c r="D471" s="503"/>
      <c r="E471" s="503"/>
      <c r="F471" s="503"/>
      <c r="G471" s="503"/>
      <c r="H471" s="503"/>
      <c r="I471" s="503"/>
      <c r="J471" s="503"/>
      <c r="K471" s="503"/>
      <c r="L471" s="503"/>
      <c r="M471" s="503"/>
      <c r="N471" s="503"/>
      <c r="O471" s="503"/>
      <c r="P471" s="503"/>
      <c r="Q471" s="503"/>
      <c r="R471" s="503"/>
      <c r="S471" s="503"/>
      <c r="T471" s="503"/>
      <c r="U471" s="503"/>
      <c r="V471" s="503"/>
      <c r="W471" s="503"/>
      <c r="X471" s="503"/>
      <c r="Y471" s="503"/>
      <c r="Z471" s="503"/>
    </row>
    <row r="472" ht="12.75" customHeight="1">
      <c r="A472" s="503"/>
      <c r="B472" s="503"/>
      <c r="C472" s="503"/>
      <c r="D472" s="503"/>
      <c r="E472" s="503"/>
      <c r="F472" s="503"/>
      <c r="G472" s="503"/>
      <c r="H472" s="503"/>
      <c r="I472" s="503"/>
      <c r="J472" s="503"/>
      <c r="K472" s="503"/>
      <c r="L472" s="503"/>
      <c r="M472" s="503"/>
      <c r="N472" s="503"/>
      <c r="O472" s="503"/>
      <c r="P472" s="503"/>
      <c r="Q472" s="503"/>
      <c r="R472" s="503"/>
      <c r="S472" s="503"/>
      <c r="T472" s="503"/>
      <c r="U472" s="503"/>
      <c r="V472" s="503"/>
      <c r="W472" s="503"/>
      <c r="X472" s="503"/>
      <c r="Y472" s="503"/>
      <c r="Z472" s="503"/>
    </row>
    <row r="473" ht="12.75" customHeight="1">
      <c r="A473" s="503"/>
      <c r="B473" s="503"/>
      <c r="C473" s="503"/>
      <c r="D473" s="503"/>
      <c r="E473" s="503"/>
      <c r="F473" s="503"/>
      <c r="G473" s="503"/>
      <c r="H473" s="503"/>
      <c r="I473" s="503"/>
      <c r="J473" s="503"/>
      <c r="K473" s="503"/>
      <c r="L473" s="503"/>
      <c r="M473" s="503"/>
      <c r="N473" s="503"/>
      <c r="O473" s="503"/>
      <c r="P473" s="503"/>
      <c r="Q473" s="503"/>
      <c r="R473" s="503"/>
      <c r="S473" s="503"/>
      <c r="T473" s="503"/>
      <c r="U473" s="503"/>
      <c r="V473" s="503"/>
      <c r="W473" s="503"/>
      <c r="X473" s="503"/>
      <c r="Y473" s="503"/>
      <c r="Z473" s="503"/>
    </row>
    <row r="474" ht="12.75" customHeight="1">
      <c r="A474" s="503"/>
      <c r="B474" s="503"/>
      <c r="C474" s="503"/>
      <c r="D474" s="503"/>
      <c r="E474" s="503"/>
      <c r="F474" s="503"/>
      <c r="G474" s="503"/>
      <c r="H474" s="503"/>
      <c r="I474" s="503"/>
      <c r="J474" s="503"/>
      <c r="K474" s="503"/>
      <c r="L474" s="503"/>
      <c r="M474" s="503"/>
      <c r="N474" s="503"/>
      <c r="O474" s="503"/>
      <c r="P474" s="503"/>
      <c r="Q474" s="503"/>
      <c r="R474" s="503"/>
      <c r="S474" s="503"/>
      <c r="T474" s="503"/>
      <c r="U474" s="503"/>
      <c r="V474" s="503"/>
      <c r="W474" s="503"/>
      <c r="X474" s="503"/>
      <c r="Y474" s="503"/>
      <c r="Z474" s="503"/>
    </row>
    <row r="475" ht="12.75" customHeight="1">
      <c r="A475" s="503"/>
      <c r="B475" s="503"/>
      <c r="C475" s="503"/>
      <c r="D475" s="503"/>
      <c r="E475" s="503"/>
      <c r="F475" s="503"/>
      <c r="G475" s="503"/>
      <c r="H475" s="503"/>
      <c r="I475" s="503"/>
      <c r="J475" s="503"/>
      <c r="K475" s="503"/>
      <c r="L475" s="503"/>
      <c r="M475" s="503"/>
      <c r="N475" s="503"/>
      <c r="O475" s="503"/>
      <c r="P475" s="503"/>
      <c r="Q475" s="503"/>
      <c r="R475" s="503"/>
      <c r="S475" s="503"/>
      <c r="T475" s="503"/>
      <c r="U475" s="503"/>
      <c r="V475" s="503"/>
      <c r="W475" s="503"/>
      <c r="X475" s="503"/>
      <c r="Y475" s="503"/>
      <c r="Z475" s="503"/>
    </row>
    <row r="476" ht="12.75" customHeight="1">
      <c r="A476" s="503"/>
      <c r="B476" s="503"/>
      <c r="C476" s="503"/>
      <c r="D476" s="503"/>
      <c r="E476" s="503"/>
      <c r="F476" s="503"/>
      <c r="G476" s="503"/>
      <c r="H476" s="503"/>
      <c r="I476" s="503"/>
      <c r="J476" s="503"/>
      <c r="K476" s="503"/>
      <c r="L476" s="503"/>
      <c r="M476" s="503"/>
      <c r="N476" s="503"/>
      <c r="O476" s="503"/>
      <c r="P476" s="503"/>
      <c r="Q476" s="503"/>
      <c r="R476" s="503"/>
      <c r="S476" s="503"/>
      <c r="T476" s="503"/>
      <c r="U476" s="503"/>
      <c r="V476" s="503"/>
      <c r="W476" s="503"/>
      <c r="X476" s="503"/>
      <c r="Y476" s="503"/>
      <c r="Z476" s="503"/>
    </row>
    <row r="477" ht="12.75" customHeight="1">
      <c r="A477" s="503"/>
      <c r="B477" s="503"/>
      <c r="C477" s="503"/>
      <c r="D477" s="503"/>
      <c r="E477" s="503"/>
      <c r="F477" s="503"/>
      <c r="G477" s="503"/>
      <c r="H477" s="503"/>
      <c r="I477" s="503"/>
      <c r="J477" s="503"/>
      <c r="K477" s="503"/>
      <c r="L477" s="503"/>
      <c r="M477" s="503"/>
      <c r="N477" s="503"/>
      <c r="O477" s="503"/>
      <c r="P477" s="503"/>
      <c r="Q477" s="503"/>
      <c r="R477" s="503"/>
      <c r="S477" s="503"/>
      <c r="T477" s="503"/>
      <c r="U477" s="503"/>
      <c r="V477" s="503"/>
      <c r="W477" s="503"/>
      <c r="X477" s="503"/>
      <c r="Y477" s="503"/>
      <c r="Z477" s="503"/>
    </row>
    <row r="478" ht="12.75" customHeight="1">
      <c r="A478" s="503"/>
      <c r="B478" s="503"/>
      <c r="C478" s="503"/>
      <c r="D478" s="503"/>
      <c r="E478" s="503"/>
      <c r="F478" s="503"/>
      <c r="G478" s="503"/>
      <c r="H478" s="503"/>
      <c r="I478" s="503"/>
      <c r="J478" s="503"/>
      <c r="K478" s="503"/>
      <c r="L478" s="503"/>
      <c r="M478" s="503"/>
      <c r="N478" s="503"/>
      <c r="O478" s="503"/>
      <c r="P478" s="503"/>
      <c r="Q478" s="503"/>
      <c r="R478" s="503"/>
      <c r="S478" s="503"/>
      <c r="T478" s="503"/>
      <c r="U478" s="503"/>
      <c r="V478" s="503"/>
      <c r="W478" s="503"/>
      <c r="X478" s="503"/>
      <c r="Y478" s="503"/>
      <c r="Z478" s="503"/>
    </row>
    <row r="479" ht="12.75" customHeight="1">
      <c r="A479" s="503"/>
      <c r="B479" s="503"/>
      <c r="C479" s="503"/>
      <c r="D479" s="503"/>
      <c r="E479" s="503"/>
      <c r="F479" s="503"/>
      <c r="G479" s="503"/>
      <c r="H479" s="503"/>
      <c r="I479" s="503"/>
      <c r="J479" s="503"/>
      <c r="K479" s="503"/>
      <c r="L479" s="503"/>
      <c r="M479" s="503"/>
      <c r="N479" s="503"/>
      <c r="O479" s="503"/>
      <c r="P479" s="503"/>
      <c r="Q479" s="503"/>
      <c r="R479" s="503"/>
      <c r="S479" s="503"/>
      <c r="T479" s="503"/>
      <c r="U479" s="503"/>
      <c r="V479" s="503"/>
      <c r="W479" s="503"/>
      <c r="X479" s="503"/>
      <c r="Y479" s="503"/>
      <c r="Z479" s="503"/>
    </row>
    <row r="480" ht="12.75" customHeight="1">
      <c r="A480" s="503"/>
      <c r="B480" s="503"/>
      <c r="C480" s="503"/>
      <c r="D480" s="503"/>
      <c r="E480" s="503"/>
      <c r="F480" s="503"/>
      <c r="G480" s="503"/>
      <c r="H480" s="503"/>
      <c r="I480" s="503"/>
      <c r="J480" s="503"/>
      <c r="K480" s="503"/>
      <c r="L480" s="503"/>
      <c r="M480" s="503"/>
      <c r="N480" s="503"/>
      <c r="O480" s="503"/>
      <c r="P480" s="503"/>
      <c r="Q480" s="503"/>
      <c r="R480" s="503"/>
      <c r="S480" s="503"/>
      <c r="T480" s="503"/>
      <c r="U480" s="503"/>
      <c r="V480" s="503"/>
      <c r="W480" s="503"/>
      <c r="X480" s="503"/>
      <c r="Y480" s="503"/>
      <c r="Z480" s="503"/>
    </row>
    <row r="481" ht="12.75" customHeight="1">
      <c r="A481" s="503"/>
      <c r="B481" s="503"/>
      <c r="C481" s="503"/>
      <c r="D481" s="503"/>
      <c r="E481" s="503"/>
      <c r="F481" s="503"/>
      <c r="G481" s="503"/>
      <c r="H481" s="503"/>
      <c r="I481" s="503"/>
      <c r="J481" s="503"/>
      <c r="K481" s="503"/>
      <c r="L481" s="503"/>
      <c r="M481" s="503"/>
      <c r="N481" s="503"/>
      <c r="O481" s="503"/>
      <c r="P481" s="503"/>
      <c r="Q481" s="503"/>
      <c r="R481" s="503"/>
      <c r="S481" s="503"/>
      <c r="T481" s="503"/>
      <c r="U481" s="503"/>
      <c r="V481" s="503"/>
      <c r="W481" s="503"/>
      <c r="X481" s="503"/>
      <c r="Y481" s="503"/>
      <c r="Z481" s="503"/>
    </row>
    <row r="482" ht="12.75" customHeight="1">
      <c r="A482" s="503"/>
      <c r="B482" s="503"/>
      <c r="C482" s="503"/>
      <c r="D482" s="503"/>
      <c r="E482" s="503"/>
      <c r="F482" s="503"/>
      <c r="G482" s="503"/>
      <c r="H482" s="503"/>
      <c r="I482" s="503"/>
      <c r="J482" s="503"/>
      <c r="K482" s="503"/>
      <c r="L482" s="503"/>
      <c r="M482" s="503"/>
      <c r="N482" s="503"/>
      <c r="O482" s="503"/>
      <c r="P482" s="503"/>
      <c r="Q482" s="503"/>
      <c r="R482" s="503"/>
      <c r="S482" s="503"/>
      <c r="T482" s="503"/>
      <c r="U482" s="503"/>
      <c r="V482" s="503"/>
      <c r="W482" s="503"/>
      <c r="X482" s="503"/>
      <c r="Y482" s="503"/>
      <c r="Z482" s="503"/>
    </row>
    <row r="483" ht="12.75" customHeight="1">
      <c r="A483" s="503"/>
      <c r="B483" s="503"/>
      <c r="C483" s="503"/>
      <c r="D483" s="503"/>
      <c r="E483" s="503"/>
      <c r="F483" s="503"/>
      <c r="G483" s="503"/>
      <c r="H483" s="503"/>
      <c r="I483" s="503"/>
      <c r="J483" s="503"/>
      <c r="K483" s="503"/>
      <c r="L483" s="503"/>
      <c r="M483" s="503"/>
      <c r="N483" s="503"/>
      <c r="O483" s="503"/>
      <c r="P483" s="503"/>
      <c r="Q483" s="503"/>
      <c r="R483" s="503"/>
      <c r="S483" s="503"/>
      <c r="T483" s="503"/>
      <c r="U483" s="503"/>
      <c r="V483" s="503"/>
      <c r="W483" s="503"/>
      <c r="X483" s="503"/>
      <c r="Y483" s="503"/>
      <c r="Z483" s="503"/>
    </row>
    <row r="484" ht="12.75" customHeight="1">
      <c r="A484" s="503"/>
      <c r="B484" s="503"/>
      <c r="C484" s="503"/>
      <c r="D484" s="503"/>
      <c r="E484" s="503"/>
      <c r="F484" s="503"/>
      <c r="G484" s="503"/>
      <c r="H484" s="503"/>
      <c r="I484" s="503"/>
      <c r="J484" s="503"/>
      <c r="K484" s="503"/>
      <c r="L484" s="503"/>
      <c r="M484" s="503"/>
      <c r="N484" s="503"/>
      <c r="O484" s="503"/>
      <c r="P484" s="503"/>
      <c r="Q484" s="503"/>
      <c r="R484" s="503"/>
      <c r="S484" s="503"/>
      <c r="T484" s="503"/>
      <c r="U484" s="503"/>
      <c r="V484" s="503"/>
      <c r="W484" s="503"/>
      <c r="X484" s="503"/>
      <c r="Y484" s="503"/>
      <c r="Z484" s="503"/>
    </row>
    <row r="485" ht="12.75" customHeight="1">
      <c r="A485" s="503"/>
      <c r="B485" s="503"/>
      <c r="C485" s="503"/>
      <c r="D485" s="503"/>
      <c r="E485" s="503"/>
      <c r="F485" s="503"/>
      <c r="G485" s="503"/>
      <c r="H485" s="503"/>
      <c r="I485" s="503"/>
      <c r="J485" s="503"/>
      <c r="K485" s="503"/>
      <c r="L485" s="503"/>
      <c r="M485" s="503"/>
      <c r="N485" s="503"/>
      <c r="O485" s="503"/>
      <c r="P485" s="503"/>
      <c r="Q485" s="503"/>
      <c r="R485" s="503"/>
      <c r="S485" s="503"/>
      <c r="T485" s="503"/>
      <c r="U485" s="503"/>
      <c r="V485" s="503"/>
      <c r="W485" s="503"/>
      <c r="X485" s="503"/>
      <c r="Y485" s="503"/>
      <c r="Z485" s="503"/>
    </row>
    <row r="486" ht="12.75" customHeight="1">
      <c r="A486" s="503"/>
      <c r="B486" s="503"/>
      <c r="C486" s="503"/>
      <c r="D486" s="503"/>
      <c r="E486" s="503"/>
      <c r="F486" s="503"/>
      <c r="G486" s="503"/>
      <c r="H486" s="503"/>
      <c r="I486" s="503"/>
      <c r="J486" s="503"/>
      <c r="K486" s="503"/>
      <c r="L486" s="503"/>
      <c r="M486" s="503"/>
      <c r="N486" s="503"/>
      <c r="O486" s="503"/>
      <c r="P486" s="503"/>
      <c r="Q486" s="503"/>
      <c r="R486" s="503"/>
      <c r="S486" s="503"/>
      <c r="T486" s="503"/>
      <c r="U486" s="503"/>
      <c r="V486" s="503"/>
      <c r="W486" s="503"/>
      <c r="X486" s="503"/>
      <c r="Y486" s="503"/>
      <c r="Z486" s="503"/>
    </row>
    <row r="487" ht="12.75" customHeight="1">
      <c r="A487" s="503"/>
      <c r="B487" s="503"/>
      <c r="C487" s="503"/>
      <c r="D487" s="503"/>
      <c r="E487" s="503"/>
      <c r="F487" s="503"/>
      <c r="G487" s="503"/>
      <c r="H487" s="503"/>
      <c r="I487" s="503"/>
      <c r="J487" s="503"/>
      <c r="K487" s="503"/>
      <c r="L487" s="503"/>
      <c r="M487" s="503"/>
      <c r="N487" s="503"/>
      <c r="O487" s="503"/>
      <c r="P487" s="503"/>
      <c r="Q487" s="503"/>
      <c r="R487" s="503"/>
      <c r="S487" s="503"/>
      <c r="T487" s="503"/>
      <c r="U487" s="503"/>
      <c r="V487" s="503"/>
      <c r="W487" s="503"/>
      <c r="X487" s="503"/>
      <c r="Y487" s="503"/>
      <c r="Z487" s="503"/>
    </row>
    <row r="488" ht="12.75" customHeight="1">
      <c r="A488" s="503"/>
      <c r="B488" s="503"/>
      <c r="C488" s="503"/>
      <c r="D488" s="503"/>
      <c r="E488" s="503"/>
      <c r="F488" s="503"/>
      <c r="G488" s="503"/>
      <c r="H488" s="503"/>
      <c r="I488" s="503"/>
      <c r="J488" s="503"/>
      <c r="K488" s="503"/>
      <c r="L488" s="503"/>
      <c r="M488" s="503"/>
      <c r="N488" s="503"/>
      <c r="O488" s="503"/>
      <c r="P488" s="503"/>
      <c r="Q488" s="503"/>
      <c r="R488" s="503"/>
      <c r="S488" s="503"/>
      <c r="T488" s="503"/>
      <c r="U488" s="503"/>
      <c r="V488" s="503"/>
      <c r="W488" s="503"/>
      <c r="X488" s="503"/>
      <c r="Y488" s="503"/>
      <c r="Z488" s="503"/>
    </row>
    <row r="489" ht="12.75" customHeight="1">
      <c r="A489" s="503"/>
      <c r="B489" s="503"/>
      <c r="C489" s="503"/>
      <c r="D489" s="503"/>
      <c r="E489" s="503"/>
      <c r="F489" s="503"/>
      <c r="G489" s="503"/>
      <c r="H489" s="503"/>
      <c r="I489" s="503"/>
      <c r="J489" s="503"/>
      <c r="K489" s="503"/>
      <c r="L489" s="503"/>
      <c r="M489" s="503"/>
      <c r="N489" s="503"/>
      <c r="O489" s="503"/>
      <c r="P489" s="503"/>
      <c r="Q489" s="503"/>
      <c r="R489" s="503"/>
      <c r="S489" s="503"/>
      <c r="T489" s="503"/>
      <c r="U489" s="503"/>
      <c r="V489" s="503"/>
      <c r="W489" s="503"/>
      <c r="X489" s="503"/>
      <c r="Y489" s="503"/>
      <c r="Z489" s="503"/>
    </row>
    <row r="490" ht="12.75" customHeight="1">
      <c r="A490" s="503"/>
      <c r="B490" s="503"/>
      <c r="C490" s="503"/>
      <c r="D490" s="503"/>
      <c r="E490" s="503"/>
      <c r="F490" s="503"/>
      <c r="G490" s="503"/>
      <c r="H490" s="503"/>
      <c r="I490" s="503"/>
      <c r="J490" s="503"/>
      <c r="K490" s="503"/>
      <c r="L490" s="503"/>
      <c r="M490" s="503"/>
      <c r="N490" s="503"/>
      <c r="O490" s="503"/>
      <c r="P490" s="503"/>
      <c r="Q490" s="503"/>
      <c r="R490" s="503"/>
      <c r="S490" s="503"/>
      <c r="T490" s="503"/>
      <c r="U490" s="503"/>
      <c r="V490" s="503"/>
      <c r="W490" s="503"/>
      <c r="X490" s="503"/>
      <c r="Y490" s="503"/>
      <c r="Z490" s="503"/>
    </row>
    <row r="491" ht="12.75" customHeight="1">
      <c r="A491" s="503"/>
      <c r="B491" s="503"/>
      <c r="C491" s="503"/>
      <c r="D491" s="503"/>
      <c r="E491" s="503"/>
      <c r="F491" s="503"/>
      <c r="G491" s="503"/>
      <c r="H491" s="503"/>
      <c r="I491" s="503"/>
      <c r="J491" s="503"/>
      <c r="K491" s="503"/>
      <c r="L491" s="503"/>
      <c r="M491" s="503"/>
      <c r="N491" s="503"/>
      <c r="O491" s="503"/>
      <c r="P491" s="503"/>
      <c r="Q491" s="503"/>
      <c r="R491" s="503"/>
      <c r="S491" s="503"/>
      <c r="T491" s="503"/>
      <c r="U491" s="503"/>
      <c r="V491" s="503"/>
      <c r="W491" s="503"/>
      <c r="X491" s="503"/>
      <c r="Y491" s="503"/>
      <c r="Z491" s="503"/>
    </row>
    <row r="492" ht="12.75" customHeight="1">
      <c r="A492" s="503"/>
      <c r="B492" s="503"/>
      <c r="C492" s="503"/>
      <c r="D492" s="503"/>
      <c r="E492" s="503"/>
      <c r="F492" s="503"/>
      <c r="G492" s="503"/>
      <c r="H492" s="503"/>
      <c r="I492" s="503"/>
      <c r="J492" s="503"/>
      <c r="K492" s="503"/>
      <c r="L492" s="503"/>
      <c r="M492" s="503"/>
      <c r="N492" s="503"/>
      <c r="O492" s="503"/>
      <c r="P492" s="503"/>
      <c r="Q492" s="503"/>
      <c r="R492" s="503"/>
      <c r="S492" s="503"/>
      <c r="T492" s="503"/>
      <c r="U492" s="503"/>
      <c r="V492" s="503"/>
      <c r="W492" s="503"/>
      <c r="X492" s="503"/>
      <c r="Y492" s="503"/>
      <c r="Z492" s="503"/>
    </row>
    <row r="493" ht="12.75" customHeight="1">
      <c r="A493" s="503"/>
      <c r="B493" s="503"/>
      <c r="C493" s="503"/>
      <c r="D493" s="503"/>
      <c r="E493" s="503"/>
      <c r="F493" s="503"/>
      <c r="G493" s="503"/>
      <c r="H493" s="503"/>
      <c r="I493" s="503"/>
      <c r="J493" s="503"/>
      <c r="K493" s="503"/>
      <c r="L493" s="503"/>
      <c r="M493" s="503"/>
      <c r="N493" s="503"/>
      <c r="O493" s="503"/>
      <c r="P493" s="503"/>
      <c r="Q493" s="503"/>
      <c r="R493" s="503"/>
      <c r="S493" s="503"/>
      <c r="T493" s="503"/>
      <c r="U493" s="503"/>
      <c r="V493" s="503"/>
      <c r="W493" s="503"/>
      <c r="X493" s="503"/>
      <c r="Y493" s="503"/>
      <c r="Z493" s="503"/>
    </row>
    <row r="494" ht="12.75" customHeight="1">
      <c r="A494" s="503"/>
      <c r="B494" s="503"/>
      <c r="C494" s="503"/>
      <c r="D494" s="503"/>
      <c r="E494" s="503"/>
      <c r="F494" s="503"/>
      <c r="G494" s="503"/>
      <c r="H494" s="503"/>
      <c r="I494" s="503"/>
      <c r="J494" s="503"/>
      <c r="K494" s="503"/>
      <c r="L494" s="503"/>
      <c r="M494" s="503"/>
      <c r="N494" s="503"/>
      <c r="O494" s="503"/>
      <c r="P494" s="503"/>
      <c r="Q494" s="503"/>
      <c r="R494" s="503"/>
      <c r="S494" s="503"/>
      <c r="T494" s="503"/>
      <c r="U494" s="503"/>
      <c r="V494" s="503"/>
      <c r="W494" s="503"/>
      <c r="X494" s="503"/>
      <c r="Y494" s="503"/>
      <c r="Z494" s="503"/>
    </row>
    <row r="495" ht="12.75" customHeight="1">
      <c r="A495" s="503"/>
      <c r="B495" s="503"/>
      <c r="C495" s="503"/>
      <c r="D495" s="503"/>
      <c r="E495" s="503"/>
      <c r="F495" s="503"/>
      <c r="G495" s="503"/>
      <c r="H495" s="503"/>
      <c r="I495" s="503"/>
      <c r="J495" s="503"/>
      <c r="K495" s="503"/>
      <c r="L495" s="503"/>
      <c r="M495" s="503"/>
      <c r="N495" s="503"/>
      <c r="O495" s="503"/>
      <c r="P495" s="503"/>
      <c r="Q495" s="503"/>
      <c r="R495" s="503"/>
      <c r="S495" s="503"/>
      <c r="T495" s="503"/>
      <c r="U495" s="503"/>
      <c r="V495" s="503"/>
      <c r="W495" s="503"/>
      <c r="X495" s="503"/>
      <c r="Y495" s="503"/>
      <c r="Z495" s="503"/>
    </row>
    <row r="496" ht="12.75" customHeight="1">
      <c r="A496" s="503"/>
      <c r="B496" s="503"/>
      <c r="C496" s="503"/>
      <c r="D496" s="503"/>
      <c r="E496" s="503"/>
      <c r="F496" s="503"/>
      <c r="G496" s="503"/>
      <c r="H496" s="503"/>
      <c r="I496" s="503"/>
      <c r="J496" s="503"/>
      <c r="K496" s="503"/>
      <c r="L496" s="503"/>
      <c r="M496" s="503"/>
      <c r="N496" s="503"/>
      <c r="O496" s="503"/>
      <c r="P496" s="503"/>
      <c r="Q496" s="503"/>
      <c r="R496" s="503"/>
      <c r="S496" s="503"/>
      <c r="T496" s="503"/>
      <c r="U496" s="503"/>
      <c r="V496" s="503"/>
      <c r="W496" s="503"/>
      <c r="X496" s="503"/>
      <c r="Y496" s="503"/>
      <c r="Z496" s="503"/>
    </row>
    <row r="497" ht="12.75" customHeight="1">
      <c r="A497" s="503"/>
      <c r="B497" s="503"/>
      <c r="C497" s="503"/>
      <c r="D497" s="503"/>
      <c r="E497" s="503"/>
      <c r="F497" s="503"/>
      <c r="G497" s="503"/>
      <c r="H497" s="503"/>
      <c r="I497" s="503"/>
      <c r="J497" s="503"/>
      <c r="K497" s="503"/>
      <c r="L497" s="503"/>
      <c r="M497" s="503"/>
      <c r="N497" s="503"/>
      <c r="O497" s="503"/>
      <c r="P497" s="503"/>
      <c r="Q497" s="503"/>
      <c r="R497" s="503"/>
      <c r="S497" s="503"/>
      <c r="T497" s="503"/>
      <c r="U497" s="503"/>
      <c r="V497" s="503"/>
      <c r="W497" s="503"/>
      <c r="X497" s="503"/>
      <c r="Y497" s="503"/>
      <c r="Z497" s="503"/>
    </row>
    <row r="498" ht="12.75" customHeight="1">
      <c r="A498" s="503"/>
      <c r="B498" s="503"/>
      <c r="C498" s="503"/>
      <c r="D498" s="503"/>
      <c r="E498" s="503"/>
      <c r="F498" s="503"/>
      <c r="G498" s="503"/>
      <c r="H498" s="503"/>
      <c r="I498" s="503"/>
      <c r="J498" s="503"/>
      <c r="K498" s="503"/>
      <c r="L498" s="503"/>
      <c r="M498" s="503"/>
      <c r="N498" s="503"/>
      <c r="O498" s="503"/>
      <c r="P498" s="503"/>
      <c r="Q498" s="503"/>
      <c r="R498" s="503"/>
      <c r="S498" s="503"/>
      <c r="T498" s="503"/>
      <c r="U498" s="503"/>
      <c r="V498" s="503"/>
      <c r="W498" s="503"/>
      <c r="X498" s="503"/>
      <c r="Y498" s="503"/>
      <c r="Z498" s="503"/>
    </row>
    <row r="499" ht="12.75" customHeight="1">
      <c r="A499" s="503"/>
      <c r="B499" s="503"/>
      <c r="C499" s="503"/>
      <c r="D499" s="503"/>
      <c r="E499" s="503"/>
      <c r="F499" s="503"/>
      <c r="G499" s="503"/>
      <c r="H499" s="503"/>
      <c r="I499" s="503"/>
      <c r="J499" s="503"/>
      <c r="K499" s="503"/>
      <c r="L499" s="503"/>
      <c r="M499" s="503"/>
      <c r="N499" s="503"/>
      <c r="O499" s="503"/>
      <c r="P499" s="503"/>
      <c r="Q499" s="503"/>
      <c r="R499" s="503"/>
      <c r="S499" s="503"/>
      <c r="T499" s="503"/>
      <c r="U499" s="503"/>
      <c r="V499" s="503"/>
      <c r="W499" s="503"/>
      <c r="X499" s="503"/>
      <c r="Y499" s="503"/>
      <c r="Z499" s="503"/>
    </row>
    <row r="500" ht="12.75" customHeight="1">
      <c r="A500" s="503"/>
      <c r="B500" s="503"/>
      <c r="C500" s="503"/>
      <c r="D500" s="503"/>
      <c r="E500" s="503"/>
      <c r="F500" s="503"/>
      <c r="G500" s="503"/>
      <c r="H500" s="503"/>
      <c r="I500" s="503"/>
      <c r="J500" s="503"/>
      <c r="K500" s="503"/>
      <c r="L500" s="503"/>
      <c r="M500" s="503"/>
      <c r="N500" s="503"/>
      <c r="O500" s="503"/>
      <c r="P500" s="503"/>
      <c r="Q500" s="503"/>
      <c r="R500" s="503"/>
      <c r="S500" s="503"/>
      <c r="T500" s="503"/>
      <c r="U500" s="503"/>
      <c r="V500" s="503"/>
      <c r="W500" s="503"/>
      <c r="X500" s="503"/>
      <c r="Y500" s="503"/>
      <c r="Z500" s="503"/>
    </row>
    <row r="501" ht="12.75" customHeight="1">
      <c r="A501" s="503"/>
      <c r="B501" s="503"/>
      <c r="C501" s="503"/>
      <c r="D501" s="503"/>
      <c r="E501" s="503"/>
      <c r="F501" s="503"/>
      <c r="G501" s="503"/>
      <c r="H501" s="503"/>
      <c r="I501" s="503"/>
      <c r="J501" s="503"/>
      <c r="K501" s="503"/>
      <c r="L501" s="503"/>
      <c r="M501" s="503"/>
      <c r="N501" s="503"/>
      <c r="O501" s="503"/>
      <c r="P501" s="503"/>
      <c r="Q501" s="503"/>
      <c r="R501" s="503"/>
      <c r="S501" s="503"/>
      <c r="T501" s="503"/>
      <c r="U501" s="503"/>
      <c r="V501" s="503"/>
      <c r="W501" s="503"/>
      <c r="X501" s="503"/>
      <c r="Y501" s="503"/>
      <c r="Z501" s="503"/>
    </row>
    <row r="502" ht="12.75" customHeight="1">
      <c r="A502" s="503"/>
      <c r="B502" s="503"/>
      <c r="C502" s="503"/>
      <c r="D502" s="503"/>
      <c r="E502" s="503"/>
      <c r="F502" s="503"/>
      <c r="G502" s="503"/>
      <c r="H502" s="503"/>
      <c r="I502" s="503"/>
      <c r="J502" s="503"/>
      <c r="K502" s="503"/>
      <c r="L502" s="503"/>
      <c r="M502" s="503"/>
      <c r="N502" s="503"/>
      <c r="O502" s="503"/>
      <c r="P502" s="503"/>
      <c r="Q502" s="503"/>
      <c r="R502" s="503"/>
      <c r="S502" s="503"/>
      <c r="T502" s="503"/>
      <c r="U502" s="503"/>
      <c r="V502" s="503"/>
      <c r="W502" s="503"/>
      <c r="X502" s="503"/>
      <c r="Y502" s="503"/>
      <c r="Z502" s="503"/>
    </row>
    <row r="503" ht="12.75" customHeight="1">
      <c r="A503" s="503"/>
      <c r="B503" s="503"/>
      <c r="C503" s="503"/>
      <c r="D503" s="503"/>
      <c r="E503" s="503"/>
      <c r="F503" s="503"/>
      <c r="G503" s="503"/>
      <c r="H503" s="503"/>
      <c r="I503" s="503"/>
      <c r="J503" s="503"/>
      <c r="K503" s="503"/>
      <c r="L503" s="503"/>
      <c r="M503" s="503"/>
      <c r="N503" s="503"/>
      <c r="O503" s="503"/>
      <c r="P503" s="503"/>
      <c r="Q503" s="503"/>
      <c r="R503" s="503"/>
      <c r="S503" s="503"/>
      <c r="T503" s="503"/>
      <c r="U503" s="503"/>
      <c r="V503" s="503"/>
      <c r="W503" s="503"/>
      <c r="X503" s="503"/>
      <c r="Y503" s="503"/>
      <c r="Z503" s="503"/>
    </row>
    <row r="504" ht="12.75" customHeight="1">
      <c r="A504" s="503"/>
      <c r="B504" s="503"/>
      <c r="C504" s="503"/>
      <c r="D504" s="503"/>
      <c r="E504" s="503"/>
      <c r="F504" s="503"/>
      <c r="G504" s="503"/>
      <c r="H504" s="503"/>
      <c r="I504" s="503"/>
      <c r="J504" s="503"/>
      <c r="K504" s="503"/>
      <c r="L504" s="503"/>
      <c r="M504" s="503"/>
      <c r="N504" s="503"/>
      <c r="O504" s="503"/>
      <c r="P504" s="503"/>
      <c r="Q504" s="503"/>
      <c r="R504" s="503"/>
      <c r="S504" s="503"/>
      <c r="T504" s="503"/>
      <c r="U504" s="503"/>
      <c r="V504" s="503"/>
      <c r="W504" s="503"/>
      <c r="X504" s="503"/>
      <c r="Y504" s="503"/>
      <c r="Z504" s="503"/>
    </row>
    <row r="505" ht="12.75" customHeight="1">
      <c r="A505" s="503"/>
      <c r="B505" s="503"/>
      <c r="C505" s="503"/>
      <c r="D505" s="503"/>
      <c r="E505" s="503"/>
      <c r="F505" s="503"/>
      <c r="G505" s="503"/>
      <c r="H505" s="503"/>
      <c r="I505" s="503"/>
      <c r="J505" s="503"/>
      <c r="K505" s="503"/>
      <c r="L505" s="503"/>
      <c r="M505" s="503"/>
      <c r="N505" s="503"/>
      <c r="O505" s="503"/>
      <c r="P505" s="503"/>
      <c r="Q505" s="503"/>
      <c r="R505" s="503"/>
      <c r="S505" s="503"/>
      <c r="T505" s="503"/>
      <c r="U505" s="503"/>
      <c r="V505" s="503"/>
      <c r="W505" s="503"/>
      <c r="X505" s="503"/>
      <c r="Y505" s="503"/>
      <c r="Z505" s="503"/>
    </row>
    <row r="506" ht="12.75" customHeight="1">
      <c r="A506" s="503"/>
      <c r="B506" s="503"/>
      <c r="C506" s="503"/>
      <c r="D506" s="503"/>
      <c r="E506" s="503"/>
      <c r="F506" s="503"/>
      <c r="G506" s="503"/>
      <c r="H506" s="503"/>
      <c r="I506" s="503"/>
      <c r="J506" s="503"/>
      <c r="K506" s="503"/>
      <c r="L506" s="503"/>
      <c r="M506" s="503"/>
      <c r="N506" s="503"/>
      <c r="O506" s="503"/>
      <c r="P506" s="503"/>
      <c r="Q506" s="503"/>
      <c r="R506" s="503"/>
      <c r="S506" s="503"/>
      <c r="T506" s="503"/>
      <c r="U506" s="503"/>
      <c r="V506" s="503"/>
      <c r="W506" s="503"/>
      <c r="X506" s="503"/>
      <c r="Y506" s="503"/>
      <c r="Z506" s="503"/>
    </row>
    <row r="507" ht="12.75" customHeight="1">
      <c r="A507" s="503"/>
      <c r="B507" s="503"/>
      <c r="C507" s="503"/>
      <c r="D507" s="503"/>
      <c r="E507" s="503"/>
      <c r="F507" s="503"/>
      <c r="G507" s="503"/>
      <c r="H507" s="503"/>
      <c r="I507" s="503"/>
      <c r="J507" s="503"/>
      <c r="K507" s="503"/>
      <c r="L507" s="503"/>
      <c r="M507" s="503"/>
      <c r="N507" s="503"/>
      <c r="O507" s="503"/>
      <c r="P507" s="503"/>
      <c r="Q507" s="503"/>
      <c r="R507" s="503"/>
      <c r="S507" s="503"/>
      <c r="T507" s="503"/>
      <c r="U507" s="503"/>
      <c r="V507" s="503"/>
      <c r="W507" s="503"/>
      <c r="X507" s="503"/>
      <c r="Y507" s="503"/>
      <c r="Z507" s="503"/>
    </row>
    <row r="508" ht="12.75" customHeight="1">
      <c r="A508" s="503"/>
      <c r="B508" s="503"/>
      <c r="C508" s="503"/>
      <c r="D508" s="503"/>
      <c r="E508" s="503"/>
      <c r="F508" s="503"/>
      <c r="G508" s="503"/>
      <c r="H508" s="503"/>
      <c r="I508" s="503"/>
      <c r="J508" s="503"/>
      <c r="K508" s="503"/>
      <c r="L508" s="503"/>
      <c r="M508" s="503"/>
      <c r="N508" s="503"/>
      <c r="O508" s="503"/>
      <c r="P508" s="503"/>
      <c r="Q508" s="503"/>
      <c r="R508" s="503"/>
      <c r="S508" s="503"/>
      <c r="T508" s="503"/>
      <c r="U508" s="503"/>
      <c r="V508" s="503"/>
      <c r="W508" s="503"/>
      <c r="X508" s="503"/>
      <c r="Y508" s="503"/>
      <c r="Z508" s="503"/>
    </row>
    <row r="509" ht="12.75" customHeight="1">
      <c r="A509" s="503"/>
      <c r="B509" s="503"/>
      <c r="C509" s="503"/>
      <c r="D509" s="503"/>
      <c r="E509" s="503"/>
      <c r="F509" s="503"/>
      <c r="G509" s="503"/>
      <c r="H509" s="503"/>
      <c r="I509" s="503"/>
      <c r="J509" s="503"/>
      <c r="K509" s="503"/>
      <c r="L509" s="503"/>
      <c r="M509" s="503"/>
      <c r="N509" s="503"/>
      <c r="O509" s="503"/>
      <c r="P509" s="503"/>
      <c r="Q509" s="503"/>
      <c r="R509" s="503"/>
      <c r="S509" s="503"/>
      <c r="T509" s="503"/>
      <c r="U509" s="503"/>
      <c r="V509" s="503"/>
      <c r="W509" s="503"/>
      <c r="X509" s="503"/>
      <c r="Y509" s="503"/>
      <c r="Z509" s="503"/>
    </row>
    <row r="510" ht="12.75" customHeight="1">
      <c r="A510" s="503"/>
      <c r="B510" s="503"/>
      <c r="C510" s="503"/>
      <c r="D510" s="503"/>
      <c r="E510" s="503"/>
      <c r="F510" s="503"/>
      <c r="G510" s="503"/>
      <c r="H510" s="503"/>
      <c r="I510" s="503"/>
      <c r="J510" s="503"/>
      <c r="K510" s="503"/>
      <c r="L510" s="503"/>
      <c r="M510" s="503"/>
      <c r="N510" s="503"/>
      <c r="O510" s="503"/>
      <c r="P510" s="503"/>
      <c r="Q510" s="503"/>
      <c r="R510" s="503"/>
      <c r="S510" s="503"/>
      <c r="T510" s="503"/>
      <c r="U510" s="503"/>
      <c r="V510" s="503"/>
      <c r="W510" s="503"/>
      <c r="X510" s="503"/>
      <c r="Y510" s="503"/>
      <c r="Z510" s="503"/>
    </row>
    <row r="511" ht="12.75" customHeight="1">
      <c r="A511" s="503"/>
      <c r="B511" s="503"/>
      <c r="C511" s="503"/>
      <c r="D511" s="503"/>
      <c r="E511" s="503"/>
      <c r="F511" s="503"/>
      <c r="G511" s="503"/>
      <c r="H511" s="503"/>
      <c r="I511" s="503"/>
      <c r="J511" s="503"/>
      <c r="K511" s="503"/>
      <c r="L511" s="503"/>
      <c r="M511" s="503"/>
      <c r="N511" s="503"/>
      <c r="O511" s="503"/>
      <c r="P511" s="503"/>
      <c r="Q511" s="503"/>
      <c r="R511" s="503"/>
      <c r="S511" s="503"/>
      <c r="T511" s="503"/>
      <c r="U511" s="503"/>
      <c r="V511" s="503"/>
      <c r="W511" s="503"/>
      <c r="X511" s="503"/>
      <c r="Y511" s="503"/>
      <c r="Z511" s="503"/>
    </row>
    <row r="512" ht="12.75" customHeight="1">
      <c r="A512" s="503"/>
      <c r="B512" s="503"/>
      <c r="C512" s="503"/>
      <c r="D512" s="503"/>
      <c r="E512" s="503"/>
      <c r="F512" s="503"/>
      <c r="G512" s="503"/>
      <c r="H512" s="503"/>
      <c r="I512" s="503"/>
      <c r="J512" s="503"/>
      <c r="K512" s="503"/>
      <c r="L512" s="503"/>
      <c r="M512" s="503"/>
      <c r="N512" s="503"/>
      <c r="O512" s="503"/>
      <c r="P512" s="503"/>
      <c r="Q512" s="503"/>
      <c r="R512" s="503"/>
      <c r="S512" s="503"/>
      <c r="T512" s="503"/>
      <c r="U512" s="503"/>
      <c r="V512" s="503"/>
      <c r="W512" s="503"/>
      <c r="X512" s="503"/>
      <c r="Y512" s="503"/>
      <c r="Z512" s="503"/>
    </row>
    <row r="513" ht="12.75" customHeight="1">
      <c r="A513" s="503"/>
      <c r="B513" s="503"/>
      <c r="C513" s="503"/>
      <c r="D513" s="503"/>
      <c r="E513" s="503"/>
      <c r="F513" s="503"/>
      <c r="G513" s="503"/>
      <c r="H513" s="503"/>
      <c r="I513" s="503"/>
      <c r="J513" s="503"/>
      <c r="K513" s="503"/>
      <c r="L513" s="503"/>
      <c r="M513" s="503"/>
      <c r="N513" s="503"/>
      <c r="O513" s="503"/>
      <c r="P513" s="503"/>
      <c r="Q513" s="503"/>
      <c r="R513" s="503"/>
      <c r="S513" s="503"/>
      <c r="T513" s="503"/>
      <c r="U513" s="503"/>
      <c r="V513" s="503"/>
      <c r="W513" s="503"/>
      <c r="X513" s="503"/>
      <c r="Y513" s="503"/>
      <c r="Z513" s="503"/>
    </row>
    <row r="514" ht="12.75" customHeight="1">
      <c r="A514" s="503"/>
      <c r="B514" s="503"/>
      <c r="C514" s="503"/>
      <c r="D514" s="503"/>
      <c r="E514" s="503"/>
      <c r="F514" s="503"/>
      <c r="G514" s="503"/>
      <c r="H514" s="503"/>
      <c r="I514" s="503"/>
      <c r="J514" s="503"/>
      <c r="K514" s="503"/>
      <c r="L514" s="503"/>
      <c r="M514" s="503"/>
      <c r="N514" s="503"/>
      <c r="O514" s="503"/>
      <c r="P514" s="503"/>
      <c r="Q514" s="503"/>
      <c r="R514" s="503"/>
      <c r="S514" s="503"/>
      <c r="T514" s="503"/>
      <c r="U514" s="503"/>
      <c r="V514" s="503"/>
      <c r="W514" s="503"/>
      <c r="X514" s="503"/>
      <c r="Y514" s="503"/>
      <c r="Z514" s="503"/>
    </row>
    <row r="515" ht="12.75" customHeight="1">
      <c r="A515" s="503"/>
      <c r="B515" s="503"/>
      <c r="C515" s="503"/>
      <c r="D515" s="503"/>
      <c r="E515" s="503"/>
      <c r="F515" s="503"/>
      <c r="G515" s="503"/>
      <c r="H515" s="503"/>
      <c r="I515" s="503"/>
      <c r="J515" s="503"/>
      <c r="K515" s="503"/>
      <c r="L515" s="503"/>
      <c r="M515" s="503"/>
      <c r="N515" s="503"/>
      <c r="O515" s="503"/>
      <c r="P515" s="503"/>
      <c r="Q515" s="503"/>
      <c r="R515" s="503"/>
      <c r="S515" s="503"/>
      <c r="T515" s="503"/>
      <c r="U515" s="503"/>
      <c r="V515" s="503"/>
      <c r="W515" s="503"/>
      <c r="X515" s="503"/>
      <c r="Y515" s="503"/>
      <c r="Z515" s="503"/>
    </row>
    <row r="516" ht="12.75" customHeight="1">
      <c r="A516" s="503"/>
      <c r="B516" s="503"/>
      <c r="C516" s="503"/>
      <c r="D516" s="503"/>
      <c r="E516" s="503"/>
      <c r="F516" s="503"/>
      <c r="G516" s="503"/>
      <c r="H516" s="503"/>
      <c r="I516" s="503"/>
      <c r="J516" s="503"/>
      <c r="K516" s="503"/>
      <c r="L516" s="503"/>
      <c r="M516" s="503"/>
      <c r="N516" s="503"/>
      <c r="O516" s="503"/>
      <c r="P516" s="503"/>
      <c r="Q516" s="503"/>
      <c r="R516" s="503"/>
      <c r="S516" s="503"/>
      <c r="T516" s="503"/>
      <c r="U516" s="503"/>
      <c r="V516" s="503"/>
      <c r="W516" s="503"/>
      <c r="X516" s="503"/>
      <c r="Y516" s="503"/>
      <c r="Z516" s="503"/>
    </row>
    <row r="517" ht="12.75" customHeight="1">
      <c r="A517" s="503"/>
      <c r="B517" s="503"/>
      <c r="C517" s="503"/>
      <c r="D517" s="503"/>
      <c r="E517" s="503"/>
      <c r="F517" s="503"/>
      <c r="G517" s="503"/>
      <c r="H517" s="503"/>
      <c r="I517" s="503"/>
      <c r="J517" s="503"/>
      <c r="K517" s="503"/>
      <c r="L517" s="503"/>
      <c r="M517" s="503"/>
      <c r="N517" s="503"/>
      <c r="O517" s="503"/>
      <c r="P517" s="503"/>
      <c r="Q517" s="503"/>
      <c r="R517" s="503"/>
      <c r="S517" s="503"/>
      <c r="T517" s="503"/>
      <c r="U517" s="503"/>
      <c r="V517" s="503"/>
      <c r="W517" s="503"/>
      <c r="X517" s="503"/>
      <c r="Y517" s="503"/>
      <c r="Z517" s="503"/>
    </row>
    <row r="518" ht="12.75" customHeight="1">
      <c r="A518" s="503"/>
      <c r="B518" s="503"/>
      <c r="C518" s="503"/>
      <c r="D518" s="503"/>
      <c r="E518" s="503"/>
      <c r="F518" s="503"/>
      <c r="G518" s="503"/>
      <c r="H518" s="503"/>
      <c r="I518" s="503"/>
      <c r="J518" s="503"/>
      <c r="K518" s="503"/>
      <c r="L518" s="503"/>
      <c r="M518" s="503"/>
      <c r="N518" s="503"/>
      <c r="O518" s="503"/>
      <c r="P518" s="503"/>
      <c r="Q518" s="503"/>
      <c r="R518" s="503"/>
      <c r="S518" s="503"/>
      <c r="T518" s="503"/>
      <c r="U518" s="503"/>
      <c r="V518" s="503"/>
      <c r="W518" s="503"/>
      <c r="X518" s="503"/>
      <c r="Y518" s="503"/>
      <c r="Z518" s="503"/>
    </row>
    <row r="519" ht="12.75" customHeight="1">
      <c r="A519" s="503"/>
      <c r="B519" s="503"/>
      <c r="C519" s="503"/>
      <c r="D519" s="503"/>
      <c r="E519" s="503"/>
      <c r="F519" s="503"/>
      <c r="G519" s="503"/>
      <c r="H519" s="503"/>
      <c r="I519" s="503"/>
      <c r="J519" s="503"/>
      <c r="K519" s="503"/>
      <c r="L519" s="503"/>
      <c r="M519" s="503"/>
      <c r="N519" s="503"/>
      <c r="O519" s="503"/>
      <c r="P519" s="503"/>
      <c r="Q519" s="503"/>
      <c r="R519" s="503"/>
      <c r="S519" s="503"/>
      <c r="T519" s="503"/>
      <c r="U519" s="503"/>
      <c r="V519" s="503"/>
      <c r="W519" s="503"/>
      <c r="X519" s="503"/>
      <c r="Y519" s="503"/>
      <c r="Z519" s="503"/>
    </row>
    <row r="520" ht="12.75" customHeight="1">
      <c r="A520" s="503"/>
      <c r="B520" s="503"/>
      <c r="C520" s="503"/>
      <c r="D520" s="503"/>
      <c r="E520" s="503"/>
      <c r="F520" s="503"/>
      <c r="G520" s="503"/>
      <c r="H520" s="503"/>
      <c r="I520" s="503"/>
      <c r="J520" s="503"/>
      <c r="K520" s="503"/>
      <c r="L520" s="503"/>
      <c r="M520" s="503"/>
      <c r="N520" s="503"/>
      <c r="O520" s="503"/>
      <c r="P520" s="503"/>
      <c r="Q520" s="503"/>
      <c r="R520" s="503"/>
      <c r="S520" s="503"/>
      <c r="T520" s="503"/>
      <c r="U520" s="503"/>
      <c r="V520" s="503"/>
      <c r="W520" s="503"/>
      <c r="X520" s="503"/>
      <c r="Y520" s="503"/>
      <c r="Z520" s="503"/>
    </row>
    <row r="521" ht="12.75" customHeight="1">
      <c r="A521" s="503"/>
      <c r="B521" s="503"/>
      <c r="C521" s="503"/>
      <c r="D521" s="503"/>
      <c r="E521" s="503"/>
      <c r="F521" s="503"/>
      <c r="G521" s="503"/>
      <c r="H521" s="503"/>
      <c r="I521" s="503"/>
      <c r="J521" s="503"/>
      <c r="K521" s="503"/>
      <c r="L521" s="503"/>
      <c r="M521" s="503"/>
      <c r="N521" s="503"/>
      <c r="O521" s="503"/>
      <c r="P521" s="503"/>
      <c r="Q521" s="503"/>
      <c r="R521" s="503"/>
      <c r="S521" s="503"/>
      <c r="T521" s="503"/>
      <c r="U521" s="503"/>
      <c r="V521" s="503"/>
      <c r="W521" s="503"/>
      <c r="X521" s="503"/>
      <c r="Y521" s="503"/>
      <c r="Z521" s="503"/>
    </row>
    <row r="522" ht="12.75" customHeight="1">
      <c r="A522" s="503"/>
      <c r="B522" s="503"/>
      <c r="C522" s="503"/>
      <c r="D522" s="503"/>
      <c r="E522" s="503"/>
      <c r="F522" s="503"/>
      <c r="G522" s="503"/>
      <c r="H522" s="503"/>
      <c r="I522" s="503"/>
      <c r="J522" s="503"/>
      <c r="K522" s="503"/>
      <c r="L522" s="503"/>
      <c r="M522" s="503"/>
      <c r="N522" s="503"/>
      <c r="O522" s="503"/>
      <c r="P522" s="503"/>
      <c r="Q522" s="503"/>
      <c r="R522" s="503"/>
      <c r="S522" s="503"/>
      <c r="T522" s="503"/>
      <c r="U522" s="503"/>
      <c r="V522" s="503"/>
      <c r="W522" s="503"/>
      <c r="X522" s="503"/>
      <c r="Y522" s="503"/>
      <c r="Z522" s="503"/>
    </row>
    <row r="523" ht="12.75" customHeight="1">
      <c r="A523" s="503"/>
      <c r="B523" s="503"/>
      <c r="C523" s="503"/>
      <c r="D523" s="503"/>
      <c r="E523" s="503"/>
      <c r="F523" s="503"/>
      <c r="G523" s="503"/>
      <c r="H523" s="503"/>
      <c r="I523" s="503"/>
      <c r="J523" s="503"/>
      <c r="K523" s="503"/>
      <c r="L523" s="503"/>
      <c r="M523" s="503"/>
      <c r="N523" s="503"/>
      <c r="O523" s="503"/>
      <c r="P523" s="503"/>
      <c r="Q523" s="503"/>
      <c r="R523" s="503"/>
      <c r="S523" s="503"/>
      <c r="T523" s="503"/>
      <c r="U523" s="503"/>
      <c r="V523" s="503"/>
      <c r="W523" s="503"/>
      <c r="X523" s="503"/>
      <c r="Y523" s="503"/>
      <c r="Z523" s="503"/>
    </row>
    <row r="524" ht="12.75" customHeight="1">
      <c r="A524" s="503"/>
      <c r="B524" s="503"/>
      <c r="C524" s="503"/>
      <c r="D524" s="503"/>
      <c r="E524" s="503"/>
      <c r="F524" s="503"/>
      <c r="G524" s="503"/>
      <c r="H524" s="503"/>
      <c r="I524" s="503"/>
      <c r="J524" s="503"/>
      <c r="K524" s="503"/>
      <c r="L524" s="503"/>
      <c r="M524" s="503"/>
      <c r="N524" s="503"/>
      <c r="O524" s="503"/>
      <c r="P524" s="503"/>
      <c r="Q524" s="503"/>
      <c r="R524" s="503"/>
      <c r="S524" s="503"/>
      <c r="T524" s="503"/>
      <c r="U524" s="503"/>
      <c r="V524" s="503"/>
      <c r="W524" s="503"/>
      <c r="X524" s="503"/>
      <c r="Y524" s="503"/>
      <c r="Z524" s="503"/>
    </row>
    <row r="525" ht="12.75" customHeight="1">
      <c r="A525" s="503"/>
      <c r="B525" s="503"/>
      <c r="C525" s="503"/>
      <c r="D525" s="503"/>
      <c r="E525" s="503"/>
      <c r="F525" s="503"/>
      <c r="G525" s="503"/>
      <c r="H525" s="503"/>
      <c r="I525" s="503"/>
      <c r="J525" s="503"/>
      <c r="K525" s="503"/>
      <c r="L525" s="503"/>
      <c r="M525" s="503"/>
      <c r="N525" s="503"/>
      <c r="O525" s="503"/>
      <c r="P525" s="503"/>
      <c r="Q525" s="503"/>
      <c r="R525" s="503"/>
      <c r="S525" s="503"/>
      <c r="T525" s="503"/>
      <c r="U525" s="503"/>
      <c r="V525" s="503"/>
      <c r="W525" s="503"/>
      <c r="X525" s="503"/>
      <c r="Y525" s="503"/>
      <c r="Z525" s="503"/>
    </row>
    <row r="526" ht="12.75" customHeight="1">
      <c r="A526" s="503"/>
      <c r="B526" s="503"/>
      <c r="C526" s="503"/>
      <c r="D526" s="503"/>
      <c r="E526" s="503"/>
      <c r="F526" s="503"/>
      <c r="G526" s="503"/>
      <c r="H526" s="503"/>
      <c r="I526" s="503"/>
      <c r="J526" s="503"/>
      <c r="K526" s="503"/>
      <c r="L526" s="503"/>
      <c r="M526" s="503"/>
      <c r="N526" s="503"/>
      <c r="O526" s="503"/>
      <c r="P526" s="503"/>
      <c r="Q526" s="503"/>
      <c r="R526" s="503"/>
      <c r="S526" s="503"/>
      <c r="T526" s="503"/>
      <c r="U526" s="503"/>
      <c r="V526" s="503"/>
      <c r="W526" s="503"/>
      <c r="X526" s="503"/>
      <c r="Y526" s="503"/>
      <c r="Z526" s="503"/>
    </row>
    <row r="527" ht="12.75" customHeight="1">
      <c r="A527" s="503"/>
      <c r="B527" s="503"/>
      <c r="C527" s="503"/>
      <c r="D527" s="503"/>
      <c r="E527" s="503"/>
      <c r="F527" s="503"/>
      <c r="G527" s="503"/>
      <c r="H527" s="503"/>
      <c r="I527" s="503"/>
      <c r="J527" s="503"/>
      <c r="K527" s="503"/>
      <c r="L527" s="503"/>
      <c r="M527" s="503"/>
      <c r="N527" s="503"/>
      <c r="O527" s="503"/>
      <c r="P527" s="503"/>
      <c r="Q527" s="503"/>
      <c r="R527" s="503"/>
      <c r="S527" s="503"/>
      <c r="T527" s="503"/>
      <c r="U527" s="503"/>
      <c r="V527" s="503"/>
      <c r="W527" s="503"/>
      <c r="X527" s="503"/>
      <c r="Y527" s="503"/>
      <c r="Z527" s="503"/>
    </row>
    <row r="528" ht="12.75" customHeight="1">
      <c r="A528" s="503"/>
      <c r="B528" s="503"/>
      <c r="C528" s="503"/>
      <c r="D528" s="503"/>
      <c r="E528" s="503"/>
      <c r="F528" s="503"/>
      <c r="G528" s="503"/>
      <c r="H528" s="503"/>
      <c r="I528" s="503"/>
      <c r="J528" s="503"/>
      <c r="K528" s="503"/>
      <c r="L528" s="503"/>
      <c r="M528" s="503"/>
      <c r="N528" s="503"/>
      <c r="O528" s="503"/>
      <c r="P528" s="503"/>
      <c r="Q528" s="503"/>
      <c r="R528" s="503"/>
      <c r="S528" s="503"/>
      <c r="T528" s="503"/>
      <c r="U528" s="503"/>
      <c r="V528" s="503"/>
      <c r="W528" s="503"/>
      <c r="X528" s="503"/>
      <c r="Y528" s="503"/>
      <c r="Z528" s="503"/>
    </row>
    <row r="529" ht="12.75" customHeight="1">
      <c r="A529" s="503"/>
      <c r="B529" s="503"/>
      <c r="C529" s="503"/>
      <c r="D529" s="503"/>
      <c r="E529" s="503"/>
      <c r="F529" s="503"/>
      <c r="G529" s="503"/>
      <c r="H529" s="503"/>
      <c r="I529" s="503"/>
      <c r="J529" s="503"/>
      <c r="K529" s="503"/>
      <c r="L529" s="503"/>
      <c r="M529" s="503"/>
      <c r="N529" s="503"/>
      <c r="O529" s="503"/>
      <c r="P529" s="503"/>
      <c r="Q529" s="503"/>
      <c r="R529" s="503"/>
      <c r="S529" s="503"/>
      <c r="T529" s="503"/>
      <c r="U529" s="503"/>
      <c r="V529" s="503"/>
      <c r="W529" s="503"/>
      <c r="X529" s="503"/>
      <c r="Y529" s="503"/>
      <c r="Z529" s="503"/>
    </row>
    <row r="530" ht="12.75" customHeight="1">
      <c r="A530" s="503"/>
      <c r="B530" s="503"/>
      <c r="C530" s="503"/>
      <c r="D530" s="503"/>
      <c r="E530" s="503"/>
      <c r="F530" s="503"/>
      <c r="G530" s="503"/>
      <c r="H530" s="503"/>
      <c r="I530" s="503"/>
      <c r="J530" s="503"/>
      <c r="K530" s="503"/>
      <c r="L530" s="503"/>
      <c r="M530" s="503"/>
      <c r="N530" s="503"/>
      <c r="O530" s="503"/>
      <c r="P530" s="503"/>
      <c r="Q530" s="503"/>
      <c r="R530" s="503"/>
      <c r="S530" s="503"/>
      <c r="T530" s="503"/>
      <c r="U530" s="503"/>
      <c r="V530" s="503"/>
      <c r="W530" s="503"/>
      <c r="X530" s="503"/>
      <c r="Y530" s="503"/>
      <c r="Z530" s="503"/>
    </row>
    <row r="531" ht="12.75" customHeight="1">
      <c r="A531" s="503"/>
      <c r="B531" s="503"/>
      <c r="C531" s="503"/>
      <c r="D531" s="503"/>
      <c r="E531" s="503"/>
      <c r="F531" s="503"/>
      <c r="G531" s="503"/>
      <c r="H531" s="503"/>
      <c r="I531" s="503"/>
      <c r="J531" s="503"/>
      <c r="K531" s="503"/>
      <c r="L531" s="503"/>
      <c r="M531" s="503"/>
      <c r="N531" s="503"/>
      <c r="O531" s="503"/>
      <c r="P531" s="503"/>
      <c r="Q531" s="503"/>
      <c r="R531" s="503"/>
      <c r="S531" s="503"/>
      <c r="T531" s="503"/>
      <c r="U531" s="503"/>
      <c r="V531" s="503"/>
      <c r="W531" s="503"/>
      <c r="X531" s="503"/>
      <c r="Y531" s="503"/>
      <c r="Z531" s="503"/>
    </row>
    <row r="532" ht="12.75" customHeight="1">
      <c r="A532" s="503"/>
      <c r="B532" s="503"/>
      <c r="C532" s="503"/>
      <c r="D532" s="503"/>
      <c r="E532" s="503"/>
      <c r="F532" s="503"/>
      <c r="G532" s="503"/>
      <c r="H532" s="503"/>
      <c r="I532" s="503"/>
      <c r="J532" s="503"/>
      <c r="K532" s="503"/>
      <c r="L532" s="503"/>
      <c r="M532" s="503"/>
      <c r="N532" s="503"/>
      <c r="O532" s="503"/>
      <c r="P532" s="503"/>
      <c r="Q532" s="503"/>
      <c r="R532" s="503"/>
      <c r="S532" s="503"/>
      <c r="T532" s="503"/>
      <c r="U532" s="503"/>
      <c r="V532" s="503"/>
      <c r="W532" s="503"/>
      <c r="X532" s="503"/>
      <c r="Y532" s="503"/>
      <c r="Z532" s="503"/>
    </row>
    <row r="533" ht="12.75" customHeight="1">
      <c r="A533" s="503"/>
      <c r="B533" s="503"/>
      <c r="C533" s="503"/>
      <c r="D533" s="503"/>
      <c r="E533" s="503"/>
      <c r="F533" s="503"/>
      <c r="G533" s="503"/>
      <c r="H533" s="503"/>
      <c r="I533" s="503"/>
      <c r="J533" s="503"/>
      <c r="K533" s="503"/>
      <c r="L533" s="503"/>
      <c r="M533" s="503"/>
      <c r="N533" s="503"/>
      <c r="O533" s="503"/>
      <c r="P533" s="503"/>
      <c r="Q533" s="503"/>
      <c r="R533" s="503"/>
      <c r="S533" s="503"/>
      <c r="T533" s="503"/>
      <c r="U533" s="503"/>
      <c r="V533" s="503"/>
      <c r="W533" s="503"/>
      <c r="X533" s="503"/>
      <c r="Y533" s="503"/>
      <c r="Z533" s="503"/>
    </row>
    <row r="534" ht="12.75" customHeight="1">
      <c r="A534" s="503"/>
      <c r="B534" s="503"/>
      <c r="C534" s="503"/>
      <c r="D534" s="503"/>
      <c r="E534" s="503"/>
      <c r="F534" s="503"/>
      <c r="G534" s="503"/>
      <c r="H534" s="503"/>
      <c r="I534" s="503"/>
      <c r="J534" s="503"/>
      <c r="K534" s="503"/>
      <c r="L534" s="503"/>
      <c r="M534" s="503"/>
      <c r="N534" s="503"/>
      <c r="O534" s="503"/>
      <c r="P534" s="503"/>
      <c r="Q534" s="503"/>
      <c r="R534" s="503"/>
      <c r="S534" s="503"/>
      <c r="T534" s="503"/>
      <c r="U534" s="503"/>
      <c r="V534" s="503"/>
      <c r="W534" s="503"/>
      <c r="X534" s="503"/>
      <c r="Y534" s="503"/>
      <c r="Z534" s="503"/>
    </row>
    <row r="535" ht="12.75" customHeight="1">
      <c r="A535" s="503"/>
      <c r="B535" s="503"/>
      <c r="C535" s="503"/>
      <c r="D535" s="503"/>
      <c r="E535" s="503"/>
      <c r="F535" s="503"/>
      <c r="G535" s="503"/>
      <c r="H535" s="503"/>
      <c r="I535" s="503"/>
      <c r="J535" s="503"/>
      <c r="K535" s="503"/>
      <c r="L535" s="503"/>
      <c r="M535" s="503"/>
      <c r="N535" s="503"/>
      <c r="O535" s="503"/>
      <c r="P535" s="503"/>
      <c r="Q535" s="503"/>
      <c r="R535" s="503"/>
      <c r="S535" s="503"/>
      <c r="T535" s="503"/>
      <c r="U535" s="503"/>
      <c r="V535" s="503"/>
      <c r="W535" s="503"/>
      <c r="X535" s="503"/>
      <c r="Y535" s="503"/>
      <c r="Z535" s="503"/>
    </row>
    <row r="536" ht="12.75" customHeight="1">
      <c r="A536" s="503"/>
      <c r="B536" s="503"/>
      <c r="C536" s="503"/>
      <c r="D536" s="503"/>
      <c r="E536" s="503"/>
      <c r="F536" s="503"/>
      <c r="G536" s="503"/>
      <c r="H536" s="503"/>
      <c r="I536" s="503"/>
      <c r="J536" s="503"/>
      <c r="K536" s="503"/>
      <c r="L536" s="503"/>
      <c r="M536" s="503"/>
      <c r="N536" s="503"/>
      <c r="O536" s="503"/>
      <c r="P536" s="503"/>
      <c r="Q536" s="503"/>
      <c r="R536" s="503"/>
      <c r="S536" s="503"/>
      <c r="T536" s="503"/>
      <c r="U536" s="503"/>
      <c r="V536" s="503"/>
      <c r="W536" s="503"/>
      <c r="X536" s="503"/>
      <c r="Y536" s="503"/>
      <c r="Z536" s="503"/>
    </row>
    <row r="537" ht="12.75" customHeight="1">
      <c r="A537" s="503"/>
      <c r="B537" s="503"/>
      <c r="C537" s="503"/>
      <c r="D537" s="503"/>
      <c r="E537" s="503"/>
      <c r="F537" s="503"/>
      <c r="G537" s="503"/>
      <c r="H537" s="503"/>
      <c r="I537" s="503"/>
      <c r="J537" s="503"/>
      <c r="K537" s="503"/>
      <c r="L537" s="503"/>
      <c r="M537" s="503"/>
      <c r="N537" s="503"/>
      <c r="O537" s="503"/>
      <c r="P537" s="503"/>
      <c r="Q537" s="503"/>
      <c r="R537" s="503"/>
      <c r="S537" s="503"/>
      <c r="T537" s="503"/>
      <c r="U537" s="503"/>
      <c r="V537" s="503"/>
      <c r="W537" s="503"/>
      <c r="X537" s="503"/>
      <c r="Y537" s="503"/>
      <c r="Z537" s="503"/>
    </row>
    <row r="538" ht="12.75" customHeight="1">
      <c r="A538" s="503"/>
      <c r="B538" s="503"/>
      <c r="C538" s="503"/>
      <c r="D538" s="503"/>
      <c r="E538" s="503"/>
      <c r="F538" s="503"/>
      <c r="G538" s="503"/>
      <c r="H538" s="503"/>
      <c r="I538" s="503"/>
      <c r="J538" s="503"/>
      <c r="K538" s="503"/>
      <c r="L538" s="503"/>
      <c r="M538" s="503"/>
      <c r="N538" s="503"/>
      <c r="O538" s="503"/>
      <c r="P538" s="503"/>
      <c r="Q538" s="503"/>
      <c r="R538" s="503"/>
      <c r="S538" s="503"/>
      <c r="T538" s="503"/>
      <c r="U538" s="503"/>
      <c r="V538" s="503"/>
      <c r="W538" s="503"/>
      <c r="X538" s="503"/>
      <c r="Y538" s="503"/>
      <c r="Z538" s="503"/>
    </row>
    <row r="539" ht="12.75" customHeight="1">
      <c r="A539" s="503"/>
      <c r="B539" s="503"/>
      <c r="C539" s="503"/>
      <c r="D539" s="503"/>
      <c r="E539" s="503"/>
      <c r="F539" s="503"/>
      <c r="G539" s="503"/>
      <c r="H539" s="503"/>
      <c r="I539" s="503"/>
      <c r="J539" s="503"/>
      <c r="K539" s="503"/>
      <c r="L539" s="503"/>
      <c r="M539" s="503"/>
      <c r="N539" s="503"/>
      <c r="O539" s="503"/>
      <c r="P539" s="503"/>
      <c r="Q539" s="503"/>
      <c r="R539" s="503"/>
      <c r="S539" s="503"/>
      <c r="T539" s="503"/>
      <c r="U539" s="503"/>
      <c r="V539" s="503"/>
      <c r="W539" s="503"/>
      <c r="X539" s="503"/>
      <c r="Y539" s="503"/>
      <c r="Z539" s="503"/>
    </row>
    <row r="540" ht="12.75" customHeight="1">
      <c r="A540" s="503"/>
      <c r="B540" s="503"/>
      <c r="C540" s="503"/>
      <c r="D540" s="503"/>
      <c r="E540" s="503"/>
      <c r="F540" s="503"/>
      <c r="G540" s="503"/>
      <c r="H540" s="503"/>
      <c r="I540" s="503"/>
      <c r="J540" s="503"/>
      <c r="K540" s="503"/>
      <c r="L540" s="503"/>
      <c r="M540" s="503"/>
      <c r="N540" s="503"/>
      <c r="O540" s="503"/>
      <c r="P540" s="503"/>
      <c r="Q540" s="503"/>
      <c r="R540" s="503"/>
      <c r="S540" s="503"/>
      <c r="T540" s="503"/>
      <c r="U540" s="503"/>
      <c r="V540" s="503"/>
      <c r="W540" s="503"/>
      <c r="X540" s="503"/>
      <c r="Y540" s="503"/>
      <c r="Z540" s="503"/>
    </row>
    <row r="541" ht="12.75" customHeight="1">
      <c r="A541" s="503"/>
      <c r="B541" s="503"/>
      <c r="C541" s="503"/>
      <c r="D541" s="503"/>
      <c r="E541" s="503"/>
      <c r="F541" s="503"/>
      <c r="G541" s="503"/>
      <c r="H541" s="503"/>
      <c r="I541" s="503"/>
      <c r="J541" s="503"/>
      <c r="K541" s="503"/>
      <c r="L541" s="503"/>
      <c r="M541" s="503"/>
      <c r="N541" s="503"/>
      <c r="O541" s="503"/>
      <c r="P541" s="503"/>
      <c r="Q541" s="503"/>
      <c r="R541" s="503"/>
      <c r="S541" s="503"/>
      <c r="T541" s="503"/>
      <c r="U541" s="503"/>
      <c r="V541" s="503"/>
      <c r="W541" s="503"/>
      <c r="X541" s="503"/>
      <c r="Y541" s="503"/>
      <c r="Z541" s="503"/>
    </row>
    <row r="542" ht="12.75" customHeight="1">
      <c r="A542" s="503"/>
      <c r="B542" s="503"/>
      <c r="C542" s="503"/>
      <c r="D542" s="503"/>
      <c r="E542" s="503"/>
      <c r="F542" s="503"/>
      <c r="G542" s="503"/>
      <c r="H542" s="503"/>
      <c r="I542" s="503"/>
      <c r="J542" s="503"/>
      <c r="K542" s="503"/>
      <c r="L542" s="503"/>
      <c r="M542" s="503"/>
      <c r="N542" s="503"/>
      <c r="O542" s="503"/>
      <c r="P542" s="503"/>
      <c r="Q542" s="503"/>
      <c r="R542" s="503"/>
      <c r="S542" s="503"/>
      <c r="T542" s="503"/>
      <c r="U542" s="503"/>
      <c r="V542" s="503"/>
      <c r="W542" s="503"/>
      <c r="X542" s="503"/>
      <c r="Y542" s="503"/>
      <c r="Z542" s="503"/>
    </row>
    <row r="543" ht="12.75" customHeight="1">
      <c r="A543" s="503"/>
      <c r="B543" s="503"/>
      <c r="C543" s="503"/>
      <c r="D543" s="503"/>
      <c r="E543" s="503"/>
      <c r="F543" s="503"/>
      <c r="G543" s="503"/>
      <c r="H543" s="503"/>
      <c r="I543" s="503"/>
      <c r="J543" s="503"/>
      <c r="K543" s="503"/>
      <c r="L543" s="503"/>
      <c r="M543" s="503"/>
      <c r="N543" s="503"/>
      <c r="O543" s="503"/>
      <c r="P543" s="503"/>
      <c r="Q543" s="503"/>
      <c r="R543" s="503"/>
      <c r="S543" s="503"/>
      <c r="T543" s="503"/>
      <c r="U543" s="503"/>
      <c r="V543" s="503"/>
      <c r="W543" s="503"/>
      <c r="X543" s="503"/>
      <c r="Y543" s="503"/>
      <c r="Z543" s="503"/>
    </row>
    <row r="544" ht="12.75" customHeight="1">
      <c r="A544" s="503"/>
      <c r="B544" s="503"/>
      <c r="C544" s="503"/>
      <c r="D544" s="503"/>
      <c r="E544" s="503"/>
      <c r="F544" s="503"/>
      <c r="G544" s="503"/>
      <c r="H544" s="503"/>
      <c r="I544" s="503"/>
      <c r="J544" s="503"/>
      <c r="K544" s="503"/>
      <c r="L544" s="503"/>
      <c r="M544" s="503"/>
      <c r="N544" s="503"/>
      <c r="O544" s="503"/>
      <c r="P544" s="503"/>
      <c r="Q544" s="503"/>
      <c r="R544" s="503"/>
      <c r="S544" s="503"/>
      <c r="T544" s="503"/>
      <c r="U544" s="503"/>
      <c r="V544" s="503"/>
      <c r="W544" s="503"/>
      <c r="X544" s="503"/>
      <c r="Y544" s="503"/>
      <c r="Z544" s="503"/>
    </row>
    <row r="545" ht="12.75" customHeight="1">
      <c r="A545" s="503"/>
      <c r="B545" s="503"/>
      <c r="C545" s="503"/>
      <c r="D545" s="503"/>
      <c r="E545" s="503"/>
      <c r="F545" s="503"/>
      <c r="G545" s="503"/>
      <c r="H545" s="503"/>
      <c r="I545" s="503"/>
      <c r="J545" s="503"/>
      <c r="K545" s="503"/>
      <c r="L545" s="503"/>
      <c r="M545" s="503"/>
      <c r="N545" s="503"/>
      <c r="O545" s="503"/>
      <c r="P545" s="503"/>
      <c r="Q545" s="503"/>
      <c r="R545" s="503"/>
      <c r="S545" s="503"/>
      <c r="T545" s="503"/>
      <c r="U545" s="503"/>
      <c r="V545" s="503"/>
      <c r="W545" s="503"/>
      <c r="X545" s="503"/>
      <c r="Y545" s="503"/>
      <c r="Z545" s="503"/>
    </row>
    <row r="546" ht="12.75" customHeight="1">
      <c r="A546" s="503"/>
      <c r="B546" s="503"/>
      <c r="C546" s="503"/>
      <c r="D546" s="503"/>
      <c r="E546" s="503"/>
      <c r="F546" s="503"/>
      <c r="G546" s="503"/>
      <c r="H546" s="503"/>
      <c r="I546" s="503"/>
      <c r="J546" s="503"/>
      <c r="K546" s="503"/>
      <c r="L546" s="503"/>
      <c r="M546" s="503"/>
      <c r="N546" s="503"/>
      <c r="O546" s="503"/>
      <c r="P546" s="503"/>
      <c r="Q546" s="503"/>
      <c r="R546" s="503"/>
      <c r="S546" s="503"/>
      <c r="T546" s="503"/>
      <c r="U546" s="503"/>
      <c r="V546" s="503"/>
      <c r="W546" s="503"/>
      <c r="X546" s="503"/>
      <c r="Y546" s="503"/>
      <c r="Z546" s="503"/>
    </row>
    <row r="547" ht="12.75" customHeight="1">
      <c r="A547" s="503"/>
      <c r="B547" s="503"/>
      <c r="C547" s="503"/>
      <c r="D547" s="503"/>
      <c r="E547" s="503"/>
      <c r="F547" s="503"/>
      <c r="G547" s="503"/>
      <c r="H547" s="503"/>
      <c r="I547" s="503"/>
      <c r="J547" s="503"/>
      <c r="K547" s="503"/>
      <c r="L547" s="503"/>
      <c r="M547" s="503"/>
      <c r="N547" s="503"/>
      <c r="O547" s="503"/>
      <c r="P547" s="503"/>
      <c r="Q547" s="503"/>
      <c r="R547" s="503"/>
      <c r="S547" s="503"/>
      <c r="T547" s="503"/>
      <c r="U547" s="503"/>
      <c r="V547" s="503"/>
      <c r="W547" s="503"/>
      <c r="X547" s="503"/>
      <c r="Y547" s="503"/>
      <c r="Z547" s="503"/>
    </row>
    <row r="548" ht="12.75" customHeight="1">
      <c r="A548" s="503"/>
      <c r="B548" s="503"/>
      <c r="C548" s="503"/>
      <c r="D548" s="503"/>
      <c r="E548" s="503"/>
      <c r="F548" s="503"/>
      <c r="G548" s="503"/>
      <c r="H548" s="503"/>
      <c r="I548" s="503"/>
      <c r="J548" s="503"/>
      <c r="K548" s="503"/>
      <c r="L548" s="503"/>
      <c r="M548" s="503"/>
      <c r="N548" s="503"/>
      <c r="O548" s="503"/>
      <c r="P548" s="503"/>
      <c r="Q548" s="503"/>
      <c r="R548" s="503"/>
      <c r="S548" s="503"/>
      <c r="T548" s="503"/>
      <c r="U548" s="503"/>
      <c r="V548" s="503"/>
      <c r="W548" s="503"/>
      <c r="X548" s="503"/>
      <c r="Y548" s="503"/>
      <c r="Z548" s="503"/>
    </row>
    <row r="549" ht="12.75" customHeight="1">
      <c r="A549" s="503"/>
      <c r="B549" s="503"/>
      <c r="C549" s="503"/>
      <c r="D549" s="503"/>
      <c r="E549" s="503"/>
      <c r="F549" s="503"/>
      <c r="G549" s="503"/>
      <c r="H549" s="503"/>
      <c r="I549" s="503"/>
      <c r="J549" s="503"/>
      <c r="K549" s="503"/>
      <c r="L549" s="503"/>
      <c r="M549" s="503"/>
      <c r="N549" s="503"/>
      <c r="O549" s="503"/>
      <c r="P549" s="503"/>
      <c r="Q549" s="503"/>
      <c r="R549" s="503"/>
      <c r="S549" s="503"/>
      <c r="T549" s="503"/>
      <c r="U549" s="503"/>
      <c r="V549" s="503"/>
      <c r="W549" s="503"/>
      <c r="X549" s="503"/>
      <c r="Y549" s="503"/>
      <c r="Z549" s="503"/>
    </row>
    <row r="550" ht="12.75" customHeight="1">
      <c r="A550" s="503"/>
      <c r="B550" s="503"/>
      <c r="C550" s="503"/>
      <c r="D550" s="503"/>
      <c r="E550" s="503"/>
      <c r="F550" s="503"/>
      <c r="G550" s="503"/>
      <c r="H550" s="503"/>
      <c r="I550" s="503"/>
      <c r="J550" s="503"/>
      <c r="K550" s="503"/>
      <c r="L550" s="503"/>
      <c r="M550" s="503"/>
      <c r="N550" s="503"/>
      <c r="O550" s="503"/>
      <c r="P550" s="503"/>
      <c r="Q550" s="503"/>
      <c r="R550" s="503"/>
      <c r="S550" s="503"/>
      <c r="T550" s="503"/>
      <c r="U550" s="503"/>
      <c r="V550" s="503"/>
      <c r="W550" s="503"/>
      <c r="X550" s="503"/>
      <c r="Y550" s="503"/>
      <c r="Z550" s="503"/>
    </row>
    <row r="551" ht="12.75" customHeight="1">
      <c r="A551" s="503"/>
      <c r="B551" s="503"/>
      <c r="C551" s="503"/>
      <c r="D551" s="503"/>
      <c r="E551" s="503"/>
      <c r="F551" s="503"/>
      <c r="G551" s="503"/>
      <c r="H551" s="503"/>
      <c r="I551" s="503"/>
      <c r="J551" s="503"/>
      <c r="K551" s="503"/>
      <c r="L551" s="503"/>
      <c r="M551" s="503"/>
      <c r="N551" s="503"/>
      <c r="O551" s="503"/>
      <c r="P551" s="503"/>
      <c r="Q551" s="503"/>
      <c r="R551" s="503"/>
      <c r="S551" s="503"/>
      <c r="T551" s="503"/>
      <c r="U551" s="503"/>
      <c r="V551" s="503"/>
      <c r="W551" s="503"/>
      <c r="X551" s="503"/>
      <c r="Y551" s="503"/>
      <c r="Z551" s="503"/>
    </row>
    <row r="552" ht="12.75" customHeight="1">
      <c r="A552" s="503"/>
      <c r="B552" s="503"/>
      <c r="C552" s="503"/>
      <c r="D552" s="503"/>
      <c r="E552" s="503"/>
      <c r="F552" s="503"/>
      <c r="G552" s="503"/>
      <c r="H552" s="503"/>
      <c r="I552" s="503"/>
      <c r="J552" s="503"/>
      <c r="K552" s="503"/>
      <c r="L552" s="503"/>
      <c r="M552" s="503"/>
      <c r="N552" s="503"/>
      <c r="O552" s="503"/>
      <c r="P552" s="503"/>
      <c r="Q552" s="503"/>
      <c r="R552" s="503"/>
      <c r="S552" s="503"/>
      <c r="T552" s="503"/>
      <c r="U552" s="503"/>
      <c r="V552" s="503"/>
      <c r="W552" s="503"/>
      <c r="X552" s="503"/>
      <c r="Y552" s="503"/>
      <c r="Z552" s="503"/>
    </row>
    <row r="553" ht="12.75" customHeight="1">
      <c r="A553" s="503"/>
      <c r="B553" s="503"/>
      <c r="C553" s="503"/>
      <c r="D553" s="503"/>
      <c r="E553" s="503"/>
      <c r="F553" s="503"/>
      <c r="G553" s="503"/>
      <c r="H553" s="503"/>
      <c r="I553" s="503"/>
      <c r="J553" s="503"/>
      <c r="K553" s="503"/>
      <c r="L553" s="503"/>
      <c r="M553" s="503"/>
      <c r="N553" s="503"/>
      <c r="O553" s="503"/>
      <c r="P553" s="503"/>
      <c r="Q553" s="503"/>
      <c r="R553" s="503"/>
      <c r="S553" s="503"/>
      <c r="T553" s="503"/>
      <c r="U553" s="503"/>
      <c r="V553" s="503"/>
      <c r="W553" s="503"/>
      <c r="X553" s="503"/>
      <c r="Y553" s="503"/>
      <c r="Z553" s="503"/>
    </row>
    <row r="554" ht="12.75" customHeight="1">
      <c r="A554" s="503"/>
      <c r="B554" s="503"/>
      <c r="C554" s="503"/>
      <c r="D554" s="503"/>
      <c r="E554" s="503"/>
      <c r="F554" s="503"/>
      <c r="G554" s="503"/>
      <c r="H554" s="503"/>
      <c r="I554" s="503"/>
      <c r="J554" s="503"/>
      <c r="K554" s="503"/>
      <c r="L554" s="503"/>
      <c r="M554" s="503"/>
      <c r="N554" s="503"/>
      <c r="O554" s="503"/>
      <c r="P554" s="503"/>
      <c r="Q554" s="503"/>
      <c r="R554" s="503"/>
      <c r="S554" s="503"/>
      <c r="T554" s="503"/>
      <c r="U554" s="503"/>
      <c r="V554" s="503"/>
      <c r="W554" s="503"/>
      <c r="X554" s="503"/>
      <c r="Y554" s="503"/>
      <c r="Z554" s="503"/>
    </row>
    <row r="555" ht="12.75" customHeight="1">
      <c r="A555" s="503"/>
      <c r="B555" s="503"/>
      <c r="C555" s="503"/>
      <c r="D555" s="503"/>
      <c r="E555" s="503"/>
      <c r="F555" s="503"/>
      <c r="G555" s="503"/>
      <c r="H555" s="503"/>
      <c r="I555" s="503"/>
      <c r="J555" s="503"/>
      <c r="K555" s="503"/>
      <c r="L555" s="503"/>
      <c r="M555" s="503"/>
      <c r="N555" s="503"/>
      <c r="O555" s="503"/>
      <c r="P555" s="503"/>
      <c r="Q555" s="503"/>
      <c r="R555" s="503"/>
      <c r="S555" s="503"/>
      <c r="T555" s="503"/>
      <c r="U555" s="503"/>
      <c r="V555" s="503"/>
      <c r="W555" s="503"/>
      <c r="X555" s="503"/>
      <c r="Y555" s="503"/>
      <c r="Z555" s="503"/>
    </row>
    <row r="556" ht="12.75" customHeight="1">
      <c r="A556" s="503"/>
      <c r="B556" s="503"/>
      <c r="C556" s="503"/>
      <c r="D556" s="503"/>
      <c r="E556" s="503"/>
      <c r="F556" s="503"/>
      <c r="G556" s="503"/>
      <c r="H556" s="503"/>
      <c r="I556" s="503"/>
      <c r="J556" s="503"/>
      <c r="K556" s="503"/>
      <c r="L556" s="503"/>
      <c r="M556" s="503"/>
      <c r="N556" s="503"/>
      <c r="O556" s="503"/>
      <c r="P556" s="503"/>
      <c r="Q556" s="503"/>
      <c r="R556" s="503"/>
      <c r="S556" s="503"/>
      <c r="T556" s="503"/>
      <c r="U556" s="503"/>
      <c r="V556" s="503"/>
      <c r="W556" s="503"/>
      <c r="X556" s="503"/>
      <c r="Y556" s="503"/>
      <c r="Z556" s="503"/>
    </row>
    <row r="557" ht="12.75" customHeight="1">
      <c r="A557" s="503"/>
      <c r="B557" s="503"/>
      <c r="C557" s="503"/>
      <c r="D557" s="503"/>
      <c r="E557" s="503"/>
      <c r="F557" s="503"/>
      <c r="G557" s="503"/>
      <c r="H557" s="503"/>
      <c r="I557" s="503"/>
      <c r="J557" s="503"/>
      <c r="K557" s="503"/>
      <c r="L557" s="503"/>
      <c r="M557" s="503"/>
      <c r="N557" s="503"/>
      <c r="O557" s="503"/>
      <c r="P557" s="503"/>
      <c r="Q557" s="503"/>
      <c r="R557" s="503"/>
      <c r="S557" s="503"/>
      <c r="T557" s="503"/>
      <c r="U557" s="503"/>
      <c r="V557" s="503"/>
      <c r="W557" s="503"/>
      <c r="X557" s="503"/>
      <c r="Y557" s="503"/>
      <c r="Z557" s="503"/>
    </row>
    <row r="558" ht="12.75" customHeight="1">
      <c r="A558" s="503"/>
      <c r="B558" s="503"/>
      <c r="C558" s="503"/>
      <c r="D558" s="503"/>
      <c r="E558" s="503"/>
      <c r="F558" s="503"/>
      <c r="G558" s="503"/>
      <c r="H558" s="503"/>
      <c r="I558" s="503"/>
      <c r="J558" s="503"/>
      <c r="K558" s="503"/>
      <c r="L558" s="503"/>
      <c r="M558" s="503"/>
      <c r="N558" s="503"/>
      <c r="O558" s="503"/>
      <c r="P558" s="503"/>
      <c r="Q558" s="503"/>
      <c r="R558" s="503"/>
      <c r="S558" s="503"/>
      <c r="T558" s="503"/>
      <c r="U558" s="503"/>
      <c r="V558" s="503"/>
      <c r="W558" s="503"/>
      <c r="X558" s="503"/>
      <c r="Y558" s="503"/>
      <c r="Z558" s="503"/>
    </row>
    <row r="559" ht="12.75" customHeight="1">
      <c r="A559" s="503"/>
      <c r="B559" s="503"/>
      <c r="C559" s="503"/>
      <c r="D559" s="503"/>
      <c r="E559" s="503"/>
      <c r="F559" s="503"/>
      <c r="G559" s="503"/>
      <c r="H559" s="503"/>
      <c r="I559" s="503"/>
      <c r="J559" s="503"/>
      <c r="K559" s="503"/>
      <c r="L559" s="503"/>
      <c r="M559" s="503"/>
      <c r="N559" s="503"/>
      <c r="O559" s="503"/>
      <c r="P559" s="503"/>
      <c r="Q559" s="503"/>
      <c r="R559" s="503"/>
      <c r="S559" s="503"/>
      <c r="T559" s="503"/>
      <c r="U559" s="503"/>
      <c r="V559" s="503"/>
      <c r="W559" s="503"/>
      <c r="X559" s="503"/>
      <c r="Y559" s="503"/>
      <c r="Z559" s="503"/>
    </row>
    <row r="560" ht="12.75" customHeight="1">
      <c r="A560" s="503"/>
      <c r="B560" s="503"/>
      <c r="C560" s="503"/>
      <c r="D560" s="503"/>
      <c r="E560" s="503"/>
      <c r="F560" s="503"/>
      <c r="G560" s="503"/>
      <c r="H560" s="503"/>
      <c r="I560" s="503"/>
      <c r="J560" s="503"/>
      <c r="K560" s="503"/>
      <c r="L560" s="503"/>
      <c r="M560" s="503"/>
      <c r="N560" s="503"/>
      <c r="O560" s="503"/>
      <c r="P560" s="503"/>
      <c r="Q560" s="503"/>
      <c r="R560" s="503"/>
      <c r="S560" s="503"/>
      <c r="T560" s="503"/>
      <c r="U560" s="503"/>
      <c r="V560" s="503"/>
      <c r="W560" s="503"/>
      <c r="X560" s="503"/>
      <c r="Y560" s="503"/>
      <c r="Z560" s="503"/>
    </row>
    <row r="561" ht="12.75" customHeight="1">
      <c r="A561" s="503"/>
      <c r="B561" s="503"/>
      <c r="C561" s="503"/>
      <c r="D561" s="503"/>
      <c r="E561" s="503"/>
      <c r="F561" s="503"/>
      <c r="G561" s="503"/>
      <c r="H561" s="503"/>
      <c r="I561" s="503"/>
      <c r="J561" s="503"/>
      <c r="K561" s="503"/>
      <c r="L561" s="503"/>
      <c r="M561" s="503"/>
      <c r="N561" s="503"/>
      <c r="O561" s="503"/>
      <c r="P561" s="503"/>
      <c r="Q561" s="503"/>
      <c r="R561" s="503"/>
      <c r="S561" s="503"/>
      <c r="T561" s="503"/>
      <c r="U561" s="503"/>
      <c r="V561" s="503"/>
      <c r="W561" s="503"/>
      <c r="X561" s="503"/>
      <c r="Y561" s="503"/>
      <c r="Z561" s="503"/>
    </row>
    <row r="562" ht="12.75" customHeight="1">
      <c r="A562" s="503"/>
      <c r="B562" s="503"/>
      <c r="C562" s="503"/>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row>
    <row r="563" ht="12.75" customHeight="1">
      <c r="A563" s="503"/>
      <c r="B563" s="503"/>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row>
    <row r="564" ht="12.75" customHeight="1">
      <c r="A564" s="503"/>
      <c r="B564" s="503"/>
      <c r="C564" s="503"/>
      <c r="D564" s="503"/>
      <c r="E564" s="503"/>
      <c r="F564" s="503"/>
      <c r="G564" s="503"/>
      <c r="H564" s="503"/>
      <c r="I564" s="503"/>
      <c r="J564" s="503"/>
      <c r="K564" s="503"/>
      <c r="L564" s="503"/>
      <c r="M564" s="503"/>
      <c r="N564" s="503"/>
      <c r="O564" s="503"/>
      <c r="P564" s="503"/>
      <c r="Q564" s="503"/>
      <c r="R564" s="503"/>
      <c r="S564" s="503"/>
      <c r="T564" s="503"/>
      <c r="U564" s="503"/>
      <c r="V564" s="503"/>
      <c r="W564" s="503"/>
      <c r="X564" s="503"/>
      <c r="Y564" s="503"/>
      <c r="Z564" s="503"/>
    </row>
    <row r="565" ht="12.75" customHeight="1">
      <c r="A565" s="503"/>
      <c r="B565" s="503"/>
      <c r="C565" s="503"/>
      <c r="D565" s="503"/>
      <c r="E565" s="503"/>
      <c r="F565" s="503"/>
      <c r="G565" s="503"/>
      <c r="H565" s="503"/>
      <c r="I565" s="503"/>
      <c r="J565" s="503"/>
      <c r="K565" s="503"/>
      <c r="L565" s="503"/>
      <c r="M565" s="503"/>
      <c r="N565" s="503"/>
      <c r="O565" s="503"/>
      <c r="P565" s="503"/>
      <c r="Q565" s="503"/>
      <c r="R565" s="503"/>
      <c r="S565" s="503"/>
      <c r="T565" s="503"/>
      <c r="U565" s="503"/>
      <c r="V565" s="503"/>
      <c r="W565" s="503"/>
      <c r="X565" s="503"/>
      <c r="Y565" s="503"/>
      <c r="Z565" s="503"/>
    </row>
    <row r="566" ht="12.75" customHeight="1">
      <c r="A566" s="503"/>
      <c r="B566" s="503"/>
      <c r="C566" s="503"/>
      <c r="D566" s="503"/>
      <c r="E566" s="503"/>
      <c r="F566" s="503"/>
      <c r="G566" s="503"/>
      <c r="H566" s="503"/>
      <c r="I566" s="503"/>
      <c r="J566" s="503"/>
      <c r="K566" s="503"/>
      <c r="L566" s="503"/>
      <c r="M566" s="503"/>
      <c r="N566" s="503"/>
      <c r="O566" s="503"/>
      <c r="P566" s="503"/>
      <c r="Q566" s="503"/>
      <c r="R566" s="503"/>
      <c r="S566" s="503"/>
      <c r="T566" s="503"/>
      <c r="U566" s="503"/>
      <c r="V566" s="503"/>
      <c r="W566" s="503"/>
      <c r="X566" s="503"/>
      <c r="Y566" s="503"/>
      <c r="Z566" s="503"/>
    </row>
    <row r="567" ht="12.75" customHeight="1">
      <c r="A567" s="503"/>
      <c r="B567" s="503"/>
      <c r="C567" s="503"/>
      <c r="D567" s="503"/>
      <c r="E567" s="503"/>
      <c r="F567" s="503"/>
      <c r="G567" s="503"/>
      <c r="H567" s="503"/>
      <c r="I567" s="503"/>
      <c r="J567" s="503"/>
      <c r="K567" s="503"/>
      <c r="L567" s="503"/>
      <c r="M567" s="503"/>
      <c r="N567" s="503"/>
      <c r="O567" s="503"/>
      <c r="P567" s="503"/>
      <c r="Q567" s="503"/>
      <c r="R567" s="503"/>
      <c r="S567" s="503"/>
      <c r="T567" s="503"/>
      <c r="U567" s="503"/>
      <c r="V567" s="503"/>
      <c r="W567" s="503"/>
      <c r="X567" s="503"/>
      <c r="Y567" s="503"/>
      <c r="Z567" s="503"/>
    </row>
    <row r="568" ht="12.75" customHeight="1">
      <c r="A568" s="503"/>
      <c r="B568" s="503"/>
      <c r="C568" s="503"/>
      <c r="D568" s="503"/>
      <c r="E568" s="503"/>
      <c r="F568" s="503"/>
      <c r="G568" s="503"/>
      <c r="H568" s="503"/>
      <c r="I568" s="503"/>
      <c r="J568" s="503"/>
      <c r="K568" s="503"/>
      <c r="L568" s="503"/>
      <c r="M568" s="503"/>
      <c r="N568" s="503"/>
      <c r="O568" s="503"/>
      <c r="P568" s="503"/>
      <c r="Q568" s="503"/>
      <c r="R568" s="503"/>
      <c r="S568" s="503"/>
      <c r="T568" s="503"/>
      <c r="U568" s="503"/>
      <c r="V568" s="503"/>
      <c r="W568" s="503"/>
      <c r="X568" s="503"/>
      <c r="Y568" s="503"/>
      <c r="Z568" s="503"/>
    </row>
    <row r="569" ht="12.75" customHeight="1">
      <c r="A569" s="503"/>
      <c r="B569" s="503"/>
      <c r="C569" s="503"/>
      <c r="D569" s="503"/>
      <c r="E569" s="503"/>
      <c r="F569" s="503"/>
      <c r="G569" s="503"/>
      <c r="H569" s="503"/>
      <c r="I569" s="503"/>
      <c r="J569" s="503"/>
      <c r="K569" s="503"/>
      <c r="L569" s="503"/>
      <c r="M569" s="503"/>
      <c r="N569" s="503"/>
      <c r="O569" s="503"/>
      <c r="P569" s="503"/>
      <c r="Q569" s="503"/>
      <c r="R569" s="503"/>
      <c r="S569" s="503"/>
      <c r="T569" s="503"/>
      <c r="U569" s="503"/>
      <c r="V569" s="503"/>
      <c r="W569" s="503"/>
      <c r="X569" s="503"/>
      <c r="Y569" s="503"/>
      <c r="Z569" s="503"/>
    </row>
    <row r="570" ht="12.75" customHeight="1">
      <c r="A570" s="503"/>
      <c r="B570" s="503"/>
      <c r="C570" s="503"/>
      <c r="D570" s="503"/>
      <c r="E570" s="503"/>
      <c r="F570" s="503"/>
      <c r="G570" s="503"/>
      <c r="H570" s="503"/>
      <c r="I570" s="503"/>
      <c r="J570" s="503"/>
      <c r="K570" s="503"/>
      <c r="L570" s="503"/>
      <c r="M570" s="503"/>
      <c r="N570" s="503"/>
      <c r="O570" s="503"/>
      <c r="P570" s="503"/>
      <c r="Q570" s="503"/>
      <c r="R570" s="503"/>
      <c r="S570" s="503"/>
      <c r="T570" s="503"/>
      <c r="U570" s="503"/>
      <c r="V570" s="503"/>
      <c r="W570" s="503"/>
      <c r="X570" s="503"/>
      <c r="Y570" s="503"/>
      <c r="Z570" s="503"/>
    </row>
    <row r="571" ht="12.75" customHeight="1">
      <c r="A571" s="503"/>
      <c r="B571" s="503"/>
      <c r="C571" s="503"/>
      <c r="D571" s="503"/>
      <c r="E571" s="503"/>
      <c r="F571" s="503"/>
      <c r="G571" s="503"/>
      <c r="H571" s="503"/>
      <c r="I571" s="503"/>
      <c r="J571" s="503"/>
      <c r="K571" s="503"/>
      <c r="L571" s="503"/>
      <c r="M571" s="503"/>
      <c r="N571" s="503"/>
      <c r="O571" s="503"/>
      <c r="P571" s="503"/>
      <c r="Q571" s="503"/>
      <c r="R571" s="503"/>
      <c r="S571" s="503"/>
      <c r="T571" s="503"/>
      <c r="U571" s="503"/>
      <c r="V571" s="503"/>
      <c r="W571" s="503"/>
      <c r="X571" s="503"/>
      <c r="Y571" s="503"/>
      <c r="Z571" s="503"/>
    </row>
    <row r="572" ht="12.75" customHeight="1">
      <c r="A572" s="503"/>
      <c r="B572" s="503"/>
      <c r="C572" s="503"/>
      <c r="D572" s="503"/>
      <c r="E572" s="503"/>
      <c r="F572" s="503"/>
      <c r="G572" s="503"/>
      <c r="H572" s="503"/>
      <c r="I572" s="503"/>
      <c r="J572" s="503"/>
      <c r="K572" s="503"/>
      <c r="L572" s="503"/>
      <c r="M572" s="503"/>
      <c r="N572" s="503"/>
      <c r="O572" s="503"/>
      <c r="P572" s="503"/>
      <c r="Q572" s="503"/>
      <c r="R572" s="503"/>
      <c r="S572" s="503"/>
      <c r="T572" s="503"/>
      <c r="U572" s="503"/>
      <c r="V572" s="503"/>
      <c r="W572" s="503"/>
      <c r="X572" s="503"/>
      <c r="Y572" s="503"/>
      <c r="Z572" s="503"/>
    </row>
    <row r="573" ht="12.75" customHeight="1">
      <c r="A573" s="503"/>
      <c r="B573" s="503"/>
      <c r="C573" s="503"/>
      <c r="D573" s="503"/>
      <c r="E573" s="503"/>
      <c r="F573" s="503"/>
      <c r="G573" s="503"/>
      <c r="H573" s="503"/>
      <c r="I573" s="503"/>
      <c r="J573" s="503"/>
      <c r="K573" s="503"/>
      <c r="L573" s="503"/>
      <c r="M573" s="503"/>
      <c r="N573" s="503"/>
      <c r="O573" s="503"/>
      <c r="P573" s="503"/>
      <c r="Q573" s="503"/>
      <c r="R573" s="503"/>
      <c r="S573" s="503"/>
      <c r="T573" s="503"/>
      <c r="U573" s="503"/>
      <c r="V573" s="503"/>
      <c r="W573" s="503"/>
      <c r="X573" s="503"/>
      <c r="Y573" s="503"/>
      <c r="Z573" s="503"/>
    </row>
    <row r="574" ht="12.75" customHeight="1">
      <c r="A574" s="503"/>
      <c r="B574" s="503"/>
      <c r="C574" s="503"/>
      <c r="D574" s="503"/>
      <c r="E574" s="503"/>
      <c r="F574" s="503"/>
      <c r="G574" s="503"/>
      <c r="H574" s="503"/>
      <c r="I574" s="503"/>
      <c r="J574" s="503"/>
      <c r="K574" s="503"/>
      <c r="L574" s="503"/>
      <c r="M574" s="503"/>
      <c r="N574" s="503"/>
      <c r="O574" s="503"/>
      <c r="P574" s="503"/>
      <c r="Q574" s="503"/>
      <c r="R574" s="503"/>
      <c r="S574" s="503"/>
      <c r="T574" s="503"/>
      <c r="U574" s="503"/>
      <c r="V574" s="503"/>
      <c r="W574" s="503"/>
      <c r="X574" s="503"/>
      <c r="Y574" s="503"/>
      <c r="Z574" s="503"/>
    </row>
    <row r="575" ht="12.75" customHeight="1">
      <c r="A575" s="503"/>
      <c r="B575" s="503"/>
      <c r="C575" s="503"/>
      <c r="D575" s="503"/>
      <c r="E575" s="503"/>
      <c r="F575" s="503"/>
      <c r="G575" s="503"/>
      <c r="H575" s="503"/>
      <c r="I575" s="503"/>
      <c r="J575" s="503"/>
      <c r="K575" s="503"/>
      <c r="L575" s="503"/>
      <c r="M575" s="503"/>
      <c r="N575" s="503"/>
      <c r="O575" s="503"/>
      <c r="P575" s="503"/>
      <c r="Q575" s="503"/>
      <c r="R575" s="503"/>
      <c r="S575" s="503"/>
      <c r="T575" s="503"/>
      <c r="U575" s="503"/>
      <c r="V575" s="503"/>
      <c r="W575" s="503"/>
      <c r="X575" s="503"/>
      <c r="Y575" s="503"/>
      <c r="Z575" s="503"/>
    </row>
    <row r="576" ht="12.75" customHeight="1">
      <c r="A576" s="503"/>
      <c r="B576" s="503"/>
      <c r="C576" s="503"/>
      <c r="D576" s="503"/>
      <c r="E576" s="503"/>
      <c r="F576" s="503"/>
      <c r="G576" s="503"/>
      <c r="H576" s="503"/>
      <c r="I576" s="503"/>
      <c r="J576" s="503"/>
      <c r="K576" s="503"/>
      <c r="L576" s="503"/>
      <c r="M576" s="503"/>
      <c r="N576" s="503"/>
      <c r="O576" s="503"/>
      <c r="P576" s="503"/>
      <c r="Q576" s="503"/>
      <c r="R576" s="503"/>
      <c r="S576" s="503"/>
      <c r="T576" s="503"/>
      <c r="U576" s="503"/>
      <c r="V576" s="503"/>
      <c r="W576" s="503"/>
      <c r="X576" s="503"/>
      <c r="Y576" s="503"/>
      <c r="Z576" s="503"/>
    </row>
    <row r="577" ht="12.75" customHeight="1">
      <c r="A577" s="503"/>
      <c r="B577" s="503"/>
      <c r="C577" s="503"/>
      <c r="D577" s="503"/>
      <c r="E577" s="503"/>
      <c r="F577" s="503"/>
      <c r="G577" s="503"/>
      <c r="H577" s="503"/>
      <c r="I577" s="503"/>
      <c r="J577" s="503"/>
      <c r="K577" s="503"/>
      <c r="L577" s="503"/>
      <c r="M577" s="503"/>
      <c r="N577" s="503"/>
      <c r="O577" s="503"/>
      <c r="P577" s="503"/>
      <c r="Q577" s="503"/>
      <c r="R577" s="503"/>
      <c r="S577" s="503"/>
      <c r="T577" s="503"/>
      <c r="U577" s="503"/>
      <c r="V577" s="503"/>
      <c r="W577" s="503"/>
      <c r="X577" s="503"/>
      <c r="Y577" s="503"/>
      <c r="Z577" s="503"/>
    </row>
    <row r="578" ht="12.75" customHeight="1">
      <c r="A578" s="503"/>
      <c r="B578" s="503"/>
      <c r="C578" s="503"/>
      <c r="D578" s="503"/>
      <c r="E578" s="503"/>
      <c r="F578" s="503"/>
      <c r="G578" s="503"/>
      <c r="H578" s="503"/>
      <c r="I578" s="503"/>
      <c r="J578" s="503"/>
      <c r="K578" s="503"/>
      <c r="L578" s="503"/>
      <c r="M578" s="503"/>
      <c r="N578" s="503"/>
      <c r="O578" s="503"/>
      <c r="P578" s="503"/>
      <c r="Q578" s="503"/>
      <c r="R578" s="503"/>
      <c r="S578" s="503"/>
      <c r="T578" s="503"/>
      <c r="U578" s="503"/>
      <c r="V578" s="503"/>
      <c r="W578" s="503"/>
      <c r="X578" s="503"/>
      <c r="Y578" s="503"/>
      <c r="Z578" s="503"/>
    </row>
    <row r="579" ht="12.75" customHeight="1">
      <c r="A579" s="503"/>
      <c r="B579" s="503"/>
      <c r="C579" s="503"/>
      <c r="D579" s="503"/>
      <c r="E579" s="503"/>
      <c r="F579" s="503"/>
      <c r="G579" s="503"/>
      <c r="H579" s="503"/>
      <c r="I579" s="503"/>
      <c r="J579" s="503"/>
      <c r="K579" s="503"/>
      <c r="L579" s="503"/>
      <c r="M579" s="503"/>
      <c r="N579" s="503"/>
      <c r="O579" s="503"/>
      <c r="P579" s="503"/>
      <c r="Q579" s="503"/>
      <c r="R579" s="503"/>
      <c r="S579" s="503"/>
      <c r="T579" s="503"/>
      <c r="U579" s="503"/>
      <c r="V579" s="503"/>
      <c r="W579" s="503"/>
      <c r="X579" s="503"/>
      <c r="Y579" s="503"/>
      <c r="Z579" s="503"/>
    </row>
    <row r="580" ht="12.75" customHeight="1">
      <c r="A580" s="503"/>
      <c r="B580" s="503"/>
      <c r="C580" s="503"/>
      <c r="D580" s="503"/>
      <c r="E580" s="503"/>
      <c r="F580" s="503"/>
      <c r="G580" s="503"/>
      <c r="H580" s="503"/>
      <c r="I580" s="503"/>
      <c r="J580" s="503"/>
      <c r="K580" s="503"/>
      <c r="L580" s="503"/>
      <c r="M580" s="503"/>
      <c r="N580" s="503"/>
      <c r="O580" s="503"/>
      <c r="P580" s="503"/>
      <c r="Q580" s="503"/>
      <c r="R580" s="503"/>
      <c r="S580" s="503"/>
      <c r="T580" s="503"/>
      <c r="U580" s="503"/>
      <c r="V580" s="503"/>
      <c r="W580" s="503"/>
      <c r="X580" s="503"/>
      <c r="Y580" s="503"/>
      <c r="Z580" s="503"/>
    </row>
    <row r="581" ht="12.75" customHeight="1">
      <c r="A581" s="503"/>
      <c r="B581" s="503"/>
      <c r="C581" s="503"/>
      <c r="D581" s="503"/>
      <c r="E581" s="503"/>
      <c r="F581" s="503"/>
      <c r="G581" s="503"/>
      <c r="H581" s="503"/>
      <c r="I581" s="503"/>
      <c r="J581" s="503"/>
      <c r="K581" s="503"/>
      <c r="L581" s="503"/>
      <c r="M581" s="503"/>
      <c r="N581" s="503"/>
      <c r="O581" s="503"/>
      <c r="P581" s="503"/>
      <c r="Q581" s="503"/>
      <c r="R581" s="503"/>
      <c r="S581" s="503"/>
      <c r="T581" s="503"/>
      <c r="U581" s="503"/>
      <c r="V581" s="503"/>
      <c r="W581" s="503"/>
      <c r="X581" s="503"/>
      <c r="Y581" s="503"/>
      <c r="Z581" s="503"/>
    </row>
    <row r="582" ht="12.75" customHeight="1">
      <c r="A582" s="503"/>
      <c r="B582" s="503"/>
      <c r="C582" s="503"/>
      <c r="D582" s="503"/>
      <c r="E582" s="503"/>
      <c r="F582" s="503"/>
      <c r="G582" s="503"/>
      <c r="H582" s="503"/>
      <c r="I582" s="503"/>
      <c r="J582" s="503"/>
      <c r="K582" s="503"/>
      <c r="L582" s="503"/>
      <c r="M582" s="503"/>
      <c r="N582" s="503"/>
      <c r="O582" s="503"/>
      <c r="P582" s="503"/>
      <c r="Q582" s="503"/>
      <c r="R582" s="503"/>
      <c r="S582" s="503"/>
      <c r="T582" s="503"/>
      <c r="U582" s="503"/>
      <c r="V582" s="503"/>
      <c r="W582" s="503"/>
      <c r="X582" s="503"/>
      <c r="Y582" s="503"/>
      <c r="Z582" s="503"/>
    </row>
    <row r="583" ht="12.75" customHeight="1">
      <c r="A583" s="503"/>
      <c r="B583" s="503"/>
      <c r="C583" s="503"/>
      <c r="D583" s="503"/>
      <c r="E583" s="503"/>
      <c r="F583" s="503"/>
      <c r="G583" s="503"/>
      <c r="H583" s="503"/>
      <c r="I583" s="503"/>
      <c r="J583" s="503"/>
      <c r="K583" s="503"/>
      <c r="L583" s="503"/>
      <c r="M583" s="503"/>
      <c r="N583" s="503"/>
      <c r="O583" s="503"/>
      <c r="P583" s="503"/>
      <c r="Q583" s="503"/>
      <c r="R583" s="503"/>
      <c r="S583" s="503"/>
      <c r="T583" s="503"/>
      <c r="U583" s="503"/>
      <c r="V583" s="503"/>
      <c r="W583" s="503"/>
      <c r="X583" s="503"/>
      <c r="Y583" s="503"/>
      <c r="Z583" s="503"/>
    </row>
    <row r="584" ht="12.75" customHeight="1">
      <c r="A584" s="503"/>
      <c r="B584" s="503"/>
      <c r="C584" s="503"/>
      <c r="D584" s="503"/>
      <c r="E584" s="503"/>
      <c r="F584" s="503"/>
      <c r="G584" s="503"/>
      <c r="H584" s="503"/>
      <c r="I584" s="503"/>
      <c r="J584" s="503"/>
      <c r="K584" s="503"/>
      <c r="L584" s="503"/>
      <c r="M584" s="503"/>
      <c r="N584" s="503"/>
      <c r="O584" s="503"/>
      <c r="P584" s="503"/>
      <c r="Q584" s="503"/>
      <c r="R584" s="503"/>
      <c r="S584" s="503"/>
      <c r="T584" s="503"/>
      <c r="U584" s="503"/>
      <c r="V584" s="503"/>
      <c r="W584" s="503"/>
      <c r="X584" s="503"/>
      <c r="Y584" s="503"/>
      <c r="Z584" s="503"/>
    </row>
    <row r="585" ht="12.75" customHeight="1">
      <c r="A585" s="503"/>
      <c r="B585" s="503"/>
      <c r="C585" s="503"/>
      <c r="D585" s="503"/>
      <c r="E585" s="503"/>
      <c r="F585" s="503"/>
      <c r="G585" s="503"/>
      <c r="H585" s="503"/>
      <c r="I585" s="503"/>
      <c r="J585" s="503"/>
      <c r="K585" s="503"/>
      <c r="L585" s="503"/>
      <c r="M585" s="503"/>
      <c r="N585" s="503"/>
      <c r="O585" s="503"/>
      <c r="P585" s="503"/>
      <c r="Q585" s="503"/>
      <c r="R585" s="503"/>
      <c r="S585" s="503"/>
      <c r="T585" s="503"/>
      <c r="U585" s="503"/>
      <c r="V585" s="503"/>
      <c r="W585" s="503"/>
      <c r="X585" s="503"/>
      <c r="Y585" s="503"/>
      <c r="Z585" s="503"/>
    </row>
    <row r="586" ht="12.75" customHeight="1">
      <c r="A586" s="503"/>
      <c r="B586" s="503"/>
      <c r="C586" s="503"/>
      <c r="D586" s="503"/>
      <c r="E586" s="503"/>
      <c r="F586" s="503"/>
      <c r="G586" s="503"/>
      <c r="H586" s="503"/>
      <c r="I586" s="503"/>
      <c r="J586" s="503"/>
      <c r="K586" s="503"/>
      <c r="L586" s="503"/>
      <c r="M586" s="503"/>
      <c r="N586" s="503"/>
      <c r="O586" s="503"/>
      <c r="P586" s="503"/>
      <c r="Q586" s="503"/>
      <c r="R586" s="503"/>
      <c r="S586" s="503"/>
      <c r="T586" s="503"/>
      <c r="U586" s="503"/>
      <c r="V586" s="503"/>
      <c r="W586" s="503"/>
      <c r="X586" s="503"/>
      <c r="Y586" s="503"/>
      <c r="Z586" s="503"/>
    </row>
    <row r="587" ht="12.75" customHeight="1">
      <c r="A587" s="503"/>
      <c r="B587" s="503"/>
      <c r="C587" s="503"/>
      <c r="D587" s="503"/>
      <c r="E587" s="503"/>
      <c r="F587" s="503"/>
      <c r="G587" s="503"/>
      <c r="H587" s="503"/>
      <c r="I587" s="503"/>
      <c r="J587" s="503"/>
      <c r="K587" s="503"/>
      <c r="L587" s="503"/>
      <c r="M587" s="503"/>
      <c r="N587" s="503"/>
      <c r="O587" s="503"/>
      <c r="P587" s="503"/>
      <c r="Q587" s="503"/>
      <c r="R587" s="503"/>
      <c r="S587" s="503"/>
      <c r="T587" s="503"/>
      <c r="U587" s="503"/>
      <c r="V587" s="503"/>
      <c r="W587" s="503"/>
      <c r="X587" s="503"/>
      <c r="Y587" s="503"/>
      <c r="Z587" s="503"/>
    </row>
    <row r="588" ht="12.75" customHeight="1">
      <c r="A588" s="503"/>
      <c r="B588" s="503"/>
      <c r="C588" s="503"/>
      <c r="D588" s="503"/>
      <c r="E588" s="503"/>
      <c r="F588" s="503"/>
      <c r="G588" s="503"/>
      <c r="H588" s="503"/>
      <c r="I588" s="503"/>
      <c r="J588" s="503"/>
      <c r="K588" s="503"/>
      <c r="L588" s="503"/>
      <c r="M588" s="503"/>
      <c r="N588" s="503"/>
      <c r="O588" s="503"/>
      <c r="P588" s="503"/>
      <c r="Q588" s="503"/>
      <c r="R588" s="503"/>
      <c r="S588" s="503"/>
      <c r="T588" s="503"/>
      <c r="U588" s="503"/>
      <c r="V588" s="503"/>
      <c r="W588" s="503"/>
      <c r="X588" s="503"/>
      <c r="Y588" s="503"/>
      <c r="Z588" s="503"/>
    </row>
    <row r="589" ht="12.75" customHeight="1">
      <c r="A589" s="503"/>
      <c r="B589" s="503"/>
      <c r="C589" s="503"/>
      <c r="D589" s="503"/>
      <c r="E589" s="503"/>
      <c r="F589" s="503"/>
      <c r="G589" s="503"/>
      <c r="H589" s="503"/>
      <c r="I589" s="503"/>
      <c r="J589" s="503"/>
      <c r="K589" s="503"/>
      <c r="L589" s="503"/>
      <c r="M589" s="503"/>
      <c r="N589" s="503"/>
      <c r="O589" s="503"/>
      <c r="P589" s="503"/>
      <c r="Q589" s="503"/>
      <c r="R589" s="503"/>
      <c r="S589" s="503"/>
      <c r="T589" s="503"/>
      <c r="U589" s="503"/>
      <c r="V589" s="503"/>
      <c r="W589" s="503"/>
      <c r="X589" s="503"/>
      <c r="Y589" s="503"/>
      <c r="Z589" s="503"/>
    </row>
    <row r="590" ht="12.75" customHeight="1">
      <c r="A590" s="503"/>
      <c r="B590" s="503"/>
      <c r="C590" s="503"/>
      <c r="D590" s="503"/>
      <c r="E590" s="503"/>
      <c r="F590" s="503"/>
      <c r="G590" s="503"/>
      <c r="H590" s="503"/>
      <c r="I590" s="503"/>
      <c r="J590" s="503"/>
      <c r="K590" s="503"/>
      <c r="L590" s="503"/>
      <c r="M590" s="503"/>
      <c r="N590" s="503"/>
      <c r="O590" s="503"/>
      <c r="P590" s="503"/>
      <c r="Q590" s="503"/>
      <c r="R590" s="503"/>
      <c r="S590" s="503"/>
      <c r="T590" s="503"/>
      <c r="U590" s="503"/>
      <c r="V590" s="503"/>
      <c r="W590" s="503"/>
      <c r="X590" s="503"/>
      <c r="Y590" s="503"/>
      <c r="Z590" s="503"/>
    </row>
    <row r="591" ht="12.75" customHeight="1">
      <c r="A591" s="503"/>
      <c r="B591" s="503"/>
      <c r="C591" s="503"/>
      <c r="D591" s="503"/>
      <c r="E591" s="503"/>
      <c r="F591" s="503"/>
      <c r="G591" s="503"/>
      <c r="H591" s="503"/>
      <c r="I591" s="503"/>
      <c r="J591" s="503"/>
      <c r="K591" s="503"/>
      <c r="L591" s="503"/>
      <c r="M591" s="503"/>
      <c r="N591" s="503"/>
      <c r="O591" s="503"/>
      <c r="P591" s="503"/>
      <c r="Q591" s="503"/>
      <c r="R591" s="503"/>
      <c r="S591" s="503"/>
      <c r="T591" s="503"/>
      <c r="U591" s="503"/>
      <c r="V591" s="503"/>
      <c r="W591" s="503"/>
      <c r="X591" s="503"/>
      <c r="Y591" s="503"/>
      <c r="Z591" s="503"/>
    </row>
    <row r="592" ht="12.75" customHeight="1">
      <c r="A592" s="503"/>
      <c r="B592" s="503"/>
      <c r="C592" s="503"/>
      <c r="D592" s="503"/>
      <c r="E592" s="503"/>
      <c r="F592" s="503"/>
      <c r="G592" s="503"/>
      <c r="H592" s="503"/>
      <c r="I592" s="503"/>
      <c r="J592" s="503"/>
      <c r="K592" s="503"/>
      <c r="L592" s="503"/>
      <c r="M592" s="503"/>
      <c r="N592" s="503"/>
      <c r="O592" s="503"/>
      <c r="P592" s="503"/>
      <c r="Q592" s="503"/>
      <c r="R592" s="503"/>
      <c r="S592" s="503"/>
      <c r="T592" s="503"/>
      <c r="U592" s="503"/>
      <c r="V592" s="503"/>
      <c r="W592" s="503"/>
      <c r="X592" s="503"/>
      <c r="Y592" s="503"/>
      <c r="Z592" s="503"/>
    </row>
    <row r="593" ht="12.75" customHeight="1">
      <c r="A593" s="503"/>
      <c r="B593" s="503"/>
      <c r="C593" s="503"/>
      <c r="D593" s="503"/>
      <c r="E593" s="503"/>
      <c r="F593" s="503"/>
      <c r="G593" s="503"/>
      <c r="H593" s="503"/>
      <c r="I593" s="503"/>
      <c r="J593" s="503"/>
      <c r="K593" s="503"/>
      <c r="L593" s="503"/>
      <c r="M593" s="503"/>
      <c r="N593" s="503"/>
      <c r="O593" s="503"/>
      <c r="P593" s="503"/>
      <c r="Q593" s="503"/>
      <c r="R593" s="503"/>
      <c r="S593" s="503"/>
      <c r="T593" s="503"/>
      <c r="U593" s="503"/>
      <c r="V593" s="503"/>
      <c r="W593" s="503"/>
      <c r="X593" s="503"/>
      <c r="Y593" s="503"/>
      <c r="Z593" s="503"/>
    </row>
    <row r="594" ht="12.75" customHeight="1">
      <c r="A594" s="503"/>
      <c r="B594" s="503"/>
      <c r="C594" s="503"/>
      <c r="D594" s="503"/>
      <c r="E594" s="503"/>
      <c r="F594" s="503"/>
      <c r="G594" s="503"/>
      <c r="H594" s="503"/>
      <c r="I594" s="503"/>
      <c r="J594" s="503"/>
      <c r="K594" s="503"/>
      <c r="L594" s="503"/>
      <c r="M594" s="503"/>
      <c r="N594" s="503"/>
      <c r="O594" s="503"/>
      <c r="P594" s="503"/>
      <c r="Q594" s="503"/>
      <c r="R594" s="503"/>
      <c r="S594" s="503"/>
      <c r="T594" s="503"/>
      <c r="U594" s="503"/>
      <c r="V594" s="503"/>
      <c r="W594" s="503"/>
      <c r="X594" s="503"/>
      <c r="Y594" s="503"/>
      <c r="Z594" s="503"/>
    </row>
    <row r="595" ht="12.75" customHeight="1">
      <c r="A595" s="503"/>
      <c r="B595" s="503"/>
      <c r="C595" s="503"/>
      <c r="D595" s="503"/>
      <c r="E595" s="503"/>
      <c r="F595" s="503"/>
      <c r="G595" s="503"/>
      <c r="H595" s="503"/>
      <c r="I595" s="503"/>
      <c r="J595" s="503"/>
      <c r="K595" s="503"/>
      <c r="L595" s="503"/>
      <c r="M595" s="503"/>
      <c r="N595" s="503"/>
      <c r="O595" s="503"/>
      <c r="P595" s="503"/>
      <c r="Q595" s="503"/>
      <c r="R595" s="503"/>
      <c r="S595" s="503"/>
      <c r="T595" s="503"/>
      <c r="U595" s="503"/>
      <c r="V595" s="503"/>
      <c r="W595" s="503"/>
      <c r="X595" s="503"/>
      <c r="Y595" s="503"/>
      <c r="Z595" s="503"/>
    </row>
    <row r="596" ht="12.75" customHeight="1">
      <c r="A596" s="503"/>
      <c r="B596" s="503"/>
      <c r="C596" s="503"/>
      <c r="D596" s="503"/>
      <c r="E596" s="503"/>
      <c r="F596" s="503"/>
      <c r="G596" s="503"/>
      <c r="H596" s="503"/>
      <c r="I596" s="503"/>
      <c r="J596" s="503"/>
      <c r="K596" s="503"/>
      <c r="L596" s="503"/>
      <c r="M596" s="503"/>
      <c r="N596" s="503"/>
      <c r="O596" s="503"/>
      <c r="P596" s="503"/>
      <c r="Q596" s="503"/>
      <c r="R596" s="503"/>
      <c r="S596" s="503"/>
      <c r="T596" s="503"/>
      <c r="U596" s="503"/>
      <c r="V596" s="503"/>
      <c r="W596" s="503"/>
      <c r="X596" s="503"/>
      <c r="Y596" s="503"/>
      <c r="Z596" s="503"/>
    </row>
    <row r="597" ht="12.75" customHeight="1">
      <c r="A597" s="503"/>
      <c r="B597" s="503"/>
      <c r="C597" s="503"/>
      <c r="D597" s="503"/>
      <c r="E597" s="503"/>
      <c r="F597" s="503"/>
      <c r="G597" s="503"/>
      <c r="H597" s="503"/>
      <c r="I597" s="503"/>
      <c r="J597" s="503"/>
      <c r="K597" s="503"/>
      <c r="L597" s="503"/>
      <c r="M597" s="503"/>
      <c r="N597" s="503"/>
      <c r="O597" s="503"/>
      <c r="P597" s="503"/>
      <c r="Q597" s="503"/>
      <c r="R597" s="503"/>
      <c r="S597" s="503"/>
      <c r="T597" s="503"/>
      <c r="U597" s="503"/>
      <c r="V597" s="503"/>
      <c r="W597" s="503"/>
      <c r="X597" s="503"/>
      <c r="Y597" s="503"/>
      <c r="Z597" s="503"/>
    </row>
    <row r="598" ht="12.75" customHeight="1">
      <c r="A598" s="503"/>
      <c r="B598" s="503"/>
      <c r="C598" s="503"/>
      <c r="D598" s="503"/>
      <c r="E598" s="503"/>
      <c r="F598" s="503"/>
      <c r="G598" s="503"/>
      <c r="H598" s="503"/>
      <c r="I598" s="503"/>
      <c r="J598" s="503"/>
      <c r="K598" s="503"/>
      <c r="L598" s="503"/>
      <c r="M598" s="503"/>
      <c r="N598" s="503"/>
      <c r="O598" s="503"/>
      <c r="P598" s="503"/>
      <c r="Q598" s="503"/>
      <c r="R598" s="503"/>
      <c r="S598" s="503"/>
      <c r="T598" s="503"/>
      <c r="U598" s="503"/>
      <c r="V598" s="503"/>
      <c r="W598" s="503"/>
      <c r="X598" s="503"/>
      <c r="Y598" s="503"/>
      <c r="Z598" s="503"/>
    </row>
    <row r="599" ht="12.75" customHeight="1">
      <c r="A599" s="503"/>
      <c r="B599" s="503"/>
      <c r="C599" s="503"/>
      <c r="D599" s="503"/>
      <c r="E599" s="503"/>
      <c r="F599" s="503"/>
      <c r="G599" s="503"/>
      <c r="H599" s="503"/>
      <c r="I599" s="503"/>
      <c r="J599" s="503"/>
      <c r="K599" s="503"/>
      <c r="L599" s="503"/>
      <c r="M599" s="503"/>
      <c r="N599" s="503"/>
      <c r="O599" s="503"/>
      <c r="P599" s="503"/>
      <c r="Q599" s="503"/>
      <c r="R599" s="503"/>
      <c r="S599" s="503"/>
      <c r="T599" s="503"/>
      <c r="U599" s="503"/>
      <c r="V599" s="503"/>
      <c r="W599" s="503"/>
      <c r="X599" s="503"/>
      <c r="Y599" s="503"/>
      <c r="Z599" s="503"/>
    </row>
    <row r="600" ht="12.75" customHeight="1">
      <c r="A600" s="503"/>
      <c r="B600" s="503"/>
      <c r="C600" s="503"/>
      <c r="D600" s="503"/>
      <c r="E600" s="503"/>
      <c r="F600" s="503"/>
      <c r="G600" s="503"/>
      <c r="H600" s="503"/>
      <c r="I600" s="503"/>
      <c r="J600" s="503"/>
      <c r="K600" s="503"/>
      <c r="L600" s="503"/>
      <c r="M600" s="503"/>
      <c r="N600" s="503"/>
      <c r="O600" s="503"/>
      <c r="P600" s="503"/>
      <c r="Q600" s="503"/>
      <c r="R600" s="503"/>
      <c r="S600" s="503"/>
      <c r="T600" s="503"/>
      <c r="U600" s="503"/>
      <c r="V600" s="503"/>
      <c r="W600" s="503"/>
      <c r="X600" s="503"/>
      <c r="Y600" s="503"/>
      <c r="Z600" s="503"/>
    </row>
    <row r="601" ht="12.75" customHeight="1">
      <c r="A601" s="503"/>
      <c r="B601" s="503"/>
      <c r="C601" s="503"/>
      <c r="D601" s="503"/>
      <c r="E601" s="503"/>
      <c r="F601" s="503"/>
      <c r="G601" s="503"/>
      <c r="H601" s="503"/>
      <c r="I601" s="503"/>
      <c r="J601" s="503"/>
      <c r="K601" s="503"/>
      <c r="L601" s="503"/>
      <c r="M601" s="503"/>
      <c r="N601" s="503"/>
      <c r="O601" s="503"/>
      <c r="P601" s="503"/>
      <c r="Q601" s="503"/>
      <c r="R601" s="503"/>
      <c r="S601" s="503"/>
      <c r="T601" s="503"/>
      <c r="U601" s="503"/>
      <c r="V601" s="503"/>
      <c r="W601" s="503"/>
      <c r="X601" s="503"/>
      <c r="Y601" s="503"/>
      <c r="Z601" s="503"/>
    </row>
    <row r="602" ht="12.75" customHeight="1">
      <c r="A602" s="503"/>
      <c r="B602" s="503"/>
      <c r="C602" s="503"/>
      <c r="D602" s="503"/>
      <c r="E602" s="503"/>
      <c r="F602" s="503"/>
      <c r="G602" s="503"/>
      <c r="H602" s="503"/>
      <c r="I602" s="503"/>
      <c r="J602" s="503"/>
      <c r="K602" s="503"/>
      <c r="L602" s="503"/>
      <c r="M602" s="503"/>
      <c r="N602" s="503"/>
      <c r="O602" s="503"/>
      <c r="P602" s="503"/>
      <c r="Q602" s="503"/>
      <c r="R602" s="503"/>
      <c r="S602" s="503"/>
      <c r="T602" s="503"/>
      <c r="U602" s="503"/>
      <c r="V602" s="503"/>
      <c r="W602" s="503"/>
      <c r="X602" s="503"/>
      <c r="Y602" s="503"/>
      <c r="Z602" s="503"/>
    </row>
    <row r="603" ht="12.75" customHeight="1">
      <c r="A603" s="503"/>
      <c r="B603" s="503"/>
      <c r="C603" s="503"/>
      <c r="D603" s="503"/>
      <c r="E603" s="503"/>
      <c r="F603" s="503"/>
      <c r="G603" s="503"/>
      <c r="H603" s="503"/>
      <c r="I603" s="503"/>
      <c r="J603" s="503"/>
      <c r="K603" s="503"/>
      <c r="L603" s="503"/>
      <c r="M603" s="503"/>
      <c r="N603" s="503"/>
      <c r="O603" s="503"/>
      <c r="P603" s="503"/>
      <c r="Q603" s="503"/>
      <c r="R603" s="503"/>
      <c r="S603" s="503"/>
      <c r="T603" s="503"/>
      <c r="U603" s="503"/>
      <c r="V603" s="503"/>
      <c r="W603" s="503"/>
      <c r="X603" s="503"/>
      <c r="Y603" s="503"/>
      <c r="Z603" s="503"/>
    </row>
    <row r="604" ht="12.75" customHeight="1">
      <c r="A604" s="503"/>
      <c r="B604" s="503"/>
      <c r="C604" s="503"/>
      <c r="D604" s="503"/>
      <c r="E604" s="503"/>
      <c r="F604" s="503"/>
      <c r="G604" s="503"/>
      <c r="H604" s="503"/>
      <c r="I604" s="503"/>
      <c r="J604" s="503"/>
      <c r="K604" s="503"/>
      <c r="L604" s="503"/>
      <c r="M604" s="503"/>
      <c r="N604" s="503"/>
      <c r="O604" s="503"/>
      <c r="P604" s="503"/>
      <c r="Q604" s="503"/>
      <c r="R604" s="503"/>
      <c r="S604" s="503"/>
      <c r="T604" s="503"/>
      <c r="U604" s="503"/>
      <c r="V604" s="503"/>
      <c r="W604" s="503"/>
      <c r="X604" s="503"/>
      <c r="Y604" s="503"/>
      <c r="Z604" s="503"/>
    </row>
    <row r="605" ht="12.75" customHeight="1">
      <c r="A605" s="503"/>
      <c r="B605" s="503"/>
      <c r="C605" s="503"/>
      <c r="D605" s="503"/>
      <c r="E605" s="503"/>
      <c r="F605" s="503"/>
      <c r="G605" s="503"/>
      <c r="H605" s="503"/>
      <c r="I605" s="503"/>
      <c r="J605" s="503"/>
      <c r="K605" s="503"/>
      <c r="L605" s="503"/>
      <c r="M605" s="503"/>
      <c r="N605" s="503"/>
      <c r="O605" s="503"/>
      <c r="P605" s="503"/>
      <c r="Q605" s="503"/>
      <c r="R605" s="503"/>
      <c r="S605" s="503"/>
      <c r="T605" s="503"/>
      <c r="U605" s="503"/>
      <c r="V605" s="503"/>
      <c r="W605" s="503"/>
      <c r="X605" s="503"/>
      <c r="Y605" s="503"/>
      <c r="Z605" s="503"/>
    </row>
    <row r="606" ht="12.75" customHeight="1">
      <c r="A606" s="503"/>
      <c r="B606" s="503"/>
      <c r="C606" s="503"/>
      <c r="D606" s="503"/>
      <c r="E606" s="503"/>
      <c r="F606" s="503"/>
      <c r="G606" s="503"/>
      <c r="H606" s="503"/>
      <c r="I606" s="503"/>
      <c r="J606" s="503"/>
      <c r="K606" s="503"/>
      <c r="L606" s="503"/>
      <c r="M606" s="503"/>
      <c r="N606" s="503"/>
      <c r="O606" s="503"/>
      <c r="P606" s="503"/>
      <c r="Q606" s="503"/>
      <c r="R606" s="503"/>
      <c r="S606" s="503"/>
      <c r="T606" s="503"/>
      <c r="U606" s="503"/>
      <c r="V606" s="503"/>
      <c r="W606" s="503"/>
      <c r="X606" s="503"/>
      <c r="Y606" s="503"/>
      <c r="Z606" s="503"/>
    </row>
    <row r="607" ht="12.75" customHeight="1">
      <c r="A607" s="503"/>
      <c r="B607" s="503"/>
      <c r="C607" s="503"/>
      <c r="D607" s="503"/>
      <c r="E607" s="503"/>
      <c r="F607" s="503"/>
      <c r="G607" s="503"/>
      <c r="H607" s="503"/>
      <c r="I607" s="503"/>
      <c r="J607" s="503"/>
      <c r="K607" s="503"/>
      <c r="L607" s="503"/>
      <c r="M607" s="503"/>
      <c r="N607" s="503"/>
      <c r="O607" s="503"/>
      <c r="P607" s="503"/>
      <c r="Q607" s="503"/>
      <c r="R607" s="503"/>
      <c r="S607" s="503"/>
      <c r="T607" s="503"/>
      <c r="U607" s="503"/>
      <c r="V607" s="503"/>
      <c r="W607" s="503"/>
      <c r="X607" s="503"/>
      <c r="Y607" s="503"/>
      <c r="Z607" s="503"/>
    </row>
    <row r="608" ht="12.75" customHeight="1">
      <c r="A608" s="503"/>
      <c r="B608" s="503"/>
      <c r="C608" s="503"/>
      <c r="D608" s="503"/>
      <c r="E608" s="503"/>
      <c r="F608" s="503"/>
      <c r="G608" s="503"/>
      <c r="H608" s="503"/>
      <c r="I608" s="503"/>
      <c r="J608" s="503"/>
      <c r="K608" s="503"/>
      <c r="L608" s="503"/>
      <c r="M608" s="503"/>
      <c r="N608" s="503"/>
      <c r="O608" s="503"/>
      <c r="P608" s="503"/>
      <c r="Q608" s="503"/>
      <c r="R608" s="503"/>
      <c r="S608" s="503"/>
      <c r="T608" s="503"/>
      <c r="U608" s="503"/>
      <c r="V608" s="503"/>
      <c r="W608" s="503"/>
      <c r="X608" s="503"/>
      <c r="Y608" s="503"/>
      <c r="Z608" s="503"/>
    </row>
    <row r="609" ht="12.75" customHeight="1">
      <c r="A609" s="503"/>
      <c r="B609" s="503"/>
      <c r="C609" s="503"/>
      <c r="D609" s="503"/>
      <c r="E609" s="503"/>
      <c r="F609" s="503"/>
      <c r="G609" s="503"/>
      <c r="H609" s="503"/>
      <c r="I609" s="503"/>
      <c r="J609" s="503"/>
      <c r="K609" s="503"/>
      <c r="L609" s="503"/>
      <c r="M609" s="503"/>
      <c r="N609" s="503"/>
      <c r="O609" s="503"/>
      <c r="P609" s="503"/>
      <c r="Q609" s="503"/>
      <c r="R609" s="503"/>
      <c r="S609" s="503"/>
      <c r="T609" s="503"/>
      <c r="U609" s="503"/>
      <c r="V609" s="503"/>
      <c r="W609" s="503"/>
      <c r="X609" s="503"/>
      <c r="Y609" s="503"/>
      <c r="Z609" s="503"/>
    </row>
    <row r="610" ht="12.75" customHeight="1">
      <c r="A610" s="503"/>
      <c r="B610" s="503"/>
      <c r="C610" s="503"/>
      <c r="D610" s="503"/>
      <c r="E610" s="503"/>
      <c r="F610" s="503"/>
      <c r="G610" s="503"/>
      <c r="H610" s="503"/>
      <c r="I610" s="503"/>
      <c r="J610" s="503"/>
      <c r="K610" s="503"/>
      <c r="L610" s="503"/>
      <c r="M610" s="503"/>
      <c r="N610" s="503"/>
      <c r="O610" s="503"/>
      <c r="P610" s="503"/>
      <c r="Q610" s="503"/>
      <c r="R610" s="503"/>
      <c r="S610" s="503"/>
      <c r="T610" s="503"/>
      <c r="U610" s="503"/>
      <c r="V610" s="503"/>
      <c r="W610" s="503"/>
      <c r="X610" s="503"/>
      <c r="Y610" s="503"/>
      <c r="Z610" s="503"/>
    </row>
    <row r="611" ht="12.75" customHeight="1">
      <c r="A611" s="503"/>
      <c r="B611" s="503"/>
      <c r="C611" s="503"/>
      <c r="D611" s="503"/>
      <c r="E611" s="503"/>
      <c r="F611" s="503"/>
      <c r="G611" s="503"/>
      <c r="H611" s="503"/>
      <c r="I611" s="503"/>
      <c r="J611" s="503"/>
      <c r="K611" s="503"/>
      <c r="L611" s="503"/>
      <c r="M611" s="503"/>
      <c r="N611" s="503"/>
      <c r="O611" s="503"/>
      <c r="P611" s="503"/>
      <c r="Q611" s="503"/>
      <c r="R611" s="503"/>
      <c r="S611" s="503"/>
      <c r="T611" s="503"/>
      <c r="U611" s="503"/>
      <c r="V611" s="503"/>
      <c r="W611" s="503"/>
      <c r="X611" s="503"/>
      <c r="Y611" s="503"/>
      <c r="Z611" s="503"/>
    </row>
    <row r="612" ht="12.75" customHeight="1">
      <c r="A612" s="503"/>
      <c r="B612" s="503"/>
      <c r="C612" s="503"/>
      <c r="D612" s="503"/>
      <c r="E612" s="503"/>
      <c r="F612" s="503"/>
      <c r="G612" s="503"/>
      <c r="H612" s="503"/>
      <c r="I612" s="503"/>
      <c r="J612" s="503"/>
      <c r="K612" s="503"/>
      <c r="L612" s="503"/>
      <c r="M612" s="503"/>
      <c r="N612" s="503"/>
      <c r="O612" s="503"/>
      <c r="P612" s="503"/>
      <c r="Q612" s="503"/>
      <c r="R612" s="503"/>
      <c r="S612" s="503"/>
      <c r="T612" s="503"/>
      <c r="U612" s="503"/>
      <c r="V612" s="503"/>
      <c r="W612" s="503"/>
      <c r="X612" s="503"/>
      <c r="Y612" s="503"/>
      <c r="Z612" s="503"/>
    </row>
    <row r="613" ht="12.75" customHeight="1">
      <c r="A613" s="503"/>
      <c r="B613" s="503"/>
      <c r="C613" s="503"/>
      <c r="D613" s="503"/>
      <c r="E613" s="503"/>
      <c r="F613" s="503"/>
      <c r="G613" s="503"/>
      <c r="H613" s="503"/>
      <c r="I613" s="503"/>
      <c r="J613" s="503"/>
      <c r="K613" s="503"/>
      <c r="L613" s="503"/>
      <c r="M613" s="503"/>
      <c r="N613" s="503"/>
      <c r="O613" s="503"/>
      <c r="P613" s="503"/>
      <c r="Q613" s="503"/>
      <c r="R613" s="503"/>
      <c r="S613" s="503"/>
      <c r="T613" s="503"/>
      <c r="U613" s="503"/>
      <c r="V613" s="503"/>
      <c r="W613" s="503"/>
      <c r="X613" s="503"/>
      <c r="Y613" s="503"/>
      <c r="Z613" s="503"/>
    </row>
    <row r="614" ht="12.75" customHeight="1">
      <c r="A614" s="503"/>
      <c r="B614" s="503"/>
      <c r="C614" s="503"/>
      <c r="D614" s="503"/>
      <c r="E614" s="503"/>
      <c r="F614" s="503"/>
      <c r="G614" s="503"/>
      <c r="H614" s="503"/>
      <c r="I614" s="503"/>
      <c r="J614" s="503"/>
      <c r="K614" s="503"/>
      <c r="L614" s="503"/>
      <c r="M614" s="503"/>
      <c r="N614" s="503"/>
      <c r="O614" s="503"/>
      <c r="P614" s="503"/>
      <c r="Q614" s="503"/>
      <c r="R614" s="503"/>
      <c r="S614" s="503"/>
      <c r="T614" s="503"/>
      <c r="U614" s="503"/>
      <c r="V614" s="503"/>
      <c r="W614" s="503"/>
      <c r="X614" s="503"/>
      <c r="Y614" s="503"/>
      <c r="Z614" s="503"/>
    </row>
    <row r="615" ht="12.75" customHeight="1">
      <c r="A615" s="503"/>
      <c r="B615" s="503"/>
      <c r="C615" s="503"/>
      <c r="D615" s="503"/>
      <c r="E615" s="503"/>
      <c r="F615" s="503"/>
      <c r="G615" s="503"/>
      <c r="H615" s="503"/>
      <c r="I615" s="503"/>
      <c r="J615" s="503"/>
      <c r="K615" s="503"/>
      <c r="L615" s="503"/>
      <c r="M615" s="503"/>
      <c r="N615" s="503"/>
      <c r="O615" s="503"/>
      <c r="P615" s="503"/>
      <c r="Q615" s="503"/>
      <c r="R615" s="503"/>
      <c r="S615" s="503"/>
      <c r="T615" s="503"/>
      <c r="U615" s="503"/>
      <c r="V615" s="503"/>
      <c r="W615" s="503"/>
      <c r="X615" s="503"/>
      <c r="Y615" s="503"/>
      <c r="Z615" s="503"/>
    </row>
    <row r="616" ht="12.75" customHeight="1">
      <c r="A616" s="503"/>
      <c r="B616" s="503"/>
      <c r="C616" s="503"/>
      <c r="D616" s="503"/>
      <c r="E616" s="503"/>
      <c r="F616" s="503"/>
      <c r="G616" s="503"/>
      <c r="H616" s="503"/>
      <c r="I616" s="503"/>
      <c r="J616" s="503"/>
      <c r="K616" s="503"/>
      <c r="L616" s="503"/>
      <c r="M616" s="503"/>
      <c r="N616" s="503"/>
      <c r="O616" s="503"/>
      <c r="P616" s="503"/>
      <c r="Q616" s="503"/>
      <c r="R616" s="503"/>
      <c r="S616" s="503"/>
      <c r="T616" s="503"/>
      <c r="U616" s="503"/>
      <c r="V616" s="503"/>
      <c r="W616" s="503"/>
      <c r="X616" s="503"/>
      <c r="Y616" s="503"/>
      <c r="Z616" s="503"/>
    </row>
    <row r="617" ht="12.75" customHeight="1">
      <c r="A617" s="503"/>
      <c r="B617" s="503"/>
      <c r="C617" s="503"/>
      <c r="D617" s="503"/>
      <c r="E617" s="503"/>
      <c r="F617" s="503"/>
      <c r="G617" s="503"/>
      <c r="H617" s="503"/>
      <c r="I617" s="503"/>
      <c r="J617" s="503"/>
      <c r="K617" s="503"/>
      <c r="L617" s="503"/>
      <c r="M617" s="503"/>
      <c r="N617" s="503"/>
      <c r="O617" s="503"/>
      <c r="P617" s="503"/>
      <c r="Q617" s="503"/>
      <c r="R617" s="503"/>
      <c r="S617" s="503"/>
      <c r="T617" s="503"/>
      <c r="U617" s="503"/>
      <c r="V617" s="503"/>
      <c r="W617" s="503"/>
      <c r="X617" s="503"/>
      <c r="Y617" s="503"/>
      <c r="Z617" s="503"/>
    </row>
    <row r="618" ht="12.75" customHeight="1">
      <c r="A618" s="503"/>
      <c r="B618" s="503"/>
      <c r="C618" s="503"/>
      <c r="D618" s="503"/>
      <c r="E618" s="503"/>
      <c r="F618" s="503"/>
      <c r="G618" s="503"/>
      <c r="H618" s="503"/>
      <c r="I618" s="503"/>
      <c r="J618" s="503"/>
      <c r="K618" s="503"/>
      <c r="L618" s="503"/>
      <c r="M618" s="503"/>
      <c r="N618" s="503"/>
      <c r="O618" s="503"/>
      <c r="P618" s="503"/>
      <c r="Q618" s="503"/>
      <c r="R618" s="503"/>
      <c r="S618" s="503"/>
      <c r="T618" s="503"/>
      <c r="U618" s="503"/>
      <c r="V618" s="503"/>
      <c r="W618" s="503"/>
      <c r="X618" s="503"/>
      <c r="Y618" s="503"/>
      <c r="Z618" s="503"/>
    </row>
    <row r="619" ht="12.75" customHeight="1">
      <c r="A619" s="503"/>
      <c r="B619" s="503"/>
      <c r="C619" s="503"/>
      <c r="D619" s="503"/>
      <c r="E619" s="503"/>
      <c r="F619" s="503"/>
      <c r="G619" s="503"/>
      <c r="H619" s="503"/>
      <c r="I619" s="503"/>
      <c r="J619" s="503"/>
      <c r="K619" s="503"/>
      <c r="L619" s="503"/>
      <c r="M619" s="503"/>
      <c r="N619" s="503"/>
      <c r="O619" s="503"/>
      <c r="P619" s="503"/>
      <c r="Q619" s="503"/>
      <c r="R619" s="503"/>
      <c r="S619" s="503"/>
      <c r="T619" s="503"/>
      <c r="U619" s="503"/>
      <c r="V619" s="503"/>
      <c r="W619" s="503"/>
      <c r="X619" s="503"/>
      <c r="Y619" s="503"/>
      <c r="Z619" s="503"/>
    </row>
    <row r="620" ht="12.75" customHeight="1">
      <c r="A620" s="503"/>
      <c r="B620" s="503"/>
      <c r="C620" s="503"/>
      <c r="D620" s="503"/>
      <c r="E620" s="503"/>
      <c r="F620" s="503"/>
      <c r="G620" s="503"/>
      <c r="H620" s="503"/>
      <c r="I620" s="503"/>
      <c r="J620" s="503"/>
      <c r="K620" s="503"/>
      <c r="L620" s="503"/>
      <c r="M620" s="503"/>
      <c r="N620" s="503"/>
      <c r="O620" s="503"/>
      <c r="P620" s="503"/>
      <c r="Q620" s="503"/>
      <c r="R620" s="503"/>
      <c r="S620" s="503"/>
      <c r="T620" s="503"/>
      <c r="U620" s="503"/>
      <c r="V620" s="503"/>
      <c r="W620" s="503"/>
      <c r="X620" s="503"/>
      <c r="Y620" s="503"/>
      <c r="Z620" s="503"/>
    </row>
    <row r="621" ht="12.75" customHeight="1">
      <c r="A621" s="503"/>
      <c r="B621" s="503"/>
      <c r="C621" s="503"/>
      <c r="D621" s="503"/>
      <c r="E621" s="503"/>
      <c r="F621" s="503"/>
      <c r="G621" s="503"/>
      <c r="H621" s="503"/>
      <c r="I621" s="503"/>
      <c r="J621" s="503"/>
      <c r="K621" s="503"/>
      <c r="L621" s="503"/>
      <c r="M621" s="503"/>
      <c r="N621" s="503"/>
      <c r="O621" s="503"/>
      <c r="P621" s="503"/>
      <c r="Q621" s="503"/>
      <c r="R621" s="503"/>
      <c r="S621" s="503"/>
      <c r="T621" s="503"/>
      <c r="U621" s="503"/>
      <c r="V621" s="503"/>
      <c r="W621" s="503"/>
      <c r="X621" s="503"/>
      <c r="Y621" s="503"/>
      <c r="Z621" s="503"/>
    </row>
    <row r="622" ht="12.75" customHeight="1">
      <c r="A622" s="503"/>
      <c r="B622" s="503"/>
      <c r="C622" s="503"/>
      <c r="D622" s="503"/>
      <c r="E622" s="503"/>
      <c r="F622" s="503"/>
      <c r="G622" s="503"/>
      <c r="H622" s="503"/>
      <c r="I622" s="503"/>
      <c r="J622" s="503"/>
      <c r="K622" s="503"/>
      <c r="L622" s="503"/>
      <c r="M622" s="503"/>
      <c r="N622" s="503"/>
      <c r="O622" s="503"/>
      <c r="P622" s="503"/>
      <c r="Q622" s="503"/>
      <c r="R622" s="503"/>
      <c r="S622" s="503"/>
      <c r="T622" s="503"/>
      <c r="U622" s="503"/>
      <c r="V622" s="503"/>
      <c r="W622" s="503"/>
      <c r="X622" s="503"/>
      <c r="Y622" s="503"/>
      <c r="Z622" s="503"/>
    </row>
    <row r="623" ht="12.75" customHeight="1">
      <c r="A623" s="503"/>
      <c r="B623" s="503"/>
      <c r="C623" s="503"/>
      <c r="D623" s="503"/>
      <c r="E623" s="503"/>
      <c r="F623" s="503"/>
      <c r="G623" s="503"/>
      <c r="H623" s="503"/>
      <c r="I623" s="503"/>
      <c r="J623" s="503"/>
      <c r="K623" s="503"/>
      <c r="L623" s="503"/>
      <c r="M623" s="503"/>
      <c r="N623" s="503"/>
      <c r="O623" s="503"/>
      <c r="P623" s="503"/>
      <c r="Q623" s="503"/>
      <c r="R623" s="503"/>
      <c r="S623" s="503"/>
      <c r="T623" s="503"/>
      <c r="U623" s="503"/>
      <c r="V623" s="503"/>
      <c r="W623" s="503"/>
      <c r="X623" s="503"/>
      <c r="Y623" s="503"/>
      <c r="Z623" s="503"/>
    </row>
    <row r="624" ht="12.75" customHeight="1">
      <c r="A624" s="503"/>
      <c r="B624" s="503"/>
      <c r="C624" s="503"/>
      <c r="D624" s="503"/>
      <c r="E624" s="503"/>
      <c r="F624" s="503"/>
      <c r="G624" s="503"/>
      <c r="H624" s="503"/>
      <c r="I624" s="503"/>
      <c r="J624" s="503"/>
      <c r="K624" s="503"/>
      <c r="L624" s="503"/>
      <c r="M624" s="503"/>
      <c r="N624" s="503"/>
      <c r="O624" s="503"/>
      <c r="P624" s="503"/>
      <c r="Q624" s="503"/>
      <c r="R624" s="503"/>
      <c r="S624" s="503"/>
      <c r="T624" s="503"/>
      <c r="U624" s="503"/>
      <c r="V624" s="503"/>
      <c r="W624" s="503"/>
      <c r="X624" s="503"/>
      <c r="Y624" s="503"/>
      <c r="Z624" s="503"/>
    </row>
    <row r="625" ht="12.75" customHeight="1">
      <c r="A625" s="503"/>
      <c r="B625" s="503"/>
      <c r="C625" s="503"/>
      <c r="D625" s="503"/>
      <c r="E625" s="503"/>
      <c r="F625" s="503"/>
      <c r="G625" s="503"/>
      <c r="H625" s="503"/>
      <c r="I625" s="503"/>
      <c r="J625" s="503"/>
      <c r="K625" s="503"/>
      <c r="L625" s="503"/>
      <c r="M625" s="503"/>
      <c r="N625" s="503"/>
      <c r="O625" s="503"/>
      <c r="P625" s="503"/>
      <c r="Q625" s="503"/>
      <c r="R625" s="503"/>
      <c r="S625" s="503"/>
      <c r="T625" s="503"/>
      <c r="U625" s="503"/>
      <c r="V625" s="503"/>
      <c r="W625" s="503"/>
      <c r="X625" s="503"/>
      <c r="Y625" s="503"/>
      <c r="Z625" s="503"/>
    </row>
    <row r="626" ht="12.75" customHeight="1">
      <c r="A626" s="503"/>
      <c r="B626" s="503"/>
      <c r="C626" s="503"/>
      <c r="D626" s="503"/>
      <c r="E626" s="503"/>
      <c r="F626" s="503"/>
      <c r="G626" s="503"/>
      <c r="H626" s="503"/>
      <c r="I626" s="503"/>
      <c r="J626" s="503"/>
      <c r="K626" s="503"/>
      <c r="L626" s="503"/>
      <c r="M626" s="503"/>
      <c r="N626" s="503"/>
      <c r="O626" s="503"/>
      <c r="P626" s="503"/>
      <c r="Q626" s="503"/>
      <c r="R626" s="503"/>
      <c r="S626" s="503"/>
      <c r="T626" s="503"/>
      <c r="U626" s="503"/>
      <c r="V626" s="503"/>
      <c r="W626" s="503"/>
      <c r="X626" s="503"/>
      <c r="Y626" s="503"/>
      <c r="Z626" s="503"/>
    </row>
    <row r="627" ht="12.75" customHeight="1">
      <c r="A627" s="503"/>
      <c r="B627" s="503"/>
      <c r="C627" s="503"/>
      <c r="D627" s="503"/>
      <c r="E627" s="503"/>
      <c r="F627" s="503"/>
      <c r="G627" s="503"/>
      <c r="H627" s="503"/>
      <c r="I627" s="503"/>
      <c r="J627" s="503"/>
      <c r="K627" s="503"/>
      <c r="L627" s="503"/>
      <c r="M627" s="503"/>
      <c r="N627" s="503"/>
      <c r="O627" s="503"/>
      <c r="P627" s="503"/>
      <c r="Q627" s="503"/>
      <c r="R627" s="503"/>
      <c r="S627" s="503"/>
      <c r="T627" s="503"/>
      <c r="U627" s="503"/>
      <c r="V627" s="503"/>
      <c r="W627" s="503"/>
      <c r="X627" s="503"/>
      <c r="Y627" s="503"/>
      <c r="Z627" s="503"/>
    </row>
    <row r="628" ht="12.75" customHeight="1">
      <c r="A628" s="503"/>
      <c r="B628" s="503"/>
      <c r="C628" s="503"/>
      <c r="D628" s="503"/>
      <c r="E628" s="503"/>
      <c r="F628" s="503"/>
      <c r="G628" s="503"/>
      <c r="H628" s="503"/>
      <c r="I628" s="503"/>
      <c r="J628" s="503"/>
      <c r="K628" s="503"/>
      <c r="L628" s="503"/>
      <c r="M628" s="503"/>
      <c r="N628" s="503"/>
      <c r="O628" s="503"/>
      <c r="P628" s="503"/>
      <c r="Q628" s="503"/>
      <c r="R628" s="503"/>
      <c r="S628" s="503"/>
      <c r="T628" s="503"/>
      <c r="U628" s="503"/>
      <c r="V628" s="503"/>
      <c r="W628" s="503"/>
      <c r="X628" s="503"/>
      <c r="Y628" s="503"/>
      <c r="Z628" s="503"/>
    </row>
    <row r="629" ht="12.75" customHeight="1">
      <c r="A629" s="503"/>
      <c r="B629" s="503"/>
      <c r="C629" s="503"/>
      <c r="D629" s="503"/>
      <c r="E629" s="503"/>
      <c r="F629" s="503"/>
      <c r="G629" s="503"/>
      <c r="H629" s="503"/>
      <c r="I629" s="503"/>
      <c r="J629" s="503"/>
      <c r="K629" s="503"/>
      <c r="L629" s="503"/>
      <c r="M629" s="503"/>
      <c r="N629" s="503"/>
      <c r="O629" s="503"/>
      <c r="P629" s="503"/>
      <c r="Q629" s="503"/>
      <c r="R629" s="503"/>
      <c r="S629" s="503"/>
      <c r="T629" s="503"/>
      <c r="U629" s="503"/>
      <c r="V629" s="503"/>
      <c r="W629" s="503"/>
      <c r="X629" s="503"/>
      <c r="Y629" s="503"/>
      <c r="Z629" s="503"/>
    </row>
    <row r="630" ht="12.75" customHeight="1">
      <c r="A630" s="503"/>
      <c r="B630" s="503"/>
      <c r="C630" s="503"/>
      <c r="D630" s="503"/>
      <c r="E630" s="503"/>
      <c r="F630" s="503"/>
      <c r="G630" s="503"/>
      <c r="H630" s="503"/>
      <c r="I630" s="503"/>
      <c r="J630" s="503"/>
      <c r="K630" s="503"/>
      <c r="L630" s="503"/>
      <c r="M630" s="503"/>
      <c r="N630" s="503"/>
      <c r="O630" s="503"/>
      <c r="P630" s="503"/>
      <c r="Q630" s="503"/>
      <c r="R630" s="503"/>
      <c r="S630" s="503"/>
      <c r="T630" s="503"/>
      <c r="U630" s="503"/>
      <c r="V630" s="503"/>
      <c r="W630" s="503"/>
      <c r="X630" s="503"/>
      <c r="Y630" s="503"/>
      <c r="Z630" s="503"/>
    </row>
    <row r="631" ht="12.75" customHeight="1">
      <c r="A631" s="503"/>
      <c r="B631" s="503"/>
      <c r="C631" s="503"/>
      <c r="D631" s="503"/>
      <c r="E631" s="503"/>
      <c r="F631" s="503"/>
      <c r="G631" s="503"/>
      <c r="H631" s="503"/>
      <c r="I631" s="503"/>
      <c r="J631" s="503"/>
      <c r="K631" s="503"/>
      <c r="L631" s="503"/>
      <c r="M631" s="503"/>
      <c r="N631" s="503"/>
      <c r="O631" s="503"/>
      <c r="P631" s="503"/>
      <c r="Q631" s="503"/>
      <c r="R631" s="503"/>
      <c r="S631" s="503"/>
      <c r="T631" s="503"/>
      <c r="U631" s="503"/>
      <c r="V631" s="503"/>
      <c r="W631" s="503"/>
      <c r="X631" s="503"/>
      <c r="Y631" s="503"/>
      <c r="Z631" s="503"/>
    </row>
    <row r="632" ht="12.75" customHeight="1">
      <c r="A632" s="503"/>
      <c r="B632" s="503"/>
      <c r="C632" s="503"/>
      <c r="D632" s="503"/>
      <c r="E632" s="503"/>
      <c r="F632" s="503"/>
      <c r="G632" s="503"/>
      <c r="H632" s="503"/>
      <c r="I632" s="503"/>
      <c r="J632" s="503"/>
      <c r="K632" s="503"/>
      <c r="L632" s="503"/>
      <c r="M632" s="503"/>
      <c r="N632" s="503"/>
      <c r="O632" s="503"/>
      <c r="P632" s="503"/>
      <c r="Q632" s="503"/>
      <c r="R632" s="503"/>
      <c r="S632" s="503"/>
      <c r="T632" s="503"/>
      <c r="U632" s="503"/>
      <c r="V632" s="503"/>
      <c r="W632" s="503"/>
      <c r="X632" s="503"/>
      <c r="Y632" s="503"/>
      <c r="Z632" s="503"/>
    </row>
    <row r="633" ht="12.75" customHeight="1">
      <c r="A633" s="503"/>
      <c r="B633" s="503"/>
      <c r="C633" s="503"/>
      <c r="D633" s="503"/>
      <c r="E633" s="503"/>
      <c r="F633" s="503"/>
      <c r="G633" s="503"/>
      <c r="H633" s="503"/>
      <c r="I633" s="503"/>
      <c r="J633" s="503"/>
      <c r="K633" s="503"/>
      <c r="L633" s="503"/>
      <c r="M633" s="503"/>
      <c r="N633" s="503"/>
      <c r="O633" s="503"/>
      <c r="P633" s="503"/>
      <c r="Q633" s="503"/>
      <c r="R633" s="503"/>
      <c r="S633" s="503"/>
      <c r="T633" s="503"/>
      <c r="U633" s="503"/>
      <c r="V633" s="503"/>
      <c r="W633" s="503"/>
      <c r="X633" s="503"/>
      <c r="Y633" s="503"/>
      <c r="Z633" s="503"/>
    </row>
    <row r="634" ht="12.75" customHeight="1">
      <c r="A634" s="503"/>
      <c r="B634" s="503"/>
      <c r="C634" s="503"/>
      <c r="D634" s="503"/>
      <c r="E634" s="503"/>
      <c r="F634" s="503"/>
      <c r="G634" s="503"/>
      <c r="H634" s="503"/>
      <c r="I634" s="503"/>
      <c r="J634" s="503"/>
      <c r="K634" s="503"/>
      <c r="L634" s="503"/>
      <c r="M634" s="503"/>
      <c r="N634" s="503"/>
      <c r="O634" s="503"/>
      <c r="P634" s="503"/>
      <c r="Q634" s="503"/>
      <c r="R634" s="503"/>
      <c r="S634" s="503"/>
      <c r="T634" s="503"/>
      <c r="U634" s="503"/>
      <c r="V634" s="503"/>
      <c r="W634" s="503"/>
      <c r="X634" s="503"/>
      <c r="Y634" s="503"/>
      <c r="Z634" s="503"/>
    </row>
    <row r="635" ht="12.75" customHeight="1">
      <c r="A635" s="503"/>
      <c r="B635" s="503"/>
      <c r="C635" s="503"/>
      <c r="D635" s="503"/>
      <c r="E635" s="503"/>
      <c r="F635" s="503"/>
      <c r="G635" s="503"/>
      <c r="H635" s="503"/>
      <c r="I635" s="503"/>
      <c r="J635" s="503"/>
      <c r="K635" s="503"/>
      <c r="L635" s="503"/>
      <c r="M635" s="503"/>
      <c r="N635" s="503"/>
      <c r="O635" s="503"/>
      <c r="P635" s="503"/>
      <c r="Q635" s="503"/>
      <c r="R635" s="503"/>
      <c r="S635" s="503"/>
      <c r="T635" s="503"/>
      <c r="U635" s="503"/>
      <c r="V635" s="503"/>
      <c r="W635" s="503"/>
      <c r="X635" s="503"/>
      <c r="Y635" s="503"/>
      <c r="Z635" s="503"/>
    </row>
    <row r="636" ht="12.75" customHeight="1">
      <c r="A636" s="503"/>
      <c r="B636" s="503"/>
      <c r="C636" s="503"/>
      <c r="D636" s="503"/>
      <c r="E636" s="503"/>
      <c r="F636" s="503"/>
      <c r="G636" s="503"/>
      <c r="H636" s="503"/>
      <c r="I636" s="503"/>
      <c r="J636" s="503"/>
      <c r="K636" s="503"/>
      <c r="L636" s="503"/>
      <c r="M636" s="503"/>
      <c r="N636" s="503"/>
      <c r="O636" s="503"/>
      <c r="P636" s="503"/>
      <c r="Q636" s="503"/>
      <c r="R636" s="503"/>
      <c r="S636" s="503"/>
      <c r="T636" s="503"/>
      <c r="U636" s="503"/>
      <c r="V636" s="503"/>
      <c r="W636" s="503"/>
      <c r="X636" s="503"/>
      <c r="Y636" s="503"/>
      <c r="Z636" s="503"/>
    </row>
    <row r="637" ht="12.75" customHeight="1">
      <c r="A637" s="503"/>
      <c r="B637" s="503"/>
      <c r="C637" s="503"/>
      <c r="D637" s="503"/>
      <c r="E637" s="503"/>
      <c r="F637" s="503"/>
      <c r="G637" s="503"/>
      <c r="H637" s="503"/>
      <c r="I637" s="503"/>
      <c r="J637" s="503"/>
      <c r="K637" s="503"/>
      <c r="L637" s="503"/>
      <c r="M637" s="503"/>
      <c r="N637" s="503"/>
      <c r="O637" s="503"/>
      <c r="P637" s="503"/>
      <c r="Q637" s="503"/>
      <c r="R637" s="503"/>
      <c r="S637" s="503"/>
      <c r="T637" s="503"/>
      <c r="U637" s="503"/>
      <c r="V637" s="503"/>
      <c r="W637" s="503"/>
      <c r="X637" s="503"/>
      <c r="Y637" s="503"/>
      <c r="Z637" s="503"/>
    </row>
    <row r="638" ht="12.75" customHeight="1">
      <c r="A638" s="503"/>
      <c r="B638" s="503"/>
      <c r="C638" s="503"/>
      <c r="D638" s="503"/>
      <c r="E638" s="503"/>
      <c r="F638" s="503"/>
      <c r="G638" s="503"/>
      <c r="H638" s="503"/>
      <c r="I638" s="503"/>
      <c r="J638" s="503"/>
      <c r="K638" s="503"/>
      <c r="L638" s="503"/>
      <c r="M638" s="503"/>
      <c r="N638" s="503"/>
      <c r="O638" s="503"/>
      <c r="P638" s="503"/>
      <c r="Q638" s="503"/>
      <c r="R638" s="503"/>
      <c r="S638" s="503"/>
      <c r="T638" s="503"/>
      <c r="U638" s="503"/>
      <c r="V638" s="503"/>
      <c r="W638" s="503"/>
      <c r="X638" s="503"/>
      <c r="Y638" s="503"/>
      <c r="Z638" s="503"/>
    </row>
    <row r="639" ht="12.75" customHeight="1">
      <c r="A639" s="503"/>
      <c r="B639" s="503"/>
      <c r="C639" s="503"/>
      <c r="D639" s="503"/>
      <c r="E639" s="503"/>
      <c r="F639" s="503"/>
      <c r="G639" s="503"/>
      <c r="H639" s="503"/>
      <c r="I639" s="503"/>
      <c r="J639" s="503"/>
      <c r="K639" s="503"/>
      <c r="L639" s="503"/>
      <c r="M639" s="503"/>
      <c r="N639" s="503"/>
      <c r="O639" s="503"/>
      <c r="P639" s="503"/>
      <c r="Q639" s="503"/>
      <c r="R639" s="503"/>
      <c r="S639" s="503"/>
      <c r="T639" s="503"/>
      <c r="U639" s="503"/>
      <c r="V639" s="503"/>
      <c r="W639" s="503"/>
      <c r="X639" s="503"/>
      <c r="Y639" s="503"/>
      <c r="Z639" s="503"/>
    </row>
    <row r="640" ht="12.75" customHeight="1">
      <c r="A640" s="503"/>
      <c r="B640" s="503"/>
      <c r="C640" s="503"/>
      <c r="D640" s="503"/>
      <c r="E640" s="503"/>
      <c r="F640" s="503"/>
      <c r="G640" s="503"/>
      <c r="H640" s="503"/>
      <c r="I640" s="503"/>
      <c r="J640" s="503"/>
      <c r="K640" s="503"/>
      <c r="L640" s="503"/>
      <c r="M640" s="503"/>
      <c r="N640" s="503"/>
      <c r="O640" s="503"/>
      <c r="P640" s="503"/>
      <c r="Q640" s="503"/>
      <c r="R640" s="503"/>
      <c r="S640" s="503"/>
      <c r="T640" s="503"/>
      <c r="U640" s="503"/>
      <c r="V640" s="503"/>
      <c r="W640" s="503"/>
      <c r="X640" s="503"/>
      <c r="Y640" s="503"/>
      <c r="Z640" s="503"/>
    </row>
    <row r="641" ht="12.75" customHeight="1">
      <c r="A641" s="503"/>
      <c r="B641" s="503"/>
      <c r="C641" s="503"/>
      <c r="D641" s="503"/>
      <c r="E641" s="503"/>
      <c r="F641" s="503"/>
      <c r="G641" s="503"/>
      <c r="H641" s="503"/>
      <c r="I641" s="503"/>
      <c r="J641" s="503"/>
      <c r="K641" s="503"/>
      <c r="L641" s="503"/>
      <c r="M641" s="503"/>
      <c r="N641" s="503"/>
      <c r="O641" s="503"/>
      <c r="P641" s="503"/>
      <c r="Q641" s="503"/>
      <c r="R641" s="503"/>
      <c r="S641" s="503"/>
      <c r="T641" s="503"/>
      <c r="U641" s="503"/>
      <c r="V641" s="503"/>
      <c r="W641" s="503"/>
      <c r="X641" s="503"/>
      <c r="Y641" s="503"/>
      <c r="Z641" s="503"/>
    </row>
    <row r="642" ht="12.75" customHeight="1">
      <c r="A642" s="503"/>
      <c r="B642" s="503"/>
      <c r="C642" s="503"/>
      <c r="D642" s="503"/>
      <c r="E642" s="503"/>
      <c r="F642" s="503"/>
      <c r="G642" s="503"/>
      <c r="H642" s="503"/>
      <c r="I642" s="503"/>
      <c r="J642" s="503"/>
      <c r="K642" s="503"/>
      <c r="L642" s="503"/>
      <c r="M642" s="503"/>
      <c r="N642" s="503"/>
      <c r="O642" s="503"/>
      <c r="P642" s="503"/>
      <c r="Q642" s="503"/>
      <c r="R642" s="503"/>
      <c r="S642" s="503"/>
      <c r="T642" s="503"/>
      <c r="U642" s="503"/>
      <c r="V642" s="503"/>
      <c r="W642" s="503"/>
      <c r="X642" s="503"/>
      <c r="Y642" s="503"/>
      <c r="Z642" s="503"/>
    </row>
    <row r="643" ht="12.75" customHeight="1">
      <c r="A643" s="503"/>
      <c r="B643" s="503"/>
      <c r="C643" s="503"/>
      <c r="D643" s="503"/>
      <c r="E643" s="503"/>
      <c r="F643" s="503"/>
      <c r="G643" s="503"/>
      <c r="H643" s="503"/>
      <c r="I643" s="503"/>
      <c r="J643" s="503"/>
      <c r="K643" s="503"/>
      <c r="L643" s="503"/>
      <c r="M643" s="503"/>
      <c r="N643" s="503"/>
      <c r="O643" s="503"/>
      <c r="P643" s="503"/>
      <c r="Q643" s="503"/>
      <c r="R643" s="503"/>
      <c r="S643" s="503"/>
      <c r="T643" s="503"/>
      <c r="U643" s="503"/>
      <c r="V643" s="503"/>
      <c r="W643" s="503"/>
      <c r="X643" s="503"/>
      <c r="Y643" s="503"/>
      <c r="Z643" s="503"/>
    </row>
    <row r="644" ht="12.75" customHeight="1">
      <c r="A644" s="503"/>
      <c r="B644" s="503"/>
      <c r="C644" s="503"/>
      <c r="D644" s="503"/>
      <c r="E644" s="503"/>
      <c r="F644" s="503"/>
      <c r="G644" s="503"/>
      <c r="H644" s="503"/>
      <c r="I644" s="503"/>
      <c r="J644" s="503"/>
      <c r="K644" s="503"/>
      <c r="L644" s="503"/>
      <c r="M644" s="503"/>
      <c r="N644" s="503"/>
      <c r="O644" s="503"/>
      <c r="P644" s="503"/>
      <c r="Q644" s="503"/>
      <c r="R644" s="503"/>
      <c r="S644" s="503"/>
      <c r="T644" s="503"/>
      <c r="U644" s="503"/>
      <c r="V644" s="503"/>
      <c r="W644" s="503"/>
      <c r="X644" s="503"/>
      <c r="Y644" s="503"/>
      <c r="Z644" s="503"/>
    </row>
    <row r="645" ht="12.75" customHeight="1">
      <c r="A645" s="503"/>
      <c r="B645" s="503"/>
      <c r="C645" s="503"/>
      <c r="D645" s="503"/>
      <c r="E645" s="503"/>
      <c r="F645" s="503"/>
      <c r="G645" s="503"/>
      <c r="H645" s="503"/>
      <c r="I645" s="503"/>
      <c r="J645" s="503"/>
      <c r="K645" s="503"/>
      <c r="L645" s="503"/>
      <c r="M645" s="503"/>
      <c r="N645" s="503"/>
      <c r="O645" s="503"/>
      <c r="P645" s="503"/>
      <c r="Q645" s="503"/>
      <c r="R645" s="503"/>
      <c r="S645" s="503"/>
      <c r="T645" s="503"/>
      <c r="U645" s="503"/>
      <c r="V645" s="503"/>
      <c r="W645" s="503"/>
      <c r="X645" s="503"/>
      <c r="Y645" s="503"/>
      <c r="Z645" s="503"/>
    </row>
    <row r="646" ht="12.75" customHeight="1">
      <c r="A646" s="503"/>
      <c r="B646" s="503"/>
      <c r="C646" s="503"/>
      <c r="D646" s="503"/>
      <c r="E646" s="503"/>
      <c r="F646" s="503"/>
      <c r="G646" s="503"/>
      <c r="H646" s="503"/>
      <c r="I646" s="503"/>
      <c r="J646" s="503"/>
      <c r="K646" s="503"/>
      <c r="L646" s="503"/>
      <c r="M646" s="503"/>
      <c r="N646" s="503"/>
      <c r="O646" s="503"/>
      <c r="P646" s="503"/>
      <c r="Q646" s="503"/>
      <c r="R646" s="503"/>
      <c r="S646" s="503"/>
      <c r="T646" s="503"/>
      <c r="U646" s="503"/>
      <c r="V646" s="503"/>
      <c r="W646" s="503"/>
      <c r="X646" s="503"/>
      <c r="Y646" s="503"/>
      <c r="Z646" s="503"/>
    </row>
    <row r="647" ht="12.75" customHeight="1">
      <c r="A647" s="503"/>
      <c r="B647" s="503"/>
      <c r="C647" s="503"/>
      <c r="D647" s="503"/>
      <c r="E647" s="503"/>
      <c r="F647" s="503"/>
      <c r="G647" s="503"/>
      <c r="H647" s="503"/>
      <c r="I647" s="503"/>
      <c r="J647" s="503"/>
      <c r="K647" s="503"/>
      <c r="L647" s="503"/>
      <c r="M647" s="503"/>
      <c r="N647" s="503"/>
      <c r="O647" s="503"/>
      <c r="P647" s="503"/>
      <c r="Q647" s="503"/>
      <c r="R647" s="503"/>
      <c r="S647" s="503"/>
      <c r="T647" s="503"/>
      <c r="U647" s="503"/>
      <c r="V647" s="503"/>
      <c r="W647" s="503"/>
      <c r="X647" s="503"/>
      <c r="Y647" s="503"/>
      <c r="Z647" s="503"/>
    </row>
    <row r="648" ht="12.75" customHeight="1">
      <c r="A648" s="503"/>
      <c r="B648" s="503"/>
      <c r="C648" s="503"/>
      <c r="D648" s="503"/>
      <c r="E648" s="503"/>
      <c r="F648" s="503"/>
      <c r="G648" s="503"/>
      <c r="H648" s="503"/>
      <c r="I648" s="503"/>
      <c r="J648" s="503"/>
      <c r="K648" s="503"/>
      <c r="L648" s="503"/>
      <c r="M648" s="503"/>
      <c r="N648" s="503"/>
      <c r="O648" s="503"/>
      <c r="P648" s="503"/>
      <c r="Q648" s="503"/>
      <c r="R648" s="503"/>
      <c r="S648" s="503"/>
      <c r="T648" s="503"/>
      <c r="U648" s="503"/>
      <c r="V648" s="503"/>
      <c r="W648" s="503"/>
      <c r="X648" s="503"/>
      <c r="Y648" s="503"/>
      <c r="Z648" s="503"/>
    </row>
    <row r="649" ht="12.75" customHeight="1">
      <c r="A649" s="503"/>
      <c r="B649" s="503"/>
      <c r="C649" s="503"/>
      <c r="D649" s="503"/>
      <c r="E649" s="503"/>
      <c r="F649" s="503"/>
      <c r="G649" s="503"/>
      <c r="H649" s="503"/>
      <c r="I649" s="503"/>
      <c r="J649" s="503"/>
      <c r="K649" s="503"/>
      <c r="L649" s="503"/>
      <c r="M649" s="503"/>
      <c r="N649" s="503"/>
      <c r="O649" s="503"/>
      <c r="P649" s="503"/>
      <c r="Q649" s="503"/>
      <c r="R649" s="503"/>
      <c r="S649" s="503"/>
      <c r="T649" s="503"/>
      <c r="U649" s="503"/>
      <c r="V649" s="503"/>
      <c r="W649" s="503"/>
      <c r="X649" s="503"/>
      <c r="Y649" s="503"/>
      <c r="Z649" s="503"/>
    </row>
    <row r="650" ht="12.75" customHeight="1">
      <c r="A650" s="503"/>
      <c r="B650" s="503"/>
      <c r="C650" s="503"/>
      <c r="D650" s="503"/>
      <c r="E650" s="503"/>
      <c r="F650" s="503"/>
      <c r="G650" s="503"/>
      <c r="H650" s="503"/>
      <c r="I650" s="503"/>
      <c r="J650" s="503"/>
      <c r="K650" s="503"/>
      <c r="L650" s="503"/>
      <c r="M650" s="503"/>
      <c r="N650" s="503"/>
      <c r="O650" s="503"/>
      <c r="P650" s="503"/>
      <c r="Q650" s="503"/>
      <c r="R650" s="503"/>
      <c r="S650" s="503"/>
      <c r="T650" s="503"/>
      <c r="U650" s="503"/>
      <c r="V650" s="503"/>
      <c r="W650" s="503"/>
      <c r="X650" s="503"/>
      <c r="Y650" s="503"/>
      <c r="Z650" s="503"/>
    </row>
    <row r="651" ht="12.75" customHeight="1">
      <c r="A651" s="503"/>
      <c r="B651" s="503"/>
      <c r="C651" s="503"/>
      <c r="D651" s="503"/>
      <c r="E651" s="503"/>
      <c r="F651" s="503"/>
      <c r="G651" s="503"/>
      <c r="H651" s="503"/>
      <c r="I651" s="503"/>
      <c r="J651" s="503"/>
      <c r="K651" s="503"/>
      <c r="L651" s="503"/>
      <c r="M651" s="503"/>
      <c r="N651" s="503"/>
      <c r="O651" s="503"/>
      <c r="P651" s="503"/>
      <c r="Q651" s="503"/>
      <c r="R651" s="503"/>
      <c r="S651" s="503"/>
      <c r="T651" s="503"/>
      <c r="U651" s="503"/>
      <c r="V651" s="503"/>
      <c r="W651" s="503"/>
      <c r="X651" s="503"/>
      <c r="Y651" s="503"/>
      <c r="Z651" s="503"/>
    </row>
    <row r="652" ht="12.75" customHeight="1">
      <c r="A652" s="503"/>
      <c r="B652" s="503"/>
      <c r="C652" s="503"/>
      <c r="D652" s="503"/>
      <c r="E652" s="503"/>
      <c r="F652" s="503"/>
      <c r="G652" s="503"/>
      <c r="H652" s="503"/>
      <c r="I652" s="503"/>
      <c r="J652" s="503"/>
      <c r="K652" s="503"/>
      <c r="L652" s="503"/>
      <c r="M652" s="503"/>
      <c r="N652" s="503"/>
      <c r="O652" s="503"/>
      <c r="P652" s="503"/>
      <c r="Q652" s="503"/>
      <c r="R652" s="503"/>
      <c r="S652" s="503"/>
      <c r="T652" s="503"/>
      <c r="U652" s="503"/>
      <c r="V652" s="503"/>
      <c r="W652" s="503"/>
      <c r="X652" s="503"/>
      <c r="Y652" s="503"/>
      <c r="Z652" s="503"/>
    </row>
    <row r="653" ht="12.75" customHeight="1">
      <c r="A653" s="503"/>
      <c r="B653" s="503"/>
      <c r="C653" s="503"/>
      <c r="D653" s="503"/>
      <c r="E653" s="503"/>
      <c r="F653" s="503"/>
      <c r="G653" s="503"/>
      <c r="H653" s="503"/>
      <c r="I653" s="503"/>
      <c r="J653" s="503"/>
      <c r="K653" s="503"/>
      <c r="L653" s="503"/>
      <c r="M653" s="503"/>
      <c r="N653" s="503"/>
      <c r="O653" s="503"/>
      <c r="P653" s="503"/>
      <c r="Q653" s="503"/>
      <c r="R653" s="503"/>
      <c r="S653" s="503"/>
      <c r="T653" s="503"/>
      <c r="U653" s="503"/>
      <c r="V653" s="503"/>
      <c r="W653" s="503"/>
      <c r="X653" s="503"/>
      <c r="Y653" s="503"/>
      <c r="Z653" s="503"/>
    </row>
    <row r="654" ht="12.75" customHeight="1">
      <c r="A654" s="503"/>
      <c r="B654" s="503"/>
      <c r="C654" s="503"/>
      <c r="D654" s="503"/>
      <c r="E654" s="503"/>
      <c r="F654" s="503"/>
      <c r="G654" s="503"/>
      <c r="H654" s="503"/>
      <c r="I654" s="503"/>
      <c r="J654" s="503"/>
      <c r="K654" s="503"/>
      <c r="L654" s="503"/>
      <c r="M654" s="503"/>
      <c r="N654" s="503"/>
      <c r="O654" s="503"/>
      <c r="P654" s="503"/>
      <c r="Q654" s="503"/>
      <c r="R654" s="503"/>
      <c r="S654" s="503"/>
      <c r="T654" s="503"/>
      <c r="U654" s="503"/>
      <c r="V654" s="503"/>
      <c r="W654" s="503"/>
      <c r="X654" s="503"/>
      <c r="Y654" s="503"/>
      <c r="Z654" s="503"/>
    </row>
    <row r="655" ht="12.75" customHeight="1">
      <c r="A655" s="503"/>
      <c r="B655" s="503"/>
      <c r="C655" s="503"/>
      <c r="D655" s="503"/>
      <c r="E655" s="503"/>
      <c r="F655" s="503"/>
      <c r="G655" s="503"/>
      <c r="H655" s="503"/>
      <c r="I655" s="503"/>
      <c r="J655" s="503"/>
      <c r="K655" s="503"/>
      <c r="L655" s="503"/>
      <c r="M655" s="503"/>
      <c r="N655" s="503"/>
      <c r="O655" s="503"/>
      <c r="P655" s="503"/>
      <c r="Q655" s="503"/>
      <c r="R655" s="503"/>
      <c r="S655" s="503"/>
      <c r="T655" s="503"/>
      <c r="U655" s="503"/>
      <c r="V655" s="503"/>
      <c r="W655" s="503"/>
      <c r="X655" s="503"/>
      <c r="Y655" s="503"/>
      <c r="Z655" s="503"/>
    </row>
    <row r="656" ht="12.75" customHeight="1">
      <c r="A656" s="503"/>
      <c r="B656" s="503"/>
      <c r="C656" s="503"/>
      <c r="D656" s="503"/>
      <c r="E656" s="503"/>
      <c r="F656" s="503"/>
      <c r="G656" s="503"/>
      <c r="H656" s="503"/>
      <c r="I656" s="503"/>
      <c r="J656" s="503"/>
      <c r="K656" s="503"/>
      <c r="L656" s="503"/>
      <c r="M656" s="503"/>
      <c r="N656" s="503"/>
      <c r="O656" s="503"/>
      <c r="P656" s="503"/>
      <c r="Q656" s="503"/>
      <c r="R656" s="503"/>
      <c r="S656" s="503"/>
      <c r="T656" s="503"/>
      <c r="U656" s="503"/>
      <c r="V656" s="503"/>
      <c r="W656" s="503"/>
      <c r="X656" s="503"/>
      <c r="Y656" s="503"/>
      <c r="Z656" s="503"/>
    </row>
    <row r="657" ht="12.75" customHeight="1">
      <c r="A657" s="503"/>
      <c r="B657" s="503"/>
      <c r="C657" s="503"/>
      <c r="D657" s="503"/>
      <c r="E657" s="503"/>
      <c r="F657" s="503"/>
      <c r="G657" s="503"/>
      <c r="H657" s="503"/>
      <c r="I657" s="503"/>
      <c r="J657" s="503"/>
      <c r="K657" s="503"/>
      <c r="L657" s="503"/>
      <c r="M657" s="503"/>
      <c r="N657" s="503"/>
      <c r="O657" s="503"/>
      <c r="P657" s="503"/>
      <c r="Q657" s="503"/>
      <c r="R657" s="503"/>
      <c r="S657" s="503"/>
      <c r="T657" s="503"/>
      <c r="U657" s="503"/>
      <c r="V657" s="503"/>
      <c r="W657" s="503"/>
      <c r="X657" s="503"/>
      <c r="Y657" s="503"/>
      <c r="Z657" s="503"/>
    </row>
    <row r="658" ht="12.75" customHeight="1">
      <c r="A658" s="503"/>
      <c r="B658" s="503"/>
      <c r="C658" s="503"/>
      <c r="D658" s="503"/>
      <c r="E658" s="503"/>
      <c r="F658" s="503"/>
      <c r="G658" s="503"/>
      <c r="H658" s="503"/>
      <c r="I658" s="503"/>
      <c r="J658" s="503"/>
      <c r="K658" s="503"/>
      <c r="L658" s="503"/>
      <c r="M658" s="503"/>
      <c r="N658" s="503"/>
      <c r="O658" s="503"/>
      <c r="P658" s="503"/>
      <c r="Q658" s="503"/>
      <c r="R658" s="503"/>
      <c r="S658" s="503"/>
      <c r="T658" s="503"/>
      <c r="U658" s="503"/>
      <c r="V658" s="503"/>
      <c r="W658" s="503"/>
      <c r="X658" s="503"/>
      <c r="Y658" s="503"/>
      <c r="Z658" s="503"/>
    </row>
    <row r="659" ht="12.75" customHeight="1">
      <c r="A659" s="503"/>
      <c r="B659" s="503"/>
      <c r="C659" s="503"/>
      <c r="D659" s="503"/>
      <c r="E659" s="503"/>
      <c r="F659" s="503"/>
      <c r="G659" s="503"/>
      <c r="H659" s="503"/>
      <c r="I659" s="503"/>
      <c r="J659" s="503"/>
      <c r="K659" s="503"/>
      <c r="L659" s="503"/>
      <c r="M659" s="503"/>
      <c r="N659" s="503"/>
      <c r="O659" s="503"/>
      <c r="P659" s="503"/>
      <c r="Q659" s="503"/>
      <c r="R659" s="503"/>
      <c r="S659" s="503"/>
      <c r="T659" s="503"/>
      <c r="U659" s="503"/>
      <c r="V659" s="503"/>
      <c r="W659" s="503"/>
      <c r="X659" s="503"/>
      <c r="Y659" s="503"/>
      <c r="Z659" s="503"/>
    </row>
    <row r="660" ht="12.75" customHeight="1">
      <c r="A660" s="503"/>
      <c r="B660" s="503"/>
      <c r="C660" s="503"/>
      <c r="D660" s="503"/>
      <c r="E660" s="503"/>
      <c r="F660" s="503"/>
      <c r="G660" s="503"/>
      <c r="H660" s="503"/>
      <c r="I660" s="503"/>
      <c r="J660" s="503"/>
      <c r="K660" s="503"/>
      <c r="L660" s="503"/>
      <c r="M660" s="503"/>
      <c r="N660" s="503"/>
      <c r="O660" s="503"/>
      <c r="P660" s="503"/>
      <c r="Q660" s="503"/>
      <c r="R660" s="503"/>
      <c r="S660" s="503"/>
      <c r="T660" s="503"/>
      <c r="U660" s="503"/>
      <c r="V660" s="503"/>
      <c r="W660" s="503"/>
      <c r="X660" s="503"/>
      <c r="Y660" s="503"/>
      <c r="Z660" s="503"/>
    </row>
    <row r="661" ht="12.75" customHeight="1">
      <c r="A661" s="503"/>
      <c r="B661" s="503"/>
      <c r="C661" s="503"/>
      <c r="D661" s="503"/>
      <c r="E661" s="503"/>
      <c r="F661" s="503"/>
      <c r="G661" s="503"/>
      <c r="H661" s="503"/>
      <c r="I661" s="503"/>
      <c r="J661" s="503"/>
      <c r="K661" s="503"/>
      <c r="L661" s="503"/>
      <c r="M661" s="503"/>
      <c r="N661" s="503"/>
      <c r="O661" s="503"/>
      <c r="P661" s="503"/>
      <c r="Q661" s="503"/>
      <c r="R661" s="503"/>
      <c r="S661" s="503"/>
      <c r="T661" s="503"/>
      <c r="U661" s="503"/>
      <c r="V661" s="503"/>
      <c r="W661" s="503"/>
      <c r="X661" s="503"/>
      <c r="Y661" s="503"/>
      <c r="Z661" s="503"/>
    </row>
    <row r="662" ht="12.75" customHeight="1">
      <c r="A662" s="503"/>
      <c r="B662" s="503"/>
      <c r="C662" s="503"/>
      <c r="D662" s="503"/>
      <c r="E662" s="503"/>
      <c r="F662" s="503"/>
      <c r="G662" s="503"/>
      <c r="H662" s="503"/>
      <c r="I662" s="503"/>
      <c r="J662" s="503"/>
      <c r="K662" s="503"/>
      <c r="L662" s="503"/>
      <c r="M662" s="503"/>
      <c r="N662" s="503"/>
      <c r="O662" s="503"/>
      <c r="P662" s="503"/>
      <c r="Q662" s="503"/>
      <c r="R662" s="503"/>
      <c r="S662" s="503"/>
      <c r="T662" s="503"/>
      <c r="U662" s="503"/>
      <c r="V662" s="503"/>
      <c r="W662" s="503"/>
      <c r="X662" s="503"/>
      <c r="Y662" s="503"/>
      <c r="Z662" s="503"/>
    </row>
    <row r="663" ht="12.75" customHeight="1">
      <c r="A663" s="503"/>
      <c r="B663" s="503"/>
      <c r="C663" s="503"/>
      <c r="D663" s="503"/>
      <c r="E663" s="503"/>
      <c r="F663" s="503"/>
      <c r="G663" s="503"/>
      <c r="H663" s="503"/>
      <c r="I663" s="503"/>
      <c r="J663" s="503"/>
      <c r="K663" s="503"/>
      <c r="L663" s="503"/>
      <c r="M663" s="503"/>
      <c r="N663" s="503"/>
      <c r="O663" s="503"/>
      <c r="P663" s="503"/>
      <c r="Q663" s="503"/>
      <c r="R663" s="503"/>
      <c r="S663" s="503"/>
      <c r="T663" s="503"/>
      <c r="U663" s="503"/>
      <c r="V663" s="503"/>
      <c r="W663" s="503"/>
      <c r="X663" s="503"/>
      <c r="Y663" s="503"/>
      <c r="Z663" s="503"/>
    </row>
    <row r="664" ht="12.75" customHeight="1">
      <c r="A664" s="503"/>
      <c r="B664" s="503"/>
      <c r="C664" s="503"/>
      <c r="D664" s="503"/>
      <c r="E664" s="503"/>
      <c r="F664" s="503"/>
      <c r="G664" s="503"/>
      <c r="H664" s="503"/>
      <c r="I664" s="503"/>
      <c r="J664" s="503"/>
      <c r="K664" s="503"/>
      <c r="L664" s="503"/>
      <c r="M664" s="503"/>
      <c r="N664" s="503"/>
      <c r="O664" s="503"/>
      <c r="P664" s="503"/>
      <c r="Q664" s="503"/>
      <c r="R664" s="503"/>
      <c r="S664" s="503"/>
      <c r="T664" s="503"/>
      <c r="U664" s="503"/>
      <c r="V664" s="503"/>
      <c r="W664" s="503"/>
      <c r="X664" s="503"/>
      <c r="Y664" s="503"/>
      <c r="Z664" s="503"/>
    </row>
    <row r="665" ht="12.75" customHeight="1">
      <c r="A665" s="503"/>
      <c r="B665" s="503"/>
      <c r="C665" s="503"/>
      <c r="D665" s="503"/>
      <c r="E665" s="503"/>
      <c r="F665" s="503"/>
      <c r="G665" s="503"/>
      <c r="H665" s="503"/>
      <c r="I665" s="503"/>
      <c r="J665" s="503"/>
      <c r="K665" s="503"/>
      <c r="L665" s="503"/>
      <c r="M665" s="503"/>
      <c r="N665" s="503"/>
      <c r="O665" s="503"/>
      <c r="P665" s="503"/>
      <c r="Q665" s="503"/>
      <c r="R665" s="503"/>
      <c r="S665" s="503"/>
      <c r="T665" s="503"/>
      <c r="U665" s="503"/>
      <c r="V665" s="503"/>
      <c r="W665" s="503"/>
      <c r="X665" s="503"/>
      <c r="Y665" s="503"/>
      <c r="Z665" s="503"/>
    </row>
    <row r="666" ht="12.75" customHeight="1">
      <c r="A666" s="503"/>
      <c r="B666" s="503"/>
      <c r="C666" s="503"/>
      <c r="D666" s="503"/>
      <c r="E666" s="503"/>
      <c r="F666" s="503"/>
      <c r="G666" s="503"/>
      <c r="H666" s="503"/>
      <c r="I666" s="503"/>
      <c r="J666" s="503"/>
      <c r="K666" s="503"/>
      <c r="L666" s="503"/>
      <c r="M666" s="503"/>
      <c r="N666" s="503"/>
      <c r="O666" s="503"/>
      <c r="P666" s="503"/>
      <c r="Q666" s="503"/>
      <c r="R666" s="503"/>
      <c r="S666" s="503"/>
      <c r="T666" s="503"/>
      <c r="U666" s="503"/>
      <c r="V666" s="503"/>
      <c r="W666" s="503"/>
      <c r="X666" s="503"/>
      <c r="Y666" s="503"/>
      <c r="Z666" s="503"/>
    </row>
    <row r="667" ht="12.75" customHeight="1">
      <c r="A667" s="503"/>
      <c r="B667" s="503"/>
      <c r="C667" s="503"/>
      <c r="D667" s="503"/>
      <c r="E667" s="503"/>
      <c r="F667" s="503"/>
      <c r="G667" s="503"/>
      <c r="H667" s="503"/>
      <c r="I667" s="503"/>
      <c r="J667" s="503"/>
      <c r="K667" s="503"/>
      <c r="L667" s="503"/>
      <c r="M667" s="503"/>
      <c r="N667" s="503"/>
      <c r="O667" s="503"/>
      <c r="P667" s="503"/>
      <c r="Q667" s="503"/>
      <c r="R667" s="503"/>
      <c r="S667" s="503"/>
      <c r="T667" s="503"/>
      <c r="U667" s="503"/>
      <c r="V667" s="503"/>
      <c r="W667" s="503"/>
      <c r="X667" s="503"/>
      <c r="Y667" s="503"/>
      <c r="Z667" s="503"/>
    </row>
    <row r="668" ht="12.75" customHeight="1">
      <c r="A668" s="503"/>
      <c r="B668" s="503"/>
      <c r="C668" s="503"/>
      <c r="D668" s="503"/>
      <c r="E668" s="503"/>
      <c r="F668" s="503"/>
      <c r="G668" s="503"/>
      <c r="H668" s="503"/>
      <c r="I668" s="503"/>
      <c r="J668" s="503"/>
      <c r="K668" s="503"/>
      <c r="L668" s="503"/>
      <c r="M668" s="503"/>
      <c r="N668" s="503"/>
      <c r="O668" s="503"/>
      <c r="P668" s="503"/>
      <c r="Q668" s="503"/>
      <c r="R668" s="503"/>
      <c r="S668" s="503"/>
      <c r="T668" s="503"/>
      <c r="U668" s="503"/>
      <c r="V668" s="503"/>
      <c r="W668" s="503"/>
      <c r="X668" s="503"/>
      <c r="Y668" s="503"/>
      <c r="Z668" s="503"/>
    </row>
    <row r="669" ht="12.75" customHeight="1">
      <c r="A669" s="503"/>
      <c r="B669" s="503"/>
      <c r="C669" s="503"/>
      <c r="D669" s="503"/>
      <c r="E669" s="503"/>
      <c r="F669" s="503"/>
      <c r="G669" s="503"/>
      <c r="H669" s="503"/>
      <c r="I669" s="503"/>
      <c r="J669" s="503"/>
      <c r="K669" s="503"/>
      <c r="L669" s="503"/>
      <c r="M669" s="503"/>
      <c r="N669" s="503"/>
      <c r="O669" s="503"/>
      <c r="P669" s="503"/>
      <c r="Q669" s="503"/>
      <c r="R669" s="503"/>
      <c r="S669" s="503"/>
      <c r="T669" s="503"/>
      <c r="U669" s="503"/>
      <c r="V669" s="503"/>
      <c r="W669" s="503"/>
      <c r="X669" s="503"/>
      <c r="Y669" s="503"/>
      <c r="Z669" s="503"/>
    </row>
    <row r="670" ht="12.75" customHeight="1">
      <c r="A670" s="503"/>
      <c r="B670" s="503"/>
      <c r="C670" s="503"/>
      <c r="D670" s="503"/>
      <c r="E670" s="503"/>
      <c r="F670" s="503"/>
      <c r="G670" s="503"/>
      <c r="H670" s="503"/>
      <c r="I670" s="503"/>
      <c r="J670" s="503"/>
      <c r="K670" s="503"/>
      <c r="L670" s="503"/>
      <c r="M670" s="503"/>
      <c r="N670" s="503"/>
      <c r="O670" s="503"/>
      <c r="P670" s="503"/>
      <c r="Q670" s="503"/>
      <c r="R670" s="503"/>
      <c r="S670" s="503"/>
      <c r="T670" s="503"/>
      <c r="U670" s="503"/>
      <c r="V670" s="503"/>
      <c r="W670" s="503"/>
      <c r="X670" s="503"/>
      <c r="Y670" s="503"/>
      <c r="Z670" s="503"/>
    </row>
    <row r="671" ht="12.75" customHeight="1">
      <c r="A671" s="503"/>
      <c r="B671" s="503"/>
      <c r="C671" s="503"/>
      <c r="D671" s="503"/>
      <c r="E671" s="503"/>
      <c r="F671" s="503"/>
      <c r="G671" s="503"/>
      <c r="H671" s="503"/>
      <c r="I671" s="503"/>
      <c r="J671" s="503"/>
      <c r="K671" s="503"/>
      <c r="L671" s="503"/>
      <c r="M671" s="503"/>
      <c r="N671" s="503"/>
      <c r="O671" s="503"/>
      <c r="P671" s="503"/>
      <c r="Q671" s="503"/>
      <c r="R671" s="503"/>
      <c r="S671" s="503"/>
      <c r="T671" s="503"/>
      <c r="U671" s="503"/>
      <c r="V671" s="503"/>
      <c r="W671" s="503"/>
      <c r="X671" s="503"/>
      <c r="Y671" s="503"/>
      <c r="Z671" s="503"/>
    </row>
    <row r="672" ht="12.75" customHeight="1">
      <c r="A672" s="503"/>
      <c r="B672" s="503"/>
      <c r="C672" s="503"/>
      <c r="D672" s="503"/>
      <c r="E672" s="503"/>
      <c r="F672" s="503"/>
      <c r="G672" s="503"/>
      <c r="H672" s="503"/>
      <c r="I672" s="503"/>
      <c r="J672" s="503"/>
      <c r="K672" s="503"/>
      <c r="L672" s="503"/>
      <c r="M672" s="503"/>
      <c r="N672" s="503"/>
      <c r="O672" s="503"/>
      <c r="P672" s="503"/>
      <c r="Q672" s="503"/>
      <c r="R672" s="503"/>
      <c r="S672" s="503"/>
      <c r="T672" s="503"/>
      <c r="U672" s="503"/>
      <c r="V672" s="503"/>
      <c r="W672" s="503"/>
      <c r="X672" s="503"/>
      <c r="Y672" s="503"/>
      <c r="Z672" s="503"/>
    </row>
    <row r="673" ht="12.75" customHeight="1">
      <c r="A673" s="503"/>
      <c r="B673" s="503"/>
      <c r="C673" s="503"/>
      <c r="D673" s="503"/>
      <c r="E673" s="503"/>
      <c r="F673" s="503"/>
      <c r="G673" s="503"/>
      <c r="H673" s="503"/>
      <c r="I673" s="503"/>
      <c r="J673" s="503"/>
      <c r="K673" s="503"/>
      <c r="L673" s="503"/>
      <c r="M673" s="503"/>
      <c r="N673" s="503"/>
      <c r="O673" s="503"/>
      <c r="P673" s="503"/>
      <c r="Q673" s="503"/>
      <c r="R673" s="503"/>
      <c r="S673" s="503"/>
      <c r="T673" s="503"/>
      <c r="U673" s="503"/>
      <c r="V673" s="503"/>
      <c r="W673" s="503"/>
      <c r="X673" s="503"/>
      <c r="Y673" s="503"/>
      <c r="Z673" s="503"/>
    </row>
    <row r="674" ht="12.75" customHeight="1">
      <c r="A674" s="503"/>
      <c r="B674" s="503"/>
      <c r="C674" s="503"/>
      <c r="D674" s="503"/>
      <c r="E674" s="503"/>
      <c r="F674" s="503"/>
      <c r="G674" s="503"/>
      <c r="H674" s="503"/>
      <c r="I674" s="503"/>
      <c r="J674" s="503"/>
      <c r="K674" s="503"/>
      <c r="L674" s="503"/>
      <c r="M674" s="503"/>
      <c r="N674" s="503"/>
      <c r="O674" s="503"/>
      <c r="P674" s="503"/>
      <c r="Q674" s="503"/>
      <c r="R674" s="503"/>
      <c r="S674" s="503"/>
      <c r="T674" s="503"/>
      <c r="U674" s="503"/>
      <c r="V674" s="503"/>
      <c r="W674" s="503"/>
      <c r="X674" s="503"/>
      <c r="Y674" s="503"/>
      <c r="Z674" s="503"/>
    </row>
    <row r="675" ht="12.75" customHeight="1">
      <c r="A675" s="503"/>
      <c r="B675" s="503"/>
      <c r="C675" s="503"/>
      <c r="D675" s="503"/>
      <c r="E675" s="503"/>
      <c r="F675" s="503"/>
      <c r="G675" s="503"/>
      <c r="H675" s="503"/>
      <c r="I675" s="503"/>
      <c r="J675" s="503"/>
      <c r="K675" s="503"/>
      <c r="L675" s="503"/>
      <c r="M675" s="503"/>
      <c r="N675" s="503"/>
      <c r="O675" s="503"/>
      <c r="P675" s="503"/>
      <c r="Q675" s="503"/>
      <c r="R675" s="503"/>
      <c r="S675" s="503"/>
      <c r="T675" s="503"/>
      <c r="U675" s="503"/>
      <c r="V675" s="503"/>
      <c r="W675" s="503"/>
      <c r="X675" s="503"/>
      <c r="Y675" s="503"/>
      <c r="Z675" s="503"/>
    </row>
    <row r="676" ht="12.75" customHeight="1">
      <c r="A676" s="503"/>
      <c r="B676" s="503"/>
      <c r="C676" s="503"/>
      <c r="D676" s="503"/>
      <c r="E676" s="503"/>
      <c r="F676" s="503"/>
      <c r="G676" s="503"/>
      <c r="H676" s="503"/>
      <c r="I676" s="503"/>
      <c r="J676" s="503"/>
      <c r="K676" s="503"/>
      <c r="L676" s="503"/>
      <c r="M676" s="503"/>
      <c r="N676" s="503"/>
      <c r="O676" s="503"/>
      <c r="P676" s="503"/>
      <c r="Q676" s="503"/>
      <c r="R676" s="503"/>
      <c r="S676" s="503"/>
      <c r="T676" s="503"/>
      <c r="U676" s="503"/>
      <c r="V676" s="503"/>
      <c r="W676" s="503"/>
      <c r="X676" s="503"/>
      <c r="Y676" s="503"/>
      <c r="Z676" s="503"/>
    </row>
    <row r="677" ht="12.75" customHeight="1">
      <c r="A677" s="503"/>
      <c r="B677" s="503"/>
      <c r="C677" s="503"/>
      <c r="D677" s="503"/>
      <c r="E677" s="503"/>
      <c r="F677" s="503"/>
      <c r="G677" s="503"/>
      <c r="H677" s="503"/>
      <c r="I677" s="503"/>
      <c r="J677" s="503"/>
      <c r="K677" s="503"/>
      <c r="L677" s="503"/>
      <c r="M677" s="503"/>
      <c r="N677" s="503"/>
      <c r="O677" s="503"/>
      <c r="P677" s="503"/>
      <c r="Q677" s="503"/>
      <c r="R677" s="503"/>
      <c r="S677" s="503"/>
      <c r="T677" s="503"/>
      <c r="U677" s="503"/>
      <c r="V677" s="503"/>
      <c r="W677" s="503"/>
      <c r="X677" s="503"/>
      <c r="Y677" s="503"/>
      <c r="Z677" s="503"/>
    </row>
    <row r="678" ht="12.75" customHeight="1">
      <c r="A678" s="503"/>
      <c r="B678" s="503"/>
      <c r="C678" s="503"/>
      <c r="D678" s="503"/>
      <c r="E678" s="503"/>
      <c r="F678" s="503"/>
      <c r="G678" s="503"/>
      <c r="H678" s="503"/>
      <c r="I678" s="503"/>
      <c r="J678" s="503"/>
      <c r="K678" s="503"/>
      <c r="L678" s="503"/>
      <c r="M678" s="503"/>
      <c r="N678" s="503"/>
      <c r="O678" s="503"/>
      <c r="P678" s="503"/>
      <c r="Q678" s="503"/>
      <c r="R678" s="503"/>
      <c r="S678" s="503"/>
      <c r="T678" s="503"/>
      <c r="U678" s="503"/>
      <c r="V678" s="503"/>
      <c r="W678" s="503"/>
      <c r="X678" s="503"/>
      <c r="Y678" s="503"/>
      <c r="Z678" s="503"/>
    </row>
    <row r="679" ht="12.75" customHeight="1">
      <c r="A679" s="503"/>
      <c r="B679" s="503"/>
      <c r="C679" s="503"/>
      <c r="D679" s="503"/>
      <c r="E679" s="503"/>
      <c r="F679" s="503"/>
      <c r="G679" s="503"/>
      <c r="H679" s="503"/>
      <c r="I679" s="503"/>
      <c r="J679" s="503"/>
      <c r="K679" s="503"/>
      <c r="L679" s="503"/>
      <c r="M679" s="503"/>
      <c r="N679" s="503"/>
      <c r="O679" s="503"/>
      <c r="P679" s="503"/>
      <c r="Q679" s="503"/>
      <c r="R679" s="503"/>
      <c r="S679" s="503"/>
      <c r="T679" s="503"/>
      <c r="U679" s="503"/>
      <c r="V679" s="503"/>
      <c r="W679" s="503"/>
      <c r="X679" s="503"/>
      <c r="Y679" s="503"/>
      <c r="Z679" s="503"/>
    </row>
    <row r="680" ht="12.75" customHeight="1">
      <c r="A680" s="503"/>
      <c r="B680" s="503"/>
      <c r="C680" s="503"/>
      <c r="D680" s="503"/>
      <c r="E680" s="503"/>
      <c r="F680" s="503"/>
      <c r="G680" s="503"/>
      <c r="H680" s="503"/>
      <c r="I680" s="503"/>
      <c r="J680" s="503"/>
      <c r="K680" s="503"/>
      <c r="L680" s="503"/>
      <c r="M680" s="503"/>
      <c r="N680" s="503"/>
      <c r="O680" s="503"/>
      <c r="P680" s="503"/>
      <c r="Q680" s="503"/>
      <c r="R680" s="503"/>
      <c r="S680" s="503"/>
      <c r="T680" s="503"/>
      <c r="U680" s="503"/>
      <c r="V680" s="503"/>
      <c r="W680" s="503"/>
      <c r="X680" s="503"/>
      <c r="Y680" s="503"/>
      <c r="Z680" s="503"/>
    </row>
    <row r="681" ht="12.75" customHeight="1">
      <c r="A681" s="503"/>
      <c r="B681" s="503"/>
      <c r="C681" s="503"/>
      <c r="D681" s="503"/>
      <c r="E681" s="503"/>
      <c r="F681" s="503"/>
      <c r="G681" s="503"/>
      <c r="H681" s="503"/>
      <c r="I681" s="503"/>
      <c r="J681" s="503"/>
      <c r="K681" s="503"/>
      <c r="L681" s="503"/>
      <c r="M681" s="503"/>
      <c r="N681" s="503"/>
      <c r="O681" s="503"/>
      <c r="P681" s="503"/>
      <c r="Q681" s="503"/>
      <c r="R681" s="503"/>
      <c r="S681" s="503"/>
      <c r="T681" s="503"/>
      <c r="U681" s="503"/>
      <c r="V681" s="503"/>
      <c r="W681" s="503"/>
      <c r="X681" s="503"/>
      <c r="Y681" s="503"/>
      <c r="Z681" s="503"/>
    </row>
    <row r="682" ht="12.75" customHeight="1">
      <c r="A682" s="503"/>
      <c r="B682" s="503"/>
      <c r="C682" s="503"/>
      <c r="D682" s="503"/>
      <c r="E682" s="503"/>
      <c r="F682" s="503"/>
      <c r="G682" s="503"/>
      <c r="H682" s="503"/>
      <c r="I682" s="503"/>
      <c r="J682" s="503"/>
      <c r="K682" s="503"/>
      <c r="L682" s="503"/>
      <c r="M682" s="503"/>
      <c r="N682" s="503"/>
      <c r="O682" s="503"/>
      <c r="P682" s="503"/>
      <c r="Q682" s="503"/>
      <c r="R682" s="503"/>
      <c r="S682" s="503"/>
      <c r="T682" s="503"/>
      <c r="U682" s="503"/>
      <c r="V682" s="503"/>
      <c r="W682" s="503"/>
      <c r="X682" s="503"/>
      <c r="Y682" s="503"/>
      <c r="Z682" s="503"/>
    </row>
    <row r="683" ht="12.75" customHeight="1">
      <c r="A683" s="503"/>
      <c r="B683" s="503"/>
      <c r="C683" s="503"/>
      <c r="D683" s="503"/>
      <c r="E683" s="503"/>
      <c r="F683" s="503"/>
      <c r="G683" s="503"/>
      <c r="H683" s="503"/>
      <c r="I683" s="503"/>
      <c r="J683" s="503"/>
      <c r="K683" s="503"/>
      <c r="L683" s="503"/>
      <c r="M683" s="503"/>
      <c r="N683" s="503"/>
      <c r="O683" s="503"/>
      <c r="P683" s="503"/>
      <c r="Q683" s="503"/>
      <c r="R683" s="503"/>
      <c r="S683" s="503"/>
      <c r="T683" s="503"/>
      <c r="U683" s="503"/>
      <c r="V683" s="503"/>
      <c r="W683" s="503"/>
      <c r="X683" s="503"/>
      <c r="Y683" s="503"/>
      <c r="Z683" s="503"/>
    </row>
    <row r="684" ht="12.75" customHeight="1">
      <c r="A684" s="503"/>
      <c r="B684" s="503"/>
      <c r="C684" s="503"/>
      <c r="D684" s="503"/>
      <c r="E684" s="503"/>
      <c r="F684" s="503"/>
      <c r="G684" s="503"/>
      <c r="H684" s="503"/>
      <c r="I684" s="503"/>
      <c r="J684" s="503"/>
      <c r="K684" s="503"/>
      <c r="L684" s="503"/>
      <c r="M684" s="503"/>
      <c r="N684" s="503"/>
      <c r="O684" s="503"/>
      <c r="P684" s="503"/>
      <c r="Q684" s="503"/>
      <c r="R684" s="503"/>
      <c r="S684" s="503"/>
      <c r="T684" s="503"/>
      <c r="U684" s="503"/>
      <c r="V684" s="503"/>
      <c r="W684" s="503"/>
      <c r="X684" s="503"/>
      <c r="Y684" s="503"/>
      <c r="Z684" s="503"/>
    </row>
    <row r="685" ht="12.75" customHeight="1">
      <c r="A685" s="503"/>
      <c r="B685" s="503"/>
      <c r="C685" s="503"/>
      <c r="D685" s="503"/>
      <c r="E685" s="503"/>
      <c r="F685" s="503"/>
      <c r="G685" s="503"/>
      <c r="H685" s="503"/>
      <c r="I685" s="503"/>
      <c r="J685" s="503"/>
      <c r="K685" s="503"/>
      <c r="L685" s="503"/>
      <c r="M685" s="503"/>
      <c r="N685" s="503"/>
      <c r="O685" s="503"/>
      <c r="P685" s="503"/>
      <c r="Q685" s="503"/>
      <c r="R685" s="503"/>
      <c r="S685" s="503"/>
      <c r="T685" s="503"/>
      <c r="U685" s="503"/>
      <c r="V685" s="503"/>
      <c r="W685" s="503"/>
      <c r="X685" s="503"/>
      <c r="Y685" s="503"/>
      <c r="Z685" s="503"/>
    </row>
    <row r="686" ht="12.75" customHeight="1">
      <c r="A686" s="503"/>
      <c r="B686" s="503"/>
      <c r="C686" s="503"/>
      <c r="D686" s="503"/>
      <c r="E686" s="503"/>
      <c r="F686" s="503"/>
      <c r="G686" s="503"/>
      <c r="H686" s="503"/>
      <c r="I686" s="503"/>
      <c r="J686" s="503"/>
      <c r="K686" s="503"/>
      <c r="L686" s="503"/>
      <c r="M686" s="503"/>
      <c r="N686" s="503"/>
      <c r="O686" s="503"/>
      <c r="P686" s="503"/>
      <c r="Q686" s="503"/>
      <c r="R686" s="503"/>
      <c r="S686" s="503"/>
      <c r="T686" s="503"/>
      <c r="U686" s="503"/>
      <c r="V686" s="503"/>
      <c r="W686" s="503"/>
      <c r="X686" s="503"/>
      <c r="Y686" s="503"/>
      <c r="Z686" s="503"/>
    </row>
    <row r="687" ht="12.75" customHeight="1">
      <c r="A687" s="503"/>
      <c r="B687" s="503"/>
      <c r="C687" s="503"/>
      <c r="D687" s="503"/>
      <c r="E687" s="503"/>
      <c r="F687" s="503"/>
      <c r="G687" s="503"/>
      <c r="H687" s="503"/>
      <c r="I687" s="503"/>
      <c r="J687" s="503"/>
      <c r="K687" s="503"/>
      <c r="L687" s="503"/>
      <c r="M687" s="503"/>
      <c r="N687" s="503"/>
      <c r="O687" s="503"/>
      <c r="P687" s="503"/>
      <c r="Q687" s="503"/>
      <c r="R687" s="503"/>
      <c r="S687" s="503"/>
      <c r="T687" s="503"/>
      <c r="U687" s="503"/>
      <c r="V687" s="503"/>
      <c r="W687" s="503"/>
      <c r="X687" s="503"/>
      <c r="Y687" s="503"/>
      <c r="Z687" s="503"/>
    </row>
    <row r="688" ht="12.75" customHeight="1">
      <c r="A688" s="503"/>
      <c r="B688" s="503"/>
      <c r="C688" s="503"/>
      <c r="D688" s="503"/>
      <c r="E688" s="503"/>
      <c r="F688" s="503"/>
      <c r="G688" s="503"/>
      <c r="H688" s="503"/>
      <c r="I688" s="503"/>
      <c r="J688" s="503"/>
      <c r="K688" s="503"/>
      <c r="L688" s="503"/>
      <c r="M688" s="503"/>
      <c r="N688" s="503"/>
      <c r="O688" s="503"/>
      <c r="P688" s="503"/>
      <c r="Q688" s="503"/>
      <c r="R688" s="503"/>
      <c r="S688" s="503"/>
      <c r="T688" s="503"/>
      <c r="U688" s="503"/>
      <c r="V688" s="503"/>
      <c r="W688" s="503"/>
      <c r="X688" s="503"/>
      <c r="Y688" s="503"/>
      <c r="Z688" s="503"/>
    </row>
    <row r="689" ht="12.75" customHeight="1">
      <c r="A689" s="503"/>
      <c r="B689" s="503"/>
      <c r="C689" s="503"/>
      <c r="D689" s="503"/>
      <c r="E689" s="503"/>
      <c r="F689" s="503"/>
      <c r="G689" s="503"/>
      <c r="H689" s="503"/>
      <c r="I689" s="503"/>
      <c r="J689" s="503"/>
      <c r="K689" s="503"/>
      <c r="L689" s="503"/>
      <c r="M689" s="503"/>
      <c r="N689" s="503"/>
      <c r="O689" s="503"/>
      <c r="P689" s="503"/>
      <c r="Q689" s="503"/>
      <c r="R689" s="503"/>
      <c r="S689" s="503"/>
      <c r="T689" s="503"/>
      <c r="U689" s="503"/>
      <c r="V689" s="503"/>
      <c r="W689" s="503"/>
      <c r="X689" s="503"/>
      <c r="Y689" s="503"/>
      <c r="Z689" s="503"/>
    </row>
    <row r="690" ht="12.75" customHeight="1">
      <c r="A690" s="503"/>
      <c r="B690" s="503"/>
      <c r="C690" s="503"/>
      <c r="D690" s="503"/>
      <c r="E690" s="503"/>
      <c r="F690" s="503"/>
      <c r="G690" s="503"/>
      <c r="H690" s="503"/>
      <c r="I690" s="503"/>
      <c r="J690" s="503"/>
      <c r="K690" s="503"/>
      <c r="L690" s="503"/>
      <c r="M690" s="503"/>
      <c r="N690" s="503"/>
      <c r="O690" s="503"/>
      <c r="P690" s="503"/>
      <c r="Q690" s="503"/>
      <c r="R690" s="503"/>
      <c r="S690" s="503"/>
      <c r="T690" s="503"/>
      <c r="U690" s="503"/>
      <c r="V690" s="503"/>
      <c r="W690" s="503"/>
      <c r="X690" s="503"/>
      <c r="Y690" s="503"/>
      <c r="Z690" s="503"/>
    </row>
    <row r="691" ht="12.75" customHeight="1">
      <c r="A691" s="503"/>
      <c r="B691" s="503"/>
      <c r="C691" s="503"/>
      <c r="D691" s="503"/>
      <c r="E691" s="503"/>
      <c r="F691" s="503"/>
      <c r="G691" s="503"/>
      <c r="H691" s="503"/>
      <c r="I691" s="503"/>
      <c r="J691" s="503"/>
      <c r="K691" s="503"/>
      <c r="L691" s="503"/>
      <c r="M691" s="503"/>
      <c r="N691" s="503"/>
      <c r="O691" s="503"/>
      <c r="P691" s="503"/>
      <c r="Q691" s="503"/>
      <c r="R691" s="503"/>
      <c r="S691" s="503"/>
      <c r="T691" s="503"/>
      <c r="U691" s="503"/>
      <c r="V691" s="503"/>
      <c r="W691" s="503"/>
      <c r="X691" s="503"/>
      <c r="Y691" s="503"/>
      <c r="Z691" s="503"/>
    </row>
    <row r="692" ht="12.75" customHeight="1">
      <c r="A692" s="503"/>
      <c r="B692" s="503"/>
      <c r="C692" s="503"/>
      <c r="D692" s="503"/>
      <c r="E692" s="503"/>
      <c r="F692" s="503"/>
      <c r="G692" s="503"/>
      <c r="H692" s="503"/>
      <c r="I692" s="503"/>
      <c r="J692" s="503"/>
      <c r="K692" s="503"/>
      <c r="L692" s="503"/>
      <c r="M692" s="503"/>
      <c r="N692" s="503"/>
      <c r="O692" s="503"/>
      <c r="P692" s="503"/>
      <c r="Q692" s="503"/>
      <c r="R692" s="503"/>
      <c r="S692" s="503"/>
      <c r="T692" s="503"/>
      <c r="U692" s="503"/>
      <c r="V692" s="503"/>
      <c r="W692" s="503"/>
      <c r="X692" s="503"/>
      <c r="Y692" s="503"/>
      <c r="Z692" s="503"/>
    </row>
    <row r="693" ht="12.75" customHeight="1">
      <c r="A693" s="503"/>
      <c r="B693" s="503"/>
      <c r="C693" s="503"/>
      <c r="D693" s="503"/>
      <c r="E693" s="503"/>
      <c r="F693" s="503"/>
      <c r="G693" s="503"/>
      <c r="H693" s="503"/>
      <c r="I693" s="503"/>
      <c r="J693" s="503"/>
      <c r="K693" s="503"/>
      <c r="L693" s="503"/>
      <c r="M693" s="503"/>
      <c r="N693" s="503"/>
      <c r="O693" s="503"/>
      <c r="P693" s="503"/>
      <c r="Q693" s="503"/>
      <c r="R693" s="503"/>
      <c r="S693" s="503"/>
      <c r="T693" s="503"/>
      <c r="U693" s="503"/>
      <c r="V693" s="503"/>
      <c r="W693" s="503"/>
      <c r="X693" s="503"/>
      <c r="Y693" s="503"/>
      <c r="Z693" s="503"/>
    </row>
    <row r="694" ht="12.75" customHeight="1">
      <c r="A694" s="503"/>
      <c r="B694" s="503"/>
      <c r="C694" s="503"/>
      <c r="D694" s="503"/>
      <c r="E694" s="503"/>
      <c r="F694" s="503"/>
      <c r="G694" s="503"/>
      <c r="H694" s="503"/>
      <c r="I694" s="503"/>
      <c r="J694" s="503"/>
      <c r="K694" s="503"/>
      <c r="L694" s="503"/>
      <c r="M694" s="503"/>
      <c r="N694" s="503"/>
      <c r="O694" s="503"/>
      <c r="P694" s="503"/>
      <c r="Q694" s="503"/>
      <c r="R694" s="503"/>
      <c r="S694" s="503"/>
      <c r="T694" s="503"/>
      <c r="U694" s="503"/>
      <c r="V694" s="503"/>
      <c r="W694" s="503"/>
      <c r="X694" s="503"/>
      <c r="Y694" s="503"/>
      <c r="Z694" s="503"/>
    </row>
    <row r="695" ht="12.75" customHeight="1">
      <c r="A695" s="503"/>
      <c r="B695" s="503"/>
      <c r="C695" s="503"/>
      <c r="D695" s="503"/>
      <c r="E695" s="503"/>
      <c r="F695" s="503"/>
      <c r="G695" s="503"/>
      <c r="H695" s="503"/>
      <c r="I695" s="503"/>
      <c r="J695" s="503"/>
      <c r="K695" s="503"/>
      <c r="L695" s="503"/>
      <c r="M695" s="503"/>
      <c r="N695" s="503"/>
      <c r="O695" s="503"/>
      <c r="P695" s="503"/>
      <c r="Q695" s="503"/>
      <c r="R695" s="503"/>
      <c r="S695" s="503"/>
      <c r="T695" s="503"/>
      <c r="U695" s="503"/>
      <c r="V695" s="503"/>
      <c r="W695" s="503"/>
      <c r="X695" s="503"/>
      <c r="Y695" s="503"/>
      <c r="Z695" s="503"/>
    </row>
    <row r="696" ht="12.75" customHeight="1">
      <c r="A696" s="503"/>
      <c r="B696" s="503"/>
      <c r="C696" s="503"/>
      <c r="D696" s="503"/>
      <c r="E696" s="503"/>
      <c r="F696" s="503"/>
      <c r="G696" s="503"/>
      <c r="H696" s="503"/>
      <c r="I696" s="503"/>
      <c r="J696" s="503"/>
      <c r="K696" s="503"/>
      <c r="L696" s="503"/>
      <c r="M696" s="503"/>
      <c r="N696" s="503"/>
      <c r="O696" s="503"/>
      <c r="P696" s="503"/>
      <c r="Q696" s="503"/>
      <c r="R696" s="503"/>
      <c r="S696" s="503"/>
      <c r="T696" s="503"/>
      <c r="U696" s="503"/>
      <c r="V696" s="503"/>
      <c r="W696" s="503"/>
      <c r="X696" s="503"/>
      <c r="Y696" s="503"/>
      <c r="Z696" s="503"/>
    </row>
    <row r="697" ht="12.75" customHeight="1">
      <c r="A697" s="503"/>
      <c r="B697" s="503"/>
      <c r="C697" s="503"/>
      <c r="D697" s="503"/>
      <c r="E697" s="503"/>
      <c r="F697" s="503"/>
      <c r="G697" s="503"/>
      <c r="H697" s="503"/>
      <c r="I697" s="503"/>
      <c r="J697" s="503"/>
      <c r="K697" s="503"/>
      <c r="L697" s="503"/>
      <c r="M697" s="503"/>
      <c r="N697" s="503"/>
      <c r="O697" s="503"/>
      <c r="P697" s="503"/>
      <c r="Q697" s="503"/>
      <c r="R697" s="503"/>
      <c r="S697" s="503"/>
      <c r="T697" s="503"/>
      <c r="U697" s="503"/>
      <c r="V697" s="503"/>
      <c r="W697" s="503"/>
      <c r="X697" s="503"/>
      <c r="Y697" s="503"/>
      <c r="Z697" s="503"/>
    </row>
    <row r="698" ht="12.75" customHeight="1">
      <c r="A698" s="503"/>
      <c r="B698" s="503"/>
      <c r="C698" s="503"/>
      <c r="D698" s="503"/>
      <c r="E698" s="503"/>
      <c r="F698" s="503"/>
      <c r="G698" s="503"/>
      <c r="H698" s="503"/>
      <c r="I698" s="503"/>
      <c r="J698" s="503"/>
      <c r="K698" s="503"/>
      <c r="L698" s="503"/>
      <c r="M698" s="503"/>
      <c r="N698" s="503"/>
      <c r="O698" s="503"/>
      <c r="P698" s="503"/>
      <c r="Q698" s="503"/>
      <c r="R698" s="503"/>
      <c r="S698" s="503"/>
      <c r="T698" s="503"/>
      <c r="U698" s="503"/>
      <c r="V698" s="503"/>
      <c r="W698" s="503"/>
      <c r="X698" s="503"/>
      <c r="Y698" s="503"/>
      <c r="Z698" s="503"/>
    </row>
    <row r="699" ht="12.75" customHeight="1">
      <c r="A699" s="503"/>
      <c r="B699" s="503"/>
      <c r="C699" s="503"/>
      <c r="D699" s="503"/>
      <c r="E699" s="503"/>
      <c r="F699" s="503"/>
      <c r="G699" s="503"/>
      <c r="H699" s="503"/>
      <c r="I699" s="503"/>
      <c r="J699" s="503"/>
      <c r="K699" s="503"/>
      <c r="L699" s="503"/>
      <c r="M699" s="503"/>
      <c r="N699" s="503"/>
      <c r="O699" s="503"/>
      <c r="P699" s="503"/>
      <c r="Q699" s="503"/>
      <c r="R699" s="503"/>
      <c r="S699" s="503"/>
      <c r="T699" s="503"/>
      <c r="U699" s="503"/>
      <c r="V699" s="503"/>
      <c r="W699" s="503"/>
      <c r="X699" s="503"/>
      <c r="Y699" s="503"/>
      <c r="Z699" s="503"/>
    </row>
    <row r="700" ht="12.75" customHeight="1">
      <c r="A700" s="503"/>
      <c r="B700" s="503"/>
      <c r="C700" s="503"/>
      <c r="D700" s="503"/>
      <c r="E700" s="503"/>
      <c r="F700" s="503"/>
      <c r="G700" s="503"/>
      <c r="H700" s="503"/>
      <c r="I700" s="503"/>
      <c r="J700" s="503"/>
      <c r="K700" s="503"/>
      <c r="L700" s="503"/>
      <c r="M700" s="503"/>
      <c r="N700" s="503"/>
      <c r="O700" s="503"/>
      <c r="P700" s="503"/>
      <c r="Q700" s="503"/>
      <c r="R700" s="503"/>
      <c r="S700" s="503"/>
      <c r="T700" s="503"/>
      <c r="U700" s="503"/>
      <c r="V700" s="503"/>
      <c r="W700" s="503"/>
      <c r="X700" s="503"/>
      <c r="Y700" s="503"/>
      <c r="Z700" s="503"/>
    </row>
    <row r="701" ht="12.75" customHeight="1">
      <c r="A701" s="503"/>
      <c r="B701" s="503"/>
      <c r="C701" s="503"/>
      <c r="D701" s="503"/>
      <c r="E701" s="503"/>
      <c r="F701" s="503"/>
      <c r="G701" s="503"/>
      <c r="H701" s="503"/>
      <c r="I701" s="503"/>
      <c r="J701" s="503"/>
      <c r="K701" s="503"/>
      <c r="L701" s="503"/>
      <c r="M701" s="503"/>
      <c r="N701" s="503"/>
      <c r="O701" s="503"/>
      <c r="P701" s="503"/>
      <c r="Q701" s="503"/>
      <c r="R701" s="503"/>
      <c r="S701" s="503"/>
      <c r="T701" s="503"/>
      <c r="U701" s="503"/>
      <c r="V701" s="503"/>
      <c r="W701" s="503"/>
      <c r="X701" s="503"/>
      <c r="Y701" s="503"/>
      <c r="Z701" s="503"/>
    </row>
    <row r="702" ht="12.75" customHeight="1">
      <c r="A702" s="503"/>
      <c r="B702" s="503"/>
      <c r="C702" s="503"/>
      <c r="D702" s="503"/>
      <c r="E702" s="503"/>
      <c r="F702" s="503"/>
      <c r="G702" s="503"/>
      <c r="H702" s="503"/>
      <c r="I702" s="503"/>
      <c r="J702" s="503"/>
      <c r="K702" s="503"/>
      <c r="L702" s="503"/>
      <c r="M702" s="503"/>
      <c r="N702" s="503"/>
      <c r="O702" s="503"/>
      <c r="P702" s="503"/>
      <c r="Q702" s="503"/>
      <c r="R702" s="503"/>
      <c r="S702" s="503"/>
      <c r="T702" s="503"/>
      <c r="U702" s="503"/>
      <c r="V702" s="503"/>
      <c r="W702" s="503"/>
      <c r="X702" s="503"/>
      <c r="Y702" s="503"/>
      <c r="Z702" s="503"/>
    </row>
    <row r="703" ht="12.75" customHeight="1">
      <c r="A703" s="503"/>
      <c r="B703" s="503"/>
      <c r="C703" s="503"/>
      <c r="D703" s="503"/>
      <c r="E703" s="503"/>
      <c r="F703" s="503"/>
      <c r="G703" s="503"/>
      <c r="H703" s="503"/>
      <c r="I703" s="503"/>
      <c r="J703" s="503"/>
      <c r="K703" s="503"/>
      <c r="L703" s="503"/>
      <c r="M703" s="503"/>
      <c r="N703" s="503"/>
      <c r="O703" s="503"/>
      <c r="P703" s="503"/>
      <c r="Q703" s="503"/>
      <c r="R703" s="503"/>
      <c r="S703" s="503"/>
      <c r="T703" s="503"/>
      <c r="U703" s="503"/>
      <c r="V703" s="503"/>
      <c r="W703" s="503"/>
      <c r="X703" s="503"/>
      <c r="Y703" s="503"/>
      <c r="Z703" s="503"/>
    </row>
    <row r="704" ht="12.75" customHeight="1">
      <c r="A704" s="503"/>
      <c r="B704" s="503"/>
      <c r="C704" s="503"/>
      <c r="D704" s="503"/>
      <c r="E704" s="503"/>
      <c r="F704" s="503"/>
      <c r="G704" s="503"/>
      <c r="H704" s="503"/>
      <c r="I704" s="503"/>
      <c r="J704" s="503"/>
      <c r="K704" s="503"/>
      <c r="L704" s="503"/>
      <c r="M704" s="503"/>
      <c r="N704" s="503"/>
      <c r="O704" s="503"/>
      <c r="P704" s="503"/>
      <c r="Q704" s="503"/>
      <c r="R704" s="503"/>
      <c r="S704" s="503"/>
      <c r="T704" s="503"/>
      <c r="U704" s="503"/>
      <c r="V704" s="503"/>
      <c r="W704" s="503"/>
      <c r="X704" s="503"/>
      <c r="Y704" s="503"/>
      <c r="Z704" s="503"/>
    </row>
    <row r="705" ht="12.75" customHeight="1">
      <c r="A705" s="503"/>
      <c r="B705" s="503"/>
      <c r="C705" s="503"/>
      <c r="D705" s="503"/>
      <c r="E705" s="503"/>
      <c r="F705" s="503"/>
      <c r="G705" s="503"/>
      <c r="H705" s="503"/>
      <c r="I705" s="503"/>
      <c r="J705" s="503"/>
      <c r="K705" s="503"/>
      <c r="L705" s="503"/>
      <c r="M705" s="503"/>
      <c r="N705" s="503"/>
      <c r="O705" s="503"/>
      <c r="P705" s="503"/>
      <c r="Q705" s="503"/>
      <c r="R705" s="503"/>
      <c r="S705" s="503"/>
      <c r="T705" s="503"/>
      <c r="U705" s="503"/>
      <c r="V705" s="503"/>
      <c r="W705" s="503"/>
      <c r="X705" s="503"/>
      <c r="Y705" s="503"/>
      <c r="Z705" s="503"/>
    </row>
    <row r="706" ht="12.75" customHeight="1">
      <c r="A706" s="503"/>
      <c r="B706" s="503"/>
      <c r="C706" s="503"/>
      <c r="D706" s="503"/>
      <c r="E706" s="503"/>
      <c r="F706" s="503"/>
      <c r="G706" s="503"/>
      <c r="H706" s="503"/>
      <c r="I706" s="503"/>
      <c r="J706" s="503"/>
      <c r="K706" s="503"/>
      <c r="L706" s="503"/>
      <c r="M706" s="503"/>
      <c r="N706" s="503"/>
      <c r="O706" s="503"/>
      <c r="P706" s="503"/>
      <c r="Q706" s="503"/>
      <c r="R706" s="503"/>
      <c r="S706" s="503"/>
      <c r="T706" s="503"/>
      <c r="U706" s="503"/>
      <c r="V706" s="503"/>
      <c r="W706" s="503"/>
      <c r="X706" s="503"/>
      <c r="Y706" s="503"/>
      <c r="Z706" s="503"/>
    </row>
    <row r="707" ht="12.75" customHeight="1">
      <c r="A707" s="503"/>
      <c r="B707" s="503"/>
      <c r="C707" s="503"/>
      <c r="D707" s="503"/>
      <c r="E707" s="503"/>
      <c r="F707" s="503"/>
      <c r="G707" s="503"/>
      <c r="H707" s="503"/>
      <c r="I707" s="503"/>
      <c r="J707" s="503"/>
      <c r="K707" s="503"/>
      <c r="L707" s="503"/>
      <c r="M707" s="503"/>
      <c r="N707" s="503"/>
      <c r="O707" s="503"/>
      <c r="P707" s="503"/>
      <c r="Q707" s="503"/>
      <c r="R707" s="503"/>
      <c r="S707" s="503"/>
      <c r="T707" s="503"/>
      <c r="U707" s="503"/>
      <c r="V707" s="503"/>
      <c r="W707" s="503"/>
      <c r="X707" s="503"/>
      <c r="Y707" s="503"/>
      <c r="Z707" s="503"/>
    </row>
    <row r="708" ht="12.75" customHeight="1">
      <c r="A708" s="503"/>
      <c r="B708" s="503"/>
      <c r="C708" s="503"/>
      <c r="D708" s="503"/>
      <c r="E708" s="503"/>
      <c r="F708" s="503"/>
      <c r="G708" s="503"/>
      <c r="H708" s="503"/>
      <c r="I708" s="503"/>
      <c r="J708" s="503"/>
      <c r="K708" s="503"/>
      <c r="L708" s="503"/>
      <c r="M708" s="503"/>
      <c r="N708" s="503"/>
      <c r="O708" s="503"/>
      <c r="P708" s="503"/>
      <c r="Q708" s="503"/>
      <c r="R708" s="503"/>
      <c r="S708" s="503"/>
      <c r="T708" s="503"/>
      <c r="U708" s="503"/>
      <c r="V708" s="503"/>
      <c r="W708" s="503"/>
      <c r="X708" s="503"/>
      <c r="Y708" s="503"/>
      <c r="Z708" s="503"/>
    </row>
    <row r="709" ht="12.75" customHeight="1">
      <c r="A709" s="503"/>
      <c r="B709" s="503"/>
      <c r="C709" s="503"/>
      <c r="D709" s="503"/>
      <c r="E709" s="503"/>
      <c r="F709" s="503"/>
      <c r="G709" s="503"/>
      <c r="H709" s="503"/>
      <c r="I709" s="503"/>
      <c r="J709" s="503"/>
      <c r="K709" s="503"/>
      <c r="L709" s="503"/>
      <c r="M709" s="503"/>
      <c r="N709" s="503"/>
      <c r="O709" s="503"/>
      <c r="P709" s="503"/>
      <c r="Q709" s="503"/>
      <c r="R709" s="503"/>
      <c r="S709" s="503"/>
      <c r="T709" s="503"/>
      <c r="U709" s="503"/>
      <c r="V709" s="503"/>
      <c r="W709" s="503"/>
      <c r="X709" s="503"/>
      <c r="Y709" s="503"/>
      <c r="Z709" s="503"/>
    </row>
    <row r="710" ht="12.75" customHeight="1">
      <c r="A710" s="503"/>
      <c r="B710" s="503"/>
      <c r="C710" s="503"/>
      <c r="D710" s="503"/>
      <c r="E710" s="503"/>
      <c r="F710" s="503"/>
      <c r="G710" s="503"/>
      <c r="H710" s="503"/>
      <c r="I710" s="503"/>
      <c r="J710" s="503"/>
      <c r="K710" s="503"/>
      <c r="L710" s="503"/>
      <c r="M710" s="503"/>
      <c r="N710" s="503"/>
      <c r="O710" s="503"/>
      <c r="P710" s="503"/>
      <c r="Q710" s="503"/>
      <c r="R710" s="503"/>
      <c r="S710" s="503"/>
      <c r="T710" s="503"/>
      <c r="U710" s="503"/>
      <c r="V710" s="503"/>
      <c r="W710" s="503"/>
      <c r="X710" s="503"/>
      <c r="Y710" s="503"/>
      <c r="Z710" s="503"/>
    </row>
    <row r="711" ht="12.75" customHeight="1">
      <c r="A711" s="503"/>
      <c r="B711" s="503"/>
      <c r="C711" s="503"/>
      <c r="D711" s="503"/>
      <c r="E711" s="503"/>
      <c r="F711" s="503"/>
      <c r="G711" s="503"/>
      <c r="H711" s="503"/>
      <c r="I711" s="503"/>
      <c r="J711" s="503"/>
      <c r="K711" s="503"/>
      <c r="L711" s="503"/>
      <c r="M711" s="503"/>
      <c r="N711" s="503"/>
      <c r="O711" s="503"/>
      <c r="P711" s="503"/>
      <c r="Q711" s="503"/>
      <c r="R711" s="503"/>
      <c r="S711" s="503"/>
      <c r="T711" s="503"/>
      <c r="U711" s="503"/>
      <c r="V711" s="503"/>
      <c r="W711" s="503"/>
      <c r="X711" s="503"/>
      <c r="Y711" s="503"/>
      <c r="Z711" s="503"/>
    </row>
    <row r="712" ht="12.75" customHeight="1">
      <c r="A712" s="503"/>
      <c r="B712" s="503"/>
      <c r="C712" s="503"/>
      <c r="D712" s="503"/>
      <c r="E712" s="503"/>
      <c r="F712" s="503"/>
      <c r="G712" s="503"/>
      <c r="H712" s="503"/>
      <c r="I712" s="503"/>
      <c r="J712" s="503"/>
      <c r="K712" s="503"/>
      <c r="L712" s="503"/>
      <c r="M712" s="503"/>
      <c r="N712" s="503"/>
      <c r="O712" s="503"/>
      <c r="P712" s="503"/>
      <c r="Q712" s="503"/>
      <c r="R712" s="503"/>
      <c r="S712" s="503"/>
      <c r="T712" s="503"/>
      <c r="U712" s="503"/>
      <c r="V712" s="503"/>
      <c r="W712" s="503"/>
      <c r="X712" s="503"/>
      <c r="Y712" s="503"/>
      <c r="Z712" s="503"/>
    </row>
    <row r="713" ht="12.75" customHeight="1">
      <c r="A713" s="503"/>
      <c r="B713" s="503"/>
      <c r="C713" s="503"/>
      <c r="D713" s="503"/>
      <c r="E713" s="503"/>
      <c r="F713" s="503"/>
      <c r="G713" s="503"/>
      <c r="H713" s="503"/>
      <c r="I713" s="503"/>
      <c r="J713" s="503"/>
      <c r="K713" s="503"/>
      <c r="L713" s="503"/>
      <c r="M713" s="503"/>
      <c r="N713" s="503"/>
      <c r="O713" s="503"/>
      <c r="P713" s="503"/>
      <c r="Q713" s="503"/>
      <c r="R713" s="503"/>
      <c r="S713" s="503"/>
      <c r="T713" s="503"/>
      <c r="U713" s="503"/>
      <c r="V713" s="503"/>
      <c r="W713" s="503"/>
      <c r="X713" s="503"/>
      <c r="Y713" s="503"/>
      <c r="Z713" s="503"/>
    </row>
    <row r="714" ht="12.75" customHeight="1">
      <c r="A714" s="503"/>
      <c r="B714" s="503"/>
      <c r="C714" s="503"/>
      <c r="D714" s="503"/>
      <c r="E714" s="503"/>
      <c r="F714" s="503"/>
      <c r="G714" s="503"/>
      <c r="H714" s="503"/>
      <c r="I714" s="503"/>
      <c r="J714" s="503"/>
      <c r="K714" s="503"/>
      <c r="L714" s="503"/>
      <c r="M714" s="503"/>
      <c r="N714" s="503"/>
      <c r="O714" s="503"/>
      <c r="P714" s="503"/>
      <c r="Q714" s="503"/>
      <c r="R714" s="503"/>
      <c r="S714" s="503"/>
      <c r="T714" s="503"/>
      <c r="U714" s="503"/>
      <c r="V714" s="503"/>
      <c r="W714" s="503"/>
      <c r="X714" s="503"/>
      <c r="Y714" s="503"/>
      <c r="Z714" s="503"/>
    </row>
    <row r="715" ht="12.75" customHeight="1">
      <c r="A715" s="503"/>
      <c r="B715" s="503"/>
      <c r="C715" s="503"/>
      <c r="D715" s="503"/>
      <c r="E715" s="503"/>
      <c r="F715" s="503"/>
      <c r="G715" s="503"/>
      <c r="H715" s="503"/>
      <c r="I715" s="503"/>
      <c r="J715" s="503"/>
      <c r="K715" s="503"/>
      <c r="L715" s="503"/>
      <c r="M715" s="503"/>
      <c r="N715" s="503"/>
      <c r="O715" s="503"/>
      <c r="P715" s="503"/>
      <c r="Q715" s="503"/>
      <c r="R715" s="503"/>
      <c r="S715" s="503"/>
      <c r="T715" s="503"/>
      <c r="U715" s="503"/>
      <c r="V715" s="503"/>
      <c r="W715" s="503"/>
      <c r="X715" s="503"/>
      <c r="Y715" s="503"/>
      <c r="Z715" s="503"/>
    </row>
    <row r="716" ht="12.75" customHeight="1">
      <c r="A716" s="503"/>
      <c r="B716" s="503"/>
      <c r="C716" s="503"/>
      <c r="D716" s="503"/>
      <c r="E716" s="503"/>
      <c r="F716" s="503"/>
      <c r="G716" s="503"/>
      <c r="H716" s="503"/>
      <c r="I716" s="503"/>
      <c r="J716" s="503"/>
      <c r="K716" s="503"/>
      <c r="L716" s="503"/>
      <c r="M716" s="503"/>
      <c r="N716" s="503"/>
      <c r="O716" s="503"/>
      <c r="P716" s="503"/>
      <c r="Q716" s="503"/>
      <c r="R716" s="503"/>
      <c r="S716" s="503"/>
      <c r="T716" s="503"/>
      <c r="U716" s="503"/>
      <c r="V716" s="503"/>
      <c r="W716" s="503"/>
      <c r="X716" s="503"/>
      <c r="Y716" s="503"/>
      <c r="Z716" s="503"/>
    </row>
    <row r="717" ht="12.75" customHeight="1">
      <c r="A717" s="503"/>
      <c r="B717" s="503"/>
      <c r="C717" s="503"/>
      <c r="D717" s="503"/>
      <c r="E717" s="503"/>
      <c r="F717" s="503"/>
      <c r="G717" s="503"/>
      <c r="H717" s="503"/>
      <c r="I717" s="503"/>
      <c r="J717" s="503"/>
      <c r="K717" s="503"/>
      <c r="L717" s="503"/>
      <c r="M717" s="503"/>
      <c r="N717" s="503"/>
      <c r="O717" s="503"/>
      <c r="P717" s="503"/>
      <c r="Q717" s="503"/>
      <c r="R717" s="503"/>
      <c r="S717" s="503"/>
      <c r="T717" s="503"/>
      <c r="U717" s="503"/>
      <c r="V717" s="503"/>
      <c r="W717" s="503"/>
      <c r="X717" s="503"/>
      <c r="Y717" s="503"/>
      <c r="Z717" s="503"/>
    </row>
    <row r="718" ht="12.75" customHeight="1">
      <c r="A718" s="503"/>
      <c r="B718" s="503"/>
      <c r="C718" s="503"/>
      <c r="D718" s="503"/>
      <c r="E718" s="503"/>
      <c r="F718" s="503"/>
      <c r="G718" s="503"/>
      <c r="H718" s="503"/>
      <c r="I718" s="503"/>
      <c r="J718" s="503"/>
      <c r="K718" s="503"/>
      <c r="L718" s="503"/>
      <c r="M718" s="503"/>
      <c r="N718" s="503"/>
      <c r="O718" s="503"/>
      <c r="P718" s="503"/>
      <c r="Q718" s="503"/>
      <c r="R718" s="503"/>
      <c r="S718" s="503"/>
      <c r="T718" s="503"/>
      <c r="U718" s="503"/>
      <c r="V718" s="503"/>
      <c r="W718" s="503"/>
      <c r="X718" s="503"/>
      <c r="Y718" s="503"/>
      <c r="Z718" s="503"/>
    </row>
    <row r="719" ht="12.75" customHeight="1">
      <c r="A719" s="503"/>
      <c r="B719" s="503"/>
      <c r="C719" s="503"/>
      <c r="D719" s="503"/>
      <c r="E719" s="503"/>
      <c r="F719" s="503"/>
      <c r="G719" s="503"/>
      <c r="H719" s="503"/>
      <c r="I719" s="503"/>
      <c r="J719" s="503"/>
      <c r="K719" s="503"/>
      <c r="L719" s="503"/>
      <c r="M719" s="503"/>
      <c r="N719" s="503"/>
      <c r="O719" s="503"/>
      <c r="P719" s="503"/>
      <c r="Q719" s="503"/>
      <c r="R719" s="503"/>
      <c r="S719" s="503"/>
      <c r="T719" s="503"/>
      <c r="U719" s="503"/>
      <c r="V719" s="503"/>
      <c r="W719" s="503"/>
      <c r="X719" s="503"/>
      <c r="Y719" s="503"/>
      <c r="Z719" s="503"/>
    </row>
    <row r="720" ht="12.75" customHeight="1">
      <c r="A720" s="503"/>
      <c r="B720" s="503"/>
      <c r="C720" s="503"/>
      <c r="D720" s="503"/>
      <c r="E720" s="503"/>
      <c r="F720" s="503"/>
      <c r="G720" s="503"/>
      <c r="H720" s="503"/>
      <c r="I720" s="503"/>
      <c r="J720" s="503"/>
      <c r="K720" s="503"/>
      <c r="L720" s="503"/>
      <c r="M720" s="503"/>
      <c r="N720" s="503"/>
      <c r="O720" s="503"/>
      <c r="P720" s="503"/>
      <c r="Q720" s="503"/>
      <c r="R720" s="503"/>
      <c r="S720" s="503"/>
      <c r="T720" s="503"/>
      <c r="U720" s="503"/>
      <c r="V720" s="503"/>
      <c r="W720" s="503"/>
      <c r="X720" s="503"/>
      <c r="Y720" s="503"/>
      <c r="Z720" s="503"/>
    </row>
    <row r="721" ht="12.75" customHeight="1">
      <c r="A721" s="503"/>
      <c r="B721" s="503"/>
      <c r="C721" s="503"/>
      <c r="D721" s="503"/>
      <c r="E721" s="503"/>
      <c r="F721" s="503"/>
      <c r="G721" s="503"/>
      <c r="H721" s="503"/>
      <c r="I721" s="503"/>
      <c r="J721" s="503"/>
      <c r="K721" s="503"/>
      <c r="L721" s="503"/>
      <c r="M721" s="503"/>
      <c r="N721" s="503"/>
      <c r="O721" s="503"/>
      <c r="P721" s="503"/>
      <c r="Q721" s="503"/>
      <c r="R721" s="503"/>
      <c r="S721" s="503"/>
      <c r="T721" s="503"/>
      <c r="U721" s="503"/>
      <c r="V721" s="503"/>
      <c r="W721" s="503"/>
      <c r="X721" s="503"/>
      <c r="Y721" s="503"/>
      <c r="Z721" s="503"/>
    </row>
    <row r="722" ht="12.75" customHeight="1">
      <c r="A722" s="503"/>
      <c r="B722" s="503"/>
      <c r="C722" s="503"/>
      <c r="D722" s="503"/>
      <c r="E722" s="503"/>
      <c r="F722" s="503"/>
      <c r="G722" s="503"/>
      <c r="H722" s="503"/>
      <c r="I722" s="503"/>
      <c r="J722" s="503"/>
      <c r="K722" s="503"/>
      <c r="L722" s="503"/>
      <c r="M722" s="503"/>
      <c r="N722" s="503"/>
      <c r="O722" s="503"/>
      <c r="P722" s="503"/>
      <c r="Q722" s="503"/>
      <c r="R722" s="503"/>
      <c r="S722" s="503"/>
      <c r="T722" s="503"/>
      <c r="U722" s="503"/>
      <c r="V722" s="503"/>
      <c r="W722" s="503"/>
      <c r="X722" s="503"/>
      <c r="Y722" s="503"/>
      <c r="Z722" s="503"/>
    </row>
    <row r="723" ht="12.75" customHeight="1">
      <c r="A723" s="503"/>
      <c r="B723" s="503"/>
      <c r="C723" s="503"/>
      <c r="D723" s="503"/>
      <c r="E723" s="503"/>
      <c r="F723" s="503"/>
      <c r="G723" s="503"/>
      <c r="H723" s="503"/>
      <c r="I723" s="503"/>
      <c r="J723" s="503"/>
      <c r="K723" s="503"/>
      <c r="L723" s="503"/>
      <c r="M723" s="503"/>
      <c r="N723" s="503"/>
      <c r="O723" s="503"/>
      <c r="P723" s="503"/>
      <c r="Q723" s="503"/>
      <c r="R723" s="503"/>
      <c r="S723" s="503"/>
      <c r="T723" s="503"/>
      <c r="U723" s="503"/>
      <c r="V723" s="503"/>
      <c r="W723" s="503"/>
      <c r="X723" s="503"/>
      <c r="Y723" s="503"/>
      <c r="Z723" s="503"/>
    </row>
    <row r="724" ht="12.75" customHeight="1">
      <c r="A724" s="503"/>
      <c r="B724" s="503"/>
      <c r="C724" s="503"/>
      <c r="D724" s="503"/>
      <c r="E724" s="503"/>
      <c r="F724" s="503"/>
      <c r="G724" s="503"/>
      <c r="H724" s="503"/>
      <c r="I724" s="503"/>
      <c r="J724" s="503"/>
      <c r="K724" s="503"/>
      <c r="L724" s="503"/>
      <c r="M724" s="503"/>
      <c r="N724" s="503"/>
      <c r="O724" s="503"/>
      <c r="P724" s="503"/>
      <c r="Q724" s="503"/>
      <c r="R724" s="503"/>
      <c r="S724" s="503"/>
      <c r="T724" s="503"/>
      <c r="U724" s="503"/>
      <c r="V724" s="503"/>
      <c r="W724" s="503"/>
      <c r="X724" s="503"/>
      <c r="Y724" s="503"/>
      <c r="Z724" s="503"/>
    </row>
    <row r="725" ht="12.75" customHeight="1">
      <c r="A725" s="503"/>
      <c r="B725" s="503"/>
      <c r="C725" s="503"/>
      <c r="D725" s="503"/>
      <c r="E725" s="503"/>
      <c r="F725" s="503"/>
      <c r="G725" s="503"/>
      <c r="H725" s="503"/>
      <c r="I725" s="503"/>
      <c r="J725" s="503"/>
      <c r="K725" s="503"/>
      <c r="L725" s="503"/>
      <c r="M725" s="503"/>
      <c r="N725" s="503"/>
      <c r="O725" s="503"/>
      <c r="P725" s="503"/>
      <c r="Q725" s="503"/>
      <c r="R725" s="503"/>
      <c r="S725" s="503"/>
      <c r="T725" s="503"/>
      <c r="U725" s="503"/>
      <c r="V725" s="503"/>
      <c r="W725" s="503"/>
      <c r="X725" s="503"/>
      <c r="Y725" s="503"/>
      <c r="Z725" s="503"/>
    </row>
    <row r="726" ht="12.75" customHeight="1">
      <c r="A726" s="503"/>
      <c r="B726" s="503"/>
      <c r="C726" s="503"/>
      <c r="D726" s="503"/>
      <c r="E726" s="503"/>
      <c r="F726" s="503"/>
      <c r="G726" s="503"/>
      <c r="H726" s="503"/>
      <c r="I726" s="503"/>
      <c r="J726" s="503"/>
      <c r="K726" s="503"/>
      <c r="L726" s="503"/>
      <c r="M726" s="503"/>
      <c r="N726" s="503"/>
      <c r="O726" s="503"/>
      <c r="P726" s="503"/>
      <c r="Q726" s="503"/>
      <c r="R726" s="503"/>
      <c r="S726" s="503"/>
      <c r="T726" s="503"/>
      <c r="U726" s="503"/>
      <c r="V726" s="503"/>
      <c r="W726" s="503"/>
      <c r="X726" s="503"/>
      <c r="Y726" s="503"/>
      <c r="Z726" s="503"/>
    </row>
    <row r="727" ht="12.75" customHeight="1">
      <c r="A727" s="503"/>
      <c r="B727" s="503"/>
      <c r="C727" s="503"/>
      <c r="D727" s="503"/>
      <c r="E727" s="503"/>
      <c r="F727" s="503"/>
      <c r="G727" s="503"/>
      <c r="H727" s="503"/>
      <c r="I727" s="503"/>
      <c r="J727" s="503"/>
      <c r="K727" s="503"/>
      <c r="L727" s="503"/>
      <c r="M727" s="503"/>
      <c r="N727" s="503"/>
      <c r="O727" s="503"/>
      <c r="P727" s="503"/>
      <c r="Q727" s="503"/>
      <c r="R727" s="503"/>
      <c r="S727" s="503"/>
      <c r="T727" s="503"/>
      <c r="U727" s="503"/>
      <c r="V727" s="503"/>
      <c r="W727" s="503"/>
      <c r="X727" s="503"/>
      <c r="Y727" s="503"/>
      <c r="Z727" s="503"/>
    </row>
    <row r="728" ht="12.75" customHeight="1">
      <c r="A728" s="503"/>
      <c r="B728" s="503"/>
      <c r="C728" s="503"/>
      <c r="D728" s="503"/>
      <c r="E728" s="503"/>
      <c r="F728" s="503"/>
      <c r="G728" s="503"/>
      <c r="H728" s="503"/>
      <c r="I728" s="503"/>
      <c r="J728" s="503"/>
      <c r="K728" s="503"/>
      <c r="L728" s="503"/>
      <c r="M728" s="503"/>
      <c r="N728" s="503"/>
      <c r="O728" s="503"/>
      <c r="P728" s="503"/>
      <c r="Q728" s="503"/>
      <c r="R728" s="503"/>
      <c r="S728" s="503"/>
      <c r="T728" s="503"/>
      <c r="U728" s="503"/>
      <c r="V728" s="503"/>
      <c r="W728" s="503"/>
      <c r="X728" s="503"/>
      <c r="Y728" s="503"/>
      <c r="Z728" s="503"/>
    </row>
    <row r="729" ht="12.75" customHeight="1">
      <c r="A729" s="503"/>
      <c r="B729" s="503"/>
      <c r="C729" s="503"/>
      <c r="D729" s="503"/>
      <c r="E729" s="503"/>
      <c r="F729" s="503"/>
      <c r="G729" s="503"/>
      <c r="H729" s="503"/>
      <c r="I729" s="503"/>
      <c r="J729" s="503"/>
      <c r="K729" s="503"/>
      <c r="L729" s="503"/>
      <c r="M729" s="503"/>
      <c r="N729" s="503"/>
      <c r="O729" s="503"/>
      <c r="P729" s="503"/>
      <c r="Q729" s="503"/>
      <c r="R729" s="503"/>
      <c r="S729" s="503"/>
      <c r="T729" s="503"/>
      <c r="U729" s="503"/>
      <c r="V729" s="503"/>
      <c r="W729" s="503"/>
      <c r="X729" s="503"/>
      <c r="Y729" s="503"/>
      <c r="Z729" s="503"/>
    </row>
    <row r="730" ht="12.75" customHeight="1">
      <c r="A730" s="503"/>
      <c r="B730" s="503"/>
      <c r="C730" s="503"/>
      <c r="D730" s="503"/>
      <c r="E730" s="503"/>
      <c r="F730" s="503"/>
      <c r="G730" s="503"/>
      <c r="H730" s="503"/>
      <c r="I730" s="503"/>
      <c r="J730" s="503"/>
      <c r="K730" s="503"/>
      <c r="L730" s="503"/>
      <c r="M730" s="503"/>
      <c r="N730" s="503"/>
      <c r="O730" s="503"/>
      <c r="P730" s="503"/>
      <c r="Q730" s="503"/>
      <c r="R730" s="503"/>
      <c r="S730" s="503"/>
      <c r="T730" s="503"/>
      <c r="U730" s="503"/>
      <c r="V730" s="503"/>
      <c r="W730" s="503"/>
      <c r="X730" s="503"/>
      <c r="Y730" s="503"/>
      <c r="Z730" s="503"/>
    </row>
    <row r="731" ht="12.75" customHeight="1">
      <c r="A731" s="503"/>
      <c r="B731" s="503"/>
      <c r="C731" s="503"/>
      <c r="D731" s="503"/>
      <c r="E731" s="503"/>
      <c r="F731" s="503"/>
      <c r="G731" s="503"/>
      <c r="H731" s="503"/>
      <c r="I731" s="503"/>
      <c r="J731" s="503"/>
      <c r="K731" s="503"/>
      <c r="L731" s="503"/>
      <c r="M731" s="503"/>
      <c r="N731" s="503"/>
      <c r="O731" s="503"/>
      <c r="P731" s="503"/>
      <c r="Q731" s="503"/>
      <c r="R731" s="503"/>
      <c r="S731" s="503"/>
      <c r="T731" s="503"/>
      <c r="U731" s="503"/>
      <c r="V731" s="503"/>
      <c r="W731" s="503"/>
      <c r="X731" s="503"/>
      <c r="Y731" s="503"/>
      <c r="Z731" s="503"/>
    </row>
    <row r="732" ht="12.75" customHeight="1">
      <c r="A732" s="503"/>
      <c r="B732" s="503"/>
      <c r="C732" s="503"/>
      <c r="D732" s="503"/>
      <c r="E732" s="503"/>
      <c r="F732" s="503"/>
      <c r="G732" s="503"/>
      <c r="H732" s="503"/>
      <c r="I732" s="503"/>
      <c r="J732" s="503"/>
      <c r="K732" s="503"/>
      <c r="L732" s="503"/>
      <c r="M732" s="503"/>
      <c r="N732" s="503"/>
      <c r="O732" s="503"/>
      <c r="P732" s="503"/>
      <c r="Q732" s="503"/>
      <c r="R732" s="503"/>
      <c r="S732" s="503"/>
      <c r="T732" s="503"/>
      <c r="U732" s="503"/>
      <c r="V732" s="503"/>
      <c r="W732" s="503"/>
      <c r="X732" s="503"/>
      <c r="Y732" s="503"/>
      <c r="Z732" s="503"/>
    </row>
    <row r="733" ht="12.75" customHeight="1">
      <c r="A733" s="503"/>
      <c r="B733" s="503"/>
      <c r="C733" s="503"/>
      <c r="D733" s="503"/>
      <c r="E733" s="503"/>
      <c r="F733" s="503"/>
      <c r="G733" s="503"/>
      <c r="H733" s="503"/>
      <c r="I733" s="503"/>
      <c r="J733" s="503"/>
      <c r="K733" s="503"/>
      <c r="L733" s="503"/>
      <c r="M733" s="503"/>
      <c r="N733" s="503"/>
      <c r="O733" s="503"/>
      <c r="P733" s="503"/>
      <c r="Q733" s="503"/>
      <c r="R733" s="503"/>
      <c r="S733" s="503"/>
      <c r="T733" s="503"/>
      <c r="U733" s="503"/>
      <c r="V733" s="503"/>
      <c r="W733" s="503"/>
      <c r="X733" s="503"/>
      <c r="Y733" s="503"/>
      <c r="Z733" s="503"/>
    </row>
    <row r="734" ht="12.75" customHeight="1">
      <c r="A734" s="503"/>
      <c r="B734" s="503"/>
      <c r="C734" s="503"/>
      <c r="D734" s="503"/>
      <c r="E734" s="503"/>
      <c r="F734" s="503"/>
      <c r="G734" s="503"/>
      <c r="H734" s="503"/>
      <c r="I734" s="503"/>
      <c r="J734" s="503"/>
      <c r="K734" s="503"/>
      <c r="L734" s="503"/>
      <c r="M734" s="503"/>
      <c r="N734" s="503"/>
      <c r="O734" s="503"/>
      <c r="P734" s="503"/>
      <c r="Q734" s="503"/>
      <c r="R734" s="503"/>
      <c r="S734" s="503"/>
      <c r="T734" s="503"/>
      <c r="U734" s="503"/>
      <c r="V734" s="503"/>
      <c r="W734" s="503"/>
      <c r="X734" s="503"/>
      <c r="Y734" s="503"/>
      <c r="Z734" s="503"/>
    </row>
    <row r="735" ht="12.75" customHeight="1">
      <c r="A735" s="503"/>
      <c r="B735" s="503"/>
      <c r="C735" s="503"/>
      <c r="D735" s="503"/>
      <c r="E735" s="503"/>
      <c r="F735" s="503"/>
      <c r="G735" s="503"/>
      <c r="H735" s="503"/>
      <c r="I735" s="503"/>
      <c r="J735" s="503"/>
      <c r="K735" s="503"/>
      <c r="L735" s="503"/>
      <c r="M735" s="503"/>
      <c r="N735" s="503"/>
      <c r="O735" s="503"/>
      <c r="P735" s="503"/>
      <c r="Q735" s="503"/>
      <c r="R735" s="503"/>
      <c r="S735" s="503"/>
      <c r="T735" s="503"/>
      <c r="U735" s="503"/>
      <c r="V735" s="503"/>
      <c r="W735" s="503"/>
      <c r="X735" s="503"/>
      <c r="Y735" s="503"/>
      <c r="Z735" s="503"/>
    </row>
    <row r="736" ht="12.75" customHeight="1">
      <c r="A736" s="503"/>
      <c r="B736" s="503"/>
      <c r="C736" s="503"/>
      <c r="D736" s="503"/>
      <c r="E736" s="503"/>
      <c r="F736" s="503"/>
      <c r="G736" s="503"/>
      <c r="H736" s="503"/>
      <c r="I736" s="503"/>
      <c r="J736" s="503"/>
      <c r="K736" s="503"/>
      <c r="L736" s="503"/>
      <c r="M736" s="503"/>
      <c r="N736" s="503"/>
      <c r="O736" s="503"/>
      <c r="P736" s="503"/>
      <c r="Q736" s="503"/>
      <c r="R736" s="503"/>
      <c r="S736" s="503"/>
      <c r="T736" s="503"/>
      <c r="U736" s="503"/>
      <c r="V736" s="503"/>
      <c r="W736" s="503"/>
      <c r="X736" s="503"/>
      <c r="Y736" s="503"/>
      <c r="Z736" s="503"/>
    </row>
    <row r="737" ht="12.75" customHeight="1">
      <c r="A737" s="503"/>
      <c r="B737" s="503"/>
      <c r="C737" s="503"/>
      <c r="D737" s="503"/>
      <c r="E737" s="503"/>
      <c r="F737" s="503"/>
      <c r="G737" s="503"/>
      <c r="H737" s="503"/>
      <c r="I737" s="503"/>
      <c r="J737" s="503"/>
      <c r="K737" s="503"/>
      <c r="L737" s="503"/>
      <c r="M737" s="503"/>
      <c r="N737" s="503"/>
      <c r="O737" s="503"/>
      <c r="P737" s="503"/>
      <c r="Q737" s="503"/>
      <c r="R737" s="503"/>
      <c r="S737" s="503"/>
      <c r="T737" s="503"/>
      <c r="U737" s="503"/>
      <c r="V737" s="503"/>
      <c r="W737" s="503"/>
      <c r="X737" s="503"/>
      <c r="Y737" s="503"/>
      <c r="Z737" s="503"/>
    </row>
    <row r="738" ht="12.75" customHeight="1">
      <c r="A738" s="503"/>
      <c r="B738" s="503"/>
      <c r="C738" s="503"/>
      <c r="D738" s="503"/>
      <c r="E738" s="503"/>
      <c r="F738" s="503"/>
      <c r="G738" s="503"/>
      <c r="H738" s="503"/>
      <c r="I738" s="503"/>
      <c r="J738" s="503"/>
      <c r="K738" s="503"/>
      <c r="L738" s="503"/>
      <c r="M738" s="503"/>
      <c r="N738" s="503"/>
      <c r="O738" s="503"/>
      <c r="P738" s="503"/>
      <c r="Q738" s="503"/>
      <c r="R738" s="503"/>
      <c r="S738" s="503"/>
      <c r="T738" s="503"/>
      <c r="U738" s="503"/>
      <c r="V738" s="503"/>
      <c r="W738" s="503"/>
      <c r="X738" s="503"/>
      <c r="Y738" s="503"/>
      <c r="Z738" s="503"/>
    </row>
    <row r="739" ht="12.75" customHeight="1">
      <c r="A739" s="503"/>
      <c r="B739" s="503"/>
      <c r="C739" s="503"/>
      <c r="D739" s="503"/>
      <c r="E739" s="503"/>
      <c r="F739" s="503"/>
      <c r="G739" s="503"/>
      <c r="H739" s="503"/>
      <c r="I739" s="503"/>
      <c r="J739" s="503"/>
      <c r="K739" s="503"/>
      <c r="L739" s="503"/>
      <c r="M739" s="503"/>
      <c r="N739" s="503"/>
      <c r="O739" s="503"/>
      <c r="P739" s="503"/>
      <c r="Q739" s="503"/>
      <c r="R739" s="503"/>
      <c r="S739" s="503"/>
      <c r="T739" s="503"/>
      <c r="U739" s="503"/>
      <c r="V739" s="503"/>
      <c r="W739" s="503"/>
      <c r="X739" s="503"/>
      <c r="Y739" s="503"/>
      <c r="Z739" s="503"/>
    </row>
    <row r="740" ht="12.75" customHeight="1">
      <c r="A740" s="503"/>
      <c r="B740" s="503"/>
      <c r="C740" s="503"/>
      <c r="D740" s="503"/>
      <c r="E740" s="503"/>
      <c r="F740" s="503"/>
      <c r="G740" s="503"/>
      <c r="H740" s="503"/>
      <c r="I740" s="503"/>
      <c r="J740" s="503"/>
      <c r="K740" s="503"/>
      <c r="L740" s="503"/>
      <c r="M740" s="503"/>
      <c r="N740" s="503"/>
      <c r="O740" s="503"/>
      <c r="P740" s="503"/>
      <c r="Q740" s="503"/>
      <c r="R740" s="503"/>
      <c r="S740" s="503"/>
      <c r="T740" s="503"/>
      <c r="U740" s="503"/>
      <c r="V740" s="503"/>
      <c r="W740" s="503"/>
      <c r="X740" s="503"/>
      <c r="Y740" s="503"/>
      <c r="Z740" s="503"/>
    </row>
    <row r="741" ht="12.75" customHeight="1">
      <c r="A741" s="503"/>
      <c r="B741" s="503"/>
      <c r="C741" s="503"/>
      <c r="D741" s="503"/>
      <c r="E741" s="503"/>
      <c r="F741" s="503"/>
      <c r="G741" s="503"/>
      <c r="H741" s="503"/>
      <c r="I741" s="503"/>
      <c r="J741" s="503"/>
      <c r="K741" s="503"/>
      <c r="L741" s="503"/>
      <c r="M741" s="503"/>
      <c r="N741" s="503"/>
      <c r="O741" s="503"/>
      <c r="P741" s="503"/>
      <c r="Q741" s="503"/>
      <c r="R741" s="503"/>
      <c r="S741" s="503"/>
      <c r="T741" s="503"/>
      <c r="U741" s="503"/>
      <c r="V741" s="503"/>
      <c r="W741" s="503"/>
      <c r="X741" s="503"/>
      <c r="Y741" s="503"/>
      <c r="Z741" s="503"/>
    </row>
    <row r="742" ht="12.75" customHeight="1">
      <c r="A742" s="503"/>
      <c r="B742" s="503"/>
      <c r="C742" s="503"/>
      <c r="D742" s="503"/>
      <c r="E742" s="503"/>
      <c r="F742" s="503"/>
      <c r="G742" s="503"/>
      <c r="H742" s="503"/>
      <c r="I742" s="503"/>
      <c r="J742" s="503"/>
      <c r="K742" s="503"/>
      <c r="L742" s="503"/>
      <c r="M742" s="503"/>
      <c r="N742" s="503"/>
      <c r="O742" s="503"/>
      <c r="P742" s="503"/>
      <c r="Q742" s="503"/>
      <c r="R742" s="503"/>
      <c r="S742" s="503"/>
      <c r="T742" s="503"/>
      <c r="U742" s="503"/>
      <c r="V742" s="503"/>
      <c r="W742" s="503"/>
      <c r="X742" s="503"/>
      <c r="Y742" s="503"/>
      <c r="Z742" s="503"/>
    </row>
    <row r="743" ht="12.75" customHeight="1">
      <c r="A743" s="503"/>
      <c r="B743" s="503"/>
      <c r="C743" s="503"/>
      <c r="D743" s="503"/>
      <c r="E743" s="503"/>
      <c r="F743" s="503"/>
      <c r="G743" s="503"/>
      <c r="H743" s="503"/>
      <c r="I743" s="503"/>
      <c r="J743" s="503"/>
      <c r="K743" s="503"/>
      <c r="L743" s="503"/>
      <c r="M743" s="503"/>
      <c r="N743" s="503"/>
      <c r="O743" s="503"/>
      <c r="P743" s="503"/>
      <c r="Q743" s="503"/>
      <c r="R743" s="503"/>
      <c r="S743" s="503"/>
      <c r="T743" s="503"/>
      <c r="U743" s="503"/>
      <c r="V743" s="503"/>
      <c r="W743" s="503"/>
      <c r="X743" s="503"/>
      <c r="Y743" s="503"/>
      <c r="Z743" s="503"/>
    </row>
    <row r="744" ht="12.75" customHeight="1">
      <c r="A744" s="503"/>
      <c r="B744" s="503"/>
      <c r="C744" s="503"/>
      <c r="D744" s="503"/>
      <c r="E744" s="503"/>
      <c r="F744" s="503"/>
      <c r="G744" s="503"/>
      <c r="H744" s="503"/>
      <c r="I744" s="503"/>
      <c r="J744" s="503"/>
      <c r="K744" s="503"/>
      <c r="L744" s="503"/>
      <c r="M744" s="503"/>
      <c r="N744" s="503"/>
      <c r="O744" s="503"/>
      <c r="P744" s="503"/>
      <c r="Q744" s="503"/>
      <c r="R744" s="503"/>
      <c r="S744" s="503"/>
      <c r="T744" s="503"/>
      <c r="U744" s="503"/>
      <c r="V744" s="503"/>
      <c r="W744" s="503"/>
      <c r="X744" s="503"/>
      <c r="Y744" s="503"/>
      <c r="Z744" s="503"/>
    </row>
    <row r="745" ht="12.75" customHeight="1">
      <c r="A745" s="503"/>
      <c r="B745" s="503"/>
      <c r="C745" s="503"/>
      <c r="D745" s="503"/>
      <c r="E745" s="503"/>
      <c r="F745" s="503"/>
      <c r="G745" s="503"/>
      <c r="H745" s="503"/>
      <c r="I745" s="503"/>
      <c r="J745" s="503"/>
      <c r="K745" s="503"/>
      <c r="L745" s="503"/>
      <c r="M745" s="503"/>
      <c r="N745" s="503"/>
      <c r="O745" s="503"/>
      <c r="P745" s="503"/>
      <c r="Q745" s="503"/>
      <c r="R745" s="503"/>
      <c r="S745" s="503"/>
      <c r="T745" s="503"/>
      <c r="U745" s="503"/>
      <c r="V745" s="503"/>
      <c r="W745" s="503"/>
      <c r="X745" s="503"/>
      <c r="Y745" s="503"/>
      <c r="Z745" s="503"/>
    </row>
    <row r="746" ht="12.75" customHeight="1">
      <c r="A746" s="503"/>
      <c r="B746" s="503"/>
      <c r="C746" s="503"/>
      <c r="D746" s="503"/>
      <c r="E746" s="503"/>
      <c r="F746" s="503"/>
      <c r="G746" s="503"/>
      <c r="H746" s="503"/>
      <c r="I746" s="503"/>
      <c r="J746" s="503"/>
      <c r="K746" s="503"/>
      <c r="L746" s="503"/>
      <c r="M746" s="503"/>
      <c r="N746" s="503"/>
      <c r="O746" s="503"/>
      <c r="P746" s="503"/>
      <c r="Q746" s="503"/>
      <c r="R746" s="503"/>
      <c r="S746" s="503"/>
      <c r="T746" s="503"/>
      <c r="U746" s="503"/>
      <c r="V746" s="503"/>
      <c r="W746" s="503"/>
      <c r="X746" s="503"/>
      <c r="Y746" s="503"/>
      <c r="Z746" s="503"/>
    </row>
    <row r="747" ht="12.75" customHeight="1">
      <c r="A747" s="503"/>
      <c r="B747" s="503"/>
      <c r="C747" s="503"/>
      <c r="D747" s="503"/>
      <c r="E747" s="503"/>
      <c r="F747" s="503"/>
      <c r="G747" s="503"/>
      <c r="H747" s="503"/>
      <c r="I747" s="503"/>
      <c r="J747" s="503"/>
      <c r="K747" s="503"/>
      <c r="L747" s="503"/>
      <c r="M747" s="503"/>
      <c r="N747" s="503"/>
      <c r="O747" s="503"/>
      <c r="P747" s="503"/>
      <c r="Q747" s="503"/>
      <c r="R747" s="503"/>
      <c r="S747" s="503"/>
      <c r="T747" s="503"/>
      <c r="U747" s="503"/>
      <c r="V747" s="503"/>
      <c r="W747" s="503"/>
      <c r="X747" s="503"/>
      <c r="Y747" s="503"/>
      <c r="Z747" s="503"/>
    </row>
    <row r="748" ht="12.75" customHeight="1">
      <c r="A748" s="503"/>
      <c r="B748" s="503"/>
      <c r="C748" s="503"/>
      <c r="D748" s="503"/>
      <c r="E748" s="503"/>
      <c r="F748" s="503"/>
      <c r="G748" s="503"/>
      <c r="H748" s="503"/>
      <c r="I748" s="503"/>
      <c r="J748" s="503"/>
      <c r="K748" s="503"/>
      <c r="L748" s="503"/>
      <c r="M748" s="503"/>
      <c r="N748" s="503"/>
      <c r="O748" s="503"/>
      <c r="P748" s="503"/>
      <c r="Q748" s="503"/>
      <c r="R748" s="503"/>
      <c r="S748" s="503"/>
      <c r="T748" s="503"/>
      <c r="U748" s="503"/>
      <c r="V748" s="503"/>
      <c r="W748" s="503"/>
      <c r="X748" s="503"/>
      <c r="Y748" s="503"/>
      <c r="Z748" s="503"/>
    </row>
    <row r="749" ht="12.75" customHeight="1">
      <c r="A749" s="503"/>
      <c r="B749" s="503"/>
      <c r="C749" s="503"/>
      <c r="D749" s="503"/>
      <c r="E749" s="503"/>
      <c r="F749" s="503"/>
      <c r="G749" s="503"/>
      <c r="H749" s="503"/>
      <c r="I749" s="503"/>
      <c r="J749" s="503"/>
      <c r="K749" s="503"/>
      <c r="L749" s="503"/>
      <c r="M749" s="503"/>
      <c r="N749" s="503"/>
      <c r="O749" s="503"/>
      <c r="P749" s="503"/>
      <c r="Q749" s="503"/>
      <c r="R749" s="503"/>
      <c r="S749" s="503"/>
      <c r="T749" s="503"/>
      <c r="U749" s="503"/>
      <c r="V749" s="503"/>
      <c r="W749" s="503"/>
      <c r="X749" s="503"/>
      <c r="Y749" s="503"/>
      <c r="Z749" s="503"/>
    </row>
    <row r="750" ht="12.75" customHeight="1">
      <c r="A750" s="503"/>
      <c r="B750" s="503"/>
      <c r="C750" s="503"/>
      <c r="D750" s="503"/>
      <c r="E750" s="503"/>
      <c r="F750" s="503"/>
      <c r="G750" s="503"/>
      <c r="H750" s="503"/>
      <c r="I750" s="503"/>
      <c r="J750" s="503"/>
      <c r="K750" s="503"/>
      <c r="L750" s="503"/>
      <c r="M750" s="503"/>
      <c r="N750" s="503"/>
      <c r="O750" s="503"/>
      <c r="P750" s="503"/>
      <c r="Q750" s="503"/>
      <c r="R750" s="503"/>
      <c r="S750" s="503"/>
      <c r="T750" s="503"/>
      <c r="U750" s="503"/>
      <c r="V750" s="503"/>
      <c r="W750" s="503"/>
      <c r="X750" s="503"/>
      <c r="Y750" s="503"/>
      <c r="Z750" s="503"/>
    </row>
    <row r="751" ht="12.75" customHeight="1">
      <c r="A751" s="503"/>
      <c r="B751" s="503"/>
      <c r="C751" s="503"/>
      <c r="D751" s="503"/>
      <c r="E751" s="503"/>
      <c r="F751" s="503"/>
      <c r="G751" s="503"/>
      <c r="H751" s="503"/>
      <c r="I751" s="503"/>
      <c r="J751" s="503"/>
      <c r="K751" s="503"/>
      <c r="L751" s="503"/>
      <c r="M751" s="503"/>
      <c r="N751" s="503"/>
      <c r="O751" s="503"/>
      <c r="P751" s="503"/>
      <c r="Q751" s="503"/>
      <c r="R751" s="503"/>
      <c r="S751" s="503"/>
      <c r="T751" s="503"/>
      <c r="U751" s="503"/>
      <c r="V751" s="503"/>
      <c r="W751" s="503"/>
      <c r="X751" s="503"/>
      <c r="Y751" s="503"/>
      <c r="Z751" s="503"/>
    </row>
    <row r="752" ht="12.75" customHeight="1">
      <c r="A752" s="503"/>
      <c r="B752" s="503"/>
      <c r="C752" s="503"/>
      <c r="D752" s="503"/>
      <c r="E752" s="503"/>
      <c r="F752" s="503"/>
      <c r="G752" s="503"/>
      <c r="H752" s="503"/>
      <c r="I752" s="503"/>
      <c r="J752" s="503"/>
      <c r="K752" s="503"/>
      <c r="L752" s="503"/>
      <c r="M752" s="503"/>
      <c r="N752" s="503"/>
      <c r="O752" s="503"/>
      <c r="P752" s="503"/>
      <c r="Q752" s="503"/>
      <c r="R752" s="503"/>
      <c r="S752" s="503"/>
      <c r="T752" s="503"/>
      <c r="U752" s="503"/>
      <c r="V752" s="503"/>
      <c r="W752" s="503"/>
      <c r="X752" s="503"/>
      <c r="Y752" s="503"/>
      <c r="Z752" s="503"/>
    </row>
    <row r="753" ht="12.75" customHeight="1">
      <c r="A753" s="503"/>
      <c r="B753" s="503"/>
      <c r="C753" s="503"/>
      <c r="D753" s="503"/>
      <c r="E753" s="503"/>
      <c r="F753" s="503"/>
      <c r="G753" s="503"/>
      <c r="H753" s="503"/>
      <c r="I753" s="503"/>
      <c r="J753" s="503"/>
      <c r="K753" s="503"/>
      <c r="L753" s="503"/>
      <c r="M753" s="503"/>
      <c r="N753" s="503"/>
      <c r="O753" s="503"/>
      <c r="P753" s="503"/>
      <c r="Q753" s="503"/>
      <c r="R753" s="503"/>
      <c r="S753" s="503"/>
      <c r="T753" s="503"/>
      <c r="U753" s="503"/>
      <c r="V753" s="503"/>
      <c r="W753" s="503"/>
      <c r="X753" s="503"/>
      <c r="Y753" s="503"/>
      <c r="Z753" s="503"/>
    </row>
    <row r="754" ht="12.75" customHeight="1">
      <c r="A754" s="503"/>
      <c r="B754" s="503"/>
      <c r="C754" s="503"/>
      <c r="D754" s="503"/>
      <c r="E754" s="503"/>
      <c r="F754" s="503"/>
      <c r="G754" s="503"/>
      <c r="H754" s="503"/>
      <c r="I754" s="503"/>
      <c r="J754" s="503"/>
      <c r="K754" s="503"/>
      <c r="L754" s="503"/>
      <c r="M754" s="503"/>
      <c r="N754" s="503"/>
      <c r="O754" s="503"/>
      <c r="P754" s="503"/>
      <c r="Q754" s="503"/>
      <c r="R754" s="503"/>
      <c r="S754" s="503"/>
      <c r="T754" s="503"/>
      <c r="U754" s="503"/>
      <c r="V754" s="503"/>
      <c r="W754" s="503"/>
      <c r="X754" s="503"/>
      <c r="Y754" s="503"/>
      <c r="Z754" s="503"/>
    </row>
    <row r="755" ht="12.75" customHeight="1">
      <c r="A755" s="503"/>
      <c r="B755" s="503"/>
      <c r="C755" s="503"/>
      <c r="D755" s="503"/>
      <c r="E755" s="503"/>
      <c r="F755" s="503"/>
      <c r="G755" s="503"/>
      <c r="H755" s="503"/>
      <c r="I755" s="503"/>
      <c r="J755" s="503"/>
      <c r="K755" s="503"/>
      <c r="L755" s="503"/>
      <c r="M755" s="503"/>
      <c r="N755" s="503"/>
      <c r="O755" s="503"/>
      <c r="P755" s="503"/>
      <c r="Q755" s="503"/>
      <c r="R755" s="503"/>
      <c r="S755" s="503"/>
      <c r="T755" s="503"/>
      <c r="U755" s="503"/>
      <c r="V755" s="503"/>
      <c r="W755" s="503"/>
      <c r="X755" s="503"/>
      <c r="Y755" s="503"/>
      <c r="Z755" s="503"/>
    </row>
    <row r="756" ht="12.75" customHeight="1">
      <c r="A756" s="503"/>
      <c r="B756" s="503"/>
      <c r="C756" s="503"/>
      <c r="D756" s="503"/>
      <c r="E756" s="503"/>
      <c r="F756" s="503"/>
      <c r="G756" s="503"/>
      <c r="H756" s="503"/>
      <c r="I756" s="503"/>
      <c r="J756" s="503"/>
      <c r="K756" s="503"/>
      <c r="L756" s="503"/>
      <c r="M756" s="503"/>
      <c r="N756" s="503"/>
      <c r="O756" s="503"/>
      <c r="P756" s="503"/>
      <c r="Q756" s="503"/>
      <c r="R756" s="503"/>
      <c r="S756" s="503"/>
      <c r="T756" s="503"/>
      <c r="U756" s="503"/>
      <c r="V756" s="503"/>
      <c r="W756" s="503"/>
      <c r="X756" s="503"/>
      <c r="Y756" s="503"/>
      <c r="Z756" s="503"/>
    </row>
    <row r="757" ht="12.75" customHeight="1">
      <c r="A757" s="503"/>
      <c r="B757" s="503"/>
      <c r="C757" s="503"/>
      <c r="D757" s="503"/>
      <c r="E757" s="503"/>
      <c r="F757" s="503"/>
      <c r="G757" s="503"/>
      <c r="H757" s="503"/>
      <c r="I757" s="503"/>
      <c r="J757" s="503"/>
      <c r="K757" s="503"/>
      <c r="L757" s="503"/>
      <c r="M757" s="503"/>
      <c r="N757" s="503"/>
      <c r="O757" s="503"/>
      <c r="P757" s="503"/>
      <c r="Q757" s="503"/>
      <c r="R757" s="503"/>
      <c r="S757" s="503"/>
      <c r="T757" s="503"/>
      <c r="U757" s="503"/>
      <c r="V757" s="503"/>
      <c r="W757" s="503"/>
      <c r="X757" s="503"/>
      <c r="Y757" s="503"/>
      <c r="Z757" s="503"/>
    </row>
    <row r="758" ht="12.75" customHeight="1">
      <c r="A758" s="503"/>
      <c r="B758" s="503"/>
      <c r="C758" s="503"/>
      <c r="D758" s="503"/>
      <c r="E758" s="503"/>
      <c r="F758" s="503"/>
      <c r="G758" s="503"/>
      <c r="H758" s="503"/>
      <c r="I758" s="503"/>
      <c r="J758" s="503"/>
      <c r="K758" s="503"/>
      <c r="L758" s="503"/>
      <c r="M758" s="503"/>
      <c r="N758" s="503"/>
      <c r="O758" s="503"/>
      <c r="P758" s="503"/>
      <c r="Q758" s="503"/>
      <c r="R758" s="503"/>
      <c r="S758" s="503"/>
      <c r="T758" s="503"/>
      <c r="U758" s="503"/>
      <c r="V758" s="503"/>
      <c r="W758" s="503"/>
      <c r="X758" s="503"/>
      <c r="Y758" s="503"/>
      <c r="Z758" s="503"/>
    </row>
    <row r="759" ht="12.75" customHeight="1">
      <c r="A759" s="503"/>
      <c r="B759" s="503"/>
      <c r="C759" s="503"/>
      <c r="D759" s="503"/>
      <c r="E759" s="503"/>
      <c r="F759" s="503"/>
      <c r="G759" s="503"/>
      <c r="H759" s="503"/>
      <c r="I759" s="503"/>
      <c r="J759" s="503"/>
      <c r="K759" s="503"/>
      <c r="L759" s="503"/>
      <c r="M759" s="503"/>
      <c r="N759" s="503"/>
      <c r="O759" s="503"/>
      <c r="P759" s="503"/>
      <c r="Q759" s="503"/>
      <c r="R759" s="503"/>
      <c r="S759" s="503"/>
      <c r="T759" s="503"/>
      <c r="U759" s="503"/>
      <c r="V759" s="503"/>
      <c r="W759" s="503"/>
      <c r="X759" s="503"/>
      <c r="Y759" s="503"/>
      <c r="Z759" s="503"/>
    </row>
    <row r="760" ht="12.75" customHeight="1">
      <c r="A760" s="503"/>
      <c r="B760" s="503"/>
      <c r="C760" s="503"/>
      <c r="D760" s="503"/>
      <c r="E760" s="503"/>
      <c r="F760" s="503"/>
      <c r="G760" s="503"/>
      <c r="H760" s="503"/>
      <c r="I760" s="503"/>
      <c r="J760" s="503"/>
      <c r="K760" s="503"/>
      <c r="L760" s="503"/>
      <c r="M760" s="503"/>
      <c r="N760" s="503"/>
      <c r="O760" s="503"/>
      <c r="P760" s="503"/>
      <c r="Q760" s="503"/>
      <c r="R760" s="503"/>
      <c r="S760" s="503"/>
      <c r="T760" s="503"/>
      <c r="U760" s="503"/>
      <c r="V760" s="503"/>
      <c r="W760" s="503"/>
      <c r="X760" s="503"/>
      <c r="Y760" s="503"/>
      <c r="Z760" s="503"/>
    </row>
    <row r="761" ht="12.75" customHeight="1">
      <c r="A761" s="503"/>
      <c r="B761" s="503"/>
      <c r="C761" s="503"/>
      <c r="D761" s="503"/>
      <c r="E761" s="503"/>
      <c r="F761" s="503"/>
      <c r="G761" s="503"/>
      <c r="H761" s="503"/>
      <c r="I761" s="503"/>
      <c r="J761" s="503"/>
      <c r="K761" s="503"/>
      <c r="L761" s="503"/>
      <c r="M761" s="503"/>
      <c r="N761" s="503"/>
      <c r="O761" s="503"/>
      <c r="P761" s="503"/>
      <c r="Q761" s="503"/>
      <c r="R761" s="503"/>
      <c r="S761" s="503"/>
      <c r="T761" s="503"/>
      <c r="U761" s="503"/>
      <c r="V761" s="503"/>
      <c r="W761" s="503"/>
      <c r="X761" s="503"/>
      <c r="Y761" s="503"/>
      <c r="Z761" s="503"/>
    </row>
    <row r="762" ht="12.75" customHeight="1">
      <c r="A762" s="503"/>
      <c r="B762" s="503"/>
      <c r="C762" s="503"/>
      <c r="D762" s="503"/>
      <c r="E762" s="503"/>
      <c r="F762" s="503"/>
      <c r="G762" s="503"/>
      <c r="H762" s="503"/>
      <c r="I762" s="503"/>
      <c r="J762" s="503"/>
      <c r="K762" s="503"/>
      <c r="L762" s="503"/>
      <c r="M762" s="503"/>
      <c r="N762" s="503"/>
      <c r="O762" s="503"/>
      <c r="P762" s="503"/>
      <c r="Q762" s="503"/>
      <c r="R762" s="503"/>
      <c r="S762" s="503"/>
      <c r="T762" s="503"/>
      <c r="U762" s="503"/>
      <c r="V762" s="503"/>
      <c r="W762" s="503"/>
      <c r="X762" s="503"/>
      <c r="Y762" s="503"/>
      <c r="Z762" s="503"/>
    </row>
    <row r="763" ht="12.75" customHeight="1">
      <c r="A763" s="503"/>
      <c r="B763" s="503"/>
      <c r="C763" s="503"/>
      <c r="D763" s="503"/>
      <c r="E763" s="503"/>
      <c r="F763" s="503"/>
      <c r="G763" s="503"/>
      <c r="H763" s="503"/>
      <c r="I763" s="503"/>
      <c r="J763" s="503"/>
      <c r="K763" s="503"/>
      <c r="L763" s="503"/>
      <c r="M763" s="503"/>
      <c r="N763" s="503"/>
      <c r="O763" s="503"/>
      <c r="P763" s="503"/>
      <c r="Q763" s="503"/>
      <c r="R763" s="503"/>
      <c r="S763" s="503"/>
      <c r="T763" s="503"/>
      <c r="U763" s="503"/>
      <c r="V763" s="503"/>
      <c r="W763" s="503"/>
      <c r="X763" s="503"/>
      <c r="Y763" s="503"/>
      <c r="Z763" s="503"/>
    </row>
    <row r="764" ht="12.75" customHeight="1">
      <c r="A764" s="503"/>
      <c r="B764" s="503"/>
      <c r="C764" s="503"/>
      <c r="D764" s="503"/>
      <c r="E764" s="503"/>
      <c r="F764" s="503"/>
      <c r="G764" s="503"/>
      <c r="H764" s="503"/>
      <c r="I764" s="503"/>
      <c r="J764" s="503"/>
      <c r="K764" s="503"/>
      <c r="L764" s="503"/>
      <c r="M764" s="503"/>
      <c r="N764" s="503"/>
      <c r="O764" s="503"/>
      <c r="P764" s="503"/>
      <c r="Q764" s="503"/>
      <c r="R764" s="503"/>
      <c r="S764" s="503"/>
      <c r="T764" s="503"/>
      <c r="U764" s="503"/>
      <c r="V764" s="503"/>
      <c r="W764" s="503"/>
      <c r="X764" s="503"/>
      <c r="Y764" s="503"/>
      <c r="Z764" s="503"/>
    </row>
    <row r="765" ht="12.75" customHeight="1">
      <c r="A765" s="503"/>
      <c r="B765" s="503"/>
      <c r="C765" s="503"/>
      <c r="D765" s="503"/>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row>
    <row r="766" ht="12.75" customHeight="1">
      <c r="A766" s="503"/>
      <c r="B766" s="503"/>
      <c r="C766" s="503"/>
      <c r="D766" s="503"/>
      <c r="E766" s="503"/>
      <c r="F766" s="503"/>
      <c r="G766" s="503"/>
      <c r="H766" s="503"/>
      <c r="I766" s="503"/>
      <c r="J766" s="503"/>
      <c r="K766" s="503"/>
      <c r="L766" s="503"/>
      <c r="M766" s="503"/>
      <c r="N766" s="503"/>
      <c r="O766" s="503"/>
      <c r="P766" s="503"/>
      <c r="Q766" s="503"/>
      <c r="R766" s="503"/>
      <c r="S766" s="503"/>
      <c r="T766" s="503"/>
      <c r="U766" s="503"/>
      <c r="V766" s="503"/>
      <c r="W766" s="503"/>
      <c r="X766" s="503"/>
      <c r="Y766" s="503"/>
      <c r="Z766" s="503"/>
    </row>
    <row r="767" ht="12.75" customHeight="1">
      <c r="A767" s="503"/>
      <c r="B767" s="503"/>
      <c r="C767" s="503"/>
      <c r="D767" s="503"/>
      <c r="E767" s="503"/>
      <c r="F767" s="503"/>
      <c r="G767" s="503"/>
      <c r="H767" s="503"/>
      <c r="I767" s="503"/>
      <c r="J767" s="503"/>
      <c r="K767" s="503"/>
      <c r="L767" s="503"/>
      <c r="M767" s="503"/>
      <c r="N767" s="503"/>
      <c r="O767" s="503"/>
      <c r="P767" s="503"/>
      <c r="Q767" s="503"/>
      <c r="R767" s="503"/>
      <c r="S767" s="503"/>
      <c r="T767" s="503"/>
      <c r="U767" s="503"/>
      <c r="V767" s="503"/>
      <c r="W767" s="503"/>
      <c r="X767" s="503"/>
      <c r="Y767" s="503"/>
      <c r="Z767" s="503"/>
    </row>
    <row r="768" ht="12.75" customHeight="1">
      <c r="A768" s="503"/>
      <c r="B768" s="503"/>
      <c r="C768" s="503"/>
      <c r="D768" s="503"/>
      <c r="E768" s="503"/>
      <c r="F768" s="503"/>
      <c r="G768" s="503"/>
      <c r="H768" s="503"/>
      <c r="I768" s="503"/>
      <c r="J768" s="503"/>
      <c r="K768" s="503"/>
      <c r="L768" s="503"/>
      <c r="M768" s="503"/>
      <c r="N768" s="503"/>
      <c r="O768" s="503"/>
      <c r="P768" s="503"/>
      <c r="Q768" s="503"/>
      <c r="R768" s="503"/>
      <c r="S768" s="503"/>
      <c r="T768" s="503"/>
      <c r="U768" s="503"/>
      <c r="V768" s="503"/>
      <c r="W768" s="503"/>
      <c r="X768" s="503"/>
      <c r="Y768" s="503"/>
      <c r="Z768" s="503"/>
    </row>
    <row r="769" ht="12.75" customHeight="1">
      <c r="A769" s="503"/>
      <c r="B769" s="503"/>
      <c r="C769" s="503"/>
      <c r="D769" s="503"/>
      <c r="E769" s="503"/>
      <c r="F769" s="503"/>
      <c r="G769" s="503"/>
      <c r="H769" s="503"/>
      <c r="I769" s="503"/>
      <c r="J769" s="503"/>
      <c r="K769" s="503"/>
      <c r="L769" s="503"/>
      <c r="M769" s="503"/>
      <c r="N769" s="503"/>
      <c r="O769" s="503"/>
      <c r="P769" s="503"/>
      <c r="Q769" s="503"/>
      <c r="R769" s="503"/>
      <c r="S769" s="503"/>
      <c r="T769" s="503"/>
      <c r="U769" s="503"/>
      <c r="V769" s="503"/>
      <c r="W769" s="503"/>
      <c r="X769" s="503"/>
      <c r="Y769" s="503"/>
      <c r="Z769" s="503"/>
    </row>
    <row r="770" ht="12.75" customHeight="1">
      <c r="A770" s="503"/>
      <c r="B770" s="503"/>
      <c r="C770" s="503"/>
      <c r="D770" s="503"/>
      <c r="E770" s="503"/>
      <c r="F770" s="503"/>
      <c r="G770" s="503"/>
      <c r="H770" s="503"/>
      <c r="I770" s="503"/>
      <c r="J770" s="503"/>
      <c r="K770" s="503"/>
      <c r="L770" s="503"/>
      <c r="M770" s="503"/>
      <c r="N770" s="503"/>
      <c r="O770" s="503"/>
      <c r="P770" s="503"/>
      <c r="Q770" s="503"/>
      <c r="R770" s="503"/>
      <c r="S770" s="503"/>
      <c r="T770" s="503"/>
      <c r="U770" s="503"/>
      <c r="V770" s="503"/>
      <c r="W770" s="503"/>
      <c r="X770" s="503"/>
      <c r="Y770" s="503"/>
      <c r="Z770" s="503"/>
    </row>
    <row r="771" ht="12.75" customHeight="1">
      <c r="A771" s="503"/>
      <c r="B771" s="503"/>
      <c r="C771" s="503"/>
      <c r="D771" s="503"/>
      <c r="E771" s="503"/>
      <c r="F771" s="503"/>
      <c r="G771" s="503"/>
      <c r="H771" s="503"/>
      <c r="I771" s="503"/>
      <c r="J771" s="503"/>
      <c r="K771" s="503"/>
      <c r="L771" s="503"/>
      <c r="M771" s="503"/>
      <c r="N771" s="503"/>
      <c r="O771" s="503"/>
      <c r="P771" s="503"/>
      <c r="Q771" s="503"/>
      <c r="R771" s="503"/>
      <c r="S771" s="503"/>
      <c r="T771" s="503"/>
      <c r="U771" s="503"/>
      <c r="V771" s="503"/>
      <c r="W771" s="503"/>
      <c r="X771" s="503"/>
      <c r="Y771" s="503"/>
      <c r="Z771" s="503"/>
    </row>
    <row r="772" ht="12.75" customHeight="1">
      <c r="A772" s="503"/>
      <c r="B772" s="503"/>
      <c r="C772" s="503"/>
      <c r="D772" s="503"/>
      <c r="E772" s="503"/>
      <c r="F772" s="503"/>
      <c r="G772" s="503"/>
      <c r="H772" s="503"/>
      <c r="I772" s="503"/>
      <c r="J772" s="503"/>
      <c r="K772" s="503"/>
      <c r="L772" s="503"/>
      <c r="M772" s="503"/>
      <c r="N772" s="503"/>
      <c r="O772" s="503"/>
      <c r="P772" s="503"/>
      <c r="Q772" s="503"/>
      <c r="R772" s="503"/>
      <c r="S772" s="503"/>
      <c r="T772" s="503"/>
      <c r="U772" s="503"/>
      <c r="V772" s="503"/>
      <c r="W772" s="503"/>
      <c r="X772" s="503"/>
      <c r="Y772" s="503"/>
      <c r="Z772" s="503"/>
    </row>
    <row r="773" ht="12.75" customHeight="1">
      <c r="A773" s="503"/>
      <c r="B773" s="503"/>
      <c r="C773" s="503"/>
      <c r="D773" s="503"/>
      <c r="E773" s="503"/>
      <c r="F773" s="503"/>
      <c r="G773" s="503"/>
      <c r="H773" s="503"/>
      <c r="I773" s="503"/>
      <c r="J773" s="503"/>
      <c r="K773" s="503"/>
      <c r="L773" s="503"/>
      <c r="M773" s="503"/>
      <c r="N773" s="503"/>
      <c r="O773" s="503"/>
      <c r="P773" s="503"/>
      <c r="Q773" s="503"/>
      <c r="R773" s="503"/>
      <c r="S773" s="503"/>
      <c r="T773" s="503"/>
      <c r="U773" s="503"/>
      <c r="V773" s="503"/>
      <c r="W773" s="503"/>
      <c r="X773" s="503"/>
      <c r="Y773" s="503"/>
      <c r="Z773" s="503"/>
    </row>
    <row r="774" ht="12.75" customHeight="1">
      <c r="A774" s="503"/>
      <c r="B774" s="503"/>
      <c r="C774" s="503"/>
      <c r="D774" s="503"/>
      <c r="E774" s="503"/>
      <c r="F774" s="503"/>
      <c r="G774" s="503"/>
      <c r="H774" s="503"/>
      <c r="I774" s="503"/>
      <c r="J774" s="503"/>
      <c r="K774" s="503"/>
      <c r="L774" s="503"/>
      <c r="M774" s="503"/>
      <c r="N774" s="503"/>
      <c r="O774" s="503"/>
      <c r="P774" s="503"/>
      <c r="Q774" s="503"/>
      <c r="R774" s="503"/>
      <c r="S774" s="503"/>
      <c r="T774" s="503"/>
      <c r="U774" s="503"/>
      <c r="V774" s="503"/>
      <c r="W774" s="503"/>
      <c r="X774" s="503"/>
      <c r="Y774" s="503"/>
      <c r="Z774" s="503"/>
    </row>
    <row r="775" ht="12.75" customHeight="1">
      <c r="A775" s="503"/>
      <c r="B775" s="503"/>
      <c r="C775" s="503"/>
      <c r="D775" s="503"/>
      <c r="E775" s="503"/>
      <c r="F775" s="503"/>
      <c r="G775" s="503"/>
      <c r="H775" s="503"/>
      <c r="I775" s="503"/>
      <c r="J775" s="503"/>
      <c r="K775" s="503"/>
      <c r="L775" s="503"/>
      <c r="M775" s="503"/>
      <c r="N775" s="503"/>
      <c r="O775" s="503"/>
      <c r="P775" s="503"/>
      <c r="Q775" s="503"/>
      <c r="R775" s="503"/>
      <c r="S775" s="503"/>
      <c r="T775" s="503"/>
      <c r="U775" s="503"/>
      <c r="V775" s="503"/>
      <c r="W775" s="503"/>
      <c r="X775" s="503"/>
      <c r="Y775" s="503"/>
      <c r="Z775" s="503"/>
    </row>
    <row r="776" ht="12.75" customHeight="1">
      <c r="A776" s="503"/>
      <c r="B776" s="503"/>
      <c r="C776" s="503"/>
      <c r="D776" s="503"/>
      <c r="E776" s="503"/>
      <c r="F776" s="503"/>
      <c r="G776" s="503"/>
      <c r="H776" s="503"/>
      <c r="I776" s="503"/>
      <c r="J776" s="503"/>
      <c r="K776" s="503"/>
      <c r="L776" s="503"/>
      <c r="M776" s="503"/>
      <c r="N776" s="503"/>
      <c r="O776" s="503"/>
      <c r="P776" s="503"/>
      <c r="Q776" s="503"/>
      <c r="R776" s="503"/>
      <c r="S776" s="503"/>
      <c r="T776" s="503"/>
      <c r="U776" s="503"/>
      <c r="V776" s="503"/>
      <c r="W776" s="503"/>
      <c r="X776" s="503"/>
      <c r="Y776" s="503"/>
      <c r="Z776" s="503"/>
    </row>
    <row r="777" ht="12.75" customHeight="1">
      <c r="A777" s="503"/>
      <c r="B777" s="503"/>
      <c r="C777" s="503"/>
      <c r="D777" s="503"/>
      <c r="E777" s="503"/>
      <c r="F777" s="503"/>
      <c r="G777" s="503"/>
      <c r="H777" s="503"/>
      <c r="I777" s="503"/>
      <c r="J777" s="503"/>
      <c r="K777" s="503"/>
      <c r="L777" s="503"/>
      <c r="M777" s="503"/>
      <c r="N777" s="503"/>
      <c r="O777" s="503"/>
      <c r="P777" s="503"/>
      <c r="Q777" s="503"/>
      <c r="R777" s="503"/>
      <c r="S777" s="503"/>
      <c r="T777" s="503"/>
      <c r="U777" s="503"/>
      <c r="V777" s="503"/>
      <c r="W777" s="503"/>
      <c r="X777" s="503"/>
      <c r="Y777" s="503"/>
      <c r="Z777" s="503"/>
    </row>
    <row r="778" ht="12.75" customHeight="1">
      <c r="A778" s="503"/>
      <c r="B778" s="503"/>
      <c r="C778" s="503"/>
      <c r="D778" s="503"/>
      <c r="E778" s="503"/>
      <c r="F778" s="503"/>
      <c r="G778" s="503"/>
      <c r="H778" s="503"/>
      <c r="I778" s="503"/>
      <c r="J778" s="503"/>
      <c r="K778" s="503"/>
      <c r="L778" s="503"/>
      <c r="M778" s="503"/>
      <c r="N778" s="503"/>
      <c r="O778" s="503"/>
      <c r="P778" s="503"/>
      <c r="Q778" s="503"/>
      <c r="R778" s="503"/>
      <c r="S778" s="503"/>
      <c r="T778" s="503"/>
      <c r="U778" s="503"/>
      <c r="V778" s="503"/>
      <c r="W778" s="503"/>
      <c r="X778" s="503"/>
      <c r="Y778" s="503"/>
      <c r="Z778" s="503"/>
    </row>
    <row r="779" ht="12.75" customHeight="1">
      <c r="A779" s="503"/>
      <c r="B779" s="503"/>
      <c r="C779" s="503"/>
      <c r="D779" s="503"/>
      <c r="E779" s="503"/>
      <c r="F779" s="503"/>
      <c r="G779" s="503"/>
      <c r="H779" s="503"/>
      <c r="I779" s="503"/>
      <c r="J779" s="503"/>
      <c r="K779" s="503"/>
      <c r="L779" s="503"/>
      <c r="M779" s="503"/>
      <c r="N779" s="503"/>
      <c r="O779" s="503"/>
      <c r="P779" s="503"/>
      <c r="Q779" s="503"/>
      <c r="R779" s="503"/>
      <c r="S779" s="503"/>
      <c r="T779" s="503"/>
      <c r="U779" s="503"/>
      <c r="V779" s="503"/>
      <c r="W779" s="503"/>
      <c r="X779" s="503"/>
      <c r="Y779" s="503"/>
      <c r="Z779" s="503"/>
    </row>
    <row r="780" ht="12.75" customHeight="1">
      <c r="A780" s="503"/>
      <c r="B780" s="503"/>
      <c r="C780" s="503"/>
      <c r="D780" s="503"/>
      <c r="E780" s="503"/>
      <c r="F780" s="503"/>
      <c r="G780" s="503"/>
      <c r="H780" s="503"/>
      <c r="I780" s="503"/>
      <c r="J780" s="503"/>
      <c r="K780" s="503"/>
      <c r="L780" s="503"/>
      <c r="M780" s="503"/>
      <c r="N780" s="503"/>
      <c r="O780" s="503"/>
      <c r="P780" s="503"/>
      <c r="Q780" s="503"/>
      <c r="R780" s="503"/>
      <c r="S780" s="503"/>
      <c r="T780" s="503"/>
      <c r="U780" s="503"/>
      <c r="V780" s="503"/>
      <c r="W780" s="503"/>
      <c r="X780" s="503"/>
      <c r="Y780" s="503"/>
      <c r="Z780" s="503"/>
    </row>
    <row r="781" ht="12.75" customHeight="1">
      <c r="A781" s="503"/>
      <c r="B781" s="503"/>
      <c r="C781" s="503"/>
      <c r="D781" s="503"/>
      <c r="E781" s="503"/>
      <c r="F781" s="503"/>
      <c r="G781" s="503"/>
      <c r="H781" s="503"/>
      <c r="I781" s="503"/>
      <c r="J781" s="503"/>
      <c r="K781" s="503"/>
      <c r="L781" s="503"/>
      <c r="M781" s="503"/>
      <c r="N781" s="503"/>
      <c r="O781" s="503"/>
      <c r="P781" s="503"/>
      <c r="Q781" s="503"/>
      <c r="R781" s="503"/>
      <c r="S781" s="503"/>
      <c r="T781" s="503"/>
      <c r="U781" s="503"/>
      <c r="V781" s="503"/>
      <c r="W781" s="503"/>
      <c r="X781" s="503"/>
      <c r="Y781" s="503"/>
      <c r="Z781" s="503"/>
    </row>
    <row r="782" ht="12.75" customHeight="1">
      <c r="A782" s="503"/>
      <c r="B782" s="503"/>
      <c r="C782" s="503"/>
      <c r="D782" s="503"/>
      <c r="E782" s="503"/>
      <c r="F782" s="503"/>
      <c r="G782" s="503"/>
      <c r="H782" s="503"/>
      <c r="I782" s="503"/>
      <c r="J782" s="503"/>
      <c r="K782" s="503"/>
      <c r="L782" s="503"/>
      <c r="M782" s="503"/>
      <c r="N782" s="503"/>
      <c r="O782" s="503"/>
      <c r="P782" s="503"/>
      <c r="Q782" s="503"/>
      <c r="R782" s="503"/>
      <c r="S782" s="503"/>
      <c r="T782" s="503"/>
      <c r="U782" s="503"/>
      <c r="V782" s="503"/>
      <c r="W782" s="503"/>
      <c r="X782" s="503"/>
      <c r="Y782" s="503"/>
      <c r="Z782" s="503"/>
    </row>
    <row r="783" ht="12.75" customHeight="1">
      <c r="A783" s="503"/>
      <c r="B783" s="503"/>
      <c r="C783" s="503"/>
      <c r="D783" s="503"/>
      <c r="E783" s="503"/>
      <c r="F783" s="503"/>
      <c r="G783" s="503"/>
      <c r="H783" s="503"/>
      <c r="I783" s="503"/>
      <c r="J783" s="503"/>
      <c r="K783" s="503"/>
      <c r="L783" s="503"/>
      <c r="M783" s="503"/>
      <c r="N783" s="503"/>
      <c r="O783" s="503"/>
      <c r="P783" s="503"/>
      <c r="Q783" s="503"/>
      <c r="R783" s="503"/>
      <c r="S783" s="503"/>
      <c r="T783" s="503"/>
      <c r="U783" s="503"/>
      <c r="V783" s="503"/>
      <c r="W783" s="503"/>
      <c r="X783" s="503"/>
      <c r="Y783" s="503"/>
      <c r="Z783" s="503"/>
    </row>
    <row r="784" ht="12.75" customHeight="1">
      <c r="A784" s="503"/>
      <c r="B784" s="503"/>
      <c r="C784" s="503"/>
      <c r="D784" s="503"/>
      <c r="E784" s="503"/>
      <c r="F784" s="503"/>
      <c r="G784" s="503"/>
      <c r="H784" s="503"/>
      <c r="I784" s="503"/>
      <c r="J784" s="503"/>
      <c r="K784" s="503"/>
      <c r="L784" s="503"/>
      <c r="M784" s="503"/>
      <c r="N784" s="503"/>
      <c r="O784" s="503"/>
      <c r="P784" s="503"/>
      <c r="Q784" s="503"/>
      <c r="R784" s="503"/>
      <c r="S784" s="503"/>
      <c r="T784" s="503"/>
      <c r="U784" s="503"/>
      <c r="V784" s="503"/>
      <c r="W784" s="503"/>
      <c r="X784" s="503"/>
      <c r="Y784" s="503"/>
      <c r="Z784" s="503"/>
    </row>
    <row r="785" ht="12.75" customHeight="1">
      <c r="A785" s="503"/>
      <c r="B785" s="503"/>
      <c r="C785" s="503"/>
      <c r="D785" s="503"/>
      <c r="E785" s="503"/>
      <c r="F785" s="503"/>
      <c r="G785" s="503"/>
      <c r="H785" s="503"/>
      <c r="I785" s="503"/>
      <c r="J785" s="503"/>
      <c r="K785" s="503"/>
      <c r="L785" s="503"/>
      <c r="M785" s="503"/>
      <c r="N785" s="503"/>
      <c r="O785" s="503"/>
      <c r="P785" s="503"/>
      <c r="Q785" s="503"/>
      <c r="R785" s="503"/>
      <c r="S785" s="503"/>
      <c r="T785" s="503"/>
      <c r="U785" s="503"/>
      <c r="V785" s="503"/>
      <c r="W785" s="503"/>
      <c r="X785" s="503"/>
      <c r="Y785" s="503"/>
      <c r="Z785" s="503"/>
    </row>
    <row r="786" ht="12.75" customHeight="1">
      <c r="A786" s="503"/>
      <c r="B786" s="503"/>
      <c r="C786" s="503"/>
      <c r="D786" s="503"/>
      <c r="E786" s="503"/>
      <c r="F786" s="503"/>
      <c r="G786" s="503"/>
      <c r="H786" s="503"/>
      <c r="I786" s="503"/>
      <c r="J786" s="503"/>
      <c r="K786" s="503"/>
      <c r="L786" s="503"/>
      <c r="M786" s="503"/>
      <c r="N786" s="503"/>
      <c r="O786" s="503"/>
      <c r="P786" s="503"/>
      <c r="Q786" s="503"/>
      <c r="R786" s="503"/>
      <c r="S786" s="503"/>
      <c r="T786" s="503"/>
      <c r="U786" s="503"/>
      <c r="V786" s="503"/>
      <c r="W786" s="503"/>
      <c r="X786" s="503"/>
      <c r="Y786" s="503"/>
      <c r="Z786" s="503"/>
    </row>
    <row r="787" ht="12.75" customHeight="1">
      <c r="A787" s="503"/>
      <c r="B787" s="503"/>
      <c r="C787" s="503"/>
      <c r="D787" s="503"/>
      <c r="E787" s="503"/>
      <c r="F787" s="503"/>
      <c r="G787" s="503"/>
      <c r="H787" s="503"/>
      <c r="I787" s="503"/>
      <c r="J787" s="503"/>
      <c r="K787" s="503"/>
      <c r="L787" s="503"/>
      <c r="M787" s="503"/>
      <c r="N787" s="503"/>
      <c r="O787" s="503"/>
      <c r="P787" s="503"/>
      <c r="Q787" s="503"/>
      <c r="R787" s="503"/>
      <c r="S787" s="503"/>
      <c r="T787" s="503"/>
      <c r="U787" s="503"/>
      <c r="V787" s="503"/>
      <c r="W787" s="503"/>
      <c r="X787" s="503"/>
      <c r="Y787" s="503"/>
      <c r="Z787" s="503"/>
    </row>
    <row r="788" ht="12.75" customHeight="1">
      <c r="A788" s="503"/>
      <c r="B788" s="503"/>
      <c r="C788" s="503"/>
      <c r="D788" s="503"/>
      <c r="E788" s="503"/>
      <c r="F788" s="503"/>
      <c r="G788" s="503"/>
      <c r="H788" s="503"/>
      <c r="I788" s="503"/>
      <c r="J788" s="503"/>
      <c r="K788" s="503"/>
      <c r="L788" s="503"/>
      <c r="M788" s="503"/>
      <c r="N788" s="503"/>
      <c r="O788" s="503"/>
      <c r="P788" s="503"/>
      <c r="Q788" s="503"/>
      <c r="R788" s="503"/>
      <c r="S788" s="503"/>
      <c r="T788" s="503"/>
      <c r="U788" s="503"/>
      <c r="V788" s="503"/>
      <c r="W788" s="503"/>
      <c r="X788" s="503"/>
      <c r="Y788" s="503"/>
      <c r="Z788" s="503"/>
    </row>
    <row r="789" ht="12.75" customHeight="1">
      <c r="A789" s="503"/>
      <c r="B789" s="503"/>
      <c r="C789" s="503"/>
      <c r="D789" s="503"/>
      <c r="E789" s="503"/>
      <c r="F789" s="503"/>
      <c r="G789" s="503"/>
      <c r="H789" s="503"/>
      <c r="I789" s="503"/>
      <c r="J789" s="503"/>
      <c r="K789" s="503"/>
      <c r="L789" s="503"/>
      <c r="M789" s="503"/>
      <c r="N789" s="503"/>
      <c r="O789" s="503"/>
      <c r="P789" s="503"/>
      <c r="Q789" s="503"/>
      <c r="R789" s="503"/>
      <c r="S789" s="503"/>
      <c r="T789" s="503"/>
      <c r="U789" s="503"/>
      <c r="V789" s="503"/>
      <c r="W789" s="503"/>
      <c r="X789" s="503"/>
      <c r="Y789" s="503"/>
      <c r="Z789" s="503"/>
    </row>
    <row r="790" ht="12.75" customHeight="1">
      <c r="A790" s="503"/>
      <c r="B790" s="503"/>
      <c r="C790" s="503"/>
      <c r="D790" s="503"/>
      <c r="E790" s="503"/>
      <c r="F790" s="503"/>
      <c r="G790" s="503"/>
      <c r="H790" s="503"/>
      <c r="I790" s="503"/>
      <c r="J790" s="503"/>
      <c r="K790" s="503"/>
      <c r="L790" s="503"/>
      <c r="M790" s="503"/>
      <c r="N790" s="503"/>
      <c r="O790" s="503"/>
      <c r="P790" s="503"/>
      <c r="Q790" s="503"/>
      <c r="R790" s="503"/>
      <c r="S790" s="503"/>
      <c r="T790" s="503"/>
      <c r="U790" s="503"/>
      <c r="V790" s="503"/>
      <c r="W790" s="503"/>
      <c r="X790" s="503"/>
      <c r="Y790" s="503"/>
      <c r="Z790" s="503"/>
    </row>
    <row r="791" ht="12.75" customHeight="1">
      <c r="A791" s="503"/>
      <c r="B791" s="503"/>
      <c r="C791" s="503"/>
      <c r="D791" s="503"/>
      <c r="E791" s="503"/>
      <c r="F791" s="503"/>
      <c r="G791" s="503"/>
      <c r="H791" s="503"/>
      <c r="I791" s="503"/>
      <c r="J791" s="503"/>
      <c r="K791" s="503"/>
      <c r="L791" s="503"/>
      <c r="M791" s="503"/>
      <c r="N791" s="503"/>
      <c r="O791" s="503"/>
      <c r="P791" s="503"/>
      <c r="Q791" s="503"/>
      <c r="R791" s="503"/>
      <c r="S791" s="503"/>
      <c r="T791" s="503"/>
      <c r="U791" s="503"/>
      <c r="V791" s="503"/>
      <c r="W791" s="503"/>
      <c r="X791" s="503"/>
      <c r="Y791" s="503"/>
      <c r="Z791" s="503"/>
    </row>
    <row r="792" ht="12.75" customHeight="1">
      <c r="A792" s="503"/>
      <c r="B792" s="503"/>
      <c r="C792" s="503"/>
      <c r="D792" s="503"/>
      <c r="E792" s="503"/>
      <c r="F792" s="503"/>
      <c r="G792" s="503"/>
      <c r="H792" s="503"/>
      <c r="I792" s="503"/>
      <c r="J792" s="503"/>
      <c r="K792" s="503"/>
      <c r="L792" s="503"/>
      <c r="M792" s="503"/>
      <c r="N792" s="503"/>
      <c r="O792" s="503"/>
      <c r="P792" s="503"/>
      <c r="Q792" s="503"/>
      <c r="R792" s="503"/>
      <c r="S792" s="503"/>
      <c r="T792" s="503"/>
      <c r="U792" s="503"/>
      <c r="V792" s="503"/>
      <c r="W792" s="503"/>
      <c r="X792" s="503"/>
      <c r="Y792" s="503"/>
      <c r="Z792" s="503"/>
    </row>
    <row r="793" ht="12.75" customHeight="1">
      <c r="A793" s="503"/>
      <c r="B793" s="503"/>
      <c r="C793" s="503"/>
      <c r="D793" s="503"/>
      <c r="E793" s="503"/>
      <c r="F793" s="503"/>
      <c r="G793" s="503"/>
      <c r="H793" s="503"/>
      <c r="I793" s="503"/>
      <c r="J793" s="503"/>
      <c r="K793" s="503"/>
      <c r="L793" s="503"/>
      <c r="M793" s="503"/>
      <c r="N793" s="503"/>
      <c r="O793" s="503"/>
      <c r="P793" s="503"/>
      <c r="Q793" s="503"/>
      <c r="R793" s="503"/>
      <c r="S793" s="503"/>
      <c r="T793" s="503"/>
      <c r="U793" s="503"/>
      <c r="V793" s="503"/>
      <c r="W793" s="503"/>
      <c r="X793" s="503"/>
      <c r="Y793" s="503"/>
      <c r="Z793" s="503"/>
    </row>
    <row r="794" ht="12.75" customHeight="1">
      <c r="A794" s="503"/>
      <c r="B794" s="503"/>
      <c r="C794" s="503"/>
      <c r="D794" s="503"/>
      <c r="E794" s="503"/>
      <c r="F794" s="503"/>
      <c r="G794" s="503"/>
      <c r="H794" s="503"/>
      <c r="I794" s="503"/>
      <c r="J794" s="503"/>
      <c r="K794" s="503"/>
      <c r="L794" s="503"/>
      <c r="M794" s="503"/>
      <c r="N794" s="503"/>
      <c r="O794" s="503"/>
      <c r="P794" s="503"/>
      <c r="Q794" s="503"/>
      <c r="R794" s="503"/>
      <c r="S794" s="503"/>
      <c r="T794" s="503"/>
      <c r="U794" s="503"/>
      <c r="V794" s="503"/>
      <c r="W794" s="503"/>
      <c r="X794" s="503"/>
      <c r="Y794" s="503"/>
      <c r="Z794" s="503"/>
    </row>
    <row r="795" ht="12.75" customHeight="1">
      <c r="A795" s="503"/>
      <c r="B795" s="503"/>
      <c r="C795" s="503"/>
      <c r="D795" s="503"/>
      <c r="E795" s="503"/>
      <c r="F795" s="503"/>
      <c r="G795" s="503"/>
      <c r="H795" s="503"/>
      <c r="I795" s="503"/>
      <c r="J795" s="503"/>
      <c r="K795" s="503"/>
      <c r="L795" s="503"/>
      <c r="M795" s="503"/>
      <c r="N795" s="503"/>
      <c r="O795" s="503"/>
      <c r="P795" s="503"/>
      <c r="Q795" s="503"/>
      <c r="R795" s="503"/>
      <c r="S795" s="503"/>
      <c r="T795" s="503"/>
      <c r="U795" s="503"/>
      <c r="V795" s="503"/>
      <c r="W795" s="503"/>
      <c r="X795" s="503"/>
      <c r="Y795" s="503"/>
      <c r="Z795" s="503"/>
    </row>
    <row r="796" ht="12.75" customHeight="1">
      <c r="A796" s="503"/>
      <c r="B796" s="503"/>
      <c r="C796" s="503"/>
      <c r="D796" s="503"/>
      <c r="E796" s="503"/>
      <c r="F796" s="503"/>
      <c r="G796" s="503"/>
      <c r="H796" s="503"/>
      <c r="I796" s="503"/>
      <c r="J796" s="503"/>
      <c r="K796" s="503"/>
      <c r="L796" s="503"/>
      <c r="M796" s="503"/>
      <c r="N796" s="503"/>
      <c r="O796" s="503"/>
      <c r="P796" s="503"/>
      <c r="Q796" s="503"/>
      <c r="R796" s="503"/>
      <c r="S796" s="503"/>
      <c r="T796" s="503"/>
      <c r="U796" s="503"/>
      <c r="V796" s="503"/>
      <c r="W796" s="503"/>
      <c r="X796" s="503"/>
      <c r="Y796" s="503"/>
      <c r="Z796" s="503"/>
    </row>
    <row r="797" ht="12.75" customHeight="1">
      <c r="A797" s="503"/>
      <c r="B797" s="503"/>
      <c r="C797" s="503"/>
      <c r="D797" s="503"/>
      <c r="E797" s="503"/>
      <c r="F797" s="503"/>
      <c r="G797" s="503"/>
      <c r="H797" s="503"/>
      <c r="I797" s="503"/>
      <c r="J797" s="503"/>
      <c r="K797" s="503"/>
      <c r="L797" s="503"/>
      <c r="M797" s="503"/>
      <c r="N797" s="503"/>
      <c r="O797" s="503"/>
      <c r="P797" s="503"/>
      <c r="Q797" s="503"/>
      <c r="R797" s="503"/>
      <c r="S797" s="503"/>
      <c r="T797" s="503"/>
      <c r="U797" s="503"/>
      <c r="V797" s="503"/>
      <c r="W797" s="503"/>
      <c r="X797" s="503"/>
      <c r="Y797" s="503"/>
      <c r="Z797" s="503"/>
    </row>
    <row r="798" ht="12.75" customHeight="1">
      <c r="A798" s="503"/>
      <c r="B798" s="503"/>
      <c r="C798" s="503"/>
      <c r="D798" s="503"/>
      <c r="E798" s="503"/>
      <c r="F798" s="503"/>
      <c r="G798" s="503"/>
      <c r="H798" s="503"/>
      <c r="I798" s="503"/>
      <c r="J798" s="503"/>
      <c r="K798" s="503"/>
      <c r="L798" s="503"/>
      <c r="M798" s="503"/>
      <c r="N798" s="503"/>
      <c r="O798" s="503"/>
      <c r="P798" s="503"/>
      <c r="Q798" s="503"/>
      <c r="R798" s="503"/>
      <c r="S798" s="503"/>
      <c r="T798" s="503"/>
      <c r="U798" s="503"/>
      <c r="V798" s="503"/>
      <c r="W798" s="503"/>
      <c r="X798" s="503"/>
      <c r="Y798" s="503"/>
      <c r="Z798" s="503"/>
    </row>
    <row r="799" ht="12.75" customHeight="1">
      <c r="A799" s="503"/>
      <c r="B799" s="503"/>
      <c r="C799" s="503"/>
      <c r="D799" s="503"/>
      <c r="E799" s="503"/>
      <c r="F799" s="503"/>
      <c r="G799" s="503"/>
      <c r="H799" s="503"/>
      <c r="I799" s="503"/>
      <c r="J799" s="503"/>
      <c r="K799" s="503"/>
      <c r="L799" s="503"/>
      <c r="M799" s="503"/>
      <c r="N799" s="503"/>
      <c r="O799" s="503"/>
      <c r="P799" s="503"/>
      <c r="Q799" s="503"/>
      <c r="R799" s="503"/>
      <c r="S799" s="503"/>
      <c r="T799" s="503"/>
      <c r="U799" s="503"/>
      <c r="V799" s="503"/>
      <c r="W799" s="503"/>
      <c r="X799" s="503"/>
      <c r="Y799" s="503"/>
      <c r="Z799" s="503"/>
    </row>
    <row r="800" ht="12.75" customHeight="1">
      <c r="A800" s="503"/>
      <c r="B800" s="503"/>
      <c r="C800" s="503"/>
      <c r="D800" s="503"/>
      <c r="E800" s="503"/>
      <c r="F800" s="503"/>
      <c r="G800" s="503"/>
      <c r="H800" s="503"/>
      <c r="I800" s="503"/>
      <c r="J800" s="503"/>
      <c r="K800" s="503"/>
      <c r="L800" s="503"/>
      <c r="M800" s="503"/>
      <c r="N800" s="503"/>
      <c r="O800" s="503"/>
      <c r="P800" s="503"/>
      <c r="Q800" s="503"/>
      <c r="R800" s="503"/>
      <c r="S800" s="503"/>
      <c r="T800" s="503"/>
      <c r="U800" s="503"/>
      <c r="V800" s="503"/>
      <c r="W800" s="503"/>
      <c r="X800" s="503"/>
      <c r="Y800" s="503"/>
      <c r="Z800" s="503"/>
    </row>
    <row r="801" ht="12.75" customHeight="1">
      <c r="A801" s="503"/>
      <c r="B801" s="503"/>
      <c r="C801" s="503"/>
      <c r="D801" s="503"/>
      <c r="E801" s="503"/>
      <c r="F801" s="503"/>
      <c r="G801" s="503"/>
      <c r="H801" s="503"/>
      <c r="I801" s="503"/>
      <c r="J801" s="503"/>
      <c r="K801" s="503"/>
      <c r="L801" s="503"/>
      <c r="M801" s="503"/>
      <c r="N801" s="503"/>
      <c r="O801" s="503"/>
      <c r="P801" s="503"/>
      <c r="Q801" s="503"/>
      <c r="R801" s="503"/>
      <c r="S801" s="503"/>
      <c r="T801" s="503"/>
      <c r="U801" s="503"/>
      <c r="V801" s="503"/>
      <c r="W801" s="503"/>
      <c r="X801" s="503"/>
      <c r="Y801" s="503"/>
      <c r="Z801" s="503"/>
    </row>
    <row r="802" ht="12.75" customHeight="1">
      <c r="A802" s="503"/>
      <c r="B802" s="503"/>
      <c r="C802" s="503"/>
      <c r="D802" s="503"/>
      <c r="E802" s="503"/>
      <c r="F802" s="503"/>
      <c r="G802" s="503"/>
      <c r="H802" s="503"/>
      <c r="I802" s="503"/>
      <c r="J802" s="503"/>
      <c r="K802" s="503"/>
      <c r="L802" s="503"/>
      <c r="M802" s="503"/>
      <c r="N802" s="503"/>
      <c r="O802" s="503"/>
      <c r="P802" s="503"/>
      <c r="Q802" s="503"/>
      <c r="R802" s="503"/>
      <c r="S802" s="503"/>
      <c r="T802" s="503"/>
      <c r="U802" s="503"/>
      <c r="V802" s="503"/>
      <c r="W802" s="503"/>
      <c r="X802" s="503"/>
      <c r="Y802" s="503"/>
      <c r="Z802" s="503"/>
    </row>
    <row r="803" ht="12.75" customHeight="1">
      <c r="A803" s="503"/>
      <c r="B803" s="503"/>
      <c r="C803" s="503"/>
      <c r="D803" s="503"/>
      <c r="E803" s="503"/>
      <c r="F803" s="503"/>
      <c r="G803" s="503"/>
      <c r="H803" s="503"/>
      <c r="I803" s="503"/>
      <c r="J803" s="503"/>
      <c r="K803" s="503"/>
      <c r="L803" s="503"/>
      <c r="M803" s="503"/>
      <c r="N803" s="503"/>
      <c r="O803" s="503"/>
      <c r="P803" s="503"/>
      <c r="Q803" s="503"/>
      <c r="R803" s="503"/>
      <c r="S803" s="503"/>
      <c r="T803" s="503"/>
      <c r="U803" s="503"/>
      <c r="V803" s="503"/>
      <c r="W803" s="503"/>
      <c r="X803" s="503"/>
      <c r="Y803" s="503"/>
      <c r="Z803" s="503"/>
    </row>
    <row r="804" ht="12.75" customHeight="1">
      <c r="A804" s="503"/>
      <c r="B804" s="503"/>
      <c r="C804" s="503"/>
      <c r="D804" s="503"/>
      <c r="E804" s="503"/>
      <c r="F804" s="503"/>
      <c r="G804" s="503"/>
      <c r="H804" s="503"/>
      <c r="I804" s="503"/>
      <c r="J804" s="503"/>
      <c r="K804" s="503"/>
      <c r="L804" s="503"/>
      <c r="M804" s="503"/>
      <c r="N804" s="503"/>
      <c r="O804" s="503"/>
      <c r="P804" s="503"/>
      <c r="Q804" s="503"/>
      <c r="R804" s="503"/>
      <c r="S804" s="503"/>
      <c r="T804" s="503"/>
      <c r="U804" s="503"/>
      <c r="V804" s="503"/>
      <c r="W804" s="503"/>
      <c r="X804" s="503"/>
      <c r="Y804" s="503"/>
      <c r="Z804" s="503"/>
    </row>
    <row r="805" ht="12.75" customHeight="1">
      <c r="A805" s="503"/>
      <c r="B805" s="503"/>
      <c r="C805" s="503"/>
      <c r="D805" s="503"/>
      <c r="E805" s="503"/>
      <c r="F805" s="503"/>
      <c r="G805" s="503"/>
      <c r="H805" s="503"/>
      <c r="I805" s="503"/>
      <c r="J805" s="503"/>
      <c r="K805" s="503"/>
      <c r="L805" s="503"/>
      <c r="M805" s="503"/>
      <c r="N805" s="503"/>
      <c r="O805" s="503"/>
      <c r="P805" s="503"/>
      <c r="Q805" s="503"/>
      <c r="R805" s="503"/>
      <c r="S805" s="503"/>
      <c r="T805" s="503"/>
      <c r="U805" s="503"/>
      <c r="V805" s="503"/>
      <c r="W805" s="503"/>
      <c r="X805" s="503"/>
      <c r="Y805" s="503"/>
      <c r="Z805" s="503"/>
    </row>
    <row r="806" ht="12.75" customHeight="1">
      <c r="A806" s="503"/>
      <c r="B806" s="503"/>
      <c r="C806" s="503"/>
      <c r="D806" s="503"/>
      <c r="E806" s="503"/>
      <c r="F806" s="503"/>
      <c r="G806" s="503"/>
      <c r="H806" s="503"/>
      <c r="I806" s="503"/>
      <c r="J806" s="503"/>
      <c r="K806" s="503"/>
      <c r="L806" s="503"/>
      <c r="M806" s="503"/>
      <c r="N806" s="503"/>
      <c r="O806" s="503"/>
      <c r="P806" s="503"/>
      <c r="Q806" s="503"/>
      <c r="R806" s="503"/>
      <c r="S806" s="503"/>
      <c r="T806" s="503"/>
      <c r="U806" s="503"/>
      <c r="V806" s="503"/>
      <c r="W806" s="503"/>
      <c r="X806" s="503"/>
      <c r="Y806" s="503"/>
      <c r="Z806" s="503"/>
    </row>
    <row r="807" ht="12.75" customHeight="1">
      <c r="A807" s="503"/>
      <c r="B807" s="503"/>
      <c r="C807" s="503"/>
      <c r="D807" s="503"/>
      <c r="E807" s="503"/>
      <c r="F807" s="503"/>
      <c r="G807" s="503"/>
      <c r="H807" s="503"/>
      <c r="I807" s="503"/>
      <c r="J807" s="503"/>
      <c r="K807" s="503"/>
      <c r="L807" s="503"/>
      <c r="M807" s="503"/>
      <c r="N807" s="503"/>
      <c r="O807" s="503"/>
      <c r="P807" s="503"/>
      <c r="Q807" s="503"/>
      <c r="R807" s="503"/>
      <c r="S807" s="503"/>
      <c r="T807" s="503"/>
      <c r="U807" s="503"/>
      <c r="V807" s="503"/>
      <c r="W807" s="503"/>
      <c r="X807" s="503"/>
      <c r="Y807" s="503"/>
      <c r="Z807" s="503"/>
    </row>
    <row r="808" ht="12.75" customHeight="1">
      <c r="A808" s="503"/>
      <c r="B808" s="503"/>
      <c r="C808" s="503"/>
      <c r="D808" s="503"/>
      <c r="E808" s="503"/>
      <c r="F808" s="503"/>
      <c r="G808" s="503"/>
      <c r="H808" s="503"/>
      <c r="I808" s="503"/>
      <c r="J808" s="503"/>
      <c r="K808" s="503"/>
      <c r="L808" s="503"/>
      <c r="M808" s="503"/>
      <c r="N808" s="503"/>
      <c r="O808" s="503"/>
      <c r="P808" s="503"/>
      <c r="Q808" s="503"/>
      <c r="R808" s="503"/>
      <c r="S808" s="503"/>
      <c r="T808" s="503"/>
      <c r="U808" s="503"/>
      <c r="V808" s="503"/>
      <c r="W808" s="503"/>
      <c r="X808" s="503"/>
      <c r="Y808" s="503"/>
      <c r="Z808" s="503"/>
    </row>
    <row r="809" ht="12.75" customHeight="1">
      <c r="A809" s="503"/>
      <c r="B809" s="503"/>
      <c r="C809" s="503"/>
      <c r="D809" s="503"/>
      <c r="E809" s="503"/>
      <c r="F809" s="503"/>
      <c r="G809" s="503"/>
      <c r="H809" s="503"/>
      <c r="I809" s="503"/>
      <c r="J809" s="503"/>
      <c r="K809" s="503"/>
      <c r="L809" s="503"/>
      <c r="M809" s="503"/>
      <c r="N809" s="503"/>
      <c r="O809" s="503"/>
      <c r="P809" s="503"/>
      <c r="Q809" s="503"/>
      <c r="R809" s="503"/>
      <c r="S809" s="503"/>
      <c r="T809" s="503"/>
      <c r="U809" s="503"/>
      <c r="V809" s="503"/>
      <c r="W809" s="503"/>
      <c r="X809" s="503"/>
      <c r="Y809" s="503"/>
      <c r="Z809" s="503"/>
    </row>
    <row r="810" ht="12.75" customHeight="1">
      <c r="A810" s="503"/>
      <c r="B810" s="503"/>
      <c r="C810" s="503"/>
      <c r="D810" s="503"/>
      <c r="E810" s="503"/>
      <c r="F810" s="503"/>
      <c r="G810" s="503"/>
      <c r="H810" s="503"/>
      <c r="I810" s="503"/>
      <c r="J810" s="503"/>
      <c r="K810" s="503"/>
      <c r="L810" s="503"/>
      <c r="M810" s="503"/>
      <c r="N810" s="503"/>
      <c r="O810" s="503"/>
      <c r="P810" s="503"/>
      <c r="Q810" s="503"/>
      <c r="R810" s="503"/>
      <c r="S810" s="503"/>
      <c r="T810" s="503"/>
      <c r="U810" s="503"/>
      <c r="V810" s="503"/>
      <c r="W810" s="503"/>
      <c r="X810" s="503"/>
      <c r="Y810" s="503"/>
      <c r="Z810" s="503"/>
    </row>
    <row r="811" ht="12.75" customHeight="1">
      <c r="A811" s="503"/>
      <c r="B811" s="503"/>
      <c r="C811" s="503"/>
      <c r="D811" s="503"/>
      <c r="E811" s="503"/>
      <c r="F811" s="503"/>
      <c r="G811" s="503"/>
      <c r="H811" s="503"/>
      <c r="I811" s="503"/>
      <c r="J811" s="503"/>
      <c r="K811" s="503"/>
      <c r="L811" s="503"/>
      <c r="M811" s="503"/>
      <c r="N811" s="503"/>
      <c r="O811" s="503"/>
      <c r="P811" s="503"/>
      <c r="Q811" s="503"/>
      <c r="R811" s="503"/>
      <c r="S811" s="503"/>
      <c r="T811" s="503"/>
      <c r="U811" s="503"/>
      <c r="V811" s="503"/>
      <c r="W811" s="503"/>
      <c r="X811" s="503"/>
      <c r="Y811" s="503"/>
      <c r="Z811" s="503"/>
    </row>
    <row r="812" ht="12.75" customHeight="1">
      <c r="A812" s="503"/>
      <c r="B812" s="503"/>
      <c r="C812" s="503"/>
      <c r="D812" s="503"/>
      <c r="E812" s="503"/>
      <c r="F812" s="503"/>
      <c r="G812" s="503"/>
      <c r="H812" s="503"/>
      <c r="I812" s="503"/>
      <c r="J812" s="503"/>
      <c r="K812" s="503"/>
      <c r="L812" s="503"/>
      <c r="M812" s="503"/>
      <c r="N812" s="503"/>
      <c r="O812" s="503"/>
      <c r="P812" s="503"/>
      <c r="Q812" s="503"/>
      <c r="R812" s="503"/>
      <c r="S812" s="503"/>
      <c r="T812" s="503"/>
      <c r="U812" s="503"/>
      <c r="V812" s="503"/>
      <c r="W812" s="503"/>
      <c r="X812" s="503"/>
      <c r="Y812" s="503"/>
      <c r="Z812" s="503"/>
    </row>
    <row r="813" ht="12.75" customHeight="1">
      <c r="A813" s="503"/>
      <c r="B813" s="503"/>
      <c r="C813" s="503"/>
      <c r="D813" s="503"/>
      <c r="E813" s="503"/>
      <c r="F813" s="503"/>
      <c r="G813" s="503"/>
      <c r="H813" s="503"/>
      <c r="I813" s="503"/>
      <c r="J813" s="503"/>
      <c r="K813" s="503"/>
      <c r="L813" s="503"/>
      <c r="M813" s="503"/>
      <c r="N813" s="503"/>
      <c r="O813" s="503"/>
      <c r="P813" s="503"/>
      <c r="Q813" s="503"/>
      <c r="R813" s="503"/>
      <c r="S813" s="503"/>
      <c r="T813" s="503"/>
      <c r="U813" s="503"/>
      <c r="V813" s="503"/>
      <c r="W813" s="503"/>
      <c r="X813" s="503"/>
      <c r="Y813" s="503"/>
      <c r="Z813" s="503"/>
    </row>
    <row r="814" ht="12.75" customHeight="1">
      <c r="A814" s="503"/>
      <c r="B814" s="503"/>
      <c r="C814" s="503"/>
      <c r="D814" s="503"/>
      <c r="E814" s="503"/>
      <c r="F814" s="503"/>
      <c r="G814" s="503"/>
      <c r="H814" s="503"/>
      <c r="I814" s="503"/>
      <c r="J814" s="503"/>
      <c r="K814" s="503"/>
      <c r="L814" s="503"/>
      <c r="M814" s="503"/>
      <c r="N814" s="503"/>
      <c r="O814" s="503"/>
      <c r="P814" s="503"/>
      <c r="Q814" s="503"/>
      <c r="R814" s="503"/>
      <c r="S814" s="503"/>
      <c r="T814" s="503"/>
      <c r="U814" s="503"/>
      <c r="V814" s="503"/>
      <c r="W814" s="503"/>
      <c r="X814" s="503"/>
      <c r="Y814" s="503"/>
      <c r="Z814" s="503"/>
    </row>
    <row r="815" ht="12.75" customHeight="1">
      <c r="A815" s="503"/>
      <c r="B815" s="503"/>
      <c r="C815" s="503"/>
      <c r="D815" s="503"/>
      <c r="E815" s="503"/>
      <c r="F815" s="503"/>
      <c r="G815" s="503"/>
      <c r="H815" s="503"/>
      <c r="I815" s="503"/>
      <c r="J815" s="503"/>
      <c r="K815" s="503"/>
      <c r="L815" s="503"/>
      <c r="M815" s="503"/>
      <c r="N815" s="503"/>
      <c r="O815" s="503"/>
      <c r="P815" s="503"/>
      <c r="Q815" s="503"/>
      <c r="R815" s="503"/>
      <c r="S815" s="503"/>
      <c r="T815" s="503"/>
      <c r="U815" s="503"/>
      <c r="V815" s="503"/>
      <c r="W815" s="503"/>
      <c r="X815" s="503"/>
      <c r="Y815" s="503"/>
      <c r="Z815" s="503"/>
    </row>
    <row r="816" ht="12.75" customHeight="1">
      <c r="A816" s="503"/>
      <c r="B816" s="503"/>
      <c r="C816" s="503"/>
      <c r="D816" s="503"/>
      <c r="E816" s="503"/>
      <c r="F816" s="503"/>
      <c r="G816" s="503"/>
      <c r="H816" s="503"/>
      <c r="I816" s="503"/>
      <c r="J816" s="503"/>
      <c r="K816" s="503"/>
      <c r="L816" s="503"/>
      <c r="M816" s="503"/>
      <c r="N816" s="503"/>
      <c r="O816" s="503"/>
      <c r="P816" s="503"/>
      <c r="Q816" s="503"/>
      <c r="R816" s="503"/>
      <c r="S816" s="503"/>
      <c r="T816" s="503"/>
      <c r="U816" s="503"/>
      <c r="V816" s="503"/>
      <c r="W816" s="503"/>
      <c r="X816" s="503"/>
      <c r="Y816" s="503"/>
      <c r="Z816" s="503"/>
    </row>
    <row r="817" ht="12.75" customHeight="1">
      <c r="A817" s="503"/>
      <c r="B817" s="503"/>
      <c r="C817" s="503"/>
      <c r="D817" s="503"/>
      <c r="E817" s="503"/>
      <c r="F817" s="503"/>
      <c r="G817" s="503"/>
      <c r="H817" s="503"/>
      <c r="I817" s="503"/>
      <c r="J817" s="503"/>
      <c r="K817" s="503"/>
      <c r="L817" s="503"/>
      <c r="M817" s="503"/>
      <c r="N817" s="503"/>
      <c r="O817" s="503"/>
      <c r="P817" s="503"/>
      <c r="Q817" s="503"/>
      <c r="R817" s="503"/>
      <c r="S817" s="503"/>
      <c r="T817" s="503"/>
      <c r="U817" s="503"/>
      <c r="V817" s="503"/>
      <c r="W817" s="503"/>
      <c r="X817" s="503"/>
      <c r="Y817" s="503"/>
      <c r="Z817" s="503"/>
    </row>
    <row r="818" ht="12.75" customHeight="1">
      <c r="A818" s="503"/>
      <c r="B818" s="503"/>
      <c r="C818" s="503"/>
      <c r="D818" s="503"/>
      <c r="E818" s="503"/>
      <c r="F818" s="503"/>
      <c r="G818" s="503"/>
      <c r="H818" s="503"/>
      <c r="I818" s="503"/>
      <c r="J818" s="503"/>
      <c r="K818" s="503"/>
      <c r="L818" s="503"/>
      <c r="M818" s="503"/>
      <c r="N818" s="503"/>
      <c r="O818" s="503"/>
      <c r="P818" s="503"/>
      <c r="Q818" s="503"/>
      <c r="R818" s="503"/>
      <c r="S818" s="503"/>
      <c r="T818" s="503"/>
      <c r="U818" s="503"/>
      <c r="V818" s="503"/>
      <c r="W818" s="503"/>
      <c r="X818" s="503"/>
      <c r="Y818" s="503"/>
      <c r="Z818" s="503"/>
    </row>
    <row r="819" ht="12.75" customHeight="1">
      <c r="A819" s="503"/>
      <c r="B819" s="503"/>
      <c r="C819" s="503"/>
      <c r="D819" s="503"/>
      <c r="E819" s="503"/>
      <c r="F819" s="503"/>
      <c r="G819" s="503"/>
      <c r="H819" s="503"/>
      <c r="I819" s="503"/>
      <c r="J819" s="503"/>
      <c r="K819" s="503"/>
      <c r="L819" s="503"/>
      <c r="M819" s="503"/>
      <c r="N819" s="503"/>
      <c r="O819" s="503"/>
      <c r="P819" s="503"/>
      <c r="Q819" s="503"/>
      <c r="R819" s="503"/>
      <c r="S819" s="503"/>
      <c r="T819" s="503"/>
      <c r="U819" s="503"/>
      <c r="V819" s="503"/>
      <c r="W819" s="503"/>
      <c r="X819" s="503"/>
      <c r="Y819" s="503"/>
      <c r="Z819" s="503"/>
    </row>
    <row r="820" ht="12.75" customHeight="1">
      <c r="A820" s="503"/>
      <c r="B820" s="503"/>
      <c r="C820" s="503"/>
      <c r="D820" s="503"/>
      <c r="E820" s="503"/>
      <c r="F820" s="503"/>
      <c r="G820" s="503"/>
      <c r="H820" s="503"/>
      <c r="I820" s="503"/>
      <c r="J820" s="503"/>
      <c r="K820" s="503"/>
      <c r="L820" s="503"/>
      <c r="M820" s="503"/>
      <c r="N820" s="503"/>
      <c r="O820" s="503"/>
      <c r="P820" s="503"/>
      <c r="Q820" s="503"/>
      <c r="R820" s="503"/>
      <c r="S820" s="503"/>
      <c r="T820" s="503"/>
      <c r="U820" s="503"/>
      <c r="V820" s="503"/>
      <c r="W820" s="503"/>
      <c r="X820" s="503"/>
      <c r="Y820" s="503"/>
      <c r="Z820" s="503"/>
    </row>
    <row r="821" ht="12.75" customHeight="1">
      <c r="A821" s="503"/>
      <c r="B821" s="503"/>
      <c r="C821" s="503"/>
      <c r="D821" s="503"/>
      <c r="E821" s="503"/>
      <c r="F821" s="503"/>
      <c r="G821" s="503"/>
      <c r="H821" s="503"/>
      <c r="I821" s="503"/>
      <c r="J821" s="503"/>
      <c r="K821" s="503"/>
      <c r="L821" s="503"/>
      <c r="M821" s="503"/>
      <c r="N821" s="503"/>
      <c r="O821" s="503"/>
      <c r="P821" s="503"/>
      <c r="Q821" s="503"/>
      <c r="R821" s="503"/>
      <c r="S821" s="503"/>
      <c r="T821" s="503"/>
      <c r="U821" s="503"/>
      <c r="V821" s="503"/>
      <c r="W821" s="503"/>
      <c r="X821" s="503"/>
      <c r="Y821" s="503"/>
      <c r="Z821" s="503"/>
    </row>
    <row r="822" ht="12.75" customHeight="1">
      <c r="A822" s="503"/>
      <c r="B822" s="503"/>
      <c r="C822" s="503"/>
      <c r="D822" s="503"/>
      <c r="E822" s="503"/>
      <c r="F822" s="503"/>
      <c r="G822" s="503"/>
      <c r="H822" s="503"/>
      <c r="I822" s="503"/>
      <c r="J822" s="503"/>
      <c r="K822" s="503"/>
      <c r="L822" s="503"/>
      <c r="M822" s="503"/>
      <c r="N822" s="503"/>
      <c r="O822" s="503"/>
      <c r="P822" s="503"/>
      <c r="Q822" s="503"/>
      <c r="R822" s="503"/>
      <c r="S822" s="503"/>
      <c r="T822" s="503"/>
      <c r="U822" s="503"/>
      <c r="V822" s="503"/>
      <c r="W822" s="503"/>
      <c r="X822" s="503"/>
      <c r="Y822" s="503"/>
      <c r="Z822" s="503"/>
    </row>
    <row r="823" ht="12.75" customHeight="1">
      <c r="A823" s="503"/>
      <c r="B823" s="503"/>
      <c r="C823" s="503"/>
      <c r="D823" s="503"/>
      <c r="E823" s="503"/>
      <c r="F823" s="503"/>
      <c r="G823" s="503"/>
      <c r="H823" s="503"/>
      <c r="I823" s="503"/>
      <c r="J823" s="503"/>
      <c r="K823" s="503"/>
      <c r="L823" s="503"/>
      <c r="M823" s="503"/>
      <c r="N823" s="503"/>
      <c r="O823" s="503"/>
      <c r="P823" s="503"/>
      <c r="Q823" s="503"/>
      <c r="R823" s="503"/>
      <c r="S823" s="503"/>
      <c r="T823" s="503"/>
      <c r="U823" s="503"/>
      <c r="V823" s="503"/>
      <c r="W823" s="503"/>
      <c r="X823" s="503"/>
      <c r="Y823" s="503"/>
      <c r="Z823" s="503"/>
    </row>
    <row r="824" ht="12.75" customHeight="1">
      <c r="A824" s="503"/>
      <c r="B824" s="503"/>
      <c r="C824" s="503"/>
      <c r="D824" s="503"/>
      <c r="E824" s="503"/>
      <c r="F824" s="503"/>
      <c r="G824" s="503"/>
      <c r="H824" s="503"/>
      <c r="I824" s="503"/>
      <c r="J824" s="503"/>
      <c r="K824" s="503"/>
      <c r="L824" s="503"/>
      <c r="M824" s="503"/>
      <c r="N824" s="503"/>
      <c r="O824" s="503"/>
      <c r="P824" s="503"/>
      <c r="Q824" s="503"/>
      <c r="R824" s="503"/>
      <c r="S824" s="503"/>
      <c r="T824" s="503"/>
      <c r="U824" s="503"/>
      <c r="V824" s="503"/>
      <c r="W824" s="503"/>
      <c r="X824" s="503"/>
      <c r="Y824" s="503"/>
      <c r="Z824" s="503"/>
    </row>
    <row r="825" ht="12.75" customHeight="1">
      <c r="A825" s="503"/>
      <c r="B825" s="503"/>
      <c r="C825" s="503"/>
      <c r="D825" s="503"/>
      <c r="E825" s="503"/>
      <c r="F825" s="503"/>
      <c r="G825" s="503"/>
      <c r="H825" s="503"/>
      <c r="I825" s="503"/>
      <c r="J825" s="503"/>
      <c r="K825" s="503"/>
      <c r="L825" s="503"/>
      <c r="M825" s="503"/>
      <c r="N825" s="503"/>
      <c r="O825" s="503"/>
      <c r="P825" s="503"/>
      <c r="Q825" s="503"/>
      <c r="R825" s="503"/>
      <c r="S825" s="503"/>
      <c r="T825" s="503"/>
      <c r="U825" s="503"/>
      <c r="V825" s="503"/>
      <c r="W825" s="503"/>
      <c r="X825" s="503"/>
      <c r="Y825" s="503"/>
      <c r="Z825" s="503"/>
    </row>
    <row r="826" ht="12.75" customHeight="1">
      <c r="A826" s="503"/>
      <c r="B826" s="503"/>
      <c r="C826" s="503"/>
      <c r="D826" s="503"/>
      <c r="E826" s="503"/>
      <c r="F826" s="503"/>
      <c r="G826" s="503"/>
      <c r="H826" s="503"/>
      <c r="I826" s="503"/>
      <c r="J826" s="503"/>
      <c r="K826" s="503"/>
      <c r="L826" s="503"/>
      <c r="M826" s="503"/>
      <c r="N826" s="503"/>
      <c r="O826" s="503"/>
      <c r="P826" s="503"/>
      <c r="Q826" s="503"/>
      <c r="R826" s="503"/>
      <c r="S826" s="503"/>
      <c r="T826" s="503"/>
      <c r="U826" s="503"/>
      <c r="V826" s="503"/>
      <c r="W826" s="503"/>
      <c r="X826" s="503"/>
      <c r="Y826" s="503"/>
      <c r="Z826" s="503"/>
    </row>
    <row r="827" ht="12.75" customHeight="1">
      <c r="A827" s="503"/>
      <c r="B827" s="503"/>
      <c r="C827" s="503"/>
      <c r="D827" s="503"/>
      <c r="E827" s="503"/>
      <c r="F827" s="503"/>
      <c r="G827" s="503"/>
      <c r="H827" s="503"/>
      <c r="I827" s="503"/>
      <c r="J827" s="503"/>
      <c r="K827" s="503"/>
      <c r="L827" s="503"/>
      <c r="M827" s="503"/>
      <c r="N827" s="503"/>
      <c r="O827" s="503"/>
      <c r="P827" s="503"/>
      <c r="Q827" s="503"/>
      <c r="R827" s="503"/>
      <c r="S827" s="503"/>
      <c r="T827" s="503"/>
      <c r="U827" s="503"/>
      <c r="V827" s="503"/>
      <c r="W827" s="503"/>
      <c r="X827" s="503"/>
      <c r="Y827" s="503"/>
      <c r="Z827" s="503"/>
    </row>
    <row r="828" ht="12.75" customHeight="1">
      <c r="A828" s="503"/>
      <c r="B828" s="503"/>
      <c r="C828" s="503"/>
      <c r="D828" s="503"/>
      <c r="E828" s="503"/>
      <c r="F828" s="503"/>
      <c r="G828" s="503"/>
      <c r="H828" s="503"/>
      <c r="I828" s="503"/>
      <c r="J828" s="503"/>
      <c r="K828" s="503"/>
      <c r="L828" s="503"/>
      <c r="M828" s="503"/>
      <c r="N828" s="503"/>
      <c r="O828" s="503"/>
      <c r="P828" s="503"/>
      <c r="Q828" s="503"/>
      <c r="R828" s="503"/>
      <c r="S828" s="503"/>
      <c r="T828" s="503"/>
      <c r="U828" s="503"/>
      <c r="V828" s="503"/>
      <c r="W828" s="503"/>
      <c r="X828" s="503"/>
      <c r="Y828" s="503"/>
      <c r="Z828" s="503"/>
    </row>
    <row r="829" ht="12.75" customHeight="1">
      <c r="A829" s="503"/>
      <c r="B829" s="503"/>
      <c r="C829" s="503"/>
      <c r="D829" s="503"/>
      <c r="E829" s="503"/>
      <c r="F829" s="503"/>
      <c r="G829" s="503"/>
      <c r="H829" s="503"/>
      <c r="I829" s="503"/>
      <c r="J829" s="503"/>
      <c r="K829" s="503"/>
      <c r="L829" s="503"/>
      <c r="M829" s="503"/>
      <c r="N829" s="503"/>
      <c r="O829" s="503"/>
      <c r="P829" s="503"/>
      <c r="Q829" s="503"/>
      <c r="R829" s="503"/>
      <c r="S829" s="503"/>
      <c r="T829" s="503"/>
      <c r="U829" s="503"/>
      <c r="V829" s="503"/>
      <c r="W829" s="503"/>
      <c r="X829" s="503"/>
      <c r="Y829" s="503"/>
      <c r="Z829" s="503"/>
    </row>
    <row r="830" ht="12.75" customHeight="1">
      <c r="A830" s="503"/>
      <c r="B830" s="503"/>
      <c r="C830" s="503"/>
      <c r="D830" s="503"/>
      <c r="E830" s="503"/>
      <c r="F830" s="503"/>
      <c r="G830" s="503"/>
      <c r="H830" s="503"/>
      <c r="I830" s="503"/>
      <c r="J830" s="503"/>
      <c r="K830" s="503"/>
      <c r="L830" s="503"/>
      <c r="M830" s="503"/>
      <c r="N830" s="503"/>
      <c r="O830" s="503"/>
      <c r="P830" s="503"/>
      <c r="Q830" s="503"/>
      <c r="R830" s="503"/>
      <c r="S830" s="503"/>
      <c r="T830" s="503"/>
      <c r="U830" s="503"/>
      <c r="V830" s="503"/>
      <c r="W830" s="503"/>
      <c r="X830" s="503"/>
      <c r="Y830" s="503"/>
      <c r="Z830" s="503"/>
    </row>
    <row r="831" ht="12.75" customHeight="1">
      <c r="A831" s="503"/>
      <c r="B831" s="503"/>
      <c r="C831" s="503"/>
      <c r="D831" s="503"/>
      <c r="E831" s="503"/>
      <c r="F831" s="503"/>
      <c r="G831" s="503"/>
      <c r="H831" s="503"/>
      <c r="I831" s="503"/>
      <c r="J831" s="503"/>
      <c r="K831" s="503"/>
      <c r="L831" s="503"/>
      <c r="M831" s="503"/>
      <c r="N831" s="503"/>
      <c r="O831" s="503"/>
      <c r="P831" s="503"/>
      <c r="Q831" s="503"/>
      <c r="R831" s="503"/>
      <c r="S831" s="503"/>
      <c r="T831" s="503"/>
      <c r="U831" s="503"/>
      <c r="V831" s="503"/>
      <c r="W831" s="503"/>
      <c r="X831" s="503"/>
      <c r="Y831" s="503"/>
      <c r="Z831" s="503"/>
    </row>
    <row r="832" ht="12.75" customHeight="1">
      <c r="A832" s="503"/>
      <c r="B832" s="503"/>
      <c r="C832" s="503"/>
      <c r="D832" s="503"/>
      <c r="E832" s="503"/>
      <c r="F832" s="503"/>
      <c r="G832" s="503"/>
      <c r="H832" s="503"/>
      <c r="I832" s="503"/>
      <c r="J832" s="503"/>
      <c r="K832" s="503"/>
      <c r="L832" s="503"/>
      <c r="M832" s="503"/>
      <c r="N832" s="503"/>
      <c r="O832" s="503"/>
      <c r="P832" s="503"/>
      <c r="Q832" s="503"/>
      <c r="R832" s="503"/>
      <c r="S832" s="503"/>
      <c r="T832" s="503"/>
      <c r="U832" s="503"/>
      <c r="V832" s="503"/>
      <c r="W832" s="503"/>
      <c r="X832" s="503"/>
      <c r="Y832" s="503"/>
      <c r="Z832" s="503"/>
    </row>
    <row r="833" ht="12.75" customHeight="1">
      <c r="A833" s="503"/>
      <c r="B833" s="503"/>
      <c r="C833" s="503"/>
      <c r="D833" s="503"/>
      <c r="E833" s="503"/>
      <c r="F833" s="503"/>
      <c r="G833" s="503"/>
      <c r="H833" s="503"/>
      <c r="I833" s="503"/>
      <c r="J833" s="503"/>
      <c r="K833" s="503"/>
      <c r="L833" s="503"/>
      <c r="M833" s="503"/>
      <c r="N833" s="503"/>
      <c r="O833" s="503"/>
      <c r="P833" s="503"/>
      <c r="Q833" s="503"/>
      <c r="R833" s="503"/>
      <c r="S833" s="503"/>
      <c r="T833" s="503"/>
      <c r="U833" s="503"/>
      <c r="V833" s="503"/>
      <c r="W833" s="503"/>
      <c r="X833" s="503"/>
      <c r="Y833" s="503"/>
      <c r="Z833" s="503"/>
    </row>
    <row r="834" ht="12.75" customHeight="1">
      <c r="A834" s="503"/>
      <c r="B834" s="503"/>
      <c r="C834" s="503"/>
      <c r="D834" s="503"/>
      <c r="E834" s="503"/>
      <c r="F834" s="503"/>
      <c r="G834" s="503"/>
      <c r="H834" s="503"/>
      <c r="I834" s="503"/>
      <c r="J834" s="503"/>
      <c r="K834" s="503"/>
      <c r="L834" s="503"/>
      <c r="M834" s="503"/>
      <c r="N834" s="503"/>
      <c r="O834" s="503"/>
      <c r="P834" s="503"/>
      <c r="Q834" s="503"/>
      <c r="R834" s="503"/>
      <c r="S834" s="503"/>
      <c r="T834" s="503"/>
      <c r="U834" s="503"/>
      <c r="V834" s="503"/>
      <c r="W834" s="503"/>
      <c r="X834" s="503"/>
      <c r="Y834" s="503"/>
      <c r="Z834" s="503"/>
    </row>
    <row r="835" ht="12.75" customHeight="1">
      <c r="A835" s="503"/>
      <c r="B835" s="503"/>
      <c r="C835" s="503"/>
      <c r="D835" s="503"/>
      <c r="E835" s="503"/>
      <c r="F835" s="503"/>
      <c r="G835" s="503"/>
      <c r="H835" s="503"/>
      <c r="I835" s="503"/>
      <c r="J835" s="503"/>
      <c r="K835" s="503"/>
      <c r="L835" s="503"/>
      <c r="M835" s="503"/>
      <c r="N835" s="503"/>
      <c r="O835" s="503"/>
      <c r="P835" s="503"/>
      <c r="Q835" s="503"/>
      <c r="R835" s="503"/>
      <c r="S835" s="503"/>
      <c r="T835" s="503"/>
      <c r="U835" s="503"/>
      <c r="V835" s="503"/>
      <c r="W835" s="503"/>
      <c r="X835" s="503"/>
      <c r="Y835" s="503"/>
      <c r="Z835" s="503"/>
    </row>
    <row r="836" ht="12.75" customHeight="1">
      <c r="A836" s="503"/>
      <c r="B836" s="503"/>
      <c r="C836" s="503"/>
      <c r="D836" s="503"/>
      <c r="E836" s="503"/>
      <c r="F836" s="503"/>
      <c r="G836" s="503"/>
      <c r="H836" s="503"/>
      <c r="I836" s="503"/>
      <c r="J836" s="503"/>
      <c r="K836" s="503"/>
      <c r="L836" s="503"/>
      <c r="M836" s="503"/>
      <c r="N836" s="503"/>
      <c r="O836" s="503"/>
      <c r="P836" s="503"/>
      <c r="Q836" s="503"/>
      <c r="R836" s="503"/>
      <c r="S836" s="503"/>
      <c r="T836" s="503"/>
      <c r="U836" s="503"/>
      <c r="V836" s="503"/>
      <c r="W836" s="503"/>
      <c r="X836" s="503"/>
      <c r="Y836" s="503"/>
      <c r="Z836" s="503"/>
    </row>
    <row r="837" ht="12.75" customHeight="1">
      <c r="A837" s="503"/>
      <c r="B837" s="503"/>
      <c r="C837" s="503"/>
      <c r="D837" s="503"/>
      <c r="E837" s="503"/>
      <c r="F837" s="503"/>
      <c r="G837" s="503"/>
      <c r="H837" s="503"/>
      <c r="I837" s="503"/>
      <c r="J837" s="503"/>
      <c r="K837" s="503"/>
      <c r="L837" s="503"/>
      <c r="M837" s="503"/>
      <c r="N837" s="503"/>
      <c r="O837" s="503"/>
      <c r="P837" s="503"/>
      <c r="Q837" s="503"/>
      <c r="R837" s="503"/>
      <c r="S837" s="503"/>
      <c r="T837" s="503"/>
      <c r="U837" s="503"/>
      <c r="V837" s="503"/>
      <c r="W837" s="503"/>
      <c r="X837" s="503"/>
      <c r="Y837" s="503"/>
      <c r="Z837" s="503"/>
    </row>
    <row r="838" ht="12.75" customHeight="1">
      <c r="A838" s="503"/>
      <c r="B838" s="503"/>
      <c r="C838" s="503"/>
      <c r="D838" s="503"/>
      <c r="E838" s="503"/>
      <c r="F838" s="503"/>
      <c r="G838" s="503"/>
      <c r="H838" s="503"/>
      <c r="I838" s="503"/>
      <c r="J838" s="503"/>
      <c r="K838" s="503"/>
      <c r="L838" s="503"/>
      <c r="M838" s="503"/>
      <c r="N838" s="503"/>
      <c r="O838" s="503"/>
      <c r="P838" s="503"/>
      <c r="Q838" s="503"/>
      <c r="R838" s="503"/>
      <c r="S838" s="503"/>
      <c r="T838" s="503"/>
      <c r="U838" s="503"/>
      <c r="V838" s="503"/>
      <c r="W838" s="503"/>
      <c r="X838" s="503"/>
      <c r="Y838" s="503"/>
      <c r="Z838" s="503"/>
    </row>
    <row r="839" ht="12.75" customHeight="1">
      <c r="A839" s="503"/>
      <c r="B839" s="503"/>
      <c r="C839" s="503"/>
      <c r="D839" s="503"/>
      <c r="E839" s="503"/>
      <c r="F839" s="503"/>
      <c r="G839" s="503"/>
      <c r="H839" s="503"/>
      <c r="I839" s="503"/>
      <c r="J839" s="503"/>
      <c r="K839" s="503"/>
      <c r="L839" s="503"/>
      <c r="M839" s="503"/>
      <c r="N839" s="503"/>
      <c r="O839" s="503"/>
      <c r="P839" s="503"/>
      <c r="Q839" s="503"/>
      <c r="R839" s="503"/>
      <c r="S839" s="503"/>
      <c r="T839" s="503"/>
      <c r="U839" s="503"/>
      <c r="V839" s="503"/>
      <c r="W839" s="503"/>
      <c r="X839" s="503"/>
      <c r="Y839" s="503"/>
      <c r="Z839" s="503"/>
    </row>
    <row r="840" ht="12.75" customHeight="1">
      <c r="A840" s="503"/>
      <c r="B840" s="503"/>
      <c r="C840" s="503"/>
      <c r="D840" s="503"/>
      <c r="E840" s="503"/>
      <c r="F840" s="503"/>
      <c r="G840" s="503"/>
      <c r="H840" s="503"/>
      <c r="I840" s="503"/>
      <c r="J840" s="503"/>
      <c r="K840" s="503"/>
      <c r="L840" s="503"/>
      <c r="M840" s="503"/>
      <c r="N840" s="503"/>
      <c r="O840" s="503"/>
      <c r="P840" s="503"/>
      <c r="Q840" s="503"/>
      <c r="R840" s="503"/>
      <c r="S840" s="503"/>
      <c r="T840" s="503"/>
      <c r="U840" s="503"/>
      <c r="V840" s="503"/>
      <c r="W840" s="503"/>
      <c r="X840" s="503"/>
      <c r="Y840" s="503"/>
      <c r="Z840" s="503"/>
    </row>
    <row r="841" ht="12.75" customHeight="1">
      <c r="A841" s="503"/>
      <c r="B841" s="503"/>
      <c r="C841" s="503"/>
      <c r="D841" s="503"/>
      <c r="E841" s="503"/>
      <c r="F841" s="503"/>
      <c r="G841" s="503"/>
      <c r="H841" s="503"/>
      <c r="I841" s="503"/>
      <c r="J841" s="503"/>
      <c r="K841" s="503"/>
      <c r="L841" s="503"/>
      <c r="M841" s="503"/>
      <c r="N841" s="503"/>
      <c r="O841" s="503"/>
      <c r="P841" s="503"/>
      <c r="Q841" s="503"/>
      <c r="R841" s="503"/>
      <c r="S841" s="503"/>
      <c r="T841" s="503"/>
      <c r="U841" s="503"/>
      <c r="V841" s="503"/>
      <c r="W841" s="503"/>
      <c r="X841" s="503"/>
      <c r="Y841" s="503"/>
      <c r="Z841" s="503"/>
    </row>
    <row r="842" ht="12.75" customHeight="1">
      <c r="A842" s="503"/>
      <c r="B842" s="503"/>
      <c r="C842" s="503"/>
      <c r="D842" s="503"/>
      <c r="E842" s="503"/>
      <c r="F842" s="503"/>
      <c r="G842" s="503"/>
      <c r="H842" s="503"/>
      <c r="I842" s="503"/>
      <c r="J842" s="503"/>
      <c r="K842" s="503"/>
      <c r="L842" s="503"/>
      <c r="M842" s="503"/>
      <c r="N842" s="503"/>
      <c r="O842" s="503"/>
      <c r="P842" s="503"/>
      <c r="Q842" s="503"/>
      <c r="R842" s="503"/>
      <c r="S842" s="503"/>
      <c r="T842" s="503"/>
      <c r="U842" s="503"/>
      <c r="V842" s="503"/>
      <c r="W842" s="503"/>
      <c r="X842" s="503"/>
      <c r="Y842" s="503"/>
      <c r="Z842" s="503"/>
    </row>
    <row r="843" ht="12.75" customHeight="1">
      <c r="A843" s="503"/>
      <c r="B843" s="503"/>
      <c r="C843" s="503"/>
      <c r="D843" s="503"/>
      <c r="E843" s="503"/>
      <c r="F843" s="503"/>
      <c r="G843" s="503"/>
      <c r="H843" s="503"/>
      <c r="I843" s="503"/>
      <c r="J843" s="503"/>
      <c r="K843" s="503"/>
      <c r="L843" s="503"/>
      <c r="M843" s="503"/>
      <c r="N843" s="503"/>
      <c r="O843" s="503"/>
      <c r="P843" s="503"/>
      <c r="Q843" s="503"/>
      <c r="R843" s="503"/>
      <c r="S843" s="503"/>
      <c r="T843" s="503"/>
      <c r="U843" s="503"/>
      <c r="V843" s="503"/>
      <c r="W843" s="503"/>
      <c r="X843" s="503"/>
      <c r="Y843" s="503"/>
      <c r="Z843" s="503"/>
    </row>
    <row r="844" ht="12.75" customHeight="1">
      <c r="A844" s="503"/>
      <c r="B844" s="503"/>
      <c r="C844" s="503"/>
      <c r="D844" s="503"/>
      <c r="E844" s="503"/>
      <c r="F844" s="503"/>
      <c r="G844" s="503"/>
      <c r="H844" s="503"/>
      <c r="I844" s="503"/>
      <c r="J844" s="503"/>
      <c r="K844" s="503"/>
      <c r="L844" s="503"/>
      <c r="M844" s="503"/>
      <c r="N844" s="503"/>
      <c r="O844" s="503"/>
      <c r="P844" s="503"/>
      <c r="Q844" s="503"/>
      <c r="R844" s="503"/>
      <c r="S844" s="503"/>
      <c r="T844" s="503"/>
      <c r="U844" s="503"/>
      <c r="V844" s="503"/>
      <c r="W844" s="503"/>
      <c r="X844" s="503"/>
      <c r="Y844" s="503"/>
      <c r="Z844" s="503"/>
    </row>
    <row r="845" ht="12.75" customHeight="1">
      <c r="A845" s="503"/>
      <c r="B845" s="503"/>
      <c r="C845" s="503"/>
      <c r="D845" s="503"/>
      <c r="E845" s="503"/>
      <c r="F845" s="503"/>
      <c r="G845" s="503"/>
      <c r="H845" s="503"/>
      <c r="I845" s="503"/>
      <c r="J845" s="503"/>
      <c r="K845" s="503"/>
      <c r="L845" s="503"/>
      <c r="M845" s="503"/>
      <c r="N845" s="503"/>
      <c r="O845" s="503"/>
      <c r="P845" s="503"/>
      <c r="Q845" s="503"/>
      <c r="R845" s="503"/>
      <c r="S845" s="503"/>
      <c r="T845" s="503"/>
      <c r="U845" s="503"/>
      <c r="V845" s="503"/>
      <c r="W845" s="503"/>
      <c r="X845" s="503"/>
      <c r="Y845" s="503"/>
      <c r="Z845" s="503"/>
    </row>
    <row r="846" ht="12.75" customHeight="1">
      <c r="A846" s="503"/>
      <c r="B846" s="503"/>
      <c r="C846" s="503"/>
      <c r="D846" s="503"/>
      <c r="E846" s="503"/>
      <c r="F846" s="503"/>
      <c r="G846" s="503"/>
      <c r="H846" s="503"/>
      <c r="I846" s="503"/>
      <c r="J846" s="503"/>
      <c r="K846" s="503"/>
      <c r="L846" s="503"/>
      <c r="M846" s="503"/>
      <c r="N846" s="503"/>
      <c r="O846" s="503"/>
      <c r="P846" s="503"/>
      <c r="Q846" s="503"/>
      <c r="R846" s="503"/>
      <c r="S846" s="503"/>
      <c r="T846" s="503"/>
      <c r="U846" s="503"/>
      <c r="V846" s="503"/>
      <c r="W846" s="503"/>
      <c r="X846" s="503"/>
      <c r="Y846" s="503"/>
      <c r="Z846" s="503"/>
    </row>
    <row r="847" ht="12.75" customHeight="1">
      <c r="A847" s="503"/>
      <c r="B847" s="503"/>
      <c r="C847" s="503"/>
      <c r="D847" s="503"/>
      <c r="E847" s="503"/>
      <c r="F847" s="503"/>
      <c r="G847" s="503"/>
      <c r="H847" s="503"/>
      <c r="I847" s="503"/>
      <c r="J847" s="503"/>
      <c r="K847" s="503"/>
      <c r="L847" s="503"/>
      <c r="M847" s="503"/>
      <c r="N847" s="503"/>
      <c r="O847" s="503"/>
      <c r="P847" s="503"/>
      <c r="Q847" s="503"/>
      <c r="R847" s="503"/>
      <c r="S847" s="503"/>
      <c r="T847" s="503"/>
      <c r="U847" s="503"/>
      <c r="V847" s="503"/>
      <c r="W847" s="503"/>
      <c r="X847" s="503"/>
      <c r="Y847" s="503"/>
      <c r="Z847" s="503"/>
    </row>
    <row r="848" ht="12.75" customHeight="1">
      <c r="A848" s="503"/>
      <c r="B848" s="503"/>
      <c r="C848" s="503"/>
      <c r="D848" s="503"/>
      <c r="E848" s="503"/>
      <c r="F848" s="503"/>
      <c r="G848" s="503"/>
      <c r="H848" s="503"/>
      <c r="I848" s="503"/>
      <c r="J848" s="503"/>
      <c r="K848" s="503"/>
      <c r="L848" s="503"/>
      <c r="M848" s="503"/>
      <c r="N848" s="503"/>
      <c r="O848" s="503"/>
      <c r="P848" s="503"/>
      <c r="Q848" s="503"/>
      <c r="R848" s="503"/>
      <c r="S848" s="503"/>
      <c r="T848" s="503"/>
      <c r="U848" s="503"/>
      <c r="V848" s="503"/>
      <c r="W848" s="503"/>
      <c r="X848" s="503"/>
      <c r="Y848" s="503"/>
      <c r="Z848" s="503"/>
    </row>
    <row r="849" ht="12.75" customHeight="1">
      <c r="A849" s="503"/>
      <c r="B849" s="503"/>
      <c r="C849" s="503"/>
      <c r="D849" s="503"/>
      <c r="E849" s="503"/>
      <c r="F849" s="503"/>
      <c r="G849" s="503"/>
      <c r="H849" s="503"/>
      <c r="I849" s="503"/>
      <c r="J849" s="503"/>
      <c r="K849" s="503"/>
      <c r="L849" s="503"/>
      <c r="M849" s="503"/>
      <c r="N849" s="503"/>
      <c r="O849" s="503"/>
      <c r="P849" s="503"/>
      <c r="Q849" s="503"/>
      <c r="R849" s="503"/>
      <c r="S849" s="503"/>
      <c r="T849" s="503"/>
      <c r="U849" s="503"/>
      <c r="V849" s="503"/>
      <c r="W849" s="503"/>
      <c r="X849" s="503"/>
      <c r="Y849" s="503"/>
      <c r="Z849" s="503"/>
    </row>
    <row r="850" ht="12.75" customHeight="1">
      <c r="A850" s="503"/>
      <c r="B850" s="503"/>
      <c r="C850" s="503"/>
      <c r="D850" s="503"/>
      <c r="E850" s="503"/>
      <c r="F850" s="503"/>
      <c r="G850" s="503"/>
      <c r="H850" s="503"/>
      <c r="I850" s="503"/>
      <c r="J850" s="503"/>
      <c r="K850" s="503"/>
      <c r="L850" s="503"/>
      <c r="M850" s="503"/>
      <c r="N850" s="503"/>
      <c r="O850" s="503"/>
      <c r="P850" s="503"/>
      <c r="Q850" s="503"/>
      <c r="R850" s="503"/>
      <c r="S850" s="503"/>
      <c r="T850" s="503"/>
      <c r="U850" s="503"/>
      <c r="V850" s="503"/>
      <c r="W850" s="503"/>
      <c r="X850" s="503"/>
      <c r="Y850" s="503"/>
      <c r="Z850" s="503"/>
    </row>
    <row r="851" ht="12.75" customHeight="1">
      <c r="A851" s="503"/>
      <c r="B851" s="503"/>
      <c r="C851" s="503"/>
      <c r="D851" s="503"/>
      <c r="E851" s="503"/>
      <c r="F851" s="503"/>
      <c r="G851" s="503"/>
      <c r="H851" s="503"/>
      <c r="I851" s="503"/>
      <c r="J851" s="503"/>
      <c r="K851" s="503"/>
      <c r="L851" s="503"/>
      <c r="M851" s="503"/>
      <c r="N851" s="503"/>
      <c r="O851" s="503"/>
      <c r="P851" s="503"/>
      <c r="Q851" s="503"/>
      <c r="R851" s="503"/>
      <c r="S851" s="503"/>
      <c r="T851" s="503"/>
      <c r="U851" s="503"/>
      <c r="V851" s="503"/>
      <c r="W851" s="503"/>
      <c r="X851" s="503"/>
      <c r="Y851" s="503"/>
      <c r="Z851" s="503"/>
    </row>
    <row r="852" ht="12.75" customHeight="1">
      <c r="A852" s="503"/>
      <c r="B852" s="503"/>
      <c r="C852" s="503"/>
      <c r="D852" s="503"/>
      <c r="E852" s="503"/>
      <c r="F852" s="503"/>
      <c r="G852" s="503"/>
      <c r="H852" s="503"/>
      <c r="I852" s="503"/>
      <c r="J852" s="503"/>
      <c r="K852" s="503"/>
      <c r="L852" s="503"/>
      <c r="M852" s="503"/>
      <c r="N852" s="503"/>
      <c r="O852" s="503"/>
      <c r="P852" s="503"/>
      <c r="Q852" s="503"/>
      <c r="R852" s="503"/>
      <c r="S852" s="503"/>
      <c r="T852" s="503"/>
      <c r="U852" s="503"/>
      <c r="V852" s="503"/>
      <c r="W852" s="503"/>
      <c r="X852" s="503"/>
      <c r="Y852" s="503"/>
      <c r="Z852" s="503"/>
    </row>
    <row r="853" ht="12.75" customHeight="1">
      <c r="A853" s="503"/>
      <c r="B853" s="503"/>
      <c r="C853" s="503"/>
      <c r="D853" s="503"/>
      <c r="E853" s="503"/>
      <c r="F853" s="503"/>
      <c r="G853" s="503"/>
      <c r="H853" s="503"/>
      <c r="I853" s="503"/>
      <c r="J853" s="503"/>
      <c r="K853" s="503"/>
      <c r="L853" s="503"/>
      <c r="M853" s="503"/>
      <c r="N853" s="503"/>
      <c r="O853" s="503"/>
      <c r="P853" s="503"/>
      <c r="Q853" s="503"/>
      <c r="R853" s="503"/>
      <c r="S853" s="503"/>
      <c r="T853" s="503"/>
      <c r="U853" s="503"/>
      <c r="V853" s="503"/>
      <c r="W853" s="503"/>
      <c r="X853" s="503"/>
      <c r="Y853" s="503"/>
      <c r="Z853" s="503"/>
    </row>
    <row r="854" ht="12.75" customHeight="1">
      <c r="A854" s="503"/>
      <c r="B854" s="503"/>
      <c r="C854" s="503"/>
      <c r="D854" s="503"/>
      <c r="E854" s="503"/>
      <c r="F854" s="503"/>
      <c r="G854" s="503"/>
      <c r="H854" s="503"/>
      <c r="I854" s="503"/>
      <c r="J854" s="503"/>
      <c r="K854" s="503"/>
      <c r="L854" s="503"/>
      <c r="M854" s="503"/>
      <c r="N854" s="503"/>
      <c r="O854" s="503"/>
      <c r="P854" s="503"/>
      <c r="Q854" s="503"/>
      <c r="R854" s="503"/>
      <c r="S854" s="503"/>
      <c r="T854" s="503"/>
      <c r="U854" s="503"/>
      <c r="V854" s="503"/>
      <c r="W854" s="503"/>
      <c r="X854" s="503"/>
      <c r="Y854" s="503"/>
      <c r="Z854" s="503"/>
    </row>
    <row r="855" ht="12.75" customHeight="1">
      <c r="A855" s="503"/>
      <c r="B855" s="503"/>
      <c r="C855" s="503"/>
      <c r="D855" s="503"/>
      <c r="E855" s="503"/>
      <c r="F855" s="503"/>
      <c r="G855" s="503"/>
      <c r="H855" s="503"/>
      <c r="I855" s="503"/>
      <c r="J855" s="503"/>
      <c r="K855" s="503"/>
      <c r="L855" s="503"/>
      <c r="M855" s="503"/>
      <c r="N855" s="503"/>
      <c r="O855" s="503"/>
      <c r="P855" s="503"/>
      <c r="Q855" s="503"/>
      <c r="R855" s="503"/>
      <c r="S855" s="503"/>
      <c r="T855" s="503"/>
      <c r="U855" s="503"/>
      <c r="V855" s="503"/>
      <c r="W855" s="503"/>
      <c r="X855" s="503"/>
      <c r="Y855" s="503"/>
      <c r="Z855" s="503"/>
    </row>
    <row r="856" ht="12.75" customHeight="1">
      <c r="A856" s="503"/>
      <c r="B856" s="503"/>
      <c r="C856" s="503"/>
      <c r="D856" s="503"/>
      <c r="E856" s="503"/>
      <c r="F856" s="503"/>
      <c r="G856" s="503"/>
      <c r="H856" s="503"/>
      <c r="I856" s="503"/>
      <c r="J856" s="503"/>
      <c r="K856" s="503"/>
      <c r="L856" s="503"/>
      <c r="M856" s="503"/>
      <c r="N856" s="503"/>
      <c r="O856" s="503"/>
      <c r="P856" s="503"/>
      <c r="Q856" s="503"/>
      <c r="R856" s="503"/>
      <c r="S856" s="503"/>
      <c r="T856" s="503"/>
      <c r="U856" s="503"/>
      <c r="V856" s="503"/>
      <c r="W856" s="503"/>
      <c r="X856" s="503"/>
      <c r="Y856" s="503"/>
      <c r="Z856" s="503"/>
    </row>
    <row r="857" ht="12.75" customHeight="1">
      <c r="A857" s="503"/>
      <c r="B857" s="503"/>
      <c r="C857" s="503"/>
      <c r="D857" s="503"/>
      <c r="E857" s="503"/>
      <c r="F857" s="503"/>
      <c r="G857" s="503"/>
      <c r="H857" s="503"/>
      <c r="I857" s="503"/>
      <c r="J857" s="503"/>
      <c r="K857" s="503"/>
      <c r="L857" s="503"/>
      <c r="M857" s="503"/>
      <c r="N857" s="503"/>
      <c r="O857" s="503"/>
      <c r="P857" s="503"/>
      <c r="Q857" s="503"/>
      <c r="R857" s="503"/>
      <c r="S857" s="503"/>
      <c r="T857" s="503"/>
      <c r="U857" s="503"/>
      <c r="V857" s="503"/>
      <c r="W857" s="503"/>
      <c r="X857" s="503"/>
      <c r="Y857" s="503"/>
      <c r="Z857" s="503"/>
    </row>
    <row r="858" ht="12.75" customHeight="1">
      <c r="A858" s="503"/>
      <c r="B858" s="503"/>
      <c r="C858" s="503"/>
      <c r="D858" s="503"/>
      <c r="E858" s="503"/>
      <c r="F858" s="503"/>
      <c r="G858" s="503"/>
      <c r="H858" s="503"/>
      <c r="I858" s="503"/>
      <c r="J858" s="503"/>
      <c r="K858" s="503"/>
      <c r="L858" s="503"/>
      <c r="M858" s="503"/>
      <c r="N858" s="503"/>
      <c r="O858" s="503"/>
      <c r="P858" s="503"/>
      <c r="Q858" s="503"/>
      <c r="R858" s="503"/>
      <c r="S858" s="503"/>
      <c r="T858" s="503"/>
      <c r="U858" s="503"/>
      <c r="V858" s="503"/>
      <c r="W858" s="503"/>
      <c r="X858" s="503"/>
      <c r="Y858" s="503"/>
      <c r="Z858" s="503"/>
    </row>
    <row r="859" ht="12.75" customHeight="1">
      <c r="A859" s="503"/>
      <c r="B859" s="503"/>
      <c r="C859" s="503"/>
      <c r="D859" s="503"/>
      <c r="E859" s="503"/>
      <c r="F859" s="503"/>
      <c r="G859" s="503"/>
      <c r="H859" s="503"/>
      <c r="I859" s="503"/>
      <c r="J859" s="503"/>
      <c r="K859" s="503"/>
      <c r="L859" s="503"/>
      <c r="M859" s="503"/>
      <c r="N859" s="503"/>
      <c r="O859" s="503"/>
      <c r="P859" s="503"/>
      <c r="Q859" s="503"/>
      <c r="R859" s="503"/>
      <c r="S859" s="503"/>
      <c r="T859" s="503"/>
      <c r="U859" s="503"/>
      <c r="V859" s="503"/>
      <c r="W859" s="503"/>
      <c r="X859" s="503"/>
      <c r="Y859" s="503"/>
      <c r="Z859" s="503"/>
    </row>
    <row r="860" ht="12.75" customHeight="1">
      <c r="A860" s="503"/>
      <c r="B860" s="503"/>
      <c r="C860" s="503"/>
      <c r="D860" s="503"/>
      <c r="E860" s="503"/>
      <c r="F860" s="503"/>
      <c r="G860" s="503"/>
      <c r="H860" s="503"/>
      <c r="I860" s="503"/>
      <c r="J860" s="503"/>
      <c r="K860" s="503"/>
      <c r="L860" s="503"/>
      <c r="M860" s="503"/>
      <c r="N860" s="503"/>
      <c r="O860" s="503"/>
      <c r="P860" s="503"/>
      <c r="Q860" s="503"/>
      <c r="R860" s="503"/>
      <c r="S860" s="503"/>
      <c r="T860" s="503"/>
      <c r="U860" s="503"/>
      <c r="V860" s="503"/>
      <c r="W860" s="503"/>
      <c r="X860" s="503"/>
      <c r="Y860" s="503"/>
      <c r="Z860" s="503"/>
    </row>
    <row r="861" ht="12.75" customHeight="1">
      <c r="A861" s="503"/>
      <c r="B861" s="503"/>
      <c r="C861" s="503"/>
      <c r="D861" s="503"/>
      <c r="E861" s="503"/>
      <c r="F861" s="503"/>
      <c r="G861" s="503"/>
      <c r="H861" s="503"/>
      <c r="I861" s="503"/>
      <c r="J861" s="503"/>
      <c r="K861" s="503"/>
      <c r="L861" s="503"/>
      <c r="M861" s="503"/>
      <c r="N861" s="503"/>
      <c r="O861" s="503"/>
      <c r="P861" s="503"/>
      <c r="Q861" s="503"/>
      <c r="R861" s="503"/>
      <c r="S861" s="503"/>
      <c r="T861" s="503"/>
      <c r="U861" s="503"/>
      <c r="V861" s="503"/>
      <c r="W861" s="503"/>
      <c r="X861" s="503"/>
      <c r="Y861" s="503"/>
      <c r="Z861" s="503"/>
    </row>
    <row r="862" ht="12.75" customHeight="1">
      <c r="A862" s="503"/>
      <c r="B862" s="503"/>
      <c r="C862" s="503"/>
      <c r="D862" s="503"/>
      <c r="E862" s="503"/>
      <c r="F862" s="503"/>
      <c r="G862" s="503"/>
      <c r="H862" s="503"/>
      <c r="I862" s="503"/>
      <c r="J862" s="503"/>
      <c r="K862" s="503"/>
      <c r="L862" s="503"/>
      <c r="M862" s="503"/>
      <c r="N862" s="503"/>
      <c r="O862" s="503"/>
      <c r="P862" s="503"/>
      <c r="Q862" s="503"/>
      <c r="R862" s="503"/>
      <c r="S862" s="503"/>
      <c r="T862" s="503"/>
      <c r="U862" s="503"/>
      <c r="V862" s="503"/>
      <c r="W862" s="503"/>
      <c r="X862" s="503"/>
      <c r="Y862" s="503"/>
      <c r="Z862" s="503"/>
    </row>
    <row r="863" ht="12.75" customHeight="1">
      <c r="A863" s="503"/>
      <c r="B863" s="503"/>
      <c r="C863" s="503"/>
      <c r="D863" s="503"/>
      <c r="E863" s="503"/>
      <c r="F863" s="503"/>
      <c r="G863" s="503"/>
      <c r="H863" s="503"/>
      <c r="I863" s="503"/>
      <c r="J863" s="503"/>
      <c r="K863" s="503"/>
      <c r="L863" s="503"/>
      <c r="M863" s="503"/>
      <c r="N863" s="503"/>
      <c r="O863" s="503"/>
      <c r="P863" s="503"/>
      <c r="Q863" s="503"/>
      <c r="R863" s="503"/>
      <c r="S863" s="503"/>
      <c r="T863" s="503"/>
      <c r="U863" s="503"/>
      <c r="V863" s="503"/>
      <c r="W863" s="503"/>
      <c r="X863" s="503"/>
      <c r="Y863" s="503"/>
      <c r="Z863" s="503"/>
    </row>
    <row r="864" ht="12.75" customHeight="1">
      <c r="A864" s="503"/>
      <c r="B864" s="503"/>
      <c r="C864" s="503"/>
      <c r="D864" s="503"/>
      <c r="E864" s="503"/>
      <c r="F864" s="503"/>
      <c r="G864" s="503"/>
      <c r="H864" s="503"/>
      <c r="I864" s="503"/>
      <c r="J864" s="503"/>
      <c r="K864" s="503"/>
      <c r="L864" s="503"/>
      <c r="M864" s="503"/>
      <c r="N864" s="503"/>
      <c r="O864" s="503"/>
      <c r="P864" s="503"/>
      <c r="Q864" s="503"/>
      <c r="R864" s="503"/>
      <c r="S864" s="503"/>
      <c r="T864" s="503"/>
      <c r="U864" s="503"/>
      <c r="V864" s="503"/>
      <c r="W864" s="503"/>
      <c r="X864" s="503"/>
      <c r="Y864" s="503"/>
      <c r="Z864" s="503"/>
    </row>
    <row r="865" ht="12.75" customHeight="1">
      <c r="A865" s="503"/>
      <c r="B865" s="503"/>
      <c r="C865" s="503"/>
      <c r="D865" s="503"/>
      <c r="E865" s="503"/>
      <c r="F865" s="503"/>
      <c r="G865" s="503"/>
      <c r="H865" s="503"/>
      <c r="I865" s="503"/>
      <c r="J865" s="503"/>
      <c r="K865" s="503"/>
      <c r="L865" s="503"/>
      <c r="M865" s="503"/>
      <c r="N865" s="503"/>
      <c r="O865" s="503"/>
      <c r="P865" s="503"/>
      <c r="Q865" s="503"/>
      <c r="R865" s="503"/>
      <c r="S865" s="503"/>
      <c r="T865" s="503"/>
      <c r="U865" s="503"/>
      <c r="V865" s="503"/>
      <c r="W865" s="503"/>
      <c r="X865" s="503"/>
      <c r="Y865" s="503"/>
      <c r="Z865" s="503"/>
    </row>
    <row r="866" ht="12.75" customHeight="1">
      <c r="A866" s="503"/>
      <c r="B866" s="503"/>
      <c r="C866" s="503"/>
      <c r="D866" s="503"/>
      <c r="E866" s="503"/>
      <c r="F866" s="503"/>
      <c r="G866" s="503"/>
      <c r="H866" s="503"/>
      <c r="I866" s="503"/>
      <c r="J866" s="503"/>
      <c r="K866" s="503"/>
      <c r="L866" s="503"/>
      <c r="M866" s="503"/>
      <c r="N866" s="503"/>
      <c r="O866" s="503"/>
      <c r="P866" s="503"/>
      <c r="Q866" s="503"/>
      <c r="R866" s="503"/>
      <c r="S866" s="503"/>
      <c r="T866" s="503"/>
      <c r="U866" s="503"/>
      <c r="V866" s="503"/>
      <c r="W866" s="503"/>
      <c r="X866" s="503"/>
      <c r="Y866" s="503"/>
      <c r="Z866" s="503"/>
    </row>
    <row r="867" ht="12.75" customHeight="1">
      <c r="A867" s="503"/>
      <c r="B867" s="503"/>
      <c r="C867" s="503"/>
      <c r="D867" s="503"/>
      <c r="E867" s="503"/>
      <c r="F867" s="503"/>
      <c r="G867" s="503"/>
      <c r="H867" s="503"/>
      <c r="I867" s="503"/>
      <c r="J867" s="503"/>
      <c r="K867" s="503"/>
      <c r="L867" s="503"/>
      <c r="M867" s="503"/>
      <c r="N867" s="503"/>
      <c r="O867" s="503"/>
      <c r="P867" s="503"/>
      <c r="Q867" s="503"/>
      <c r="R867" s="503"/>
      <c r="S867" s="503"/>
      <c r="T867" s="503"/>
      <c r="U867" s="503"/>
      <c r="V867" s="503"/>
      <c r="W867" s="503"/>
      <c r="X867" s="503"/>
      <c r="Y867" s="503"/>
      <c r="Z867" s="503"/>
    </row>
    <row r="868" ht="12.75" customHeight="1">
      <c r="A868" s="503"/>
      <c r="B868" s="503"/>
      <c r="C868" s="503"/>
      <c r="D868" s="503"/>
      <c r="E868" s="503"/>
      <c r="F868" s="503"/>
      <c r="G868" s="503"/>
      <c r="H868" s="503"/>
      <c r="I868" s="503"/>
      <c r="J868" s="503"/>
      <c r="K868" s="503"/>
      <c r="L868" s="503"/>
      <c r="M868" s="503"/>
      <c r="N868" s="503"/>
      <c r="O868" s="503"/>
      <c r="P868" s="503"/>
      <c r="Q868" s="503"/>
      <c r="R868" s="503"/>
      <c r="S868" s="503"/>
      <c r="T868" s="503"/>
      <c r="U868" s="503"/>
      <c r="V868" s="503"/>
      <c r="W868" s="503"/>
      <c r="X868" s="503"/>
      <c r="Y868" s="503"/>
      <c r="Z868" s="503"/>
    </row>
    <row r="869" ht="12.75" customHeight="1">
      <c r="A869" s="503"/>
      <c r="B869" s="503"/>
      <c r="C869" s="503"/>
      <c r="D869" s="503"/>
      <c r="E869" s="503"/>
      <c r="F869" s="503"/>
      <c r="G869" s="503"/>
      <c r="H869" s="503"/>
      <c r="I869" s="503"/>
      <c r="J869" s="503"/>
      <c r="K869" s="503"/>
      <c r="L869" s="503"/>
      <c r="M869" s="503"/>
      <c r="N869" s="503"/>
      <c r="O869" s="503"/>
      <c r="P869" s="503"/>
      <c r="Q869" s="503"/>
      <c r="R869" s="503"/>
      <c r="S869" s="503"/>
      <c r="T869" s="503"/>
      <c r="U869" s="503"/>
      <c r="V869" s="503"/>
      <c r="W869" s="503"/>
      <c r="X869" s="503"/>
      <c r="Y869" s="503"/>
      <c r="Z869" s="503"/>
    </row>
    <row r="870" ht="12.75" customHeight="1">
      <c r="A870" s="503"/>
      <c r="B870" s="503"/>
      <c r="C870" s="503"/>
      <c r="D870" s="503"/>
      <c r="E870" s="503"/>
      <c r="F870" s="503"/>
      <c r="G870" s="503"/>
      <c r="H870" s="503"/>
      <c r="I870" s="503"/>
      <c r="J870" s="503"/>
      <c r="K870" s="503"/>
      <c r="L870" s="503"/>
      <c r="M870" s="503"/>
      <c r="N870" s="503"/>
      <c r="O870" s="503"/>
      <c r="P870" s="503"/>
      <c r="Q870" s="503"/>
      <c r="R870" s="503"/>
      <c r="S870" s="503"/>
      <c r="T870" s="503"/>
      <c r="U870" s="503"/>
      <c r="V870" s="503"/>
      <c r="W870" s="503"/>
      <c r="X870" s="503"/>
      <c r="Y870" s="503"/>
      <c r="Z870" s="503"/>
    </row>
    <row r="871" ht="12.75" customHeight="1">
      <c r="A871" s="503"/>
      <c r="B871" s="503"/>
      <c r="C871" s="503"/>
      <c r="D871" s="503"/>
      <c r="E871" s="503"/>
      <c r="F871" s="503"/>
      <c r="G871" s="503"/>
      <c r="H871" s="503"/>
      <c r="I871" s="503"/>
      <c r="J871" s="503"/>
      <c r="K871" s="503"/>
      <c r="L871" s="503"/>
      <c r="M871" s="503"/>
      <c r="N871" s="503"/>
      <c r="O871" s="503"/>
      <c r="P871" s="503"/>
      <c r="Q871" s="503"/>
      <c r="R871" s="503"/>
      <c r="S871" s="503"/>
      <c r="T871" s="503"/>
      <c r="U871" s="503"/>
      <c r="V871" s="503"/>
      <c r="W871" s="503"/>
      <c r="X871" s="503"/>
      <c r="Y871" s="503"/>
      <c r="Z871" s="503"/>
    </row>
    <row r="872" ht="12.75" customHeight="1">
      <c r="A872" s="503"/>
      <c r="B872" s="503"/>
      <c r="C872" s="503"/>
      <c r="D872" s="503"/>
      <c r="E872" s="503"/>
      <c r="F872" s="503"/>
      <c r="G872" s="503"/>
      <c r="H872" s="503"/>
      <c r="I872" s="503"/>
      <c r="J872" s="503"/>
      <c r="K872" s="503"/>
      <c r="L872" s="503"/>
      <c r="M872" s="503"/>
      <c r="N872" s="503"/>
      <c r="O872" s="503"/>
      <c r="P872" s="503"/>
      <c r="Q872" s="503"/>
      <c r="R872" s="503"/>
      <c r="S872" s="503"/>
      <c r="T872" s="503"/>
      <c r="U872" s="503"/>
      <c r="V872" s="503"/>
      <c r="W872" s="503"/>
      <c r="X872" s="503"/>
      <c r="Y872" s="503"/>
      <c r="Z872" s="503"/>
    </row>
    <row r="873" ht="12.75" customHeight="1">
      <c r="A873" s="503"/>
      <c r="B873" s="503"/>
      <c r="C873" s="503"/>
      <c r="D873" s="503"/>
      <c r="E873" s="503"/>
      <c r="F873" s="503"/>
      <c r="G873" s="503"/>
      <c r="H873" s="503"/>
      <c r="I873" s="503"/>
      <c r="J873" s="503"/>
      <c r="K873" s="503"/>
      <c r="L873" s="503"/>
      <c r="M873" s="503"/>
      <c r="N873" s="503"/>
      <c r="O873" s="503"/>
      <c r="P873" s="503"/>
      <c r="Q873" s="503"/>
      <c r="R873" s="503"/>
      <c r="S873" s="503"/>
      <c r="T873" s="503"/>
      <c r="U873" s="503"/>
      <c r="V873" s="503"/>
      <c r="W873" s="503"/>
      <c r="X873" s="503"/>
      <c r="Y873" s="503"/>
      <c r="Z873" s="503"/>
    </row>
    <row r="874" ht="12.75" customHeight="1">
      <c r="A874" s="503"/>
      <c r="B874" s="503"/>
      <c r="C874" s="503"/>
      <c r="D874" s="503"/>
      <c r="E874" s="503"/>
      <c r="F874" s="503"/>
      <c r="G874" s="503"/>
      <c r="H874" s="503"/>
      <c r="I874" s="503"/>
      <c r="J874" s="503"/>
      <c r="K874" s="503"/>
      <c r="L874" s="503"/>
      <c r="M874" s="503"/>
      <c r="N874" s="503"/>
      <c r="O874" s="503"/>
      <c r="P874" s="503"/>
      <c r="Q874" s="503"/>
      <c r="R874" s="503"/>
      <c r="S874" s="503"/>
      <c r="T874" s="503"/>
      <c r="U874" s="503"/>
      <c r="V874" s="503"/>
      <c r="W874" s="503"/>
      <c r="X874" s="503"/>
      <c r="Y874" s="503"/>
      <c r="Z874" s="503"/>
    </row>
    <row r="875" ht="12.75" customHeight="1">
      <c r="A875" s="503"/>
      <c r="B875" s="503"/>
      <c r="C875" s="503"/>
      <c r="D875" s="503"/>
      <c r="E875" s="503"/>
      <c r="F875" s="503"/>
      <c r="G875" s="503"/>
      <c r="H875" s="503"/>
      <c r="I875" s="503"/>
      <c r="J875" s="503"/>
      <c r="K875" s="503"/>
      <c r="L875" s="503"/>
      <c r="M875" s="503"/>
      <c r="N875" s="503"/>
      <c r="O875" s="503"/>
      <c r="P875" s="503"/>
      <c r="Q875" s="503"/>
      <c r="R875" s="503"/>
      <c r="S875" s="503"/>
      <c r="T875" s="503"/>
      <c r="U875" s="503"/>
      <c r="V875" s="503"/>
      <c r="W875" s="503"/>
      <c r="X875" s="503"/>
      <c r="Y875" s="503"/>
      <c r="Z875" s="503"/>
    </row>
    <row r="876" ht="12.75" customHeight="1">
      <c r="A876" s="503"/>
      <c r="B876" s="503"/>
      <c r="C876" s="503"/>
      <c r="D876" s="503"/>
      <c r="E876" s="503"/>
      <c r="F876" s="503"/>
      <c r="G876" s="503"/>
      <c r="H876" s="503"/>
      <c r="I876" s="503"/>
      <c r="J876" s="503"/>
      <c r="K876" s="503"/>
      <c r="L876" s="503"/>
      <c r="M876" s="503"/>
      <c r="N876" s="503"/>
      <c r="O876" s="503"/>
      <c r="P876" s="503"/>
      <c r="Q876" s="503"/>
      <c r="R876" s="503"/>
      <c r="S876" s="503"/>
      <c r="T876" s="503"/>
      <c r="U876" s="503"/>
      <c r="V876" s="503"/>
      <c r="W876" s="503"/>
      <c r="X876" s="503"/>
      <c r="Y876" s="503"/>
      <c r="Z876" s="503"/>
    </row>
    <row r="877" ht="12.75" customHeight="1">
      <c r="A877" s="503"/>
      <c r="B877" s="503"/>
      <c r="C877" s="503"/>
      <c r="D877" s="503"/>
      <c r="E877" s="503"/>
      <c r="F877" s="503"/>
      <c r="G877" s="503"/>
      <c r="H877" s="503"/>
      <c r="I877" s="503"/>
      <c r="J877" s="503"/>
      <c r="K877" s="503"/>
      <c r="L877" s="503"/>
      <c r="M877" s="503"/>
      <c r="N877" s="503"/>
      <c r="O877" s="503"/>
      <c r="P877" s="503"/>
      <c r="Q877" s="503"/>
      <c r="R877" s="503"/>
      <c r="S877" s="503"/>
      <c r="T877" s="503"/>
      <c r="U877" s="503"/>
      <c r="V877" s="503"/>
      <c r="W877" s="503"/>
      <c r="X877" s="503"/>
      <c r="Y877" s="503"/>
      <c r="Z877" s="503"/>
    </row>
    <row r="878" ht="12.75" customHeight="1">
      <c r="A878" s="503"/>
      <c r="B878" s="503"/>
      <c r="C878" s="503"/>
      <c r="D878" s="503"/>
      <c r="E878" s="503"/>
      <c r="F878" s="503"/>
      <c r="G878" s="503"/>
      <c r="H878" s="503"/>
      <c r="I878" s="503"/>
      <c r="J878" s="503"/>
      <c r="K878" s="503"/>
      <c r="L878" s="503"/>
      <c r="M878" s="503"/>
      <c r="N878" s="503"/>
      <c r="O878" s="503"/>
      <c r="P878" s="503"/>
      <c r="Q878" s="503"/>
      <c r="R878" s="503"/>
      <c r="S878" s="503"/>
      <c r="T878" s="503"/>
      <c r="U878" s="503"/>
      <c r="V878" s="503"/>
      <c r="W878" s="503"/>
      <c r="X878" s="503"/>
      <c r="Y878" s="503"/>
      <c r="Z878" s="503"/>
    </row>
    <row r="879" ht="12.75" customHeight="1">
      <c r="A879" s="503"/>
      <c r="B879" s="503"/>
      <c r="C879" s="503"/>
      <c r="D879" s="503"/>
      <c r="E879" s="503"/>
      <c r="F879" s="503"/>
      <c r="G879" s="503"/>
      <c r="H879" s="503"/>
      <c r="I879" s="503"/>
      <c r="J879" s="503"/>
      <c r="K879" s="503"/>
      <c r="L879" s="503"/>
      <c r="M879" s="503"/>
      <c r="N879" s="503"/>
      <c r="O879" s="503"/>
      <c r="P879" s="503"/>
      <c r="Q879" s="503"/>
      <c r="R879" s="503"/>
      <c r="S879" s="503"/>
      <c r="T879" s="503"/>
      <c r="U879" s="503"/>
      <c r="V879" s="503"/>
      <c r="W879" s="503"/>
      <c r="X879" s="503"/>
      <c r="Y879" s="503"/>
      <c r="Z879" s="503"/>
    </row>
    <row r="880" ht="12.75" customHeight="1">
      <c r="A880" s="503"/>
      <c r="B880" s="503"/>
      <c r="C880" s="503"/>
      <c r="D880" s="503"/>
      <c r="E880" s="503"/>
      <c r="F880" s="503"/>
      <c r="G880" s="503"/>
      <c r="H880" s="503"/>
      <c r="I880" s="503"/>
      <c r="J880" s="503"/>
      <c r="K880" s="503"/>
      <c r="L880" s="503"/>
      <c r="M880" s="503"/>
      <c r="N880" s="503"/>
      <c r="O880" s="503"/>
      <c r="P880" s="503"/>
      <c r="Q880" s="503"/>
      <c r="R880" s="503"/>
      <c r="S880" s="503"/>
      <c r="T880" s="503"/>
      <c r="U880" s="503"/>
      <c r="V880" s="503"/>
      <c r="W880" s="503"/>
      <c r="X880" s="503"/>
      <c r="Y880" s="503"/>
      <c r="Z880" s="503"/>
    </row>
    <row r="881" ht="12.75" customHeight="1">
      <c r="A881" s="503"/>
      <c r="B881" s="503"/>
      <c r="C881" s="503"/>
      <c r="D881" s="503"/>
      <c r="E881" s="503"/>
      <c r="F881" s="503"/>
      <c r="G881" s="503"/>
      <c r="H881" s="503"/>
      <c r="I881" s="503"/>
      <c r="J881" s="503"/>
      <c r="K881" s="503"/>
      <c r="L881" s="503"/>
      <c r="M881" s="503"/>
      <c r="N881" s="503"/>
      <c r="O881" s="503"/>
      <c r="P881" s="503"/>
      <c r="Q881" s="503"/>
      <c r="R881" s="503"/>
      <c r="S881" s="503"/>
      <c r="T881" s="503"/>
      <c r="U881" s="503"/>
      <c r="V881" s="503"/>
      <c r="W881" s="503"/>
      <c r="X881" s="503"/>
      <c r="Y881" s="503"/>
      <c r="Z881" s="503"/>
    </row>
    <row r="882" ht="12.75" customHeight="1">
      <c r="A882" s="503"/>
      <c r="B882" s="503"/>
      <c r="C882" s="503"/>
      <c r="D882" s="503"/>
      <c r="E882" s="503"/>
      <c r="F882" s="503"/>
      <c r="G882" s="503"/>
      <c r="H882" s="503"/>
      <c r="I882" s="503"/>
      <c r="J882" s="503"/>
      <c r="K882" s="503"/>
      <c r="L882" s="503"/>
      <c r="M882" s="503"/>
      <c r="N882" s="503"/>
      <c r="O882" s="503"/>
      <c r="P882" s="503"/>
      <c r="Q882" s="503"/>
      <c r="R882" s="503"/>
      <c r="S882" s="503"/>
      <c r="T882" s="503"/>
      <c r="U882" s="503"/>
      <c r="V882" s="503"/>
      <c r="W882" s="503"/>
      <c r="X882" s="503"/>
      <c r="Y882" s="503"/>
      <c r="Z882" s="503"/>
    </row>
    <row r="883" ht="12.75" customHeight="1">
      <c r="A883" s="503"/>
      <c r="B883" s="503"/>
      <c r="C883" s="503"/>
      <c r="D883" s="503"/>
      <c r="E883" s="503"/>
      <c r="F883" s="503"/>
      <c r="G883" s="503"/>
      <c r="H883" s="503"/>
      <c r="I883" s="503"/>
      <c r="J883" s="503"/>
      <c r="K883" s="503"/>
      <c r="L883" s="503"/>
      <c r="M883" s="503"/>
      <c r="N883" s="503"/>
      <c r="O883" s="503"/>
      <c r="P883" s="503"/>
      <c r="Q883" s="503"/>
      <c r="R883" s="503"/>
      <c r="S883" s="503"/>
      <c r="T883" s="503"/>
      <c r="U883" s="503"/>
      <c r="V883" s="503"/>
      <c r="W883" s="503"/>
      <c r="X883" s="503"/>
      <c r="Y883" s="503"/>
      <c r="Z883" s="503"/>
    </row>
    <row r="884" ht="12.75" customHeight="1">
      <c r="A884" s="503"/>
      <c r="B884" s="503"/>
      <c r="C884" s="503"/>
      <c r="D884" s="503"/>
      <c r="E884" s="503"/>
      <c r="F884" s="503"/>
      <c r="G884" s="503"/>
      <c r="H884" s="503"/>
      <c r="I884" s="503"/>
      <c r="J884" s="503"/>
      <c r="K884" s="503"/>
      <c r="L884" s="503"/>
      <c r="M884" s="503"/>
      <c r="N884" s="503"/>
      <c r="O884" s="503"/>
      <c r="P884" s="503"/>
      <c r="Q884" s="503"/>
      <c r="R884" s="503"/>
      <c r="S884" s="503"/>
      <c r="T884" s="503"/>
      <c r="U884" s="503"/>
      <c r="V884" s="503"/>
      <c r="W884" s="503"/>
      <c r="X884" s="503"/>
      <c r="Y884" s="503"/>
      <c r="Z884" s="503"/>
    </row>
    <row r="885" ht="12.75" customHeight="1">
      <c r="A885" s="503"/>
      <c r="B885" s="503"/>
      <c r="C885" s="503"/>
      <c r="D885" s="503"/>
      <c r="E885" s="503"/>
      <c r="F885" s="503"/>
      <c r="G885" s="503"/>
      <c r="H885" s="503"/>
      <c r="I885" s="503"/>
      <c r="J885" s="503"/>
      <c r="K885" s="503"/>
      <c r="L885" s="503"/>
      <c r="M885" s="503"/>
      <c r="N885" s="503"/>
      <c r="O885" s="503"/>
      <c r="P885" s="503"/>
      <c r="Q885" s="503"/>
      <c r="R885" s="503"/>
      <c r="S885" s="503"/>
      <c r="T885" s="503"/>
      <c r="U885" s="503"/>
      <c r="V885" s="503"/>
      <c r="W885" s="503"/>
      <c r="X885" s="503"/>
      <c r="Y885" s="503"/>
      <c r="Z885" s="503"/>
    </row>
    <row r="886" ht="12.75" customHeight="1">
      <c r="A886" s="503"/>
      <c r="B886" s="503"/>
      <c r="C886" s="503"/>
      <c r="D886" s="503"/>
      <c r="E886" s="503"/>
      <c r="F886" s="503"/>
      <c r="G886" s="503"/>
      <c r="H886" s="503"/>
      <c r="I886" s="503"/>
      <c r="J886" s="503"/>
      <c r="K886" s="503"/>
      <c r="L886" s="503"/>
      <c r="M886" s="503"/>
      <c r="N886" s="503"/>
      <c r="O886" s="503"/>
      <c r="P886" s="503"/>
      <c r="Q886" s="503"/>
      <c r="R886" s="503"/>
      <c r="S886" s="503"/>
      <c r="T886" s="503"/>
      <c r="U886" s="503"/>
      <c r="V886" s="503"/>
      <c r="W886" s="503"/>
      <c r="X886" s="503"/>
      <c r="Y886" s="503"/>
      <c r="Z886" s="503"/>
    </row>
    <row r="887" ht="12.75" customHeight="1">
      <c r="A887" s="503"/>
      <c r="B887" s="503"/>
      <c r="C887" s="503"/>
      <c r="D887" s="503"/>
      <c r="E887" s="503"/>
      <c r="F887" s="503"/>
      <c r="G887" s="503"/>
      <c r="H887" s="503"/>
      <c r="I887" s="503"/>
      <c r="J887" s="503"/>
      <c r="K887" s="503"/>
      <c r="L887" s="503"/>
      <c r="M887" s="503"/>
      <c r="N887" s="503"/>
      <c r="O887" s="503"/>
      <c r="P887" s="503"/>
      <c r="Q887" s="503"/>
      <c r="R887" s="503"/>
      <c r="S887" s="503"/>
      <c r="T887" s="503"/>
      <c r="U887" s="503"/>
      <c r="V887" s="503"/>
      <c r="W887" s="503"/>
      <c r="X887" s="503"/>
      <c r="Y887" s="503"/>
      <c r="Z887" s="503"/>
    </row>
    <row r="888" ht="12.75" customHeight="1">
      <c r="A888" s="503"/>
      <c r="B888" s="503"/>
      <c r="C888" s="503"/>
      <c r="D888" s="503"/>
      <c r="E888" s="503"/>
      <c r="F888" s="503"/>
      <c r="G888" s="503"/>
      <c r="H888" s="503"/>
      <c r="I888" s="503"/>
      <c r="J888" s="503"/>
      <c r="K888" s="503"/>
      <c r="L888" s="503"/>
      <c r="M888" s="503"/>
      <c r="N888" s="503"/>
      <c r="O888" s="503"/>
      <c r="P888" s="503"/>
      <c r="Q888" s="503"/>
      <c r="R888" s="503"/>
      <c r="S888" s="503"/>
      <c r="T888" s="503"/>
      <c r="U888" s="503"/>
      <c r="V888" s="503"/>
      <c r="W888" s="503"/>
      <c r="X888" s="503"/>
      <c r="Y888" s="503"/>
      <c r="Z888" s="503"/>
    </row>
    <row r="889" ht="12.75" customHeight="1">
      <c r="A889" s="503"/>
      <c r="B889" s="503"/>
      <c r="C889" s="503"/>
      <c r="D889" s="503"/>
      <c r="E889" s="503"/>
      <c r="F889" s="503"/>
      <c r="G889" s="503"/>
      <c r="H889" s="503"/>
      <c r="I889" s="503"/>
      <c r="J889" s="503"/>
      <c r="K889" s="503"/>
      <c r="L889" s="503"/>
      <c r="M889" s="503"/>
      <c r="N889" s="503"/>
      <c r="O889" s="503"/>
      <c r="P889" s="503"/>
      <c r="Q889" s="503"/>
      <c r="R889" s="503"/>
      <c r="S889" s="503"/>
      <c r="T889" s="503"/>
      <c r="U889" s="503"/>
      <c r="V889" s="503"/>
      <c r="W889" s="503"/>
      <c r="X889" s="503"/>
      <c r="Y889" s="503"/>
      <c r="Z889" s="503"/>
    </row>
    <row r="890" ht="12.75" customHeight="1">
      <c r="A890" s="503"/>
      <c r="B890" s="503"/>
      <c r="C890" s="503"/>
      <c r="D890" s="503"/>
      <c r="E890" s="503"/>
      <c r="F890" s="503"/>
      <c r="G890" s="503"/>
      <c r="H890" s="503"/>
      <c r="I890" s="503"/>
      <c r="J890" s="503"/>
      <c r="K890" s="503"/>
      <c r="L890" s="503"/>
      <c r="M890" s="503"/>
      <c r="N890" s="503"/>
      <c r="O890" s="503"/>
      <c r="P890" s="503"/>
      <c r="Q890" s="503"/>
      <c r="R890" s="503"/>
      <c r="S890" s="503"/>
      <c r="T890" s="503"/>
      <c r="U890" s="503"/>
      <c r="V890" s="503"/>
      <c r="W890" s="503"/>
      <c r="X890" s="503"/>
      <c r="Y890" s="503"/>
      <c r="Z890" s="503"/>
    </row>
    <row r="891" ht="12.75" customHeight="1">
      <c r="A891" s="503"/>
      <c r="B891" s="503"/>
      <c r="C891" s="503"/>
      <c r="D891" s="503"/>
      <c r="E891" s="503"/>
      <c r="F891" s="503"/>
      <c r="G891" s="503"/>
      <c r="H891" s="503"/>
      <c r="I891" s="503"/>
      <c r="J891" s="503"/>
      <c r="K891" s="503"/>
      <c r="L891" s="503"/>
      <c r="M891" s="503"/>
      <c r="N891" s="503"/>
      <c r="O891" s="503"/>
      <c r="P891" s="503"/>
      <c r="Q891" s="503"/>
      <c r="R891" s="503"/>
      <c r="S891" s="503"/>
      <c r="T891" s="503"/>
      <c r="U891" s="503"/>
      <c r="V891" s="503"/>
      <c r="W891" s="503"/>
      <c r="X891" s="503"/>
      <c r="Y891" s="503"/>
      <c r="Z891" s="503"/>
    </row>
    <row r="892" ht="12.75" customHeight="1">
      <c r="A892" s="503"/>
      <c r="B892" s="503"/>
      <c r="C892" s="503"/>
      <c r="D892" s="503"/>
      <c r="E892" s="503"/>
      <c r="F892" s="503"/>
      <c r="G892" s="503"/>
      <c r="H892" s="503"/>
      <c r="I892" s="503"/>
      <c r="J892" s="503"/>
      <c r="K892" s="503"/>
      <c r="L892" s="503"/>
      <c r="M892" s="503"/>
      <c r="N892" s="503"/>
      <c r="O892" s="503"/>
      <c r="P892" s="503"/>
      <c r="Q892" s="503"/>
      <c r="R892" s="503"/>
      <c r="S892" s="503"/>
      <c r="T892" s="503"/>
      <c r="U892" s="503"/>
      <c r="V892" s="503"/>
      <c r="W892" s="503"/>
      <c r="X892" s="503"/>
      <c r="Y892" s="503"/>
      <c r="Z892" s="503"/>
    </row>
    <row r="893" ht="12.75" customHeight="1">
      <c r="A893" s="503"/>
      <c r="B893" s="503"/>
      <c r="C893" s="503"/>
      <c r="D893" s="503"/>
      <c r="E893" s="503"/>
      <c r="F893" s="503"/>
      <c r="G893" s="503"/>
      <c r="H893" s="503"/>
      <c r="I893" s="503"/>
      <c r="J893" s="503"/>
      <c r="K893" s="503"/>
      <c r="L893" s="503"/>
      <c r="M893" s="503"/>
      <c r="N893" s="503"/>
      <c r="O893" s="503"/>
      <c r="P893" s="503"/>
      <c r="Q893" s="503"/>
      <c r="R893" s="503"/>
      <c r="S893" s="503"/>
      <c r="T893" s="503"/>
      <c r="U893" s="503"/>
      <c r="V893" s="503"/>
      <c r="W893" s="503"/>
      <c r="X893" s="503"/>
      <c r="Y893" s="503"/>
      <c r="Z893" s="503"/>
    </row>
    <row r="894" ht="12.75" customHeight="1">
      <c r="A894" s="503"/>
      <c r="B894" s="503"/>
      <c r="C894" s="503"/>
      <c r="D894" s="503"/>
      <c r="E894" s="503"/>
      <c r="F894" s="503"/>
      <c r="G894" s="503"/>
      <c r="H894" s="503"/>
      <c r="I894" s="503"/>
      <c r="J894" s="503"/>
      <c r="K894" s="503"/>
      <c r="L894" s="503"/>
      <c r="M894" s="503"/>
      <c r="N894" s="503"/>
      <c r="O894" s="503"/>
      <c r="P894" s="503"/>
      <c r="Q894" s="503"/>
      <c r="R894" s="503"/>
      <c r="S894" s="503"/>
      <c r="T894" s="503"/>
      <c r="U894" s="503"/>
      <c r="V894" s="503"/>
      <c r="W894" s="503"/>
      <c r="X894" s="503"/>
      <c r="Y894" s="503"/>
      <c r="Z894" s="503"/>
    </row>
    <row r="895" ht="12.75" customHeight="1">
      <c r="A895" s="503"/>
      <c r="B895" s="503"/>
      <c r="C895" s="503"/>
      <c r="D895" s="503"/>
      <c r="E895" s="503"/>
      <c r="F895" s="503"/>
      <c r="G895" s="503"/>
      <c r="H895" s="503"/>
      <c r="I895" s="503"/>
      <c r="J895" s="503"/>
      <c r="K895" s="503"/>
      <c r="L895" s="503"/>
      <c r="M895" s="503"/>
      <c r="N895" s="503"/>
      <c r="O895" s="503"/>
      <c r="P895" s="503"/>
      <c r="Q895" s="503"/>
      <c r="R895" s="503"/>
      <c r="S895" s="503"/>
      <c r="T895" s="503"/>
      <c r="U895" s="503"/>
      <c r="V895" s="503"/>
      <c r="W895" s="503"/>
      <c r="X895" s="503"/>
      <c r="Y895" s="503"/>
      <c r="Z895" s="503"/>
    </row>
    <row r="896" ht="12.75" customHeight="1">
      <c r="A896" s="503"/>
      <c r="B896" s="503"/>
      <c r="C896" s="503"/>
      <c r="D896" s="503"/>
      <c r="E896" s="503"/>
      <c r="F896" s="503"/>
      <c r="G896" s="503"/>
      <c r="H896" s="503"/>
      <c r="I896" s="503"/>
      <c r="J896" s="503"/>
      <c r="K896" s="503"/>
      <c r="L896" s="503"/>
      <c r="M896" s="503"/>
      <c r="N896" s="503"/>
      <c r="O896" s="503"/>
      <c r="P896" s="503"/>
      <c r="Q896" s="503"/>
      <c r="R896" s="503"/>
      <c r="S896" s="503"/>
      <c r="T896" s="503"/>
      <c r="U896" s="503"/>
      <c r="V896" s="503"/>
      <c r="W896" s="503"/>
      <c r="X896" s="503"/>
      <c r="Y896" s="503"/>
      <c r="Z896" s="503"/>
    </row>
    <row r="897" ht="12.75" customHeight="1">
      <c r="A897" s="503"/>
      <c r="B897" s="503"/>
      <c r="C897" s="503"/>
      <c r="D897" s="503"/>
      <c r="E897" s="503"/>
      <c r="F897" s="503"/>
      <c r="G897" s="503"/>
      <c r="H897" s="503"/>
      <c r="I897" s="503"/>
      <c r="J897" s="503"/>
      <c r="K897" s="503"/>
      <c r="L897" s="503"/>
      <c r="M897" s="503"/>
      <c r="N897" s="503"/>
      <c r="O897" s="503"/>
      <c r="P897" s="503"/>
      <c r="Q897" s="503"/>
      <c r="R897" s="503"/>
      <c r="S897" s="503"/>
      <c r="T897" s="503"/>
      <c r="U897" s="503"/>
      <c r="V897" s="503"/>
      <c r="W897" s="503"/>
      <c r="X897" s="503"/>
      <c r="Y897" s="503"/>
      <c r="Z897" s="503"/>
    </row>
    <row r="898" ht="12.75" customHeight="1">
      <c r="A898" s="503"/>
      <c r="B898" s="503"/>
      <c r="C898" s="503"/>
      <c r="D898" s="503"/>
      <c r="E898" s="503"/>
      <c r="F898" s="503"/>
      <c r="G898" s="503"/>
      <c r="H898" s="503"/>
      <c r="I898" s="503"/>
      <c r="J898" s="503"/>
      <c r="K898" s="503"/>
      <c r="L898" s="503"/>
      <c r="M898" s="503"/>
      <c r="N898" s="503"/>
      <c r="O898" s="503"/>
      <c r="P898" s="503"/>
      <c r="Q898" s="503"/>
      <c r="R898" s="503"/>
      <c r="S898" s="503"/>
      <c r="T898" s="503"/>
      <c r="U898" s="503"/>
      <c r="V898" s="503"/>
      <c r="W898" s="503"/>
      <c r="X898" s="503"/>
      <c r="Y898" s="503"/>
      <c r="Z898" s="503"/>
    </row>
    <row r="899" ht="12.75" customHeight="1">
      <c r="A899" s="503"/>
      <c r="B899" s="503"/>
      <c r="C899" s="503"/>
      <c r="D899" s="503"/>
      <c r="E899" s="503"/>
      <c r="F899" s="503"/>
      <c r="G899" s="503"/>
      <c r="H899" s="503"/>
      <c r="I899" s="503"/>
      <c r="J899" s="503"/>
      <c r="K899" s="503"/>
      <c r="L899" s="503"/>
      <c r="M899" s="503"/>
      <c r="N899" s="503"/>
      <c r="O899" s="503"/>
      <c r="P899" s="503"/>
      <c r="Q899" s="503"/>
      <c r="R899" s="503"/>
      <c r="S899" s="503"/>
      <c r="T899" s="503"/>
      <c r="U899" s="503"/>
      <c r="V899" s="503"/>
      <c r="W899" s="503"/>
      <c r="X899" s="503"/>
      <c r="Y899" s="503"/>
      <c r="Z899" s="503"/>
    </row>
    <row r="900" ht="12.75" customHeight="1">
      <c r="A900" s="503"/>
      <c r="B900" s="503"/>
      <c r="C900" s="503"/>
      <c r="D900" s="503"/>
      <c r="E900" s="503"/>
      <c r="F900" s="503"/>
      <c r="G900" s="503"/>
      <c r="H900" s="503"/>
      <c r="I900" s="503"/>
      <c r="J900" s="503"/>
      <c r="K900" s="503"/>
      <c r="L900" s="503"/>
      <c r="M900" s="503"/>
      <c r="N900" s="503"/>
      <c r="O900" s="503"/>
      <c r="P900" s="503"/>
      <c r="Q900" s="503"/>
      <c r="R900" s="503"/>
      <c r="S900" s="503"/>
      <c r="T900" s="503"/>
      <c r="U900" s="503"/>
      <c r="V900" s="503"/>
      <c r="W900" s="503"/>
      <c r="X900" s="503"/>
      <c r="Y900" s="503"/>
      <c r="Z900" s="503"/>
    </row>
    <row r="901" ht="12.75" customHeight="1">
      <c r="A901" s="503"/>
      <c r="B901" s="503"/>
      <c r="C901" s="503"/>
      <c r="D901" s="503"/>
      <c r="E901" s="503"/>
      <c r="F901" s="503"/>
      <c r="G901" s="503"/>
      <c r="H901" s="503"/>
      <c r="I901" s="503"/>
      <c r="J901" s="503"/>
      <c r="K901" s="503"/>
      <c r="L901" s="503"/>
      <c r="M901" s="503"/>
      <c r="N901" s="503"/>
      <c r="O901" s="503"/>
      <c r="P901" s="503"/>
      <c r="Q901" s="503"/>
      <c r="R901" s="503"/>
      <c r="S901" s="503"/>
      <c r="T901" s="503"/>
      <c r="U901" s="503"/>
      <c r="V901" s="503"/>
      <c r="W901" s="503"/>
      <c r="X901" s="503"/>
      <c r="Y901" s="503"/>
      <c r="Z901" s="503"/>
    </row>
    <row r="902" ht="12.75" customHeight="1">
      <c r="A902" s="503"/>
      <c r="B902" s="503"/>
      <c r="C902" s="503"/>
      <c r="D902" s="503"/>
      <c r="E902" s="503"/>
      <c r="F902" s="503"/>
      <c r="G902" s="503"/>
      <c r="H902" s="503"/>
      <c r="I902" s="503"/>
      <c r="J902" s="503"/>
      <c r="K902" s="503"/>
      <c r="L902" s="503"/>
      <c r="M902" s="503"/>
      <c r="N902" s="503"/>
      <c r="O902" s="503"/>
      <c r="P902" s="503"/>
      <c r="Q902" s="503"/>
      <c r="R902" s="503"/>
      <c r="S902" s="503"/>
      <c r="T902" s="503"/>
      <c r="U902" s="503"/>
      <c r="V902" s="503"/>
      <c r="W902" s="503"/>
      <c r="X902" s="503"/>
      <c r="Y902" s="503"/>
      <c r="Z902" s="503"/>
    </row>
    <row r="903" ht="12.75" customHeight="1">
      <c r="A903" s="503"/>
      <c r="B903" s="503"/>
      <c r="C903" s="503"/>
      <c r="D903" s="503"/>
      <c r="E903" s="503"/>
      <c r="F903" s="503"/>
      <c r="G903" s="503"/>
      <c r="H903" s="503"/>
      <c r="I903" s="503"/>
      <c r="J903" s="503"/>
      <c r="K903" s="503"/>
      <c r="L903" s="503"/>
      <c r="M903" s="503"/>
      <c r="N903" s="503"/>
      <c r="O903" s="503"/>
      <c r="P903" s="503"/>
      <c r="Q903" s="503"/>
      <c r="R903" s="503"/>
      <c r="S903" s="503"/>
      <c r="T903" s="503"/>
      <c r="U903" s="503"/>
      <c r="V903" s="503"/>
      <c r="W903" s="503"/>
      <c r="X903" s="503"/>
      <c r="Y903" s="503"/>
      <c r="Z903" s="503"/>
    </row>
    <row r="904" ht="12.75" customHeight="1">
      <c r="A904" s="503"/>
      <c r="B904" s="503"/>
      <c r="C904" s="503"/>
      <c r="D904" s="503"/>
      <c r="E904" s="503"/>
      <c r="F904" s="503"/>
      <c r="G904" s="503"/>
      <c r="H904" s="503"/>
      <c r="I904" s="503"/>
      <c r="J904" s="503"/>
      <c r="K904" s="503"/>
      <c r="L904" s="503"/>
      <c r="M904" s="503"/>
      <c r="N904" s="503"/>
      <c r="O904" s="503"/>
      <c r="P904" s="503"/>
      <c r="Q904" s="503"/>
      <c r="R904" s="503"/>
      <c r="S904" s="503"/>
      <c r="T904" s="503"/>
      <c r="U904" s="503"/>
      <c r="V904" s="503"/>
      <c r="W904" s="503"/>
      <c r="X904" s="503"/>
      <c r="Y904" s="503"/>
      <c r="Z904" s="503"/>
    </row>
    <row r="905" ht="12.75" customHeight="1">
      <c r="A905" s="503"/>
      <c r="B905" s="503"/>
      <c r="C905" s="503"/>
      <c r="D905" s="503"/>
      <c r="E905" s="503"/>
      <c r="F905" s="503"/>
      <c r="G905" s="503"/>
      <c r="H905" s="503"/>
      <c r="I905" s="503"/>
      <c r="J905" s="503"/>
      <c r="K905" s="503"/>
      <c r="L905" s="503"/>
      <c r="M905" s="503"/>
      <c r="N905" s="503"/>
      <c r="O905" s="503"/>
      <c r="P905" s="503"/>
      <c r="Q905" s="503"/>
      <c r="R905" s="503"/>
      <c r="S905" s="503"/>
      <c r="T905" s="503"/>
      <c r="U905" s="503"/>
      <c r="V905" s="503"/>
      <c r="W905" s="503"/>
      <c r="X905" s="503"/>
      <c r="Y905" s="503"/>
      <c r="Z905" s="503"/>
    </row>
    <row r="906" ht="12.75" customHeight="1">
      <c r="A906" s="503"/>
      <c r="B906" s="503"/>
      <c r="C906" s="503"/>
      <c r="D906" s="503"/>
      <c r="E906" s="503"/>
      <c r="F906" s="503"/>
      <c r="G906" s="503"/>
      <c r="H906" s="503"/>
      <c r="I906" s="503"/>
      <c r="J906" s="503"/>
      <c r="K906" s="503"/>
      <c r="L906" s="503"/>
      <c r="M906" s="503"/>
      <c r="N906" s="503"/>
      <c r="O906" s="503"/>
      <c r="P906" s="503"/>
      <c r="Q906" s="503"/>
      <c r="R906" s="503"/>
      <c r="S906" s="503"/>
      <c r="T906" s="503"/>
      <c r="U906" s="503"/>
      <c r="V906" s="503"/>
      <c r="W906" s="503"/>
      <c r="X906" s="503"/>
      <c r="Y906" s="503"/>
      <c r="Z906" s="503"/>
    </row>
    <row r="907" ht="12.75" customHeight="1">
      <c r="A907" s="503"/>
      <c r="B907" s="503"/>
      <c r="C907" s="503"/>
      <c r="D907" s="503"/>
      <c r="E907" s="503"/>
      <c r="F907" s="503"/>
      <c r="G907" s="503"/>
      <c r="H907" s="503"/>
      <c r="I907" s="503"/>
      <c r="J907" s="503"/>
      <c r="K907" s="503"/>
      <c r="L907" s="503"/>
      <c r="M907" s="503"/>
      <c r="N907" s="503"/>
      <c r="O907" s="503"/>
      <c r="P907" s="503"/>
      <c r="Q907" s="503"/>
      <c r="R907" s="503"/>
      <c r="S907" s="503"/>
      <c r="T907" s="503"/>
      <c r="U907" s="503"/>
      <c r="V907" s="503"/>
      <c r="W907" s="503"/>
      <c r="X907" s="503"/>
      <c r="Y907" s="503"/>
      <c r="Z907" s="503"/>
    </row>
    <row r="908" ht="12.75" customHeight="1">
      <c r="A908" s="503"/>
      <c r="B908" s="503"/>
      <c r="C908" s="503"/>
      <c r="D908" s="503"/>
      <c r="E908" s="503"/>
      <c r="F908" s="503"/>
      <c r="G908" s="503"/>
      <c r="H908" s="503"/>
      <c r="I908" s="503"/>
      <c r="J908" s="503"/>
      <c r="K908" s="503"/>
      <c r="L908" s="503"/>
      <c r="M908" s="503"/>
      <c r="N908" s="503"/>
      <c r="O908" s="503"/>
      <c r="P908" s="503"/>
      <c r="Q908" s="503"/>
      <c r="R908" s="503"/>
      <c r="S908" s="503"/>
      <c r="T908" s="503"/>
      <c r="U908" s="503"/>
      <c r="V908" s="503"/>
      <c r="W908" s="503"/>
      <c r="X908" s="503"/>
      <c r="Y908" s="503"/>
      <c r="Z908" s="503"/>
    </row>
    <row r="909" ht="12.75" customHeight="1">
      <c r="A909" s="503"/>
      <c r="B909" s="503"/>
      <c r="C909" s="503"/>
      <c r="D909" s="503"/>
      <c r="E909" s="503"/>
      <c r="F909" s="503"/>
      <c r="G909" s="503"/>
      <c r="H909" s="503"/>
      <c r="I909" s="503"/>
      <c r="J909" s="503"/>
      <c r="K909" s="503"/>
      <c r="L909" s="503"/>
      <c r="M909" s="503"/>
      <c r="N909" s="503"/>
      <c r="O909" s="503"/>
      <c r="P909" s="503"/>
      <c r="Q909" s="503"/>
      <c r="R909" s="503"/>
      <c r="S909" s="503"/>
      <c r="T909" s="503"/>
      <c r="U909" s="503"/>
      <c r="V909" s="503"/>
      <c r="W909" s="503"/>
      <c r="X909" s="503"/>
      <c r="Y909" s="503"/>
      <c r="Z909" s="503"/>
    </row>
    <row r="910" ht="12.75" customHeight="1">
      <c r="A910" s="503"/>
      <c r="B910" s="503"/>
      <c r="C910" s="503"/>
      <c r="D910" s="503"/>
      <c r="E910" s="503"/>
      <c r="F910" s="503"/>
      <c r="G910" s="503"/>
      <c r="H910" s="503"/>
      <c r="I910" s="503"/>
      <c r="J910" s="503"/>
      <c r="K910" s="503"/>
      <c r="L910" s="503"/>
      <c r="M910" s="503"/>
      <c r="N910" s="503"/>
      <c r="O910" s="503"/>
      <c r="P910" s="503"/>
      <c r="Q910" s="503"/>
      <c r="R910" s="503"/>
      <c r="S910" s="503"/>
      <c r="T910" s="503"/>
      <c r="U910" s="503"/>
      <c r="V910" s="503"/>
      <c r="W910" s="503"/>
      <c r="X910" s="503"/>
      <c r="Y910" s="503"/>
      <c r="Z910" s="503"/>
    </row>
    <row r="911" ht="12.75" customHeight="1">
      <c r="A911" s="503"/>
      <c r="B911" s="503"/>
      <c r="C911" s="503"/>
      <c r="D911" s="503"/>
      <c r="E911" s="503"/>
      <c r="F911" s="503"/>
      <c r="G911" s="503"/>
      <c r="H911" s="503"/>
      <c r="I911" s="503"/>
      <c r="J911" s="503"/>
      <c r="K911" s="503"/>
      <c r="L911" s="503"/>
      <c r="M911" s="503"/>
      <c r="N911" s="503"/>
      <c r="O911" s="503"/>
      <c r="P911" s="503"/>
      <c r="Q911" s="503"/>
      <c r="R911" s="503"/>
      <c r="S911" s="503"/>
      <c r="T911" s="503"/>
      <c r="U911" s="503"/>
      <c r="V911" s="503"/>
      <c r="W911" s="503"/>
      <c r="X911" s="503"/>
      <c r="Y911" s="503"/>
      <c r="Z911" s="503"/>
    </row>
    <row r="912" ht="12.75" customHeight="1">
      <c r="A912" s="503"/>
      <c r="B912" s="503"/>
      <c r="C912" s="503"/>
      <c r="D912" s="503"/>
      <c r="E912" s="503"/>
      <c r="F912" s="503"/>
      <c r="G912" s="503"/>
      <c r="H912" s="503"/>
      <c r="I912" s="503"/>
      <c r="J912" s="503"/>
      <c r="K912" s="503"/>
      <c r="L912" s="503"/>
      <c r="M912" s="503"/>
      <c r="N912" s="503"/>
      <c r="O912" s="503"/>
      <c r="P912" s="503"/>
      <c r="Q912" s="503"/>
      <c r="R912" s="503"/>
      <c r="S912" s="503"/>
      <c r="T912" s="503"/>
      <c r="U912" s="503"/>
      <c r="V912" s="503"/>
      <c r="W912" s="503"/>
      <c r="X912" s="503"/>
      <c r="Y912" s="503"/>
      <c r="Z912" s="503"/>
    </row>
    <row r="913" ht="12.75" customHeight="1">
      <c r="A913" s="503"/>
      <c r="B913" s="503"/>
      <c r="C913" s="503"/>
      <c r="D913" s="503"/>
      <c r="E913" s="503"/>
      <c r="F913" s="503"/>
      <c r="G913" s="503"/>
      <c r="H913" s="503"/>
      <c r="I913" s="503"/>
      <c r="J913" s="503"/>
      <c r="K913" s="503"/>
      <c r="L913" s="503"/>
      <c r="M913" s="503"/>
      <c r="N913" s="503"/>
      <c r="O913" s="503"/>
      <c r="P913" s="503"/>
      <c r="Q913" s="503"/>
      <c r="R913" s="503"/>
      <c r="S913" s="503"/>
      <c r="T913" s="503"/>
      <c r="U913" s="503"/>
      <c r="V913" s="503"/>
      <c r="W913" s="503"/>
      <c r="X913" s="503"/>
      <c r="Y913" s="503"/>
      <c r="Z913" s="503"/>
    </row>
    <row r="914" ht="12.75" customHeight="1">
      <c r="A914" s="503"/>
      <c r="B914" s="503"/>
      <c r="C914" s="503"/>
      <c r="D914" s="503"/>
      <c r="E914" s="503"/>
      <c r="F914" s="503"/>
      <c r="G914" s="503"/>
      <c r="H914" s="503"/>
      <c r="I914" s="503"/>
      <c r="J914" s="503"/>
      <c r="K914" s="503"/>
      <c r="L914" s="503"/>
      <c r="M914" s="503"/>
      <c r="N914" s="503"/>
      <c r="O914" s="503"/>
      <c r="P914" s="503"/>
      <c r="Q914" s="503"/>
      <c r="R914" s="503"/>
      <c r="S914" s="503"/>
      <c r="T914" s="503"/>
      <c r="U914" s="503"/>
      <c r="V914" s="503"/>
      <c r="W914" s="503"/>
      <c r="X914" s="503"/>
      <c r="Y914" s="503"/>
      <c r="Z914" s="503"/>
    </row>
    <row r="915" ht="12.75" customHeight="1">
      <c r="A915" s="503"/>
      <c r="B915" s="503"/>
      <c r="C915" s="503"/>
      <c r="D915" s="503"/>
      <c r="E915" s="503"/>
      <c r="F915" s="503"/>
      <c r="G915" s="503"/>
      <c r="H915" s="503"/>
      <c r="I915" s="503"/>
      <c r="J915" s="503"/>
      <c r="K915" s="503"/>
      <c r="L915" s="503"/>
      <c r="M915" s="503"/>
      <c r="N915" s="503"/>
      <c r="O915" s="503"/>
      <c r="P915" s="503"/>
      <c r="Q915" s="503"/>
      <c r="R915" s="503"/>
      <c r="S915" s="503"/>
      <c r="T915" s="503"/>
      <c r="U915" s="503"/>
      <c r="V915" s="503"/>
      <c r="W915" s="503"/>
      <c r="X915" s="503"/>
      <c r="Y915" s="503"/>
      <c r="Z915" s="503"/>
    </row>
    <row r="916" ht="12.75" customHeight="1">
      <c r="A916" s="503"/>
      <c r="B916" s="503"/>
      <c r="C916" s="503"/>
      <c r="D916" s="503"/>
      <c r="E916" s="503"/>
      <c r="F916" s="503"/>
      <c r="G916" s="503"/>
      <c r="H916" s="503"/>
      <c r="I916" s="503"/>
      <c r="J916" s="503"/>
      <c r="K916" s="503"/>
      <c r="L916" s="503"/>
      <c r="M916" s="503"/>
      <c r="N916" s="503"/>
      <c r="O916" s="503"/>
      <c r="P916" s="503"/>
      <c r="Q916" s="503"/>
      <c r="R916" s="503"/>
      <c r="S916" s="503"/>
      <c r="T916" s="503"/>
      <c r="U916" s="503"/>
      <c r="V916" s="503"/>
      <c r="W916" s="503"/>
      <c r="X916" s="503"/>
      <c r="Y916" s="503"/>
      <c r="Z916" s="503"/>
    </row>
    <row r="917" ht="12.75" customHeight="1">
      <c r="A917" s="503"/>
      <c r="B917" s="503"/>
      <c r="C917" s="503"/>
      <c r="D917" s="503"/>
      <c r="E917" s="503"/>
      <c r="F917" s="503"/>
      <c r="G917" s="503"/>
      <c r="H917" s="503"/>
      <c r="I917" s="503"/>
      <c r="J917" s="503"/>
      <c r="K917" s="503"/>
      <c r="L917" s="503"/>
      <c r="M917" s="503"/>
      <c r="N917" s="503"/>
      <c r="O917" s="503"/>
      <c r="P917" s="503"/>
      <c r="Q917" s="503"/>
      <c r="R917" s="503"/>
      <c r="S917" s="503"/>
      <c r="T917" s="503"/>
      <c r="U917" s="503"/>
      <c r="V917" s="503"/>
      <c r="W917" s="503"/>
      <c r="X917" s="503"/>
      <c r="Y917" s="503"/>
      <c r="Z917" s="503"/>
    </row>
    <row r="918" ht="12.75" customHeight="1">
      <c r="A918" s="503"/>
      <c r="B918" s="503"/>
      <c r="C918" s="503"/>
      <c r="D918" s="503"/>
      <c r="E918" s="503"/>
      <c r="F918" s="503"/>
      <c r="G918" s="503"/>
      <c r="H918" s="503"/>
      <c r="I918" s="503"/>
      <c r="J918" s="503"/>
      <c r="K918" s="503"/>
      <c r="L918" s="503"/>
      <c r="M918" s="503"/>
      <c r="N918" s="503"/>
      <c r="O918" s="503"/>
      <c r="P918" s="503"/>
      <c r="Q918" s="503"/>
      <c r="R918" s="503"/>
      <c r="S918" s="503"/>
      <c r="T918" s="503"/>
      <c r="U918" s="503"/>
      <c r="V918" s="503"/>
      <c r="W918" s="503"/>
      <c r="X918" s="503"/>
      <c r="Y918" s="503"/>
      <c r="Z918" s="503"/>
    </row>
    <row r="919" ht="12.75" customHeight="1">
      <c r="A919" s="503"/>
      <c r="B919" s="503"/>
      <c r="C919" s="503"/>
      <c r="D919" s="503"/>
      <c r="E919" s="503"/>
      <c r="F919" s="503"/>
      <c r="G919" s="503"/>
      <c r="H919" s="503"/>
      <c r="I919" s="503"/>
      <c r="J919" s="503"/>
      <c r="K919" s="503"/>
      <c r="L919" s="503"/>
      <c r="M919" s="503"/>
      <c r="N919" s="503"/>
      <c r="O919" s="503"/>
      <c r="P919" s="503"/>
      <c r="Q919" s="503"/>
      <c r="R919" s="503"/>
      <c r="S919" s="503"/>
      <c r="T919" s="503"/>
      <c r="U919" s="503"/>
      <c r="V919" s="503"/>
      <c r="W919" s="503"/>
      <c r="X919" s="503"/>
      <c r="Y919" s="503"/>
      <c r="Z919" s="503"/>
    </row>
    <row r="920" ht="12.75" customHeight="1">
      <c r="A920" s="503"/>
      <c r="B920" s="503"/>
      <c r="C920" s="503"/>
      <c r="D920" s="503"/>
      <c r="E920" s="503"/>
      <c r="F920" s="503"/>
      <c r="G920" s="503"/>
      <c r="H920" s="503"/>
      <c r="I920" s="503"/>
      <c r="J920" s="503"/>
      <c r="K920" s="503"/>
      <c r="L920" s="503"/>
      <c r="M920" s="503"/>
      <c r="N920" s="503"/>
      <c r="O920" s="503"/>
      <c r="P920" s="503"/>
      <c r="Q920" s="503"/>
      <c r="R920" s="503"/>
      <c r="S920" s="503"/>
      <c r="T920" s="503"/>
      <c r="U920" s="503"/>
      <c r="V920" s="503"/>
      <c r="W920" s="503"/>
      <c r="X920" s="503"/>
      <c r="Y920" s="503"/>
      <c r="Z920" s="503"/>
    </row>
    <row r="921" ht="12.75" customHeight="1">
      <c r="A921" s="503"/>
      <c r="B921" s="503"/>
      <c r="C921" s="503"/>
      <c r="D921" s="503"/>
      <c r="E921" s="503"/>
      <c r="F921" s="503"/>
      <c r="G921" s="503"/>
      <c r="H921" s="503"/>
      <c r="I921" s="503"/>
      <c r="J921" s="503"/>
      <c r="K921" s="503"/>
      <c r="L921" s="503"/>
      <c r="M921" s="503"/>
      <c r="N921" s="503"/>
      <c r="O921" s="503"/>
      <c r="P921" s="503"/>
      <c r="Q921" s="503"/>
      <c r="R921" s="503"/>
      <c r="S921" s="503"/>
      <c r="T921" s="503"/>
      <c r="U921" s="503"/>
      <c r="V921" s="503"/>
      <c r="W921" s="503"/>
      <c r="X921" s="503"/>
      <c r="Y921" s="503"/>
      <c r="Z921" s="503"/>
    </row>
    <row r="922" ht="12.75" customHeight="1">
      <c r="A922" s="503"/>
      <c r="B922" s="503"/>
      <c r="C922" s="503"/>
      <c r="D922" s="503"/>
      <c r="E922" s="503"/>
      <c r="F922" s="503"/>
      <c r="G922" s="503"/>
      <c r="H922" s="503"/>
      <c r="I922" s="503"/>
      <c r="J922" s="503"/>
      <c r="K922" s="503"/>
      <c r="L922" s="503"/>
      <c r="M922" s="503"/>
      <c r="N922" s="503"/>
      <c r="O922" s="503"/>
      <c r="P922" s="503"/>
      <c r="Q922" s="503"/>
      <c r="R922" s="503"/>
      <c r="S922" s="503"/>
      <c r="T922" s="503"/>
      <c r="U922" s="503"/>
      <c r="V922" s="503"/>
      <c r="W922" s="503"/>
      <c r="X922" s="503"/>
      <c r="Y922" s="503"/>
      <c r="Z922" s="503"/>
    </row>
    <row r="923" ht="12.75" customHeight="1">
      <c r="A923" s="503"/>
      <c r="B923" s="503"/>
      <c r="C923" s="503"/>
      <c r="D923" s="503"/>
      <c r="E923" s="503"/>
      <c r="F923" s="503"/>
      <c r="G923" s="503"/>
      <c r="H923" s="503"/>
      <c r="I923" s="503"/>
      <c r="J923" s="503"/>
      <c r="K923" s="503"/>
      <c r="L923" s="503"/>
      <c r="M923" s="503"/>
      <c r="N923" s="503"/>
      <c r="O923" s="503"/>
      <c r="P923" s="503"/>
      <c r="Q923" s="503"/>
      <c r="R923" s="503"/>
      <c r="S923" s="503"/>
      <c r="T923" s="503"/>
      <c r="U923" s="503"/>
      <c r="V923" s="503"/>
      <c r="W923" s="503"/>
      <c r="X923" s="503"/>
      <c r="Y923" s="503"/>
      <c r="Z923" s="503"/>
    </row>
    <row r="924" ht="12.75" customHeight="1">
      <c r="A924" s="503"/>
      <c r="B924" s="503"/>
      <c r="C924" s="503"/>
      <c r="D924" s="503"/>
      <c r="E924" s="503"/>
      <c r="F924" s="503"/>
      <c r="G924" s="503"/>
      <c r="H924" s="503"/>
      <c r="I924" s="503"/>
      <c r="J924" s="503"/>
      <c r="K924" s="503"/>
      <c r="L924" s="503"/>
      <c r="M924" s="503"/>
      <c r="N924" s="503"/>
      <c r="O924" s="503"/>
      <c r="P924" s="503"/>
      <c r="Q924" s="503"/>
      <c r="R924" s="503"/>
      <c r="S924" s="503"/>
      <c r="T924" s="503"/>
      <c r="U924" s="503"/>
      <c r="V924" s="503"/>
      <c r="W924" s="503"/>
      <c r="X924" s="503"/>
      <c r="Y924" s="503"/>
      <c r="Z924" s="503"/>
    </row>
    <row r="925" ht="12.75" customHeight="1">
      <c r="A925" s="503"/>
      <c r="B925" s="503"/>
      <c r="C925" s="503"/>
      <c r="D925" s="503"/>
      <c r="E925" s="503"/>
      <c r="F925" s="503"/>
      <c r="G925" s="503"/>
      <c r="H925" s="503"/>
      <c r="I925" s="503"/>
      <c r="J925" s="503"/>
      <c r="K925" s="503"/>
      <c r="L925" s="503"/>
      <c r="M925" s="503"/>
      <c r="N925" s="503"/>
      <c r="O925" s="503"/>
      <c r="P925" s="503"/>
      <c r="Q925" s="503"/>
      <c r="R925" s="503"/>
      <c r="S925" s="503"/>
      <c r="T925" s="503"/>
      <c r="U925" s="503"/>
      <c r="V925" s="503"/>
      <c r="W925" s="503"/>
      <c r="X925" s="503"/>
      <c r="Y925" s="503"/>
      <c r="Z925" s="503"/>
    </row>
    <row r="926" ht="12.75" customHeight="1">
      <c r="A926" s="503"/>
      <c r="B926" s="503"/>
      <c r="C926" s="503"/>
      <c r="D926" s="503"/>
      <c r="E926" s="503"/>
      <c r="F926" s="503"/>
      <c r="G926" s="503"/>
      <c r="H926" s="503"/>
      <c r="I926" s="503"/>
      <c r="J926" s="503"/>
      <c r="K926" s="503"/>
      <c r="L926" s="503"/>
      <c r="M926" s="503"/>
      <c r="N926" s="503"/>
      <c r="O926" s="503"/>
      <c r="P926" s="503"/>
      <c r="Q926" s="503"/>
      <c r="R926" s="503"/>
      <c r="S926" s="503"/>
      <c r="T926" s="503"/>
      <c r="U926" s="503"/>
      <c r="V926" s="503"/>
      <c r="W926" s="503"/>
      <c r="X926" s="503"/>
      <c r="Y926" s="503"/>
      <c r="Z926" s="503"/>
    </row>
    <row r="927" ht="12.75" customHeight="1">
      <c r="A927" s="503"/>
      <c r="B927" s="503"/>
      <c r="C927" s="503"/>
      <c r="D927" s="503"/>
      <c r="E927" s="503"/>
      <c r="F927" s="503"/>
      <c r="G927" s="503"/>
      <c r="H927" s="503"/>
      <c r="I927" s="503"/>
      <c r="J927" s="503"/>
      <c r="K927" s="503"/>
      <c r="L927" s="503"/>
      <c r="M927" s="503"/>
      <c r="N927" s="503"/>
      <c r="O927" s="503"/>
      <c r="P927" s="503"/>
      <c r="Q927" s="503"/>
      <c r="R927" s="503"/>
      <c r="S927" s="503"/>
      <c r="T927" s="503"/>
      <c r="U927" s="503"/>
      <c r="V927" s="503"/>
      <c r="W927" s="503"/>
      <c r="X927" s="503"/>
      <c r="Y927" s="503"/>
      <c r="Z927" s="503"/>
    </row>
    <row r="928" ht="12.75" customHeight="1">
      <c r="A928" s="503"/>
      <c r="B928" s="503"/>
      <c r="C928" s="503"/>
      <c r="D928" s="503"/>
      <c r="E928" s="503"/>
      <c r="F928" s="503"/>
      <c r="G928" s="503"/>
      <c r="H928" s="503"/>
      <c r="I928" s="503"/>
      <c r="J928" s="503"/>
      <c r="K928" s="503"/>
      <c r="L928" s="503"/>
      <c r="M928" s="503"/>
      <c r="N928" s="503"/>
      <c r="O928" s="503"/>
      <c r="P928" s="503"/>
      <c r="Q928" s="503"/>
      <c r="R928" s="503"/>
      <c r="S928" s="503"/>
      <c r="T928" s="503"/>
      <c r="U928" s="503"/>
      <c r="V928" s="503"/>
      <c r="W928" s="503"/>
      <c r="X928" s="503"/>
      <c r="Y928" s="503"/>
      <c r="Z928" s="503"/>
    </row>
    <row r="929" ht="12.75" customHeight="1">
      <c r="A929" s="503"/>
      <c r="B929" s="503"/>
      <c r="C929" s="503"/>
      <c r="D929" s="503"/>
      <c r="E929" s="503"/>
      <c r="F929" s="503"/>
      <c r="G929" s="503"/>
      <c r="H929" s="503"/>
      <c r="I929" s="503"/>
      <c r="J929" s="503"/>
      <c r="K929" s="503"/>
      <c r="L929" s="503"/>
      <c r="M929" s="503"/>
      <c r="N929" s="503"/>
      <c r="O929" s="503"/>
      <c r="P929" s="503"/>
      <c r="Q929" s="503"/>
      <c r="R929" s="503"/>
      <c r="S929" s="503"/>
      <c r="T929" s="503"/>
      <c r="U929" s="503"/>
      <c r="V929" s="503"/>
      <c r="W929" s="503"/>
      <c r="X929" s="503"/>
      <c r="Y929" s="503"/>
      <c r="Z929" s="503"/>
    </row>
    <row r="930" ht="12.75" customHeight="1">
      <c r="A930" s="503"/>
      <c r="B930" s="503"/>
      <c r="C930" s="503"/>
      <c r="D930" s="503"/>
      <c r="E930" s="503"/>
      <c r="F930" s="503"/>
      <c r="G930" s="503"/>
      <c r="H930" s="503"/>
      <c r="I930" s="503"/>
      <c r="J930" s="503"/>
      <c r="K930" s="503"/>
      <c r="L930" s="503"/>
      <c r="M930" s="503"/>
      <c r="N930" s="503"/>
      <c r="O930" s="503"/>
      <c r="P930" s="503"/>
      <c r="Q930" s="503"/>
      <c r="R930" s="503"/>
      <c r="S930" s="503"/>
      <c r="T930" s="503"/>
      <c r="U930" s="503"/>
      <c r="V930" s="503"/>
      <c r="W930" s="503"/>
      <c r="X930" s="503"/>
      <c r="Y930" s="503"/>
      <c r="Z930" s="503"/>
    </row>
    <row r="931" ht="12.75" customHeight="1">
      <c r="A931" s="503"/>
      <c r="B931" s="503"/>
      <c r="C931" s="503"/>
      <c r="D931" s="503"/>
      <c r="E931" s="503"/>
      <c r="F931" s="503"/>
      <c r="G931" s="503"/>
      <c r="H931" s="503"/>
      <c r="I931" s="503"/>
      <c r="J931" s="503"/>
      <c r="K931" s="503"/>
      <c r="L931" s="503"/>
      <c r="M931" s="503"/>
      <c r="N931" s="503"/>
      <c r="O931" s="503"/>
      <c r="P931" s="503"/>
      <c r="Q931" s="503"/>
      <c r="R931" s="503"/>
      <c r="S931" s="503"/>
      <c r="T931" s="503"/>
      <c r="U931" s="503"/>
      <c r="V931" s="503"/>
      <c r="W931" s="503"/>
      <c r="X931" s="503"/>
      <c r="Y931" s="503"/>
      <c r="Z931" s="503"/>
    </row>
    <row r="932" ht="12.75" customHeight="1">
      <c r="A932" s="503"/>
      <c r="B932" s="503"/>
      <c r="C932" s="503"/>
      <c r="D932" s="503"/>
      <c r="E932" s="503"/>
      <c r="F932" s="503"/>
      <c r="G932" s="503"/>
      <c r="H932" s="503"/>
      <c r="I932" s="503"/>
      <c r="J932" s="503"/>
      <c r="K932" s="503"/>
      <c r="L932" s="503"/>
      <c r="M932" s="503"/>
      <c r="N932" s="503"/>
      <c r="O932" s="503"/>
      <c r="P932" s="503"/>
      <c r="Q932" s="503"/>
      <c r="R932" s="503"/>
      <c r="S932" s="503"/>
      <c r="T932" s="503"/>
      <c r="U932" s="503"/>
      <c r="V932" s="503"/>
      <c r="W932" s="503"/>
      <c r="X932" s="503"/>
      <c r="Y932" s="503"/>
      <c r="Z932" s="503"/>
    </row>
    <row r="933" ht="12.75" customHeight="1">
      <c r="A933" s="503"/>
      <c r="B933" s="503"/>
      <c r="C933" s="503"/>
      <c r="D933" s="503"/>
      <c r="E933" s="503"/>
      <c r="F933" s="503"/>
      <c r="G933" s="503"/>
      <c r="H933" s="503"/>
      <c r="I933" s="503"/>
      <c r="J933" s="503"/>
      <c r="K933" s="503"/>
      <c r="L933" s="503"/>
      <c r="M933" s="503"/>
      <c r="N933" s="503"/>
      <c r="O933" s="503"/>
      <c r="P933" s="503"/>
      <c r="Q933" s="503"/>
      <c r="R933" s="503"/>
      <c r="S933" s="503"/>
      <c r="T933" s="503"/>
      <c r="U933" s="503"/>
      <c r="V933" s="503"/>
      <c r="W933" s="503"/>
      <c r="X933" s="503"/>
      <c r="Y933" s="503"/>
      <c r="Z933" s="503"/>
    </row>
    <row r="934" ht="12.75" customHeight="1">
      <c r="A934" s="503"/>
      <c r="B934" s="503"/>
      <c r="C934" s="503"/>
      <c r="D934" s="503"/>
      <c r="E934" s="503"/>
      <c r="F934" s="503"/>
      <c r="G934" s="503"/>
      <c r="H934" s="503"/>
      <c r="I934" s="503"/>
      <c r="J934" s="503"/>
      <c r="K934" s="503"/>
      <c r="L934" s="503"/>
      <c r="M934" s="503"/>
      <c r="N934" s="503"/>
      <c r="O934" s="503"/>
      <c r="P934" s="503"/>
      <c r="Q934" s="503"/>
      <c r="R934" s="503"/>
      <c r="S934" s="503"/>
      <c r="T934" s="503"/>
      <c r="U934" s="503"/>
      <c r="V934" s="503"/>
      <c r="W934" s="503"/>
      <c r="X934" s="503"/>
      <c r="Y934" s="503"/>
      <c r="Z934" s="503"/>
    </row>
    <row r="935" ht="12.75" customHeight="1">
      <c r="A935" s="503"/>
      <c r="B935" s="503"/>
      <c r="C935" s="503"/>
      <c r="D935" s="503"/>
      <c r="E935" s="503"/>
      <c r="F935" s="503"/>
      <c r="G935" s="503"/>
      <c r="H935" s="503"/>
      <c r="I935" s="503"/>
      <c r="J935" s="503"/>
      <c r="K935" s="503"/>
      <c r="L935" s="503"/>
      <c r="M935" s="503"/>
      <c r="N935" s="503"/>
      <c r="O935" s="503"/>
      <c r="P935" s="503"/>
      <c r="Q935" s="503"/>
      <c r="R935" s="503"/>
      <c r="S935" s="503"/>
      <c r="T935" s="503"/>
      <c r="U935" s="503"/>
      <c r="V935" s="503"/>
      <c r="W935" s="503"/>
      <c r="X935" s="503"/>
      <c r="Y935" s="503"/>
      <c r="Z935" s="503"/>
    </row>
    <row r="936" ht="12.75" customHeight="1">
      <c r="A936" s="503"/>
      <c r="B936" s="503"/>
      <c r="C936" s="503"/>
      <c r="D936" s="503"/>
      <c r="E936" s="503"/>
      <c r="F936" s="503"/>
      <c r="G936" s="503"/>
      <c r="H936" s="503"/>
      <c r="I936" s="503"/>
      <c r="J936" s="503"/>
      <c r="K936" s="503"/>
      <c r="L936" s="503"/>
      <c r="M936" s="503"/>
      <c r="N936" s="503"/>
      <c r="O936" s="503"/>
      <c r="P936" s="503"/>
      <c r="Q936" s="503"/>
      <c r="R936" s="503"/>
      <c r="S936" s="503"/>
      <c r="T936" s="503"/>
      <c r="U936" s="503"/>
      <c r="V936" s="503"/>
      <c r="W936" s="503"/>
      <c r="X936" s="503"/>
      <c r="Y936" s="503"/>
      <c r="Z936" s="503"/>
    </row>
    <row r="937" ht="12.75" customHeight="1">
      <c r="A937" s="503"/>
      <c r="B937" s="503"/>
      <c r="C937" s="503"/>
      <c r="D937" s="503"/>
      <c r="E937" s="503"/>
      <c r="F937" s="503"/>
      <c r="G937" s="503"/>
      <c r="H937" s="503"/>
      <c r="I937" s="503"/>
      <c r="J937" s="503"/>
      <c r="K937" s="503"/>
      <c r="L937" s="503"/>
      <c r="M937" s="503"/>
      <c r="N937" s="503"/>
      <c r="O937" s="503"/>
      <c r="P937" s="503"/>
      <c r="Q937" s="503"/>
      <c r="R937" s="503"/>
      <c r="S937" s="503"/>
      <c r="T937" s="503"/>
      <c r="U937" s="503"/>
      <c r="V937" s="503"/>
      <c r="W937" s="503"/>
      <c r="X937" s="503"/>
      <c r="Y937" s="503"/>
      <c r="Z937" s="503"/>
    </row>
    <row r="938" ht="12.75" customHeight="1">
      <c r="A938" s="503"/>
      <c r="B938" s="503"/>
      <c r="C938" s="503"/>
      <c r="D938" s="503"/>
      <c r="E938" s="503"/>
      <c r="F938" s="503"/>
      <c r="G938" s="503"/>
      <c r="H938" s="503"/>
      <c r="I938" s="503"/>
      <c r="J938" s="503"/>
      <c r="K938" s="503"/>
      <c r="L938" s="503"/>
      <c r="M938" s="503"/>
      <c r="N938" s="503"/>
      <c r="O938" s="503"/>
      <c r="P938" s="503"/>
      <c r="Q938" s="503"/>
      <c r="R938" s="503"/>
      <c r="S938" s="503"/>
      <c r="T938" s="503"/>
      <c r="U938" s="503"/>
      <c r="V938" s="503"/>
      <c r="W938" s="503"/>
      <c r="X938" s="503"/>
      <c r="Y938" s="503"/>
      <c r="Z938" s="503"/>
    </row>
    <row r="939" ht="12.75" customHeight="1">
      <c r="A939" s="503"/>
      <c r="B939" s="503"/>
      <c r="C939" s="503"/>
      <c r="D939" s="503"/>
      <c r="E939" s="503"/>
      <c r="F939" s="503"/>
      <c r="G939" s="503"/>
      <c r="H939" s="503"/>
      <c r="I939" s="503"/>
      <c r="J939" s="503"/>
      <c r="K939" s="503"/>
      <c r="L939" s="503"/>
      <c r="M939" s="503"/>
      <c r="N939" s="503"/>
      <c r="O939" s="503"/>
      <c r="P939" s="503"/>
      <c r="Q939" s="503"/>
      <c r="R939" s="503"/>
      <c r="S939" s="503"/>
      <c r="T939" s="503"/>
      <c r="U939" s="503"/>
      <c r="V939" s="503"/>
      <c r="W939" s="503"/>
      <c r="X939" s="503"/>
      <c r="Y939" s="503"/>
      <c r="Z939" s="503"/>
    </row>
    <row r="940" ht="12.75" customHeight="1">
      <c r="A940" s="503"/>
      <c r="B940" s="503"/>
      <c r="C940" s="503"/>
      <c r="D940" s="503"/>
      <c r="E940" s="503"/>
      <c r="F940" s="503"/>
      <c r="G940" s="503"/>
      <c r="H940" s="503"/>
      <c r="I940" s="503"/>
      <c r="J940" s="503"/>
      <c r="K940" s="503"/>
      <c r="L940" s="503"/>
      <c r="M940" s="503"/>
      <c r="N940" s="503"/>
      <c r="O940" s="503"/>
      <c r="P940" s="503"/>
      <c r="Q940" s="503"/>
      <c r="R940" s="503"/>
      <c r="S940" s="503"/>
      <c r="T940" s="503"/>
      <c r="U940" s="503"/>
      <c r="V940" s="503"/>
      <c r="W940" s="503"/>
      <c r="X940" s="503"/>
      <c r="Y940" s="503"/>
      <c r="Z940" s="503"/>
    </row>
    <row r="941" ht="12.75" customHeight="1">
      <c r="A941" s="503"/>
      <c r="B941" s="503"/>
      <c r="C941" s="503"/>
      <c r="D941" s="503"/>
      <c r="E941" s="503"/>
      <c r="F941" s="503"/>
      <c r="G941" s="503"/>
      <c r="H941" s="503"/>
      <c r="I941" s="503"/>
      <c r="J941" s="503"/>
      <c r="K941" s="503"/>
      <c r="L941" s="503"/>
      <c r="M941" s="503"/>
      <c r="N941" s="503"/>
      <c r="O941" s="503"/>
      <c r="P941" s="503"/>
      <c r="Q941" s="503"/>
      <c r="R941" s="503"/>
      <c r="S941" s="503"/>
      <c r="T941" s="503"/>
      <c r="U941" s="503"/>
      <c r="V941" s="503"/>
      <c r="W941" s="503"/>
      <c r="X941" s="503"/>
      <c r="Y941" s="503"/>
      <c r="Z941" s="503"/>
    </row>
    <row r="942" ht="12.75" customHeight="1">
      <c r="A942" s="503"/>
      <c r="B942" s="503"/>
      <c r="C942" s="503"/>
      <c r="D942" s="503"/>
      <c r="E942" s="503"/>
      <c r="F942" s="503"/>
      <c r="G942" s="503"/>
      <c r="H942" s="503"/>
      <c r="I942" s="503"/>
      <c r="J942" s="503"/>
      <c r="K942" s="503"/>
      <c r="L942" s="503"/>
      <c r="M942" s="503"/>
      <c r="N942" s="503"/>
      <c r="O942" s="503"/>
      <c r="P942" s="503"/>
      <c r="Q942" s="503"/>
      <c r="R942" s="503"/>
      <c r="S942" s="503"/>
      <c r="T942" s="503"/>
      <c r="U942" s="503"/>
      <c r="V942" s="503"/>
      <c r="W942" s="503"/>
      <c r="X942" s="503"/>
      <c r="Y942" s="503"/>
      <c r="Z942" s="503"/>
    </row>
    <row r="943" ht="12.75" customHeight="1">
      <c r="A943" s="503"/>
      <c r="B943" s="503"/>
      <c r="C943" s="503"/>
      <c r="D943" s="503"/>
      <c r="E943" s="503"/>
      <c r="F943" s="503"/>
      <c r="G943" s="503"/>
      <c r="H943" s="503"/>
      <c r="I943" s="503"/>
      <c r="J943" s="503"/>
      <c r="K943" s="503"/>
      <c r="L943" s="503"/>
      <c r="M943" s="503"/>
      <c r="N943" s="503"/>
      <c r="O943" s="503"/>
      <c r="P943" s="503"/>
      <c r="Q943" s="503"/>
      <c r="R943" s="503"/>
      <c r="S943" s="503"/>
      <c r="T943" s="503"/>
      <c r="U943" s="503"/>
      <c r="V943" s="503"/>
      <c r="W943" s="503"/>
      <c r="X943" s="503"/>
      <c r="Y943" s="503"/>
      <c r="Z943" s="503"/>
    </row>
    <row r="944" ht="12.75" customHeight="1">
      <c r="A944" s="503"/>
      <c r="B944" s="503"/>
      <c r="C944" s="503"/>
      <c r="D944" s="503"/>
      <c r="E944" s="503"/>
      <c r="F944" s="503"/>
      <c r="G944" s="503"/>
      <c r="H944" s="503"/>
      <c r="I944" s="503"/>
      <c r="J944" s="503"/>
      <c r="K944" s="503"/>
      <c r="L944" s="503"/>
      <c r="M944" s="503"/>
      <c r="N944" s="503"/>
      <c r="O944" s="503"/>
      <c r="P944" s="503"/>
      <c r="Q944" s="503"/>
      <c r="R944" s="503"/>
      <c r="S944" s="503"/>
      <c r="T944" s="503"/>
      <c r="U944" s="503"/>
      <c r="V944" s="503"/>
      <c r="W944" s="503"/>
      <c r="X944" s="503"/>
      <c r="Y944" s="503"/>
      <c r="Z944" s="503"/>
    </row>
    <row r="945" ht="12.75" customHeight="1">
      <c r="A945" s="503"/>
      <c r="B945" s="503"/>
      <c r="C945" s="503"/>
      <c r="D945" s="503"/>
      <c r="E945" s="503"/>
      <c r="F945" s="503"/>
      <c r="G945" s="503"/>
      <c r="H945" s="503"/>
      <c r="I945" s="503"/>
      <c r="J945" s="503"/>
      <c r="K945" s="503"/>
      <c r="L945" s="503"/>
      <c r="M945" s="503"/>
      <c r="N945" s="503"/>
      <c r="O945" s="503"/>
      <c r="P945" s="503"/>
      <c r="Q945" s="503"/>
      <c r="R945" s="503"/>
      <c r="S945" s="503"/>
      <c r="T945" s="503"/>
      <c r="U945" s="503"/>
      <c r="V945" s="503"/>
      <c r="W945" s="503"/>
      <c r="X945" s="503"/>
      <c r="Y945" s="503"/>
      <c r="Z945" s="503"/>
    </row>
    <row r="946" ht="12.75" customHeight="1">
      <c r="A946" s="503"/>
      <c r="B946" s="503"/>
      <c r="C946" s="503"/>
      <c r="D946" s="503"/>
      <c r="E946" s="503"/>
      <c r="F946" s="503"/>
      <c r="G946" s="503"/>
      <c r="H946" s="503"/>
      <c r="I946" s="503"/>
      <c r="J946" s="503"/>
      <c r="K946" s="503"/>
      <c r="L946" s="503"/>
      <c r="M946" s="503"/>
      <c r="N946" s="503"/>
      <c r="O946" s="503"/>
      <c r="P946" s="503"/>
      <c r="Q946" s="503"/>
      <c r="R946" s="503"/>
      <c r="S946" s="503"/>
      <c r="T946" s="503"/>
      <c r="U946" s="503"/>
      <c r="V946" s="503"/>
      <c r="W946" s="503"/>
      <c r="X946" s="503"/>
      <c r="Y946" s="503"/>
      <c r="Z946" s="503"/>
    </row>
    <row r="947" ht="12.75" customHeight="1">
      <c r="A947" s="503"/>
      <c r="B947" s="503"/>
      <c r="C947" s="503"/>
      <c r="D947" s="503"/>
      <c r="E947" s="503"/>
      <c r="F947" s="503"/>
      <c r="G947" s="503"/>
      <c r="H947" s="503"/>
      <c r="I947" s="503"/>
      <c r="J947" s="503"/>
      <c r="K947" s="503"/>
      <c r="L947" s="503"/>
      <c r="M947" s="503"/>
      <c r="N947" s="503"/>
      <c r="O947" s="503"/>
      <c r="P947" s="503"/>
      <c r="Q947" s="503"/>
      <c r="R947" s="503"/>
      <c r="S947" s="503"/>
      <c r="T947" s="503"/>
      <c r="U947" s="503"/>
      <c r="V947" s="503"/>
      <c r="W947" s="503"/>
      <c r="X947" s="503"/>
      <c r="Y947" s="503"/>
      <c r="Z947" s="503"/>
    </row>
    <row r="948" ht="12.75" customHeight="1">
      <c r="A948" s="503"/>
      <c r="B948" s="503"/>
      <c r="C948" s="503"/>
      <c r="D948" s="503"/>
      <c r="E948" s="503"/>
      <c r="F948" s="503"/>
      <c r="G948" s="503"/>
      <c r="H948" s="503"/>
      <c r="I948" s="503"/>
      <c r="J948" s="503"/>
      <c r="K948" s="503"/>
      <c r="L948" s="503"/>
      <c r="M948" s="503"/>
      <c r="N948" s="503"/>
      <c r="O948" s="503"/>
      <c r="P948" s="503"/>
      <c r="Q948" s="503"/>
      <c r="R948" s="503"/>
      <c r="S948" s="503"/>
      <c r="T948" s="503"/>
      <c r="U948" s="503"/>
      <c r="V948" s="503"/>
      <c r="W948" s="503"/>
      <c r="X948" s="503"/>
      <c r="Y948" s="503"/>
      <c r="Z948" s="503"/>
    </row>
    <row r="949" ht="12.75" customHeight="1">
      <c r="A949" s="503"/>
      <c r="B949" s="503"/>
      <c r="C949" s="503"/>
      <c r="D949" s="503"/>
      <c r="E949" s="503"/>
      <c r="F949" s="503"/>
      <c r="G949" s="503"/>
      <c r="H949" s="503"/>
      <c r="I949" s="503"/>
      <c r="J949" s="503"/>
      <c r="K949" s="503"/>
      <c r="L949" s="503"/>
      <c r="M949" s="503"/>
      <c r="N949" s="503"/>
      <c r="O949" s="503"/>
      <c r="P949" s="503"/>
      <c r="Q949" s="503"/>
      <c r="R949" s="503"/>
      <c r="S949" s="503"/>
      <c r="T949" s="503"/>
      <c r="U949" s="503"/>
      <c r="V949" s="503"/>
      <c r="W949" s="503"/>
      <c r="X949" s="503"/>
      <c r="Y949" s="503"/>
      <c r="Z949" s="503"/>
    </row>
    <row r="950" ht="12.75" customHeight="1">
      <c r="A950" s="503"/>
      <c r="B950" s="503"/>
      <c r="C950" s="503"/>
      <c r="D950" s="503"/>
      <c r="E950" s="503"/>
      <c r="F950" s="503"/>
      <c r="G950" s="503"/>
      <c r="H950" s="503"/>
      <c r="I950" s="503"/>
      <c r="J950" s="503"/>
      <c r="K950" s="503"/>
      <c r="L950" s="503"/>
      <c r="M950" s="503"/>
      <c r="N950" s="503"/>
      <c r="O950" s="503"/>
      <c r="P950" s="503"/>
      <c r="Q950" s="503"/>
      <c r="R950" s="503"/>
      <c r="S950" s="503"/>
      <c r="T950" s="503"/>
      <c r="U950" s="503"/>
      <c r="V950" s="503"/>
      <c r="W950" s="503"/>
      <c r="X950" s="503"/>
      <c r="Y950" s="503"/>
      <c r="Z950" s="503"/>
    </row>
    <row r="951" ht="12.75" customHeight="1">
      <c r="A951" s="503"/>
      <c r="B951" s="503"/>
      <c r="C951" s="503"/>
      <c r="D951" s="503"/>
      <c r="E951" s="503"/>
      <c r="F951" s="503"/>
      <c r="G951" s="503"/>
      <c r="H951" s="503"/>
      <c r="I951" s="503"/>
      <c r="J951" s="503"/>
      <c r="K951" s="503"/>
      <c r="L951" s="503"/>
      <c r="M951" s="503"/>
      <c r="N951" s="503"/>
      <c r="O951" s="503"/>
      <c r="P951" s="503"/>
      <c r="Q951" s="503"/>
      <c r="R951" s="503"/>
      <c r="S951" s="503"/>
      <c r="T951" s="503"/>
      <c r="U951" s="503"/>
      <c r="V951" s="503"/>
      <c r="W951" s="503"/>
      <c r="X951" s="503"/>
      <c r="Y951" s="503"/>
      <c r="Z951" s="503"/>
    </row>
    <row r="952" ht="12.75" customHeight="1">
      <c r="A952" s="503"/>
      <c r="B952" s="503"/>
      <c r="C952" s="503"/>
      <c r="D952" s="503"/>
      <c r="E952" s="503"/>
      <c r="F952" s="503"/>
      <c r="G952" s="503"/>
      <c r="H952" s="503"/>
      <c r="I952" s="503"/>
      <c r="J952" s="503"/>
      <c r="K952" s="503"/>
      <c r="L952" s="503"/>
      <c r="M952" s="503"/>
      <c r="N952" s="503"/>
      <c r="O952" s="503"/>
      <c r="P952" s="503"/>
      <c r="Q952" s="503"/>
      <c r="R952" s="503"/>
      <c r="S952" s="503"/>
      <c r="T952" s="503"/>
      <c r="U952" s="503"/>
      <c r="V952" s="503"/>
      <c r="W952" s="503"/>
      <c r="X952" s="503"/>
      <c r="Y952" s="503"/>
      <c r="Z952" s="503"/>
    </row>
    <row r="953" ht="12.75" customHeight="1">
      <c r="A953" s="503"/>
      <c r="B953" s="503"/>
      <c r="C953" s="503"/>
      <c r="D953" s="503"/>
      <c r="E953" s="503"/>
      <c r="F953" s="503"/>
      <c r="G953" s="503"/>
      <c r="H953" s="503"/>
      <c r="I953" s="503"/>
      <c r="J953" s="503"/>
      <c r="K953" s="503"/>
      <c r="L953" s="503"/>
      <c r="M953" s="503"/>
      <c r="N953" s="503"/>
      <c r="O953" s="503"/>
      <c r="P953" s="503"/>
      <c r="Q953" s="503"/>
      <c r="R953" s="503"/>
      <c r="S953" s="503"/>
      <c r="T953" s="503"/>
      <c r="U953" s="503"/>
      <c r="V953" s="503"/>
      <c r="W953" s="503"/>
      <c r="X953" s="503"/>
      <c r="Y953" s="503"/>
      <c r="Z953" s="503"/>
    </row>
    <row r="954" ht="12.75" customHeight="1">
      <c r="A954" s="503"/>
      <c r="B954" s="503"/>
      <c r="C954" s="503"/>
      <c r="D954" s="503"/>
      <c r="E954" s="503"/>
      <c r="F954" s="503"/>
      <c r="G954" s="503"/>
      <c r="H954" s="503"/>
      <c r="I954" s="503"/>
      <c r="J954" s="503"/>
      <c r="K954" s="503"/>
      <c r="L954" s="503"/>
      <c r="M954" s="503"/>
      <c r="N954" s="503"/>
      <c r="O954" s="503"/>
      <c r="P954" s="503"/>
      <c r="Q954" s="503"/>
      <c r="R954" s="503"/>
      <c r="S954" s="503"/>
      <c r="T954" s="503"/>
      <c r="U954" s="503"/>
      <c r="V954" s="503"/>
      <c r="W954" s="503"/>
      <c r="X954" s="503"/>
      <c r="Y954" s="503"/>
      <c r="Z954" s="503"/>
    </row>
    <row r="955" ht="12.75" customHeight="1">
      <c r="A955" s="503"/>
      <c r="B955" s="503"/>
      <c r="C955" s="503"/>
      <c r="D955" s="503"/>
      <c r="E955" s="503"/>
      <c r="F955" s="503"/>
      <c r="G955" s="503"/>
      <c r="H955" s="503"/>
      <c r="I955" s="503"/>
      <c r="J955" s="503"/>
      <c r="K955" s="503"/>
      <c r="L955" s="503"/>
      <c r="M955" s="503"/>
      <c r="N955" s="503"/>
      <c r="O955" s="503"/>
      <c r="P955" s="503"/>
      <c r="Q955" s="503"/>
      <c r="R955" s="503"/>
      <c r="S955" s="503"/>
      <c r="T955" s="503"/>
      <c r="U955" s="503"/>
      <c r="V955" s="503"/>
      <c r="W955" s="503"/>
      <c r="X955" s="503"/>
      <c r="Y955" s="503"/>
      <c r="Z955" s="503"/>
    </row>
    <row r="956" ht="12.75" customHeight="1">
      <c r="A956" s="503"/>
      <c r="B956" s="503"/>
      <c r="C956" s="503"/>
      <c r="D956" s="503"/>
      <c r="E956" s="503"/>
      <c r="F956" s="503"/>
      <c r="G956" s="503"/>
      <c r="H956" s="503"/>
      <c r="I956" s="503"/>
      <c r="J956" s="503"/>
      <c r="K956" s="503"/>
      <c r="L956" s="503"/>
      <c r="M956" s="503"/>
      <c r="N956" s="503"/>
      <c r="O956" s="503"/>
      <c r="P956" s="503"/>
      <c r="Q956" s="503"/>
      <c r="R956" s="503"/>
      <c r="S956" s="503"/>
      <c r="T956" s="503"/>
      <c r="U956" s="503"/>
      <c r="V956" s="503"/>
      <c r="W956" s="503"/>
      <c r="X956" s="503"/>
      <c r="Y956" s="503"/>
      <c r="Z956" s="503"/>
    </row>
    <row r="957" ht="12.75" customHeight="1">
      <c r="A957" s="503"/>
      <c r="B957" s="503"/>
      <c r="C957" s="503"/>
      <c r="D957" s="503"/>
      <c r="E957" s="503"/>
      <c r="F957" s="503"/>
      <c r="G957" s="503"/>
      <c r="H957" s="503"/>
      <c r="I957" s="503"/>
      <c r="J957" s="503"/>
      <c r="K957" s="503"/>
      <c r="L957" s="503"/>
      <c r="M957" s="503"/>
      <c r="N957" s="503"/>
      <c r="O957" s="503"/>
      <c r="P957" s="503"/>
      <c r="Q957" s="503"/>
      <c r="R957" s="503"/>
      <c r="S957" s="503"/>
      <c r="T957" s="503"/>
      <c r="U957" s="503"/>
      <c r="V957" s="503"/>
      <c r="W957" s="503"/>
      <c r="X957" s="503"/>
      <c r="Y957" s="503"/>
      <c r="Z957" s="503"/>
    </row>
    <row r="958" ht="12.75" customHeight="1">
      <c r="A958" s="503"/>
      <c r="B958" s="503"/>
      <c r="C958" s="503"/>
      <c r="D958" s="503"/>
      <c r="E958" s="503"/>
      <c r="F958" s="503"/>
      <c r="G958" s="503"/>
      <c r="H958" s="503"/>
      <c r="I958" s="503"/>
      <c r="J958" s="503"/>
      <c r="K958" s="503"/>
      <c r="L958" s="503"/>
      <c r="M958" s="503"/>
      <c r="N958" s="503"/>
      <c r="O958" s="503"/>
      <c r="P958" s="503"/>
      <c r="Q958" s="503"/>
      <c r="R958" s="503"/>
      <c r="S958" s="503"/>
      <c r="T958" s="503"/>
      <c r="U958" s="503"/>
      <c r="V958" s="503"/>
      <c r="W958" s="503"/>
      <c r="X958" s="503"/>
      <c r="Y958" s="503"/>
      <c r="Z958" s="503"/>
    </row>
    <row r="959" ht="12.75" customHeight="1">
      <c r="A959" s="503"/>
      <c r="B959" s="503"/>
      <c r="C959" s="503"/>
      <c r="D959" s="503"/>
      <c r="E959" s="503"/>
      <c r="F959" s="503"/>
      <c r="G959" s="503"/>
      <c r="H959" s="503"/>
      <c r="I959" s="503"/>
      <c r="J959" s="503"/>
      <c r="K959" s="503"/>
      <c r="L959" s="503"/>
      <c r="M959" s="503"/>
      <c r="N959" s="503"/>
      <c r="O959" s="503"/>
      <c r="P959" s="503"/>
      <c r="Q959" s="503"/>
      <c r="R959" s="503"/>
      <c r="S959" s="503"/>
      <c r="T959" s="503"/>
      <c r="U959" s="503"/>
      <c r="V959" s="503"/>
      <c r="W959" s="503"/>
      <c r="X959" s="503"/>
      <c r="Y959" s="503"/>
      <c r="Z959" s="503"/>
    </row>
    <row r="960" ht="12.75" customHeight="1">
      <c r="A960" s="503"/>
      <c r="B960" s="503"/>
      <c r="C960" s="503"/>
      <c r="D960" s="503"/>
      <c r="E960" s="503"/>
      <c r="F960" s="503"/>
      <c r="G960" s="503"/>
      <c r="H960" s="503"/>
      <c r="I960" s="503"/>
      <c r="J960" s="503"/>
      <c r="K960" s="503"/>
      <c r="L960" s="503"/>
      <c r="M960" s="503"/>
      <c r="N960" s="503"/>
      <c r="O960" s="503"/>
      <c r="P960" s="503"/>
      <c r="Q960" s="503"/>
      <c r="R960" s="503"/>
      <c r="S960" s="503"/>
      <c r="T960" s="503"/>
      <c r="U960" s="503"/>
      <c r="V960" s="503"/>
      <c r="W960" s="503"/>
      <c r="X960" s="503"/>
      <c r="Y960" s="503"/>
      <c r="Z960" s="503"/>
    </row>
    <row r="961" ht="12.75" customHeight="1">
      <c r="A961" s="503"/>
      <c r="B961" s="503"/>
      <c r="C961" s="503"/>
      <c r="D961" s="503"/>
      <c r="E961" s="503"/>
      <c r="F961" s="503"/>
      <c r="G961" s="503"/>
      <c r="H961" s="503"/>
      <c r="I961" s="503"/>
      <c r="J961" s="503"/>
      <c r="K961" s="503"/>
      <c r="L961" s="503"/>
      <c r="M961" s="503"/>
      <c r="N961" s="503"/>
      <c r="O961" s="503"/>
      <c r="P961" s="503"/>
      <c r="Q961" s="503"/>
      <c r="R961" s="503"/>
      <c r="S961" s="503"/>
      <c r="T961" s="503"/>
      <c r="U961" s="503"/>
      <c r="V961" s="503"/>
      <c r="W961" s="503"/>
      <c r="X961" s="503"/>
      <c r="Y961" s="503"/>
      <c r="Z961" s="503"/>
    </row>
    <row r="962" ht="12.75" customHeight="1">
      <c r="A962" s="503"/>
      <c r="B962" s="503"/>
      <c r="C962" s="503"/>
      <c r="D962" s="503"/>
      <c r="E962" s="503"/>
      <c r="F962" s="503"/>
      <c r="G962" s="503"/>
      <c r="H962" s="503"/>
      <c r="I962" s="503"/>
      <c r="J962" s="503"/>
      <c r="K962" s="503"/>
      <c r="L962" s="503"/>
      <c r="M962" s="503"/>
      <c r="N962" s="503"/>
      <c r="O962" s="503"/>
      <c r="P962" s="503"/>
      <c r="Q962" s="503"/>
      <c r="R962" s="503"/>
      <c r="S962" s="503"/>
      <c r="T962" s="503"/>
      <c r="U962" s="503"/>
      <c r="V962" s="503"/>
      <c r="W962" s="503"/>
      <c r="X962" s="503"/>
      <c r="Y962" s="503"/>
      <c r="Z962" s="503"/>
    </row>
    <row r="963" ht="12.75" customHeight="1">
      <c r="A963" s="503"/>
      <c r="B963" s="503"/>
      <c r="C963" s="503"/>
      <c r="D963" s="503"/>
      <c r="E963" s="503"/>
      <c r="F963" s="503"/>
      <c r="G963" s="503"/>
      <c r="H963" s="503"/>
      <c r="I963" s="503"/>
      <c r="J963" s="503"/>
      <c r="K963" s="503"/>
      <c r="L963" s="503"/>
      <c r="M963" s="503"/>
      <c r="N963" s="503"/>
      <c r="O963" s="503"/>
      <c r="P963" s="503"/>
      <c r="Q963" s="503"/>
      <c r="R963" s="503"/>
      <c r="S963" s="503"/>
      <c r="T963" s="503"/>
      <c r="U963" s="503"/>
      <c r="V963" s="503"/>
      <c r="W963" s="503"/>
      <c r="X963" s="503"/>
      <c r="Y963" s="503"/>
      <c r="Z963" s="503"/>
    </row>
    <row r="964" ht="12.75" customHeight="1">
      <c r="A964" s="503"/>
      <c r="B964" s="503"/>
      <c r="C964" s="503"/>
      <c r="D964" s="503"/>
      <c r="E964" s="503"/>
      <c r="F964" s="503"/>
      <c r="G964" s="503"/>
      <c r="H964" s="503"/>
      <c r="I964" s="503"/>
      <c r="J964" s="503"/>
      <c r="K964" s="503"/>
      <c r="L964" s="503"/>
      <c r="M964" s="503"/>
      <c r="N964" s="503"/>
      <c r="O964" s="503"/>
      <c r="P964" s="503"/>
      <c r="Q964" s="503"/>
      <c r="R964" s="503"/>
      <c r="S964" s="503"/>
      <c r="T964" s="503"/>
      <c r="U964" s="503"/>
      <c r="V964" s="503"/>
      <c r="W964" s="503"/>
      <c r="X964" s="503"/>
      <c r="Y964" s="503"/>
      <c r="Z964" s="503"/>
    </row>
    <row r="965" ht="12.75" customHeight="1">
      <c r="A965" s="503"/>
      <c r="B965" s="503"/>
      <c r="C965" s="503"/>
      <c r="D965" s="503"/>
      <c r="E965" s="503"/>
      <c r="F965" s="503"/>
      <c r="G965" s="503"/>
      <c r="H965" s="503"/>
      <c r="I965" s="503"/>
      <c r="J965" s="503"/>
      <c r="K965" s="503"/>
      <c r="L965" s="503"/>
      <c r="M965" s="503"/>
      <c r="N965" s="503"/>
      <c r="O965" s="503"/>
      <c r="P965" s="503"/>
      <c r="Q965" s="503"/>
      <c r="R965" s="503"/>
      <c r="S965" s="503"/>
      <c r="T965" s="503"/>
      <c r="U965" s="503"/>
      <c r="V965" s="503"/>
      <c r="W965" s="503"/>
      <c r="X965" s="503"/>
      <c r="Y965" s="503"/>
      <c r="Z965" s="503"/>
    </row>
    <row r="966" ht="12.75" customHeight="1">
      <c r="A966" s="503"/>
      <c r="B966" s="503"/>
      <c r="C966" s="503"/>
      <c r="D966" s="503"/>
      <c r="E966" s="503"/>
      <c r="F966" s="503"/>
      <c r="G966" s="503"/>
      <c r="H966" s="503"/>
      <c r="I966" s="503"/>
      <c r="J966" s="503"/>
      <c r="K966" s="503"/>
      <c r="L966" s="503"/>
      <c r="M966" s="503"/>
      <c r="N966" s="503"/>
      <c r="O966" s="503"/>
      <c r="P966" s="503"/>
      <c r="Q966" s="503"/>
      <c r="R966" s="503"/>
      <c r="S966" s="503"/>
      <c r="T966" s="503"/>
      <c r="U966" s="503"/>
      <c r="V966" s="503"/>
      <c r="W966" s="503"/>
      <c r="X966" s="503"/>
      <c r="Y966" s="503"/>
      <c r="Z966" s="503"/>
    </row>
    <row r="967" ht="12.75" customHeight="1">
      <c r="A967" s="503"/>
      <c r="B967" s="503"/>
      <c r="C967" s="503"/>
      <c r="D967" s="503"/>
      <c r="E967" s="503"/>
      <c r="F967" s="503"/>
      <c r="G967" s="503"/>
      <c r="H967" s="503"/>
      <c r="I967" s="503"/>
      <c r="J967" s="503"/>
      <c r="K967" s="503"/>
      <c r="L967" s="503"/>
      <c r="M967" s="503"/>
      <c r="N967" s="503"/>
      <c r="O967" s="503"/>
      <c r="P967" s="503"/>
      <c r="Q967" s="503"/>
      <c r="R967" s="503"/>
      <c r="S967" s="503"/>
      <c r="T967" s="503"/>
      <c r="U967" s="503"/>
      <c r="V967" s="503"/>
      <c r="W967" s="503"/>
      <c r="X967" s="503"/>
      <c r="Y967" s="503"/>
      <c r="Z967" s="503"/>
    </row>
    <row r="968" ht="12.75" customHeight="1">
      <c r="A968" s="503"/>
      <c r="B968" s="503"/>
      <c r="C968" s="503"/>
      <c r="D968" s="503"/>
      <c r="E968" s="503"/>
      <c r="F968" s="503"/>
      <c r="G968" s="503"/>
      <c r="H968" s="503"/>
      <c r="I968" s="503"/>
      <c r="J968" s="503"/>
      <c r="K968" s="503"/>
      <c r="L968" s="503"/>
      <c r="M968" s="503"/>
      <c r="N968" s="503"/>
      <c r="O968" s="503"/>
      <c r="P968" s="503"/>
      <c r="Q968" s="503"/>
      <c r="R968" s="503"/>
      <c r="S968" s="503"/>
      <c r="T968" s="503"/>
      <c r="U968" s="503"/>
      <c r="V968" s="503"/>
      <c r="W968" s="503"/>
      <c r="X968" s="503"/>
      <c r="Y968" s="503"/>
      <c r="Z968" s="503"/>
    </row>
    <row r="969" ht="12.75" customHeight="1">
      <c r="A969" s="503"/>
      <c r="B969" s="503"/>
      <c r="C969" s="503"/>
      <c r="D969" s="503"/>
      <c r="E969" s="503"/>
      <c r="F969" s="503"/>
      <c r="G969" s="503"/>
      <c r="H969" s="503"/>
      <c r="I969" s="503"/>
      <c r="J969" s="503"/>
      <c r="K969" s="503"/>
      <c r="L969" s="503"/>
      <c r="M969" s="503"/>
      <c r="N969" s="503"/>
      <c r="O969" s="503"/>
      <c r="P969" s="503"/>
      <c r="Q969" s="503"/>
      <c r="R969" s="503"/>
      <c r="S969" s="503"/>
      <c r="T969" s="503"/>
      <c r="U969" s="503"/>
      <c r="V969" s="503"/>
      <c r="W969" s="503"/>
      <c r="X969" s="503"/>
      <c r="Y969" s="503"/>
      <c r="Z969" s="503"/>
    </row>
    <row r="970" ht="12.75" customHeight="1">
      <c r="A970" s="503"/>
      <c r="B970" s="503"/>
      <c r="C970" s="503"/>
      <c r="D970" s="503"/>
      <c r="E970" s="503"/>
      <c r="F970" s="503"/>
      <c r="G970" s="503"/>
      <c r="H970" s="503"/>
      <c r="I970" s="503"/>
      <c r="J970" s="503"/>
      <c r="K970" s="503"/>
      <c r="L970" s="503"/>
      <c r="M970" s="503"/>
      <c r="N970" s="503"/>
      <c r="O970" s="503"/>
      <c r="P970" s="503"/>
      <c r="Q970" s="503"/>
      <c r="R970" s="503"/>
      <c r="S970" s="503"/>
      <c r="T970" s="503"/>
      <c r="U970" s="503"/>
      <c r="V970" s="503"/>
      <c r="W970" s="503"/>
      <c r="X970" s="503"/>
      <c r="Y970" s="503"/>
      <c r="Z970" s="503"/>
    </row>
    <row r="971" ht="12.75" customHeight="1">
      <c r="A971" s="503"/>
      <c r="B971" s="503"/>
      <c r="C971" s="503"/>
      <c r="D971" s="503"/>
      <c r="E971" s="503"/>
      <c r="F971" s="503"/>
      <c r="G971" s="503"/>
      <c r="H971" s="503"/>
      <c r="I971" s="503"/>
      <c r="J971" s="503"/>
      <c r="K971" s="503"/>
      <c r="L971" s="503"/>
      <c r="M971" s="503"/>
      <c r="N971" s="503"/>
      <c r="O971" s="503"/>
      <c r="P971" s="503"/>
      <c r="Q971" s="503"/>
      <c r="R971" s="503"/>
      <c r="S971" s="503"/>
      <c r="T971" s="503"/>
      <c r="U971" s="503"/>
      <c r="V971" s="503"/>
      <c r="W971" s="503"/>
      <c r="X971" s="503"/>
      <c r="Y971" s="503"/>
      <c r="Z971" s="503"/>
    </row>
    <row r="972" ht="12.75" customHeight="1">
      <c r="A972" s="503"/>
      <c r="B972" s="503"/>
      <c r="C972" s="503"/>
      <c r="D972" s="503"/>
      <c r="E972" s="503"/>
      <c r="F972" s="503"/>
      <c r="G972" s="503"/>
      <c r="H972" s="503"/>
      <c r="I972" s="503"/>
      <c r="J972" s="503"/>
      <c r="K972" s="503"/>
      <c r="L972" s="503"/>
      <c r="M972" s="503"/>
      <c r="N972" s="503"/>
      <c r="O972" s="503"/>
      <c r="P972" s="503"/>
      <c r="Q972" s="503"/>
      <c r="R972" s="503"/>
      <c r="S972" s="503"/>
      <c r="T972" s="503"/>
      <c r="U972" s="503"/>
      <c r="V972" s="503"/>
      <c r="W972" s="503"/>
      <c r="X972" s="503"/>
      <c r="Y972" s="503"/>
      <c r="Z972" s="503"/>
    </row>
    <row r="973" ht="12.75" customHeight="1">
      <c r="A973" s="503"/>
      <c r="B973" s="503"/>
      <c r="C973" s="503"/>
      <c r="D973" s="503"/>
      <c r="E973" s="503"/>
      <c r="F973" s="503"/>
      <c r="G973" s="503"/>
      <c r="H973" s="503"/>
      <c r="I973" s="503"/>
      <c r="J973" s="503"/>
      <c r="K973" s="503"/>
      <c r="L973" s="503"/>
      <c r="M973" s="503"/>
      <c r="N973" s="503"/>
      <c r="O973" s="503"/>
      <c r="P973" s="503"/>
      <c r="Q973" s="503"/>
      <c r="R973" s="503"/>
      <c r="S973" s="503"/>
      <c r="T973" s="503"/>
      <c r="U973" s="503"/>
      <c r="V973" s="503"/>
      <c r="W973" s="503"/>
      <c r="X973" s="503"/>
      <c r="Y973" s="503"/>
      <c r="Z973" s="503"/>
    </row>
    <row r="974" ht="12.75" customHeight="1">
      <c r="A974" s="503"/>
      <c r="B974" s="503"/>
      <c r="C974" s="503"/>
      <c r="D974" s="503"/>
      <c r="E974" s="503"/>
      <c r="F974" s="503"/>
      <c r="G974" s="503"/>
      <c r="H974" s="503"/>
      <c r="I974" s="503"/>
      <c r="J974" s="503"/>
      <c r="K974" s="503"/>
      <c r="L974" s="503"/>
      <c r="M974" s="503"/>
      <c r="N974" s="503"/>
      <c r="O974" s="503"/>
      <c r="P974" s="503"/>
      <c r="Q974" s="503"/>
      <c r="R974" s="503"/>
      <c r="S974" s="503"/>
      <c r="T974" s="503"/>
      <c r="U974" s="503"/>
      <c r="V974" s="503"/>
      <c r="W974" s="503"/>
      <c r="X974" s="503"/>
      <c r="Y974" s="503"/>
      <c r="Z974" s="503"/>
    </row>
    <row r="975" ht="12.75" customHeight="1">
      <c r="A975" s="503"/>
      <c r="B975" s="503"/>
      <c r="C975" s="503"/>
      <c r="D975" s="503"/>
      <c r="E975" s="503"/>
      <c r="F975" s="503"/>
      <c r="G975" s="503"/>
      <c r="H975" s="503"/>
      <c r="I975" s="503"/>
      <c r="J975" s="503"/>
      <c r="K975" s="503"/>
      <c r="L975" s="503"/>
      <c r="M975" s="503"/>
      <c r="N975" s="503"/>
      <c r="O975" s="503"/>
      <c r="P975" s="503"/>
      <c r="Q975" s="503"/>
      <c r="R975" s="503"/>
      <c r="S975" s="503"/>
      <c r="T975" s="503"/>
      <c r="U975" s="503"/>
      <c r="V975" s="503"/>
      <c r="W975" s="503"/>
      <c r="X975" s="503"/>
      <c r="Y975" s="503"/>
      <c r="Z975" s="503"/>
    </row>
    <row r="976" ht="12.75" customHeight="1">
      <c r="A976" s="503"/>
      <c r="B976" s="503"/>
      <c r="C976" s="503"/>
      <c r="D976" s="503"/>
      <c r="E976" s="503"/>
      <c r="F976" s="503"/>
      <c r="G976" s="503"/>
      <c r="H976" s="503"/>
      <c r="I976" s="503"/>
      <c r="J976" s="503"/>
      <c r="K976" s="503"/>
      <c r="L976" s="503"/>
      <c r="M976" s="503"/>
      <c r="N976" s="503"/>
      <c r="O976" s="503"/>
      <c r="P976" s="503"/>
      <c r="Q976" s="503"/>
      <c r="R976" s="503"/>
      <c r="S976" s="503"/>
      <c r="T976" s="503"/>
      <c r="U976" s="503"/>
      <c r="V976" s="503"/>
      <c r="W976" s="503"/>
      <c r="X976" s="503"/>
      <c r="Y976" s="503"/>
      <c r="Z976" s="503"/>
    </row>
    <row r="977" ht="12.75" customHeight="1">
      <c r="A977" s="503"/>
      <c r="B977" s="503"/>
      <c r="C977" s="503"/>
      <c r="D977" s="503"/>
      <c r="E977" s="503"/>
      <c r="F977" s="503"/>
      <c r="G977" s="503"/>
      <c r="H977" s="503"/>
      <c r="I977" s="503"/>
      <c r="J977" s="503"/>
      <c r="K977" s="503"/>
      <c r="L977" s="503"/>
      <c r="M977" s="503"/>
      <c r="N977" s="503"/>
      <c r="O977" s="503"/>
      <c r="P977" s="503"/>
      <c r="Q977" s="503"/>
      <c r="R977" s="503"/>
      <c r="S977" s="503"/>
      <c r="T977" s="503"/>
      <c r="U977" s="503"/>
      <c r="V977" s="503"/>
      <c r="W977" s="503"/>
      <c r="X977" s="503"/>
      <c r="Y977" s="503"/>
      <c r="Z977" s="503"/>
    </row>
    <row r="978" ht="12.75" customHeight="1">
      <c r="A978" s="503"/>
      <c r="B978" s="503"/>
      <c r="C978" s="503"/>
      <c r="D978" s="503"/>
      <c r="E978" s="503"/>
      <c r="F978" s="503"/>
      <c r="G978" s="503"/>
      <c r="H978" s="503"/>
      <c r="I978" s="503"/>
      <c r="J978" s="503"/>
      <c r="K978" s="503"/>
      <c r="L978" s="503"/>
      <c r="M978" s="503"/>
      <c r="N978" s="503"/>
      <c r="O978" s="503"/>
      <c r="P978" s="503"/>
      <c r="Q978" s="503"/>
      <c r="R978" s="503"/>
      <c r="S978" s="503"/>
      <c r="T978" s="503"/>
      <c r="U978" s="503"/>
      <c r="V978" s="503"/>
      <c r="W978" s="503"/>
      <c r="X978" s="503"/>
      <c r="Y978" s="503"/>
      <c r="Z978" s="503"/>
    </row>
    <row r="979" ht="12.75" customHeight="1">
      <c r="A979" s="503"/>
      <c r="B979" s="503"/>
      <c r="C979" s="503"/>
      <c r="D979" s="503"/>
      <c r="E979" s="503"/>
      <c r="F979" s="503"/>
      <c r="G979" s="503"/>
      <c r="H979" s="503"/>
      <c r="I979" s="503"/>
      <c r="J979" s="503"/>
      <c r="K979" s="503"/>
      <c r="L979" s="503"/>
      <c r="M979" s="503"/>
      <c r="N979" s="503"/>
      <c r="O979" s="503"/>
      <c r="P979" s="503"/>
      <c r="Q979" s="503"/>
      <c r="R979" s="503"/>
      <c r="S979" s="503"/>
      <c r="T979" s="503"/>
      <c r="U979" s="503"/>
      <c r="V979" s="503"/>
      <c r="W979" s="503"/>
      <c r="X979" s="503"/>
      <c r="Y979" s="503"/>
      <c r="Z979" s="503"/>
    </row>
    <row r="980" ht="12.75" customHeight="1">
      <c r="A980" s="503"/>
      <c r="B980" s="503"/>
      <c r="C980" s="503"/>
      <c r="D980" s="503"/>
      <c r="E980" s="503"/>
      <c r="F980" s="503"/>
      <c r="G980" s="503"/>
      <c r="H980" s="503"/>
      <c r="I980" s="503"/>
      <c r="J980" s="503"/>
      <c r="K980" s="503"/>
      <c r="L980" s="503"/>
      <c r="M980" s="503"/>
      <c r="N980" s="503"/>
      <c r="O980" s="503"/>
      <c r="P980" s="503"/>
      <c r="Q980" s="503"/>
      <c r="R980" s="503"/>
      <c r="S980" s="503"/>
      <c r="T980" s="503"/>
      <c r="U980" s="503"/>
      <c r="V980" s="503"/>
      <c r="W980" s="503"/>
      <c r="X980" s="503"/>
      <c r="Y980" s="503"/>
      <c r="Z980" s="503"/>
    </row>
    <row r="981" ht="12.75" customHeight="1">
      <c r="A981" s="503"/>
      <c r="B981" s="503"/>
      <c r="C981" s="503"/>
      <c r="D981" s="503"/>
      <c r="E981" s="503"/>
      <c r="F981" s="503"/>
      <c r="G981" s="503"/>
      <c r="H981" s="503"/>
      <c r="I981" s="503"/>
      <c r="J981" s="503"/>
      <c r="K981" s="503"/>
      <c r="L981" s="503"/>
      <c r="M981" s="503"/>
      <c r="N981" s="503"/>
      <c r="O981" s="503"/>
      <c r="P981" s="503"/>
      <c r="Q981" s="503"/>
      <c r="R981" s="503"/>
      <c r="S981" s="503"/>
      <c r="T981" s="503"/>
      <c r="U981" s="503"/>
      <c r="V981" s="503"/>
      <c r="W981" s="503"/>
      <c r="X981" s="503"/>
      <c r="Y981" s="503"/>
      <c r="Z981" s="503"/>
    </row>
    <row r="982" ht="12.75" customHeight="1">
      <c r="A982" s="503"/>
      <c r="B982" s="503"/>
      <c r="C982" s="503"/>
      <c r="D982" s="503"/>
      <c r="E982" s="503"/>
      <c r="F982" s="503"/>
      <c r="G982" s="503"/>
      <c r="H982" s="503"/>
      <c r="I982" s="503"/>
      <c r="J982" s="503"/>
      <c r="K982" s="503"/>
      <c r="L982" s="503"/>
      <c r="M982" s="503"/>
      <c r="N982" s="503"/>
      <c r="O982" s="503"/>
      <c r="P982" s="503"/>
      <c r="Q982" s="503"/>
      <c r="R982" s="503"/>
      <c r="S982" s="503"/>
      <c r="T982" s="503"/>
      <c r="U982" s="503"/>
      <c r="V982" s="503"/>
      <c r="W982" s="503"/>
      <c r="X982" s="503"/>
      <c r="Y982" s="503"/>
      <c r="Z982" s="503"/>
    </row>
    <row r="983" ht="12.75" customHeight="1">
      <c r="A983" s="503"/>
      <c r="B983" s="503"/>
      <c r="C983" s="503"/>
      <c r="D983" s="503"/>
      <c r="E983" s="503"/>
      <c r="F983" s="503"/>
      <c r="G983" s="503"/>
      <c r="H983" s="503"/>
      <c r="I983" s="503"/>
      <c r="J983" s="503"/>
      <c r="K983" s="503"/>
      <c r="L983" s="503"/>
      <c r="M983" s="503"/>
      <c r="N983" s="503"/>
      <c r="O983" s="503"/>
      <c r="P983" s="503"/>
      <c r="Q983" s="503"/>
      <c r="R983" s="503"/>
      <c r="S983" s="503"/>
      <c r="T983" s="503"/>
      <c r="U983" s="503"/>
      <c r="V983" s="503"/>
      <c r="W983" s="503"/>
      <c r="X983" s="503"/>
      <c r="Y983" s="503"/>
      <c r="Z983" s="503"/>
    </row>
    <row r="984" ht="12.75" customHeight="1">
      <c r="A984" s="503"/>
      <c r="B984" s="503"/>
      <c r="C984" s="503"/>
      <c r="D984" s="503"/>
      <c r="E984" s="503"/>
      <c r="F984" s="503"/>
      <c r="G984" s="503"/>
      <c r="H984" s="503"/>
      <c r="I984" s="503"/>
      <c r="J984" s="503"/>
      <c r="K984" s="503"/>
      <c r="L984" s="503"/>
      <c r="M984" s="503"/>
      <c r="N984" s="503"/>
      <c r="O984" s="503"/>
      <c r="P984" s="503"/>
      <c r="Q984" s="503"/>
      <c r="R984" s="503"/>
      <c r="S984" s="503"/>
      <c r="T984" s="503"/>
      <c r="U984" s="503"/>
      <c r="V984" s="503"/>
      <c r="W984" s="503"/>
      <c r="X984" s="503"/>
      <c r="Y984" s="503"/>
      <c r="Z984" s="503"/>
    </row>
    <row r="985" ht="12.75" customHeight="1">
      <c r="A985" s="503"/>
      <c r="B985" s="503"/>
      <c r="C985" s="503"/>
      <c r="D985" s="503"/>
      <c r="E985" s="503"/>
      <c r="F985" s="503"/>
      <c r="G985" s="503"/>
      <c r="H985" s="503"/>
      <c r="I985" s="503"/>
      <c r="J985" s="503"/>
      <c r="K985" s="503"/>
      <c r="L985" s="503"/>
      <c r="M985" s="503"/>
      <c r="N985" s="503"/>
      <c r="O985" s="503"/>
      <c r="P985" s="503"/>
      <c r="Q985" s="503"/>
      <c r="R985" s="503"/>
      <c r="S985" s="503"/>
      <c r="T985" s="503"/>
      <c r="U985" s="503"/>
      <c r="V985" s="503"/>
      <c r="W985" s="503"/>
      <c r="X985" s="503"/>
      <c r="Y985" s="503"/>
      <c r="Z985" s="503"/>
    </row>
    <row r="986" ht="12.75" customHeight="1">
      <c r="A986" s="503"/>
      <c r="B986" s="503"/>
      <c r="C986" s="503"/>
      <c r="D986" s="503"/>
      <c r="E986" s="503"/>
      <c r="F986" s="503"/>
      <c r="G986" s="503"/>
      <c r="H986" s="503"/>
      <c r="I986" s="503"/>
      <c r="J986" s="503"/>
      <c r="K986" s="503"/>
      <c r="L986" s="503"/>
      <c r="M986" s="503"/>
      <c r="N986" s="503"/>
      <c r="O986" s="503"/>
      <c r="P986" s="503"/>
      <c r="Q986" s="503"/>
      <c r="R986" s="503"/>
      <c r="S986" s="503"/>
      <c r="T986" s="503"/>
      <c r="U986" s="503"/>
      <c r="V986" s="503"/>
      <c r="W986" s="503"/>
      <c r="X986" s="503"/>
      <c r="Y986" s="503"/>
      <c r="Z986" s="503"/>
    </row>
    <row r="987" ht="12.75" customHeight="1">
      <c r="A987" s="503"/>
      <c r="B987" s="503"/>
      <c r="C987" s="503"/>
      <c r="D987" s="503"/>
      <c r="E987" s="503"/>
      <c r="F987" s="503"/>
      <c r="G987" s="503"/>
      <c r="H987" s="503"/>
      <c r="I987" s="503"/>
      <c r="J987" s="503"/>
      <c r="K987" s="503"/>
      <c r="L987" s="503"/>
      <c r="M987" s="503"/>
      <c r="N987" s="503"/>
      <c r="O987" s="503"/>
      <c r="P987" s="503"/>
      <c r="Q987" s="503"/>
      <c r="R987" s="503"/>
      <c r="S987" s="503"/>
      <c r="T987" s="503"/>
      <c r="U987" s="503"/>
      <c r="V987" s="503"/>
      <c r="W987" s="503"/>
      <c r="X987" s="503"/>
      <c r="Y987" s="503"/>
      <c r="Z987" s="503"/>
    </row>
    <row r="988" ht="12.75" customHeight="1">
      <c r="A988" s="503"/>
      <c r="B988" s="503"/>
      <c r="C988" s="503"/>
      <c r="D988" s="503"/>
      <c r="E988" s="503"/>
      <c r="F988" s="503"/>
      <c r="G988" s="503"/>
      <c r="H988" s="503"/>
      <c r="I988" s="503"/>
      <c r="J988" s="503"/>
      <c r="K988" s="503"/>
      <c r="L988" s="503"/>
      <c r="M988" s="503"/>
      <c r="N988" s="503"/>
      <c r="O988" s="503"/>
      <c r="P988" s="503"/>
      <c r="Q988" s="503"/>
      <c r="R988" s="503"/>
      <c r="S988" s="503"/>
      <c r="T988" s="503"/>
      <c r="U988" s="503"/>
      <c r="V988" s="503"/>
      <c r="W988" s="503"/>
      <c r="X988" s="503"/>
      <c r="Y988" s="503"/>
      <c r="Z988" s="503"/>
    </row>
    <row r="989" ht="12.75" customHeight="1">
      <c r="A989" s="503"/>
      <c r="B989" s="503"/>
      <c r="C989" s="503"/>
      <c r="D989" s="503"/>
      <c r="E989" s="503"/>
      <c r="F989" s="503"/>
      <c r="G989" s="503"/>
      <c r="H989" s="503"/>
      <c r="I989" s="503"/>
      <c r="J989" s="503"/>
      <c r="K989" s="503"/>
      <c r="L989" s="503"/>
      <c r="M989" s="503"/>
      <c r="N989" s="503"/>
      <c r="O989" s="503"/>
      <c r="P989" s="503"/>
      <c r="Q989" s="503"/>
      <c r="R989" s="503"/>
      <c r="S989" s="503"/>
      <c r="T989" s="503"/>
      <c r="U989" s="503"/>
      <c r="V989" s="503"/>
      <c r="W989" s="503"/>
      <c r="X989" s="503"/>
      <c r="Y989" s="503"/>
      <c r="Z989" s="503"/>
    </row>
    <row r="990" ht="12.75" customHeight="1">
      <c r="A990" s="503"/>
      <c r="B990" s="503"/>
      <c r="C990" s="503"/>
      <c r="D990" s="503"/>
      <c r="E990" s="503"/>
      <c r="F990" s="503"/>
      <c r="G990" s="503"/>
      <c r="H990" s="503"/>
      <c r="I990" s="503"/>
      <c r="J990" s="503"/>
      <c r="K990" s="503"/>
      <c r="L990" s="503"/>
      <c r="M990" s="503"/>
      <c r="N990" s="503"/>
      <c r="O990" s="503"/>
      <c r="P990" s="503"/>
      <c r="Q990" s="503"/>
      <c r="R990" s="503"/>
      <c r="S990" s="503"/>
      <c r="T990" s="503"/>
      <c r="U990" s="503"/>
      <c r="V990" s="503"/>
      <c r="W990" s="503"/>
      <c r="X990" s="503"/>
      <c r="Y990" s="503"/>
      <c r="Z990" s="503"/>
    </row>
    <row r="991" ht="12.75" customHeight="1">
      <c r="A991" s="503"/>
      <c r="B991" s="503"/>
      <c r="C991" s="503"/>
      <c r="D991" s="503"/>
      <c r="E991" s="503"/>
      <c r="F991" s="503"/>
      <c r="G991" s="503"/>
      <c r="H991" s="503"/>
      <c r="I991" s="503"/>
      <c r="J991" s="503"/>
      <c r="K991" s="503"/>
      <c r="L991" s="503"/>
      <c r="M991" s="503"/>
      <c r="N991" s="503"/>
      <c r="O991" s="503"/>
      <c r="P991" s="503"/>
      <c r="Q991" s="503"/>
      <c r="R991" s="503"/>
      <c r="S991" s="503"/>
      <c r="T991" s="503"/>
      <c r="U991" s="503"/>
      <c r="V991" s="503"/>
      <c r="W991" s="503"/>
      <c r="X991" s="503"/>
      <c r="Y991" s="503"/>
      <c r="Z991" s="503"/>
    </row>
    <row r="992" ht="12.75" customHeight="1">
      <c r="A992" s="503"/>
      <c r="B992" s="503"/>
      <c r="C992" s="503"/>
      <c r="D992" s="503"/>
      <c r="E992" s="503"/>
      <c r="F992" s="503"/>
      <c r="G992" s="503"/>
      <c r="H992" s="503"/>
      <c r="I992" s="503"/>
      <c r="J992" s="503"/>
      <c r="K992" s="503"/>
      <c r="L992" s="503"/>
      <c r="M992" s="503"/>
      <c r="N992" s="503"/>
      <c r="O992" s="503"/>
      <c r="P992" s="503"/>
      <c r="Q992" s="503"/>
      <c r="R992" s="503"/>
      <c r="S992" s="503"/>
      <c r="T992" s="503"/>
      <c r="U992" s="503"/>
      <c r="V992" s="503"/>
      <c r="W992" s="503"/>
      <c r="X992" s="503"/>
      <c r="Y992" s="503"/>
      <c r="Z992" s="503"/>
    </row>
    <row r="993" ht="12.75" customHeight="1">
      <c r="A993" s="503"/>
      <c r="B993" s="503"/>
      <c r="C993" s="503"/>
      <c r="D993" s="503"/>
      <c r="E993" s="503"/>
      <c r="F993" s="503"/>
      <c r="G993" s="503"/>
      <c r="H993" s="503"/>
      <c r="I993" s="503"/>
      <c r="J993" s="503"/>
      <c r="K993" s="503"/>
      <c r="L993" s="503"/>
      <c r="M993" s="503"/>
      <c r="N993" s="503"/>
      <c r="O993" s="503"/>
      <c r="P993" s="503"/>
      <c r="Q993" s="503"/>
      <c r="R993" s="503"/>
      <c r="S993" s="503"/>
      <c r="T993" s="503"/>
      <c r="U993" s="503"/>
      <c r="V993" s="503"/>
      <c r="W993" s="503"/>
      <c r="X993" s="503"/>
      <c r="Y993" s="503"/>
      <c r="Z993" s="503"/>
    </row>
    <row r="994" ht="12.75" customHeight="1">
      <c r="A994" s="503"/>
      <c r="B994" s="503"/>
      <c r="C994" s="503"/>
      <c r="D994" s="503"/>
      <c r="E994" s="503"/>
      <c r="F994" s="503"/>
      <c r="G994" s="503"/>
      <c r="H994" s="503"/>
      <c r="I994" s="503"/>
      <c r="J994" s="503"/>
      <c r="K994" s="503"/>
      <c r="L994" s="503"/>
      <c r="M994" s="503"/>
      <c r="N994" s="503"/>
      <c r="O994" s="503"/>
      <c r="P994" s="503"/>
      <c r="Q994" s="503"/>
      <c r="R994" s="503"/>
      <c r="S994" s="503"/>
      <c r="T994" s="503"/>
      <c r="U994" s="503"/>
      <c r="V994" s="503"/>
      <c r="W994" s="503"/>
      <c r="X994" s="503"/>
      <c r="Y994" s="503"/>
      <c r="Z994" s="503"/>
    </row>
    <row r="995" ht="12.75" customHeight="1">
      <c r="A995" s="503"/>
      <c r="B995" s="503"/>
      <c r="C995" s="503"/>
      <c r="D995" s="503"/>
      <c r="E995" s="503"/>
      <c r="F995" s="503"/>
      <c r="G995" s="503"/>
      <c r="H995" s="503"/>
      <c r="I995" s="503"/>
      <c r="J995" s="503"/>
      <c r="K995" s="503"/>
      <c r="L995" s="503"/>
      <c r="M995" s="503"/>
      <c r="N995" s="503"/>
      <c r="O995" s="503"/>
      <c r="P995" s="503"/>
      <c r="Q995" s="503"/>
      <c r="R995" s="503"/>
      <c r="S995" s="503"/>
      <c r="T995" s="503"/>
      <c r="U995" s="503"/>
      <c r="V995" s="503"/>
      <c r="W995" s="503"/>
      <c r="X995" s="503"/>
      <c r="Y995" s="503"/>
      <c r="Z995" s="503"/>
    </row>
    <row r="996" ht="12.75" customHeight="1">
      <c r="A996" s="503"/>
      <c r="B996" s="503"/>
      <c r="C996" s="503"/>
      <c r="D996" s="503"/>
      <c r="E996" s="503"/>
      <c r="F996" s="503"/>
      <c r="G996" s="503"/>
      <c r="H996" s="503"/>
      <c r="I996" s="503"/>
      <c r="J996" s="503"/>
      <c r="K996" s="503"/>
      <c r="L996" s="503"/>
      <c r="M996" s="503"/>
      <c r="N996" s="503"/>
      <c r="O996" s="503"/>
      <c r="P996" s="503"/>
      <c r="Q996" s="503"/>
      <c r="R996" s="503"/>
      <c r="S996" s="503"/>
      <c r="T996" s="503"/>
      <c r="U996" s="503"/>
      <c r="V996" s="503"/>
      <c r="W996" s="503"/>
      <c r="X996" s="503"/>
      <c r="Y996" s="503"/>
      <c r="Z996" s="503"/>
    </row>
    <row r="997" ht="12.75" customHeight="1">
      <c r="A997" s="503"/>
      <c r="B997" s="503"/>
      <c r="C997" s="503"/>
      <c r="D997" s="503"/>
      <c r="E997" s="503"/>
      <c r="F997" s="503"/>
      <c r="G997" s="503"/>
      <c r="H997" s="503"/>
      <c r="I997" s="503"/>
      <c r="J997" s="503"/>
      <c r="K997" s="503"/>
      <c r="L997" s="503"/>
      <c r="M997" s="503"/>
      <c r="N997" s="503"/>
      <c r="O997" s="503"/>
      <c r="P997" s="503"/>
      <c r="Q997" s="503"/>
      <c r="R997" s="503"/>
      <c r="S997" s="503"/>
      <c r="T997" s="503"/>
      <c r="U997" s="503"/>
      <c r="V997" s="503"/>
      <c r="W997" s="503"/>
      <c r="X997" s="503"/>
      <c r="Y997" s="503"/>
      <c r="Z997" s="503"/>
    </row>
    <row r="998" ht="12.75" customHeight="1">
      <c r="A998" s="503"/>
      <c r="B998" s="503"/>
      <c r="C998" s="503"/>
      <c r="D998" s="503"/>
      <c r="E998" s="503"/>
      <c r="F998" s="503"/>
      <c r="G998" s="503"/>
      <c r="H998" s="503"/>
      <c r="I998" s="503"/>
      <c r="J998" s="503"/>
      <c r="K998" s="503"/>
      <c r="L998" s="503"/>
      <c r="M998" s="503"/>
      <c r="N998" s="503"/>
      <c r="O998" s="503"/>
      <c r="P998" s="503"/>
      <c r="Q998" s="503"/>
      <c r="R998" s="503"/>
      <c r="S998" s="503"/>
      <c r="T998" s="503"/>
      <c r="U998" s="503"/>
      <c r="V998" s="503"/>
      <c r="W998" s="503"/>
      <c r="X998" s="503"/>
      <c r="Y998" s="503"/>
      <c r="Z998" s="503"/>
    </row>
    <row r="999" ht="12.75" customHeight="1">
      <c r="A999" s="503"/>
      <c r="B999" s="503"/>
      <c r="C999" s="503"/>
      <c r="D999" s="503"/>
      <c r="E999" s="503"/>
      <c r="F999" s="503"/>
      <c r="G999" s="503"/>
      <c r="H999" s="503"/>
      <c r="I999" s="503"/>
      <c r="J999" s="503"/>
      <c r="K999" s="503"/>
      <c r="L999" s="503"/>
      <c r="M999" s="503"/>
      <c r="N999" s="503"/>
      <c r="O999" s="503"/>
      <c r="P999" s="503"/>
      <c r="Q999" s="503"/>
      <c r="R999" s="503"/>
      <c r="S999" s="503"/>
      <c r="T999" s="503"/>
      <c r="U999" s="503"/>
      <c r="V999" s="503"/>
      <c r="W999" s="503"/>
      <c r="X999" s="503"/>
      <c r="Y999" s="503"/>
      <c r="Z999" s="503"/>
    </row>
    <row r="1000" ht="12.75" customHeight="1">
      <c r="A1000" s="503"/>
      <c r="B1000" s="503"/>
      <c r="C1000" s="503"/>
      <c r="D1000" s="503"/>
      <c r="E1000" s="503"/>
      <c r="F1000" s="503"/>
      <c r="G1000" s="503"/>
      <c r="H1000" s="503"/>
      <c r="I1000" s="503"/>
      <c r="J1000" s="503"/>
      <c r="K1000" s="503"/>
      <c r="L1000" s="503"/>
      <c r="M1000" s="503"/>
      <c r="N1000" s="503"/>
      <c r="O1000" s="503"/>
      <c r="P1000" s="503"/>
      <c r="Q1000" s="503"/>
      <c r="R1000" s="503"/>
      <c r="S1000" s="503"/>
      <c r="T1000" s="503"/>
      <c r="U1000" s="503"/>
      <c r="V1000" s="503"/>
      <c r="W1000" s="503"/>
      <c r="X1000" s="503"/>
      <c r="Y1000" s="503"/>
      <c r="Z1000" s="503"/>
    </row>
  </sheetData>
  <mergeCells count="1">
    <mergeCell ref="A2:J2"/>
  </mergeCells>
  <printOptions/>
  <pageMargins bottom="0.7480314960629921" footer="0.0" header="0.0" left="0.7086614173228347" right="0.7086614173228347" top="0.7480314960629921"/>
  <pageSetup orientation="landscape"/>
  <rowBreaks count="1" manualBreakCount="1">
    <brk id="46" man="1"/>
  </row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75"/>
    <col customWidth="1" min="2" max="2" width="42.63"/>
    <col customWidth="1" min="3" max="3" width="88.75"/>
    <col customWidth="1" min="4" max="26" width="8.63"/>
  </cols>
  <sheetData>
    <row r="1" ht="12.75" customHeight="1">
      <c r="B1" s="6"/>
      <c r="C1" s="6"/>
    </row>
    <row r="2" ht="12.75" customHeight="1">
      <c r="B2" s="6"/>
      <c r="C2" s="6"/>
    </row>
    <row r="3" ht="12.75" customHeight="1">
      <c r="B3" s="6"/>
      <c r="C3" s="6"/>
    </row>
    <row r="4" ht="12.75" customHeight="1">
      <c r="B4" s="6"/>
      <c r="C4" s="6"/>
    </row>
    <row r="5" ht="12.75" customHeight="1">
      <c r="B5" s="6"/>
      <c r="C5" s="6"/>
    </row>
    <row r="6" ht="12.75" customHeight="1">
      <c r="B6" s="6"/>
      <c r="C6" s="6"/>
    </row>
    <row r="7" ht="12.75" customHeight="1">
      <c r="B7" s="6"/>
      <c r="C7" s="6"/>
    </row>
    <row r="8" ht="12.75" customHeight="1">
      <c r="B8" s="88" t="s">
        <v>256</v>
      </c>
      <c r="C8" s="6"/>
      <c r="E8" s="6"/>
    </row>
    <row r="9" ht="12.75" customHeight="1">
      <c r="B9" s="6"/>
      <c r="C9" s="6"/>
    </row>
    <row r="10" ht="12.75" customHeight="1">
      <c r="A10" s="89" t="s">
        <v>257</v>
      </c>
      <c r="B10" s="88" t="s">
        <v>258</v>
      </c>
      <c r="C10" s="6"/>
    </row>
    <row r="11" ht="12.75" customHeight="1">
      <c r="B11" s="6"/>
      <c r="C11" s="6"/>
    </row>
    <row r="12" ht="15.0" customHeight="1">
      <c r="B12" s="7" t="s">
        <v>259</v>
      </c>
      <c r="C12" s="6"/>
    </row>
    <row r="13" ht="15.0" customHeight="1">
      <c r="B13" s="7"/>
      <c r="C13" s="6"/>
    </row>
    <row r="14" ht="18.75" customHeight="1">
      <c r="A14" s="11"/>
      <c r="B14" s="12" t="s">
        <v>260</v>
      </c>
      <c r="C14" s="11"/>
      <c r="D14" s="11"/>
      <c r="E14" s="11"/>
      <c r="F14" s="11"/>
      <c r="G14" s="11"/>
      <c r="H14" s="11"/>
      <c r="I14" s="11"/>
      <c r="J14" s="11"/>
      <c r="K14" s="11"/>
      <c r="L14" s="11"/>
      <c r="M14" s="11"/>
      <c r="N14" s="11"/>
      <c r="O14" s="11"/>
      <c r="P14" s="11"/>
      <c r="Q14" s="11"/>
      <c r="R14" s="11"/>
      <c r="S14" s="11"/>
      <c r="T14" s="11"/>
      <c r="U14" s="11"/>
      <c r="V14" s="11"/>
      <c r="W14" s="11"/>
      <c r="X14" s="11"/>
      <c r="Y14" s="11"/>
      <c r="Z14" s="11"/>
    </row>
    <row r="15" ht="18.75" customHeight="1">
      <c r="A15" s="11"/>
      <c r="B15" s="82" t="s">
        <v>2</v>
      </c>
      <c r="C15" s="11"/>
      <c r="D15" s="11"/>
      <c r="E15" s="11"/>
      <c r="F15" s="11"/>
      <c r="G15" s="11"/>
      <c r="H15" s="11"/>
      <c r="I15" s="11"/>
      <c r="J15" s="11"/>
      <c r="K15" s="11"/>
      <c r="L15" s="11"/>
      <c r="M15" s="11"/>
      <c r="N15" s="11"/>
      <c r="O15" s="11"/>
      <c r="P15" s="11"/>
      <c r="Q15" s="11"/>
      <c r="R15" s="11"/>
      <c r="S15" s="11"/>
      <c r="T15" s="11"/>
      <c r="U15" s="11"/>
      <c r="V15" s="11"/>
      <c r="W15" s="11"/>
      <c r="X15" s="11"/>
      <c r="Y15" s="11"/>
      <c r="Z15" s="11"/>
    </row>
    <row r="16" ht="18.75" customHeight="1">
      <c r="A16" s="11"/>
      <c r="B16" s="82" t="s">
        <v>261</v>
      </c>
      <c r="C16" s="11"/>
      <c r="D16" s="11"/>
      <c r="E16" s="11"/>
      <c r="F16" s="11"/>
      <c r="G16" s="11"/>
      <c r="H16" s="11"/>
      <c r="I16" s="11"/>
      <c r="J16" s="11"/>
      <c r="K16" s="11"/>
      <c r="L16" s="11"/>
      <c r="M16" s="11"/>
      <c r="N16" s="11"/>
      <c r="O16" s="11"/>
      <c r="P16" s="11"/>
      <c r="Q16" s="11"/>
      <c r="R16" s="11"/>
      <c r="S16" s="11"/>
      <c r="T16" s="11"/>
      <c r="U16" s="11"/>
      <c r="V16" s="11"/>
      <c r="W16" s="11"/>
      <c r="X16" s="11"/>
      <c r="Y16" s="11"/>
      <c r="Z16" s="11"/>
    </row>
    <row r="17" ht="18.75" customHeight="1">
      <c r="A17" s="11"/>
      <c r="B17" s="82" t="s">
        <v>262</v>
      </c>
      <c r="C17" s="11"/>
      <c r="D17" s="11"/>
      <c r="E17" s="11"/>
      <c r="F17" s="11"/>
      <c r="G17" s="11"/>
      <c r="H17" s="11"/>
      <c r="I17" s="11"/>
      <c r="J17" s="11"/>
      <c r="K17" s="11"/>
      <c r="L17" s="11"/>
      <c r="M17" s="11"/>
      <c r="N17" s="11"/>
      <c r="O17" s="11"/>
      <c r="P17" s="11"/>
      <c r="Q17" s="11"/>
      <c r="R17" s="11"/>
      <c r="S17" s="11"/>
      <c r="T17" s="11"/>
      <c r="U17" s="11"/>
      <c r="V17" s="11"/>
      <c r="W17" s="11"/>
      <c r="X17" s="11"/>
      <c r="Y17" s="11"/>
      <c r="Z17" s="11"/>
    </row>
    <row r="18" ht="18.75" customHeight="1">
      <c r="A18" s="11"/>
      <c r="B18" s="82" t="s">
        <v>263</v>
      </c>
      <c r="C18" s="11"/>
      <c r="D18" s="11"/>
      <c r="E18" s="11"/>
      <c r="F18" s="11"/>
      <c r="G18" s="11"/>
      <c r="H18" s="11"/>
      <c r="I18" s="11"/>
      <c r="J18" s="11"/>
      <c r="K18" s="11"/>
      <c r="L18" s="11"/>
      <c r="M18" s="11"/>
      <c r="N18" s="11"/>
      <c r="O18" s="11"/>
      <c r="P18" s="11"/>
      <c r="Q18" s="11"/>
      <c r="R18" s="11"/>
      <c r="S18" s="11"/>
      <c r="T18" s="11"/>
      <c r="U18" s="11"/>
      <c r="V18" s="11"/>
      <c r="W18" s="11"/>
      <c r="X18" s="11"/>
      <c r="Y18" s="11"/>
      <c r="Z18" s="11"/>
    </row>
    <row r="19" ht="18.75" customHeight="1">
      <c r="A19" s="11"/>
      <c r="B19" s="82" t="s">
        <v>264</v>
      </c>
      <c r="C19" s="11"/>
      <c r="D19" s="11"/>
      <c r="E19" s="11"/>
      <c r="F19" s="11"/>
      <c r="G19" s="11"/>
      <c r="H19" s="11"/>
      <c r="I19" s="11"/>
      <c r="J19" s="11"/>
      <c r="K19" s="11"/>
      <c r="L19" s="11"/>
      <c r="M19" s="11"/>
      <c r="N19" s="11"/>
      <c r="O19" s="11"/>
      <c r="P19" s="11"/>
      <c r="Q19" s="11"/>
      <c r="R19" s="11"/>
      <c r="S19" s="11"/>
      <c r="T19" s="11"/>
      <c r="U19" s="11"/>
      <c r="V19" s="11"/>
      <c r="W19" s="11"/>
      <c r="X19" s="11"/>
      <c r="Y19" s="11"/>
      <c r="Z19" s="11"/>
    </row>
    <row r="20" ht="18.75" customHeight="1">
      <c r="A20" s="11"/>
      <c r="B20" s="12"/>
      <c r="C20" s="11"/>
      <c r="D20" s="11"/>
      <c r="E20" s="11"/>
      <c r="F20" s="11"/>
      <c r="G20" s="11"/>
      <c r="H20" s="11"/>
      <c r="I20" s="11"/>
      <c r="J20" s="11"/>
      <c r="K20" s="11"/>
      <c r="L20" s="11"/>
      <c r="M20" s="11"/>
      <c r="N20" s="11"/>
      <c r="O20" s="11"/>
      <c r="P20" s="11"/>
      <c r="Q20" s="11"/>
      <c r="R20" s="11"/>
      <c r="S20" s="11"/>
      <c r="T20" s="11"/>
      <c r="U20" s="11"/>
      <c r="V20" s="11"/>
      <c r="W20" s="11"/>
      <c r="X20" s="11"/>
      <c r="Y20" s="11"/>
      <c r="Z20" s="11"/>
    </row>
    <row r="21" ht="18.75" customHeight="1">
      <c r="A21" s="11"/>
      <c r="B21" s="12" t="s">
        <v>265</v>
      </c>
      <c r="C21" s="11"/>
      <c r="D21" s="11"/>
      <c r="E21" s="11"/>
      <c r="F21" s="11"/>
      <c r="G21" s="11"/>
      <c r="H21" s="11"/>
      <c r="I21" s="11"/>
      <c r="J21" s="11"/>
      <c r="K21" s="11"/>
      <c r="L21" s="11"/>
      <c r="M21" s="11"/>
      <c r="N21" s="11"/>
      <c r="O21" s="11"/>
      <c r="P21" s="11"/>
      <c r="Q21" s="11"/>
      <c r="R21" s="11"/>
      <c r="S21" s="11"/>
      <c r="T21" s="11"/>
      <c r="U21" s="11"/>
      <c r="V21" s="11"/>
      <c r="W21" s="11"/>
      <c r="X21" s="11"/>
      <c r="Y21" s="11"/>
      <c r="Z21" s="11"/>
    </row>
    <row r="22" ht="31.5" customHeight="1">
      <c r="A22" s="11"/>
      <c r="B22" s="90" t="s">
        <v>266</v>
      </c>
      <c r="D22" s="11"/>
      <c r="E22" s="11"/>
      <c r="F22" s="11"/>
      <c r="G22" s="11"/>
      <c r="H22" s="11"/>
      <c r="I22" s="11"/>
      <c r="J22" s="11"/>
      <c r="K22" s="11"/>
      <c r="L22" s="11"/>
      <c r="M22" s="11"/>
      <c r="N22" s="11"/>
      <c r="O22" s="11"/>
      <c r="P22" s="11"/>
      <c r="Q22" s="11"/>
      <c r="R22" s="11"/>
      <c r="S22" s="11"/>
      <c r="T22" s="11"/>
      <c r="U22" s="11"/>
      <c r="V22" s="11"/>
      <c r="W22" s="11"/>
      <c r="X22" s="11"/>
      <c r="Y22" s="11"/>
      <c r="Z22" s="11"/>
    </row>
    <row r="23" ht="18.75" customHeight="1">
      <c r="A23" s="11"/>
      <c r="B23" s="91" t="s">
        <v>6</v>
      </c>
      <c r="C23" s="92" t="s">
        <v>267</v>
      </c>
      <c r="D23" s="11"/>
      <c r="E23" s="11"/>
      <c r="F23" s="11"/>
      <c r="G23" s="11"/>
      <c r="H23" s="11"/>
      <c r="I23" s="11"/>
      <c r="J23" s="11"/>
      <c r="K23" s="11"/>
      <c r="L23" s="11"/>
      <c r="M23" s="11"/>
      <c r="N23" s="11"/>
      <c r="O23" s="11"/>
      <c r="P23" s="11"/>
      <c r="Q23" s="11"/>
      <c r="R23" s="11"/>
      <c r="S23" s="11"/>
      <c r="T23" s="11"/>
      <c r="U23" s="11"/>
      <c r="V23" s="11"/>
      <c r="W23" s="11"/>
      <c r="X23" s="11"/>
      <c r="Y23" s="11"/>
      <c r="Z23" s="11"/>
    </row>
    <row r="24" ht="18.75" customHeight="1">
      <c r="A24" s="11"/>
      <c r="B24" s="93" t="s">
        <v>268</v>
      </c>
      <c r="C24" s="94" t="s">
        <v>269</v>
      </c>
      <c r="D24" s="11"/>
      <c r="E24" s="11"/>
      <c r="F24" s="11"/>
      <c r="G24" s="11"/>
      <c r="H24" s="11"/>
      <c r="I24" s="11"/>
      <c r="J24" s="11"/>
      <c r="K24" s="11"/>
      <c r="L24" s="11"/>
      <c r="M24" s="11"/>
      <c r="N24" s="11"/>
      <c r="O24" s="11"/>
      <c r="P24" s="11"/>
      <c r="Q24" s="11"/>
      <c r="R24" s="11"/>
      <c r="S24" s="11"/>
      <c r="T24" s="11"/>
      <c r="U24" s="11"/>
      <c r="V24" s="11"/>
      <c r="W24" s="11"/>
      <c r="X24" s="11"/>
      <c r="Y24" s="11"/>
      <c r="Z24" s="11"/>
    </row>
    <row r="25" ht="18.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ht="18.75" customHeight="1">
      <c r="A26" s="11"/>
      <c r="B26" s="95" t="s">
        <v>270</v>
      </c>
      <c r="C26" s="96"/>
      <c r="D26" s="11"/>
      <c r="E26" s="11"/>
      <c r="F26" s="11"/>
      <c r="G26" s="11"/>
      <c r="H26" s="11"/>
      <c r="I26" s="11"/>
      <c r="J26" s="11"/>
      <c r="K26" s="11"/>
      <c r="L26" s="11"/>
      <c r="M26" s="11"/>
      <c r="N26" s="11"/>
      <c r="O26" s="11"/>
      <c r="P26" s="11"/>
      <c r="Q26" s="11"/>
      <c r="R26" s="11"/>
      <c r="S26" s="11"/>
      <c r="T26" s="11"/>
      <c r="U26" s="11"/>
      <c r="V26" s="11"/>
      <c r="W26" s="11"/>
      <c r="X26" s="11"/>
      <c r="Y26" s="11"/>
      <c r="Z26" s="11"/>
    </row>
    <row r="27" ht="18.75" customHeight="1">
      <c r="A27" s="11"/>
      <c r="B27" s="11" t="s">
        <v>271</v>
      </c>
      <c r="C27" s="11"/>
      <c r="D27" s="11"/>
      <c r="E27" s="11"/>
      <c r="F27" s="11"/>
      <c r="G27" s="11"/>
      <c r="H27" s="11"/>
      <c r="I27" s="11"/>
      <c r="J27" s="11"/>
      <c r="K27" s="11"/>
      <c r="L27" s="11"/>
      <c r="M27" s="11"/>
      <c r="N27" s="11"/>
      <c r="O27" s="11"/>
      <c r="P27" s="11"/>
      <c r="Q27" s="11"/>
      <c r="R27" s="11"/>
      <c r="S27" s="11"/>
      <c r="T27" s="11"/>
      <c r="U27" s="11"/>
      <c r="V27" s="11"/>
      <c r="W27" s="11"/>
      <c r="X27" s="11"/>
      <c r="Y27" s="11"/>
      <c r="Z27" s="11"/>
    </row>
    <row r="28" ht="18.75" customHeight="1">
      <c r="A28" s="11"/>
      <c r="B28" s="97" t="s">
        <v>29</v>
      </c>
      <c r="C28" s="98" t="s">
        <v>272</v>
      </c>
      <c r="D28" s="11"/>
      <c r="E28" s="11"/>
      <c r="F28" s="11"/>
      <c r="G28" s="11"/>
      <c r="H28" s="11"/>
      <c r="I28" s="11"/>
      <c r="J28" s="11"/>
      <c r="K28" s="11"/>
      <c r="L28" s="11"/>
      <c r="M28" s="11"/>
      <c r="N28" s="11"/>
      <c r="O28" s="11"/>
      <c r="P28" s="11"/>
      <c r="Q28" s="11"/>
      <c r="R28" s="11"/>
      <c r="S28" s="11"/>
      <c r="T28" s="11"/>
      <c r="U28" s="11"/>
      <c r="V28" s="11"/>
      <c r="W28" s="11"/>
      <c r="X28" s="11"/>
      <c r="Y28" s="11"/>
      <c r="Z28" s="11"/>
    </row>
    <row r="29" ht="18.75" customHeight="1">
      <c r="A29" s="11"/>
      <c r="B29" s="99" t="s">
        <v>273</v>
      </c>
      <c r="C29" s="100" t="s">
        <v>274</v>
      </c>
      <c r="D29" s="11"/>
      <c r="E29" s="11"/>
      <c r="F29" s="11"/>
      <c r="G29" s="11"/>
      <c r="H29" s="11"/>
      <c r="I29" s="11"/>
      <c r="J29" s="11"/>
      <c r="K29" s="11"/>
      <c r="L29" s="11"/>
      <c r="M29" s="11"/>
      <c r="N29" s="11"/>
      <c r="O29" s="11"/>
      <c r="P29" s="11"/>
      <c r="Q29" s="11"/>
      <c r="R29" s="11"/>
      <c r="S29" s="11"/>
      <c r="T29" s="11"/>
      <c r="U29" s="11"/>
      <c r="V29" s="11"/>
      <c r="W29" s="11"/>
      <c r="X29" s="11"/>
      <c r="Y29" s="11"/>
      <c r="Z29" s="11"/>
    </row>
    <row r="30" ht="18.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ht="18.75" customHeight="1">
      <c r="A31" s="11"/>
      <c r="B31" s="82" t="s">
        <v>2</v>
      </c>
      <c r="C31" s="11"/>
      <c r="D31" s="11"/>
      <c r="E31" s="11"/>
      <c r="F31" s="11"/>
      <c r="G31" s="11"/>
      <c r="H31" s="11"/>
      <c r="I31" s="11"/>
      <c r="J31" s="11"/>
      <c r="K31" s="11"/>
      <c r="L31" s="11"/>
      <c r="M31" s="11"/>
      <c r="N31" s="11"/>
      <c r="O31" s="11"/>
      <c r="P31" s="11"/>
      <c r="Q31" s="11"/>
      <c r="R31" s="11"/>
      <c r="S31" s="11"/>
      <c r="T31" s="11"/>
      <c r="U31" s="11"/>
      <c r="V31" s="11"/>
      <c r="W31" s="11"/>
      <c r="X31" s="11"/>
      <c r="Y31" s="11"/>
      <c r="Z31" s="11"/>
    </row>
    <row r="32" ht="18.75" customHeight="1">
      <c r="A32" s="11"/>
      <c r="B32" s="101" t="s">
        <v>275</v>
      </c>
      <c r="C32" s="102" t="s">
        <v>48</v>
      </c>
      <c r="D32" s="11"/>
      <c r="E32" s="11"/>
      <c r="F32" s="11"/>
      <c r="G32" s="11"/>
      <c r="H32" s="11"/>
      <c r="I32" s="11"/>
      <c r="J32" s="11"/>
      <c r="K32" s="11"/>
      <c r="L32" s="11"/>
      <c r="M32" s="11"/>
      <c r="N32" s="11"/>
      <c r="O32" s="11"/>
      <c r="P32" s="11"/>
      <c r="Q32" s="11"/>
      <c r="R32" s="11"/>
      <c r="S32" s="11"/>
      <c r="T32" s="11"/>
      <c r="U32" s="11"/>
      <c r="V32" s="11"/>
      <c r="W32" s="11"/>
      <c r="X32" s="11"/>
      <c r="Y32" s="11"/>
      <c r="Z32" s="11"/>
    </row>
    <row r="33" ht="12.75" customHeight="1">
      <c r="A33" s="11"/>
      <c r="B33" s="103" t="s">
        <v>276</v>
      </c>
      <c r="C33" s="104" t="s">
        <v>277</v>
      </c>
      <c r="D33" s="11"/>
      <c r="E33" s="11"/>
      <c r="F33" s="11"/>
      <c r="G33" s="11"/>
      <c r="H33" s="11"/>
      <c r="I33" s="11"/>
      <c r="J33" s="11"/>
      <c r="K33" s="11"/>
      <c r="L33" s="11"/>
      <c r="M33" s="11"/>
      <c r="N33" s="11"/>
      <c r="O33" s="11"/>
      <c r="P33" s="11"/>
      <c r="Q33" s="11"/>
      <c r="R33" s="11"/>
      <c r="S33" s="11"/>
      <c r="T33" s="11"/>
      <c r="U33" s="11"/>
      <c r="V33" s="11"/>
      <c r="W33" s="11"/>
      <c r="X33" s="11"/>
      <c r="Y33" s="11"/>
      <c r="Z33" s="11"/>
    </row>
    <row r="34" ht="54.75" customHeight="1">
      <c r="A34" s="105"/>
      <c r="B34" s="106" t="s">
        <v>278</v>
      </c>
      <c r="C34" s="107" t="s">
        <v>279</v>
      </c>
      <c r="D34" s="105"/>
      <c r="E34" s="105"/>
      <c r="F34" s="105"/>
      <c r="G34" s="105"/>
      <c r="H34" s="105"/>
      <c r="I34" s="105"/>
      <c r="J34" s="105"/>
      <c r="K34" s="105"/>
      <c r="L34" s="105"/>
      <c r="M34" s="105"/>
      <c r="N34" s="105"/>
      <c r="O34" s="105"/>
      <c r="P34" s="105"/>
      <c r="Q34" s="105"/>
      <c r="R34" s="105"/>
      <c r="S34" s="105"/>
      <c r="T34" s="105"/>
      <c r="U34" s="105"/>
      <c r="V34" s="105"/>
      <c r="W34" s="105"/>
      <c r="X34" s="11"/>
      <c r="Y34" s="11"/>
      <c r="Z34" s="11"/>
    </row>
    <row r="35" ht="18.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ht="18.75" customHeight="1">
      <c r="A36" s="11"/>
      <c r="B36" s="82" t="s">
        <v>261</v>
      </c>
      <c r="C36" s="11"/>
      <c r="D36" s="11"/>
      <c r="E36" s="11"/>
      <c r="F36" s="11"/>
      <c r="G36" s="11"/>
      <c r="H36" s="11"/>
      <c r="I36" s="11"/>
      <c r="J36" s="11"/>
      <c r="K36" s="11"/>
      <c r="L36" s="11"/>
      <c r="M36" s="11"/>
      <c r="N36" s="11"/>
      <c r="O36" s="11"/>
      <c r="P36" s="11"/>
      <c r="Q36" s="11"/>
      <c r="R36" s="11"/>
      <c r="S36" s="11"/>
      <c r="T36" s="11"/>
      <c r="U36" s="11"/>
      <c r="V36" s="11"/>
      <c r="W36" s="11"/>
      <c r="X36" s="11"/>
      <c r="Y36" s="11"/>
      <c r="Z36" s="11"/>
    </row>
    <row r="37" ht="18.75" customHeight="1">
      <c r="A37" s="11"/>
      <c r="B37" s="11" t="s">
        <v>280</v>
      </c>
      <c r="C37" s="11"/>
      <c r="D37" s="11"/>
      <c r="E37" s="11"/>
      <c r="F37" s="11"/>
      <c r="G37" s="11"/>
      <c r="H37" s="11"/>
      <c r="I37" s="11"/>
      <c r="J37" s="11"/>
      <c r="K37" s="11"/>
      <c r="L37" s="11"/>
      <c r="M37" s="11"/>
      <c r="N37" s="11"/>
      <c r="O37" s="11"/>
      <c r="P37" s="11"/>
      <c r="Q37" s="11"/>
      <c r="R37" s="11"/>
      <c r="S37" s="11"/>
      <c r="T37" s="11"/>
      <c r="U37" s="11"/>
      <c r="V37" s="11"/>
      <c r="W37" s="11"/>
      <c r="X37" s="11"/>
      <c r="Y37" s="11"/>
      <c r="Z37" s="11"/>
    </row>
    <row r="38" ht="18.75" customHeight="1">
      <c r="A38" s="11"/>
      <c r="B38" s="12" t="s">
        <v>281</v>
      </c>
      <c r="C38" s="11"/>
      <c r="D38" s="11"/>
      <c r="E38" s="11"/>
      <c r="F38" s="11"/>
      <c r="G38" s="11"/>
      <c r="H38" s="11"/>
      <c r="I38" s="11"/>
      <c r="J38" s="11"/>
      <c r="K38" s="11"/>
      <c r="L38" s="11"/>
      <c r="M38" s="11"/>
      <c r="N38" s="11"/>
      <c r="O38" s="11"/>
      <c r="P38" s="11"/>
      <c r="Q38" s="11"/>
      <c r="R38" s="11"/>
      <c r="S38" s="11"/>
      <c r="T38" s="11"/>
      <c r="U38" s="11"/>
      <c r="V38" s="11"/>
      <c r="W38" s="11"/>
      <c r="X38" s="11"/>
      <c r="Y38" s="11"/>
      <c r="Z38" s="11"/>
    </row>
    <row r="39" ht="18.75" customHeight="1">
      <c r="A39" s="11"/>
      <c r="B39" s="12" t="s">
        <v>282</v>
      </c>
      <c r="C39" s="11"/>
      <c r="D39" s="11"/>
      <c r="E39" s="11"/>
      <c r="F39" s="11"/>
      <c r="G39" s="11"/>
      <c r="H39" s="11"/>
      <c r="I39" s="11"/>
      <c r="J39" s="11"/>
      <c r="K39" s="11"/>
      <c r="L39" s="11"/>
      <c r="M39" s="11"/>
      <c r="N39" s="11"/>
      <c r="O39" s="11"/>
      <c r="P39" s="11"/>
      <c r="Q39" s="11"/>
      <c r="R39" s="11"/>
      <c r="S39" s="11"/>
      <c r="T39" s="11"/>
      <c r="U39" s="11"/>
      <c r="V39" s="11"/>
      <c r="W39" s="11"/>
      <c r="X39" s="11"/>
      <c r="Y39" s="11"/>
      <c r="Z39" s="11"/>
    </row>
    <row r="40" ht="18.75" customHeight="1">
      <c r="A40" s="11"/>
      <c r="B40" s="101" t="s">
        <v>275</v>
      </c>
      <c r="C40" s="102" t="s">
        <v>48</v>
      </c>
      <c r="D40" s="11"/>
      <c r="E40" s="11"/>
      <c r="F40" s="11"/>
      <c r="G40" s="11"/>
      <c r="H40" s="11"/>
      <c r="I40" s="11"/>
      <c r="J40" s="11"/>
      <c r="K40" s="11"/>
      <c r="L40" s="11"/>
      <c r="M40" s="11"/>
      <c r="N40" s="11"/>
      <c r="O40" s="11"/>
      <c r="P40" s="11"/>
      <c r="Q40" s="11"/>
      <c r="R40" s="11"/>
      <c r="S40" s="11"/>
      <c r="T40" s="11"/>
      <c r="U40" s="11"/>
      <c r="V40" s="11"/>
      <c r="W40" s="11"/>
      <c r="X40" s="11"/>
      <c r="Y40" s="11"/>
      <c r="Z40" s="11"/>
    </row>
    <row r="41" ht="18.75" customHeight="1">
      <c r="A41" s="11"/>
      <c r="B41" s="103" t="s">
        <v>283</v>
      </c>
      <c r="C41" s="108" t="s">
        <v>284</v>
      </c>
      <c r="D41" s="11"/>
      <c r="E41" s="11"/>
      <c r="F41" s="11"/>
      <c r="G41" s="11"/>
      <c r="H41" s="11"/>
      <c r="I41" s="11"/>
      <c r="J41" s="11"/>
      <c r="K41" s="11"/>
      <c r="L41" s="11"/>
      <c r="M41" s="11"/>
      <c r="N41" s="11"/>
      <c r="O41" s="11"/>
      <c r="P41" s="11"/>
      <c r="Q41" s="11"/>
      <c r="R41" s="11"/>
      <c r="S41" s="11"/>
      <c r="T41" s="11"/>
      <c r="U41" s="11"/>
      <c r="V41" s="11"/>
      <c r="W41" s="11"/>
      <c r="X41" s="11"/>
      <c r="Y41" s="11"/>
      <c r="Z41" s="11"/>
    </row>
    <row r="42" ht="18.75" customHeight="1">
      <c r="A42" s="11"/>
      <c r="B42" s="103" t="s">
        <v>285</v>
      </c>
      <c r="C42" s="108" t="s">
        <v>286</v>
      </c>
      <c r="D42" s="11"/>
      <c r="E42" s="11"/>
      <c r="F42" s="11"/>
      <c r="G42" s="11"/>
      <c r="H42" s="11"/>
      <c r="I42" s="11"/>
      <c r="J42" s="11"/>
      <c r="K42" s="11"/>
      <c r="L42" s="11"/>
      <c r="M42" s="11"/>
      <c r="N42" s="11"/>
      <c r="O42" s="11"/>
      <c r="P42" s="11"/>
      <c r="Q42" s="11"/>
      <c r="R42" s="11"/>
      <c r="S42" s="11"/>
      <c r="T42" s="11"/>
      <c r="U42" s="11"/>
      <c r="V42" s="11"/>
      <c r="W42" s="11"/>
      <c r="X42" s="11"/>
      <c r="Y42" s="11"/>
      <c r="Z42" s="11"/>
    </row>
    <row r="43" ht="18.75" customHeight="1">
      <c r="A43" s="11"/>
      <c r="B43" s="103" t="s">
        <v>287</v>
      </c>
      <c r="C43" s="108" t="s">
        <v>288</v>
      </c>
      <c r="D43" s="11"/>
      <c r="E43" s="11"/>
      <c r="F43" s="11"/>
      <c r="G43" s="11"/>
      <c r="H43" s="11"/>
      <c r="I43" s="11"/>
      <c r="J43" s="11"/>
      <c r="K43" s="11"/>
      <c r="L43" s="11"/>
      <c r="M43" s="11"/>
      <c r="N43" s="11"/>
      <c r="O43" s="11"/>
      <c r="P43" s="11"/>
      <c r="Q43" s="11"/>
      <c r="R43" s="11"/>
      <c r="S43" s="11"/>
      <c r="T43" s="11"/>
      <c r="U43" s="11"/>
      <c r="V43" s="11"/>
      <c r="W43" s="11"/>
      <c r="X43" s="11"/>
      <c r="Y43" s="11"/>
      <c r="Z43" s="11"/>
    </row>
    <row r="44" ht="18.75" customHeight="1">
      <c r="A44" s="11"/>
      <c r="B44" s="103" t="s">
        <v>289</v>
      </c>
      <c r="C44" s="108" t="s">
        <v>290</v>
      </c>
      <c r="D44" s="11"/>
      <c r="E44" s="11"/>
      <c r="F44" s="11"/>
      <c r="G44" s="11"/>
      <c r="H44" s="11"/>
      <c r="I44" s="11"/>
      <c r="J44" s="11"/>
      <c r="K44" s="11"/>
      <c r="L44" s="11"/>
      <c r="M44" s="11"/>
      <c r="N44" s="11"/>
      <c r="O44" s="11"/>
      <c r="P44" s="11"/>
      <c r="Q44" s="11"/>
      <c r="R44" s="11"/>
      <c r="S44" s="11"/>
      <c r="T44" s="11"/>
      <c r="U44" s="11"/>
      <c r="V44" s="11"/>
      <c r="W44" s="11"/>
      <c r="X44" s="11"/>
      <c r="Y44" s="11"/>
      <c r="Z44" s="11"/>
    </row>
    <row r="45" ht="18.75" customHeight="1">
      <c r="A45" s="11"/>
      <c r="B45" s="103" t="s">
        <v>291</v>
      </c>
      <c r="C45" s="108" t="s">
        <v>292</v>
      </c>
      <c r="D45" s="11"/>
      <c r="E45" s="11"/>
      <c r="F45" s="11"/>
      <c r="G45" s="11"/>
      <c r="H45" s="11"/>
      <c r="I45" s="11"/>
      <c r="J45" s="11"/>
      <c r="K45" s="11"/>
      <c r="L45" s="11"/>
      <c r="M45" s="11"/>
      <c r="N45" s="11"/>
      <c r="O45" s="11"/>
      <c r="P45" s="11"/>
      <c r="Q45" s="11"/>
      <c r="R45" s="11"/>
      <c r="S45" s="11"/>
      <c r="T45" s="11"/>
      <c r="U45" s="11"/>
      <c r="V45" s="11"/>
      <c r="W45" s="11"/>
      <c r="X45" s="11"/>
      <c r="Y45" s="11"/>
      <c r="Z45" s="11"/>
    </row>
    <row r="46" ht="18.75" customHeight="1">
      <c r="A46" s="11"/>
      <c r="B46" s="103" t="s">
        <v>293</v>
      </c>
      <c r="C46" s="109" t="s">
        <v>294</v>
      </c>
      <c r="D46" s="11"/>
      <c r="E46" s="11"/>
      <c r="F46" s="11"/>
      <c r="G46" s="11"/>
      <c r="H46" s="11"/>
      <c r="I46" s="11"/>
      <c r="J46" s="11"/>
      <c r="K46" s="11"/>
      <c r="L46" s="11"/>
      <c r="M46" s="11"/>
      <c r="N46" s="11"/>
      <c r="O46" s="11"/>
      <c r="P46" s="11"/>
      <c r="Q46" s="11"/>
      <c r="R46" s="11"/>
      <c r="S46" s="11"/>
      <c r="T46" s="11"/>
      <c r="U46" s="11"/>
      <c r="V46" s="11"/>
      <c r="W46" s="11"/>
      <c r="X46" s="11"/>
      <c r="Y46" s="11"/>
      <c r="Z46" s="11"/>
    </row>
    <row r="47" ht="18.75" customHeight="1">
      <c r="A47" s="11"/>
      <c r="B47" s="110"/>
      <c r="C47" s="11"/>
      <c r="D47" s="11"/>
      <c r="E47" s="11"/>
      <c r="F47" s="11"/>
      <c r="G47" s="11"/>
      <c r="H47" s="11"/>
      <c r="I47" s="11"/>
      <c r="J47" s="11"/>
      <c r="K47" s="11"/>
      <c r="L47" s="11"/>
      <c r="M47" s="11"/>
      <c r="N47" s="11"/>
      <c r="O47" s="11"/>
      <c r="P47" s="11"/>
      <c r="Q47" s="11"/>
      <c r="R47" s="11"/>
      <c r="S47" s="11"/>
      <c r="T47" s="11"/>
      <c r="U47" s="11"/>
      <c r="V47" s="11"/>
      <c r="W47" s="11"/>
      <c r="X47" s="11"/>
      <c r="Y47" s="11"/>
      <c r="Z47" s="11"/>
    </row>
    <row r="48" ht="18.75" customHeight="1">
      <c r="A48" s="11"/>
      <c r="B48" s="82" t="s">
        <v>295</v>
      </c>
      <c r="C48" s="11"/>
      <c r="D48" s="11"/>
      <c r="E48" s="11"/>
      <c r="F48" s="11"/>
      <c r="G48" s="11"/>
      <c r="H48" s="11"/>
      <c r="I48" s="11"/>
      <c r="J48" s="11"/>
      <c r="K48" s="11"/>
      <c r="L48" s="11"/>
      <c r="M48" s="11"/>
      <c r="N48" s="11"/>
      <c r="O48" s="11"/>
      <c r="P48" s="11"/>
      <c r="Q48" s="11"/>
      <c r="R48" s="11"/>
      <c r="S48" s="11"/>
      <c r="T48" s="11"/>
      <c r="U48" s="11"/>
      <c r="V48" s="11"/>
      <c r="W48" s="11"/>
      <c r="X48" s="11"/>
      <c r="Y48" s="11"/>
      <c r="Z48" s="11"/>
    </row>
    <row r="49" ht="18.75" customHeight="1">
      <c r="A49" s="11"/>
      <c r="B49" s="11" t="s">
        <v>296</v>
      </c>
      <c r="C49" s="11"/>
      <c r="D49" s="11"/>
      <c r="E49" s="11"/>
      <c r="F49" s="11"/>
      <c r="G49" s="11"/>
      <c r="H49" s="11"/>
      <c r="I49" s="11"/>
      <c r="J49" s="11"/>
      <c r="K49" s="11"/>
      <c r="L49" s="11"/>
      <c r="M49" s="11"/>
      <c r="N49" s="11"/>
      <c r="O49" s="11"/>
      <c r="P49" s="11"/>
      <c r="Q49" s="11"/>
      <c r="R49" s="11"/>
      <c r="S49" s="11"/>
      <c r="T49" s="11"/>
      <c r="U49" s="11"/>
      <c r="V49" s="11"/>
      <c r="W49" s="11"/>
      <c r="X49" s="11"/>
      <c r="Y49" s="11"/>
      <c r="Z49" s="11"/>
    </row>
    <row r="50" ht="18.75" customHeight="1">
      <c r="A50" s="11"/>
      <c r="B50" s="101" t="s">
        <v>275</v>
      </c>
      <c r="C50" s="102" t="s">
        <v>48</v>
      </c>
      <c r="D50" s="11"/>
      <c r="E50" s="11"/>
      <c r="F50" s="11"/>
      <c r="G50" s="11"/>
      <c r="H50" s="11"/>
      <c r="I50" s="11"/>
      <c r="J50" s="11"/>
      <c r="K50" s="11"/>
      <c r="L50" s="11"/>
      <c r="M50" s="11"/>
      <c r="N50" s="11"/>
      <c r="O50" s="11"/>
      <c r="P50" s="11"/>
      <c r="Q50" s="11"/>
      <c r="R50" s="11"/>
      <c r="S50" s="11"/>
      <c r="T50" s="11"/>
      <c r="U50" s="11"/>
      <c r="V50" s="11"/>
      <c r="W50" s="11"/>
      <c r="X50" s="11"/>
      <c r="Y50" s="11"/>
      <c r="Z50" s="11"/>
    </row>
    <row r="51" ht="12.75" customHeight="1">
      <c r="A51" s="11"/>
      <c r="B51" s="103" t="s">
        <v>297</v>
      </c>
      <c r="C51" s="107" t="s">
        <v>298</v>
      </c>
      <c r="D51" s="11"/>
      <c r="E51" s="11"/>
      <c r="F51" s="11"/>
      <c r="G51" s="11"/>
      <c r="H51" s="11"/>
      <c r="I51" s="11"/>
      <c r="J51" s="11"/>
      <c r="K51" s="11"/>
      <c r="L51" s="11"/>
      <c r="M51" s="11"/>
      <c r="N51" s="11"/>
      <c r="O51" s="11"/>
      <c r="P51" s="11"/>
      <c r="Q51" s="11"/>
      <c r="R51" s="11"/>
      <c r="S51" s="11"/>
      <c r="T51" s="11"/>
      <c r="U51" s="11"/>
      <c r="V51" s="11"/>
      <c r="W51" s="11"/>
      <c r="X51" s="11"/>
      <c r="Y51" s="11"/>
      <c r="Z51" s="11"/>
    </row>
    <row r="52" ht="18.75" customHeight="1">
      <c r="A52" s="11"/>
      <c r="B52" s="11"/>
      <c r="C52" s="90"/>
      <c r="D52" s="11"/>
      <c r="E52" s="11"/>
      <c r="F52" s="11"/>
      <c r="G52" s="11"/>
      <c r="H52" s="11"/>
      <c r="I52" s="11"/>
      <c r="J52" s="11"/>
      <c r="K52" s="11"/>
      <c r="L52" s="11"/>
      <c r="M52" s="11"/>
      <c r="N52" s="11"/>
      <c r="O52" s="11"/>
      <c r="P52" s="11"/>
      <c r="Q52" s="11"/>
      <c r="R52" s="11"/>
      <c r="S52" s="11"/>
      <c r="T52" s="11"/>
      <c r="U52" s="11"/>
      <c r="V52" s="11"/>
      <c r="W52" s="11"/>
      <c r="X52" s="11"/>
      <c r="Y52" s="11"/>
      <c r="Z52" s="11"/>
    </row>
    <row r="53" ht="18.75" customHeight="1">
      <c r="A53" s="11"/>
      <c r="B53" s="82" t="s">
        <v>299</v>
      </c>
      <c r="C53" s="90"/>
      <c r="D53" s="11"/>
      <c r="E53" s="11"/>
      <c r="F53" s="11"/>
      <c r="G53" s="11"/>
      <c r="H53" s="11"/>
      <c r="I53" s="11"/>
      <c r="J53" s="11"/>
      <c r="K53" s="11"/>
      <c r="L53" s="11"/>
      <c r="M53" s="11"/>
      <c r="N53" s="11"/>
      <c r="O53" s="11"/>
      <c r="P53" s="11"/>
      <c r="Q53" s="11"/>
      <c r="R53" s="11"/>
      <c r="S53" s="11"/>
      <c r="T53" s="11"/>
      <c r="U53" s="11"/>
      <c r="V53" s="11"/>
      <c r="W53" s="11"/>
      <c r="X53" s="11"/>
      <c r="Y53" s="11"/>
      <c r="Z53" s="11"/>
    </row>
    <row r="54" ht="18.75" customHeight="1">
      <c r="A54" s="11"/>
      <c r="B54" s="101" t="s">
        <v>275</v>
      </c>
      <c r="C54" s="111" t="s">
        <v>48</v>
      </c>
      <c r="D54" s="11"/>
      <c r="E54" s="11"/>
      <c r="F54" s="11"/>
      <c r="G54" s="11"/>
      <c r="H54" s="11"/>
      <c r="I54" s="11"/>
      <c r="J54" s="11"/>
      <c r="K54" s="11"/>
      <c r="L54" s="11"/>
      <c r="M54" s="11"/>
      <c r="N54" s="11"/>
      <c r="O54" s="11"/>
      <c r="P54" s="11"/>
      <c r="Q54" s="11"/>
      <c r="R54" s="11"/>
      <c r="S54" s="11"/>
      <c r="T54" s="11"/>
      <c r="U54" s="11"/>
      <c r="V54" s="11"/>
      <c r="W54" s="11"/>
      <c r="X54" s="11"/>
      <c r="Y54" s="11"/>
      <c r="Z54" s="11"/>
    </row>
    <row r="55" ht="12.75" customHeight="1">
      <c r="A55" s="11"/>
      <c r="B55" s="103" t="s">
        <v>300</v>
      </c>
      <c r="C55" s="104" t="s">
        <v>301</v>
      </c>
      <c r="D55" s="11"/>
      <c r="E55" s="11"/>
      <c r="F55" s="11"/>
      <c r="G55" s="11"/>
      <c r="H55" s="11"/>
      <c r="I55" s="11"/>
      <c r="J55" s="11"/>
      <c r="K55" s="11"/>
      <c r="L55" s="11"/>
      <c r="M55" s="11"/>
      <c r="N55" s="11"/>
      <c r="O55" s="11"/>
      <c r="P55" s="11"/>
      <c r="Q55" s="11"/>
      <c r="R55" s="11"/>
      <c r="S55" s="11"/>
      <c r="T55" s="11"/>
      <c r="U55" s="11"/>
      <c r="V55" s="11"/>
      <c r="W55" s="11"/>
      <c r="X55" s="11"/>
      <c r="Y55" s="11"/>
      <c r="Z55" s="11"/>
    </row>
    <row r="56" ht="18.75" customHeight="1">
      <c r="A56" s="11"/>
      <c r="B56" s="106" t="s">
        <v>302</v>
      </c>
      <c r="C56" s="107" t="s">
        <v>303</v>
      </c>
      <c r="D56" s="11"/>
      <c r="E56" s="11"/>
      <c r="F56" s="11"/>
      <c r="G56" s="11"/>
      <c r="H56" s="11"/>
      <c r="I56" s="11"/>
      <c r="J56" s="11"/>
      <c r="K56" s="11"/>
      <c r="L56" s="11"/>
      <c r="M56" s="11"/>
      <c r="N56" s="11"/>
      <c r="O56" s="11"/>
      <c r="P56" s="11"/>
      <c r="Q56" s="11"/>
      <c r="R56" s="11"/>
      <c r="S56" s="11"/>
      <c r="T56" s="11"/>
      <c r="U56" s="11"/>
      <c r="V56" s="11"/>
      <c r="W56" s="11"/>
      <c r="X56" s="11"/>
      <c r="Y56" s="11"/>
      <c r="Z56" s="11"/>
    </row>
    <row r="57" ht="18.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ht="18.75" customHeight="1">
      <c r="A58" s="11"/>
      <c r="B58" s="82" t="s">
        <v>304</v>
      </c>
      <c r="C58" s="11"/>
      <c r="D58" s="11"/>
      <c r="E58" s="11"/>
      <c r="F58" s="11"/>
      <c r="G58" s="11"/>
      <c r="H58" s="11"/>
      <c r="I58" s="11"/>
      <c r="J58" s="11"/>
      <c r="K58" s="11"/>
      <c r="L58" s="11"/>
      <c r="M58" s="11"/>
      <c r="N58" s="11"/>
      <c r="O58" s="11"/>
      <c r="P58" s="11"/>
      <c r="Q58" s="11"/>
      <c r="R58" s="11"/>
      <c r="S58" s="11"/>
      <c r="T58" s="11"/>
      <c r="U58" s="11"/>
      <c r="V58" s="11"/>
      <c r="W58" s="11"/>
      <c r="X58" s="11"/>
      <c r="Y58" s="11"/>
      <c r="Z58" s="11"/>
    </row>
    <row r="59" ht="18.75" customHeight="1">
      <c r="A59" s="11"/>
      <c r="B59" s="12" t="s">
        <v>305</v>
      </c>
      <c r="C59" s="11"/>
      <c r="D59" s="11"/>
      <c r="E59" s="11"/>
      <c r="F59" s="11"/>
      <c r="G59" s="11"/>
      <c r="H59" s="11"/>
      <c r="I59" s="11"/>
      <c r="J59" s="11"/>
      <c r="K59" s="11"/>
      <c r="L59" s="11"/>
      <c r="M59" s="11"/>
      <c r="N59" s="11"/>
      <c r="O59" s="11"/>
      <c r="P59" s="11"/>
      <c r="Q59" s="11"/>
      <c r="R59" s="11"/>
      <c r="S59" s="11"/>
      <c r="T59" s="11"/>
      <c r="U59" s="11"/>
      <c r="V59" s="11"/>
      <c r="W59" s="11"/>
      <c r="X59" s="11"/>
      <c r="Y59" s="11"/>
      <c r="Z59" s="11"/>
    </row>
    <row r="60" ht="18.75" customHeight="1">
      <c r="A60" s="11"/>
      <c r="B60" s="101" t="s">
        <v>275</v>
      </c>
      <c r="C60" s="102" t="s">
        <v>48</v>
      </c>
      <c r="D60" s="11"/>
      <c r="E60" s="11"/>
      <c r="F60" s="11"/>
      <c r="G60" s="11"/>
      <c r="H60" s="11"/>
      <c r="I60" s="11"/>
      <c r="J60" s="11"/>
      <c r="K60" s="11"/>
      <c r="L60" s="11"/>
      <c r="M60" s="11"/>
      <c r="N60" s="11"/>
      <c r="O60" s="11"/>
      <c r="P60" s="11"/>
      <c r="Q60" s="11"/>
      <c r="R60" s="11"/>
      <c r="S60" s="11"/>
      <c r="T60" s="11"/>
      <c r="U60" s="11"/>
      <c r="V60" s="11"/>
      <c r="W60" s="11"/>
      <c r="X60" s="11"/>
      <c r="Y60" s="11"/>
      <c r="Z60" s="11"/>
    </row>
    <row r="61" ht="18.75" customHeight="1">
      <c r="A61" s="11"/>
      <c r="B61" s="103" t="s">
        <v>297</v>
      </c>
      <c r="C61" s="104" t="s">
        <v>306</v>
      </c>
      <c r="D61" s="11"/>
      <c r="E61" s="11"/>
      <c r="F61" s="11"/>
      <c r="G61" s="11"/>
      <c r="H61" s="11"/>
      <c r="I61" s="11"/>
      <c r="J61" s="11"/>
      <c r="K61" s="11"/>
      <c r="L61" s="11"/>
      <c r="M61" s="11"/>
      <c r="N61" s="11"/>
      <c r="O61" s="11"/>
      <c r="P61" s="11"/>
      <c r="Q61" s="11"/>
      <c r="R61" s="11"/>
      <c r="S61" s="11"/>
      <c r="T61" s="11"/>
      <c r="U61" s="11"/>
      <c r="V61" s="11"/>
      <c r="W61" s="11"/>
      <c r="X61" s="11"/>
      <c r="Y61" s="11"/>
      <c r="Z61" s="11"/>
    </row>
    <row r="62" ht="18.75" customHeight="1">
      <c r="A62" s="11"/>
      <c r="B62" s="112" t="s">
        <v>307</v>
      </c>
      <c r="C62" s="113" t="s">
        <v>308</v>
      </c>
      <c r="D62" s="11"/>
      <c r="E62" s="11"/>
      <c r="F62" s="11"/>
      <c r="G62" s="11"/>
      <c r="H62" s="11"/>
      <c r="I62" s="11"/>
      <c r="J62" s="11"/>
      <c r="K62" s="11"/>
      <c r="L62" s="11"/>
      <c r="M62" s="11"/>
      <c r="N62" s="11"/>
      <c r="O62" s="11"/>
      <c r="P62" s="11"/>
      <c r="Q62" s="11"/>
      <c r="R62" s="11"/>
      <c r="S62" s="11"/>
      <c r="T62" s="11"/>
      <c r="U62" s="11"/>
      <c r="V62" s="11"/>
      <c r="W62" s="11"/>
      <c r="X62" s="11"/>
      <c r="Y62" s="11"/>
      <c r="Z62" s="11"/>
    </row>
    <row r="63" ht="18.75" customHeight="1">
      <c r="A63" s="11"/>
      <c r="B63" s="114"/>
      <c r="C63" s="115"/>
      <c r="D63" s="11"/>
      <c r="E63" s="11"/>
      <c r="F63" s="11"/>
      <c r="G63" s="11"/>
      <c r="H63" s="11"/>
      <c r="I63" s="11"/>
      <c r="J63" s="11"/>
      <c r="K63" s="11"/>
      <c r="L63" s="11"/>
      <c r="M63" s="11"/>
      <c r="N63" s="11"/>
      <c r="O63" s="11"/>
      <c r="P63" s="11"/>
      <c r="Q63" s="11"/>
      <c r="R63" s="11"/>
      <c r="S63" s="11"/>
      <c r="T63" s="11"/>
      <c r="U63" s="11"/>
      <c r="V63" s="11"/>
      <c r="W63" s="11"/>
      <c r="X63" s="11"/>
      <c r="Y63" s="11"/>
      <c r="Z63" s="11"/>
    </row>
    <row r="64" ht="18.75" customHeight="1">
      <c r="A64" s="11"/>
      <c r="B64" s="106" t="s">
        <v>309</v>
      </c>
      <c r="C64" s="104" t="s">
        <v>310</v>
      </c>
      <c r="D64" s="11"/>
      <c r="E64" s="11"/>
      <c r="F64" s="11"/>
      <c r="G64" s="11"/>
      <c r="H64" s="11"/>
      <c r="I64" s="11"/>
      <c r="J64" s="11"/>
      <c r="K64" s="11"/>
      <c r="L64" s="11"/>
      <c r="M64" s="11"/>
      <c r="N64" s="11"/>
      <c r="O64" s="11"/>
      <c r="P64" s="11"/>
      <c r="Q64" s="11"/>
      <c r="R64" s="11"/>
      <c r="S64" s="11"/>
      <c r="T64" s="11"/>
      <c r="U64" s="11"/>
      <c r="V64" s="11"/>
      <c r="W64" s="11"/>
      <c r="X64" s="11"/>
      <c r="Y64" s="11"/>
      <c r="Z64" s="11"/>
    </row>
    <row r="65" ht="12.75" customHeight="1">
      <c r="A65" s="11"/>
      <c r="B65" s="106" t="s">
        <v>311</v>
      </c>
      <c r="C65" s="104" t="s">
        <v>312</v>
      </c>
      <c r="D65" s="11"/>
      <c r="E65" s="11"/>
      <c r="F65" s="11"/>
      <c r="G65" s="11"/>
      <c r="H65" s="11"/>
      <c r="I65" s="11"/>
      <c r="J65" s="11"/>
      <c r="K65" s="11"/>
      <c r="L65" s="11"/>
      <c r="M65" s="11"/>
      <c r="N65" s="11"/>
      <c r="O65" s="11"/>
      <c r="P65" s="11"/>
      <c r="Q65" s="11"/>
      <c r="R65" s="11"/>
      <c r="S65" s="11"/>
      <c r="T65" s="11"/>
      <c r="U65" s="11"/>
      <c r="V65" s="11"/>
      <c r="W65" s="11"/>
      <c r="X65" s="11"/>
      <c r="Y65" s="11"/>
      <c r="Z65" s="11"/>
    </row>
    <row r="66" ht="18.0" customHeight="1">
      <c r="A66" s="11"/>
      <c r="B66" s="103" t="s">
        <v>313</v>
      </c>
      <c r="C66" s="107" t="s">
        <v>314</v>
      </c>
      <c r="D66" s="11"/>
      <c r="E66" s="11"/>
      <c r="F66" s="11"/>
      <c r="G66" s="11"/>
      <c r="H66" s="11"/>
      <c r="I66" s="11"/>
      <c r="J66" s="11"/>
      <c r="K66" s="11"/>
      <c r="L66" s="11"/>
      <c r="M66" s="11"/>
      <c r="N66" s="11"/>
      <c r="O66" s="11"/>
      <c r="P66" s="11"/>
      <c r="Q66" s="11"/>
      <c r="R66" s="11"/>
      <c r="S66" s="11"/>
      <c r="T66" s="11"/>
      <c r="U66" s="11"/>
      <c r="V66" s="11"/>
      <c r="W66" s="11"/>
      <c r="X66" s="11"/>
      <c r="Y66" s="11"/>
      <c r="Z66" s="11"/>
    </row>
    <row r="67" ht="18.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ht="18.75" customHeight="1">
      <c r="A68" s="11"/>
      <c r="B68" s="12" t="s">
        <v>315</v>
      </c>
      <c r="C68" s="11"/>
      <c r="D68" s="11"/>
      <c r="E68" s="11"/>
      <c r="F68" s="11"/>
      <c r="G68" s="11"/>
      <c r="H68" s="11"/>
      <c r="I68" s="11"/>
      <c r="J68" s="11"/>
      <c r="K68" s="11"/>
      <c r="L68" s="11"/>
      <c r="M68" s="11"/>
      <c r="N68" s="11"/>
      <c r="O68" s="11"/>
      <c r="P68" s="11"/>
      <c r="Q68" s="11"/>
      <c r="R68" s="11"/>
      <c r="S68" s="11"/>
      <c r="T68" s="11"/>
      <c r="U68" s="11"/>
      <c r="V68" s="11"/>
      <c r="W68" s="11"/>
      <c r="X68" s="11"/>
      <c r="Y68" s="11"/>
      <c r="Z68" s="11"/>
    </row>
    <row r="69" ht="18.75" customHeight="1">
      <c r="A69" s="11"/>
      <c r="B69" s="101" t="s">
        <v>275</v>
      </c>
      <c r="C69" s="102" t="s">
        <v>48</v>
      </c>
      <c r="D69" s="11"/>
      <c r="E69" s="11"/>
      <c r="F69" s="11"/>
      <c r="G69" s="11"/>
      <c r="H69" s="11"/>
      <c r="I69" s="11"/>
      <c r="J69" s="11"/>
      <c r="K69" s="11"/>
      <c r="L69" s="11"/>
      <c r="M69" s="11"/>
      <c r="N69" s="11"/>
      <c r="O69" s="11"/>
      <c r="P69" s="11"/>
      <c r="Q69" s="11"/>
      <c r="R69" s="11"/>
      <c r="S69" s="11"/>
      <c r="T69" s="11"/>
      <c r="U69" s="11"/>
      <c r="V69" s="11"/>
      <c r="W69" s="11"/>
      <c r="X69" s="11"/>
      <c r="Y69" s="11"/>
      <c r="Z69" s="11"/>
    </row>
    <row r="70" ht="18.75" customHeight="1">
      <c r="A70" s="11"/>
      <c r="B70" s="103" t="s">
        <v>316</v>
      </c>
      <c r="C70" s="108" t="s">
        <v>317</v>
      </c>
      <c r="D70" s="11"/>
      <c r="E70" s="11"/>
      <c r="F70" s="11"/>
      <c r="G70" s="11"/>
      <c r="H70" s="11"/>
      <c r="I70" s="11"/>
      <c r="J70" s="11"/>
      <c r="K70" s="11"/>
      <c r="L70" s="11"/>
      <c r="M70" s="11"/>
      <c r="N70" s="11"/>
      <c r="O70" s="11"/>
      <c r="P70" s="11"/>
      <c r="Q70" s="11"/>
      <c r="R70" s="11"/>
      <c r="S70" s="11"/>
      <c r="T70" s="11"/>
      <c r="U70" s="11"/>
      <c r="V70" s="11"/>
      <c r="W70" s="11"/>
      <c r="X70" s="11"/>
      <c r="Y70" s="11"/>
      <c r="Z70" s="11"/>
    </row>
    <row r="71" ht="18.75" customHeight="1">
      <c r="A71" s="11"/>
      <c r="B71" s="103" t="s">
        <v>318</v>
      </c>
      <c r="C71" s="108" t="s">
        <v>319</v>
      </c>
      <c r="D71" s="11"/>
      <c r="E71" s="11"/>
      <c r="F71" s="11"/>
      <c r="G71" s="11"/>
      <c r="H71" s="11"/>
      <c r="I71" s="11"/>
      <c r="J71" s="11"/>
      <c r="K71" s="11"/>
      <c r="L71" s="11"/>
      <c r="M71" s="11"/>
      <c r="N71" s="11"/>
      <c r="O71" s="11"/>
      <c r="P71" s="11"/>
      <c r="Q71" s="11"/>
      <c r="R71" s="11"/>
      <c r="S71" s="11"/>
      <c r="T71" s="11"/>
      <c r="U71" s="11"/>
      <c r="V71" s="11"/>
      <c r="W71" s="11"/>
      <c r="X71" s="11"/>
      <c r="Y71" s="11"/>
      <c r="Z71" s="11"/>
    </row>
    <row r="72" ht="18.75" customHeight="1">
      <c r="A72" s="11"/>
      <c r="B72" s="103" t="s">
        <v>320</v>
      </c>
      <c r="C72" s="108" t="s">
        <v>321</v>
      </c>
      <c r="D72" s="11"/>
      <c r="E72" s="11"/>
      <c r="F72" s="11"/>
      <c r="G72" s="11"/>
      <c r="H72" s="11"/>
      <c r="I72" s="11"/>
      <c r="J72" s="11"/>
      <c r="K72" s="11"/>
      <c r="L72" s="11"/>
      <c r="M72" s="11"/>
      <c r="N72" s="11"/>
      <c r="O72" s="11"/>
      <c r="P72" s="11"/>
      <c r="Q72" s="11"/>
      <c r="R72" s="11"/>
      <c r="S72" s="11"/>
      <c r="T72" s="11"/>
      <c r="U72" s="11"/>
      <c r="V72" s="11"/>
      <c r="W72" s="11"/>
      <c r="X72" s="11"/>
      <c r="Y72" s="11"/>
      <c r="Z72" s="11"/>
    </row>
    <row r="73" ht="18.75" customHeight="1">
      <c r="A73" s="11"/>
      <c r="B73" s="103" t="s">
        <v>322</v>
      </c>
      <c r="C73" s="108" t="s">
        <v>323</v>
      </c>
      <c r="D73" s="11"/>
      <c r="E73" s="11"/>
      <c r="F73" s="11"/>
      <c r="G73" s="11"/>
      <c r="H73" s="11"/>
      <c r="I73" s="11"/>
      <c r="J73" s="11"/>
      <c r="K73" s="11"/>
      <c r="L73" s="11"/>
      <c r="M73" s="11"/>
      <c r="N73" s="11"/>
      <c r="O73" s="11"/>
      <c r="P73" s="11"/>
      <c r="Q73" s="11"/>
      <c r="R73" s="11"/>
      <c r="S73" s="11"/>
      <c r="T73" s="11"/>
      <c r="U73" s="11"/>
      <c r="V73" s="11"/>
      <c r="W73" s="11"/>
      <c r="X73" s="11"/>
      <c r="Y73" s="11"/>
      <c r="Z73" s="11"/>
    </row>
    <row r="74" ht="18.75" customHeight="1">
      <c r="A74" s="11"/>
      <c r="B74" s="103" t="s">
        <v>324</v>
      </c>
      <c r="C74" s="108" t="s">
        <v>325</v>
      </c>
      <c r="D74" s="11"/>
      <c r="E74" s="11"/>
      <c r="F74" s="11"/>
      <c r="G74" s="11"/>
      <c r="H74" s="11"/>
      <c r="I74" s="11"/>
      <c r="J74" s="11"/>
      <c r="K74" s="11"/>
      <c r="L74" s="11"/>
      <c r="M74" s="11"/>
      <c r="N74" s="11"/>
      <c r="O74" s="11"/>
      <c r="P74" s="11"/>
      <c r="Q74" s="11"/>
      <c r="R74" s="11"/>
      <c r="S74" s="11"/>
      <c r="T74" s="11"/>
      <c r="U74" s="11"/>
      <c r="V74" s="11"/>
      <c r="W74" s="11"/>
      <c r="X74" s="11"/>
      <c r="Y74" s="11"/>
      <c r="Z74" s="11"/>
    </row>
    <row r="75" ht="18.75" customHeight="1">
      <c r="A75" s="11"/>
      <c r="B75" s="103" t="s">
        <v>326</v>
      </c>
      <c r="C75" s="108" t="s">
        <v>327</v>
      </c>
      <c r="D75" s="11"/>
      <c r="E75" s="11"/>
      <c r="F75" s="11"/>
      <c r="G75" s="11"/>
      <c r="H75" s="11"/>
      <c r="I75" s="11"/>
      <c r="J75" s="11"/>
      <c r="K75" s="11"/>
      <c r="L75" s="11"/>
      <c r="M75" s="11"/>
      <c r="N75" s="11"/>
      <c r="O75" s="11"/>
      <c r="P75" s="11"/>
      <c r="Q75" s="11"/>
      <c r="R75" s="11"/>
      <c r="S75" s="11"/>
      <c r="T75" s="11"/>
      <c r="U75" s="11"/>
      <c r="V75" s="11"/>
      <c r="W75" s="11"/>
      <c r="X75" s="11"/>
      <c r="Y75" s="11"/>
      <c r="Z75" s="11"/>
    </row>
    <row r="76" ht="18.75" customHeight="1">
      <c r="A76" s="11"/>
      <c r="B76" s="103" t="s">
        <v>328</v>
      </c>
      <c r="C76" s="109" t="s">
        <v>329</v>
      </c>
      <c r="D76" s="11"/>
      <c r="E76" s="11"/>
      <c r="F76" s="11"/>
      <c r="G76" s="11"/>
      <c r="H76" s="11"/>
      <c r="I76" s="11"/>
      <c r="J76" s="11"/>
      <c r="K76" s="11"/>
      <c r="L76" s="11"/>
      <c r="M76" s="11"/>
      <c r="N76" s="11"/>
      <c r="O76" s="11"/>
      <c r="P76" s="11"/>
      <c r="Q76" s="11"/>
      <c r="R76" s="11"/>
      <c r="S76" s="11"/>
      <c r="T76" s="11"/>
      <c r="U76" s="11"/>
      <c r="V76" s="11"/>
      <c r="W76" s="11"/>
      <c r="X76" s="11"/>
      <c r="Y76" s="11"/>
      <c r="Z76" s="11"/>
    </row>
    <row r="77" ht="18.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ht="18.75" customHeight="1">
      <c r="A78" s="11"/>
      <c r="B78" s="12" t="s">
        <v>330</v>
      </c>
      <c r="C78" s="11"/>
      <c r="D78" s="11"/>
      <c r="E78" s="11"/>
      <c r="F78" s="11"/>
      <c r="G78" s="11"/>
      <c r="H78" s="11"/>
      <c r="I78" s="11"/>
      <c r="J78" s="11"/>
      <c r="K78" s="11"/>
      <c r="L78" s="11"/>
      <c r="M78" s="11"/>
      <c r="N78" s="11"/>
      <c r="O78" s="11"/>
      <c r="P78" s="11"/>
      <c r="Q78" s="11"/>
      <c r="R78" s="11"/>
      <c r="S78" s="11"/>
      <c r="T78" s="11"/>
      <c r="U78" s="11"/>
      <c r="V78" s="11"/>
      <c r="W78" s="11"/>
      <c r="X78" s="11"/>
      <c r="Y78" s="11"/>
      <c r="Z78" s="11"/>
    </row>
    <row r="79" ht="18.75" customHeight="1">
      <c r="A79" s="11"/>
      <c r="B79" s="116" t="s">
        <v>331</v>
      </c>
      <c r="C79" s="117"/>
      <c r="D79" s="11"/>
      <c r="E79" s="11"/>
      <c r="F79" s="11"/>
      <c r="G79" s="11"/>
      <c r="H79" s="11"/>
      <c r="I79" s="11"/>
      <c r="J79" s="11"/>
      <c r="K79" s="11"/>
      <c r="L79" s="11"/>
      <c r="M79" s="11"/>
      <c r="N79" s="11"/>
      <c r="O79" s="11"/>
      <c r="P79" s="11"/>
      <c r="Q79" s="11"/>
      <c r="R79" s="11"/>
      <c r="S79" s="11"/>
      <c r="T79" s="11"/>
      <c r="U79" s="11"/>
      <c r="V79" s="11"/>
      <c r="W79" s="11"/>
      <c r="X79" s="11"/>
      <c r="Y79" s="11"/>
      <c r="Z79" s="11"/>
    </row>
    <row r="80" ht="18.75" customHeight="1">
      <c r="A80" s="11"/>
      <c r="B80" s="101" t="s">
        <v>275</v>
      </c>
      <c r="C80" s="118" t="s">
        <v>48</v>
      </c>
      <c r="D80" s="11"/>
      <c r="E80" s="11"/>
      <c r="F80" s="11"/>
      <c r="G80" s="11"/>
      <c r="H80" s="11"/>
      <c r="I80" s="11"/>
      <c r="J80" s="11"/>
      <c r="K80" s="11"/>
      <c r="L80" s="11"/>
      <c r="M80" s="11"/>
      <c r="N80" s="11"/>
      <c r="O80" s="11"/>
      <c r="P80" s="11"/>
      <c r="Q80" s="11"/>
      <c r="R80" s="11"/>
      <c r="S80" s="11"/>
      <c r="T80" s="11"/>
      <c r="U80" s="11"/>
      <c r="V80" s="11"/>
      <c r="W80" s="11"/>
      <c r="X80" s="11"/>
      <c r="Y80" s="11"/>
      <c r="Z80" s="11"/>
    </row>
    <row r="81" ht="12.75" customHeight="1">
      <c r="A81" s="11"/>
      <c r="B81" s="106" t="s">
        <v>332</v>
      </c>
      <c r="C81" s="104" t="s">
        <v>333</v>
      </c>
      <c r="D81" s="11"/>
      <c r="E81" s="11"/>
      <c r="F81" s="11"/>
      <c r="G81" s="11"/>
      <c r="H81" s="11"/>
      <c r="I81" s="11"/>
      <c r="J81" s="11"/>
      <c r="K81" s="11"/>
      <c r="L81" s="11"/>
      <c r="M81" s="11"/>
      <c r="N81" s="11"/>
      <c r="O81" s="11"/>
      <c r="P81" s="11"/>
      <c r="Q81" s="11"/>
      <c r="R81" s="11"/>
      <c r="S81" s="11"/>
      <c r="T81" s="11"/>
      <c r="U81" s="11"/>
      <c r="V81" s="11"/>
      <c r="W81" s="11"/>
      <c r="X81" s="11"/>
      <c r="Y81" s="11"/>
      <c r="Z81" s="11"/>
    </row>
    <row r="82" ht="12.75" customHeight="1">
      <c r="A82" s="11"/>
      <c r="B82" s="119" t="s">
        <v>334</v>
      </c>
      <c r="C82" s="107" t="s">
        <v>335</v>
      </c>
      <c r="D82" s="11"/>
      <c r="E82" s="11"/>
      <c r="F82" s="11"/>
      <c r="G82" s="11"/>
      <c r="H82" s="11"/>
      <c r="I82" s="11"/>
      <c r="J82" s="11"/>
      <c r="K82" s="11"/>
      <c r="L82" s="11"/>
      <c r="M82" s="11"/>
      <c r="N82" s="11"/>
      <c r="O82" s="11"/>
      <c r="P82" s="11"/>
      <c r="Q82" s="11"/>
      <c r="R82" s="11"/>
      <c r="S82" s="11"/>
      <c r="T82" s="11"/>
      <c r="U82" s="11"/>
      <c r="V82" s="11"/>
      <c r="W82" s="11"/>
      <c r="X82" s="11"/>
      <c r="Y82" s="11"/>
      <c r="Z82" s="11"/>
    </row>
    <row r="83" ht="18.75" customHeight="1">
      <c r="A83" s="11"/>
      <c r="B83" s="116" t="s">
        <v>336</v>
      </c>
      <c r="C83" s="117"/>
      <c r="D83" s="11"/>
      <c r="E83" s="11"/>
      <c r="F83" s="11"/>
      <c r="G83" s="11"/>
      <c r="H83" s="11"/>
      <c r="I83" s="11"/>
      <c r="J83" s="11"/>
      <c r="K83" s="11"/>
      <c r="L83" s="11"/>
      <c r="M83" s="11"/>
      <c r="N83" s="11"/>
      <c r="O83" s="11"/>
      <c r="P83" s="11"/>
      <c r="Q83" s="11"/>
      <c r="R83" s="11"/>
      <c r="S83" s="11"/>
      <c r="T83" s="11"/>
      <c r="U83" s="11"/>
      <c r="V83" s="11"/>
      <c r="W83" s="11"/>
      <c r="X83" s="11"/>
      <c r="Y83" s="11"/>
      <c r="Z83" s="11"/>
    </row>
    <row r="84" ht="18.75" customHeight="1">
      <c r="A84" s="11"/>
      <c r="B84" s="101" t="s">
        <v>275</v>
      </c>
      <c r="C84" s="118" t="s">
        <v>48</v>
      </c>
      <c r="D84" s="11"/>
      <c r="E84" s="11"/>
      <c r="F84" s="11"/>
      <c r="G84" s="11"/>
      <c r="H84" s="11"/>
      <c r="I84" s="11"/>
      <c r="J84" s="11"/>
      <c r="K84" s="11"/>
      <c r="L84" s="11"/>
      <c r="M84" s="11"/>
      <c r="N84" s="11"/>
      <c r="O84" s="11"/>
      <c r="P84" s="11"/>
      <c r="Q84" s="11"/>
      <c r="R84" s="11"/>
      <c r="S84" s="11"/>
      <c r="T84" s="11"/>
      <c r="U84" s="11"/>
      <c r="V84" s="11"/>
      <c r="W84" s="11"/>
      <c r="X84" s="11"/>
      <c r="Y84" s="11"/>
      <c r="Z84" s="11"/>
    </row>
    <row r="85" ht="30.0" customHeight="1">
      <c r="A85" s="11"/>
      <c r="B85" s="106" t="s">
        <v>337</v>
      </c>
      <c r="C85" s="104" t="s">
        <v>338</v>
      </c>
      <c r="D85" s="11"/>
      <c r="E85" s="11"/>
      <c r="F85" s="11"/>
      <c r="G85" s="11"/>
      <c r="H85" s="11"/>
      <c r="I85" s="11"/>
      <c r="J85" s="11"/>
      <c r="K85" s="11"/>
      <c r="L85" s="11"/>
      <c r="M85" s="11"/>
      <c r="N85" s="11"/>
      <c r="O85" s="11"/>
      <c r="P85" s="11"/>
      <c r="Q85" s="11"/>
      <c r="R85" s="11"/>
      <c r="S85" s="11"/>
      <c r="T85" s="11"/>
      <c r="U85" s="11"/>
      <c r="V85" s="11"/>
      <c r="W85" s="11"/>
      <c r="X85" s="11"/>
      <c r="Y85" s="11"/>
      <c r="Z85" s="11"/>
    </row>
    <row r="86" ht="43.5" customHeight="1">
      <c r="A86" s="11"/>
      <c r="B86" s="106" t="s">
        <v>339</v>
      </c>
      <c r="C86" s="107" t="s">
        <v>335</v>
      </c>
      <c r="D86" s="11"/>
      <c r="E86" s="11"/>
      <c r="F86" s="11"/>
      <c r="G86" s="11"/>
      <c r="H86" s="11"/>
      <c r="I86" s="11"/>
      <c r="J86" s="11"/>
      <c r="K86" s="11"/>
      <c r="L86" s="11"/>
      <c r="M86" s="11"/>
      <c r="N86" s="11"/>
      <c r="O86" s="11"/>
      <c r="P86" s="11"/>
      <c r="Q86" s="11"/>
      <c r="R86" s="11"/>
      <c r="S86" s="11"/>
      <c r="T86" s="11"/>
      <c r="U86" s="11"/>
      <c r="V86" s="11"/>
      <c r="W86" s="11"/>
      <c r="X86" s="11"/>
      <c r="Y86" s="11"/>
      <c r="Z86" s="11"/>
    </row>
    <row r="87" ht="12.75" customHeight="1">
      <c r="B87" s="12"/>
      <c r="C87" s="11"/>
    </row>
    <row r="88" ht="12.75" customHeight="1">
      <c r="B88" s="6"/>
      <c r="C88" s="6"/>
    </row>
    <row r="89" ht="12.75" customHeight="1">
      <c r="B89" s="6"/>
      <c r="C89" s="6"/>
    </row>
    <row r="90" ht="12.75" customHeight="1">
      <c r="B90" s="6"/>
      <c r="C90" s="6"/>
    </row>
    <row r="91" ht="12.75" customHeight="1">
      <c r="B91" s="6"/>
      <c r="C91" s="6"/>
    </row>
    <row r="92" ht="12.75" customHeight="1">
      <c r="B92" s="6"/>
      <c r="C92" s="6"/>
    </row>
    <row r="93" ht="12.75" customHeight="1">
      <c r="B93" s="6"/>
      <c r="C93" s="6"/>
    </row>
    <row r="94" ht="12.75" customHeight="1">
      <c r="B94" s="6"/>
      <c r="C94" s="6"/>
    </row>
    <row r="95" ht="12.75" customHeight="1">
      <c r="B95" s="6"/>
      <c r="C95" s="6"/>
    </row>
    <row r="96" ht="12.75" customHeight="1">
      <c r="B96" s="6"/>
      <c r="C96" s="6"/>
    </row>
    <row r="97" ht="12.75" customHeight="1">
      <c r="B97" s="6"/>
      <c r="C97" s="6"/>
    </row>
    <row r="98" ht="12.75" customHeight="1">
      <c r="B98" s="6"/>
      <c r="C98" s="6"/>
    </row>
    <row r="99" ht="12.75" customHeight="1">
      <c r="B99" s="6"/>
      <c r="C99" s="6"/>
    </row>
    <row r="100" ht="12.75" customHeight="1">
      <c r="B100" s="6"/>
      <c r="C100" s="6"/>
    </row>
    <row r="101" ht="12.75" customHeight="1">
      <c r="B101" s="6"/>
      <c r="C101" s="6"/>
    </row>
    <row r="102" ht="12.75" customHeight="1">
      <c r="B102" s="6"/>
      <c r="C102" s="6"/>
    </row>
    <row r="103" ht="12.75" customHeight="1">
      <c r="B103" s="6"/>
      <c r="C103" s="6"/>
    </row>
    <row r="104" ht="12.75" customHeight="1">
      <c r="B104" s="6"/>
      <c r="C104" s="6"/>
    </row>
    <row r="105" ht="12.75" customHeight="1">
      <c r="B105" s="6"/>
      <c r="C105" s="6"/>
    </row>
    <row r="106" ht="12.75" customHeight="1">
      <c r="B106" s="6"/>
      <c r="C106" s="6"/>
    </row>
    <row r="107" ht="12.75" customHeight="1">
      <c r="B107" s="6"/>
      <c r="C107" s="6"/>
    </row>
    <row r="108" ht="12.75" customHeight="1">
      <c r="B108" s="6"/>
      <c r="C108" s="6"/>
    </row>
    <row r="109" ht="12.75" customHeight="1">
      <c r="B109" s="6"/>
      <c r="C109" s="6"/>
    </row>
    <row r="110" ht="12.75" customHeight="1">
      <c r="B110" s="6"/>
      <c r="C110" s="6"/>
    </row>
    <row r="111" ht="12.75" customHeight="1">
      <c r="B111" s="6"/>
      <c r="C111" s="6"/>
    </row>
    <row r="112" ht="12.75" customHeight="1">
      <c r="B112" s="6"/>
      <c r="C112" s="6"/>
    </row>
    <row r="113" ht="12.75" customHeight="1">
      <c r="B113" s="6"/>
      <c r="C113" s="6"/>
    </row>
    <row r="114" ht="12.75" customHeight="1">
      <c r="B114" s="6"/>
      <c r="C114" s="6"/>
    </row>
    <row r="115" ht="12.75" customHeight="1">
      <c r="B115" s="6"/>
      <c r="C115" s="6"/>
    </row>
    <row r="116" ht="12.75" customHeight="1">
      <c r="B116" s="6"/>
      <c r="C116" s="6"/>
    </row>
    <row r="117" ht="12.75" customHeight="1">
      <c r="B117" s="6"/>
      <c r="C117" s="6"/>
    </row>
    <row r="118" ht="12.75" customHeight="1">
      <c r="B118" s="6"/>
      <c r="C118" s="6"/>
    </row>
    <row r="119" ht="12.75" customHeight="1">
      <c r="B119" s="6"/>
      <c r="C119" s="6"/>
    </row>
    <row r="120" ht="12.75" customHeight="1">
      <c r="B120" s="6"/>
      <c r="C120" s="6"/>
    </row>
    <row r="121" ht="12.75" customHeight="1">
      <c r="B121" s="6"/>
      <c r="C121" s="6"/>
    </row>
    <row r="122" ht="12.75" customHeight="1">
      <c r="B122" s="6"/>
      <c r="C122" s="6"/>
    </row>
    <row r="123" ht="12.75" customHeight="1">
      <c r="B123" s="6"/>
      <c r="C123" s="6"/>
    </row>
    <row r="124" ht="12.75" customHeight="1">
      <c r="B124" s="6"/>
      <c r="C124" s="6"/>
    </row>
    <row r="125" ht="12.75" customHeight="1">
      <c r="B125" s="6"/>
      <c r="C125" s="6"/>
    </row>
    <row r="126" ht="12.75" customHeight="1">
      <c r="B126" s="6"/>
      <c r="C126" s="6"/>
    </row>
    <row r="127" ht="12.75" customHeight="1">
      <c r="B127" s="6"/>
      <c r="C127" s="6"/>
    </row>
    <row r="128" ht="12.75" customHeight="1">
      <c r="B128" s="6"/>
      <c r="C128" s="6"/>
    </row>
    <row r="129" ht="12.75" customHeight="1">
      <c r="B129" s="6"/>
      <c r="C129" s="6"/>
    </row>
    <row r="130" ht="12.75" customHeight="1">
      <c r="B130" s="6"/>
      <c r="C130" s="6"/>
    </row>
    <row r="131" ht="12.75" customHeight="1">
      <c r="B131" s="6"/>
      <c r="C131" s="6"/>
    </row>
    <row r="132" ht="12.75" customHeight="1">
      <c r="B132" s="6"/>
      <c r="C132" s="6"/>
    </row>
    <row r="133" ht="12.75" customHeight="1">
      <c r="B133" s="6"/>
      <c r="C133" s="6"/>
    </row>
    <row r="134" ht="12.75" customHeight="1">
      <c r="B134" s="6"/>
      <c r="C134" s="6"/>
    </row>
    <row r="135" ht="12.75" customHeight="1">
      <c r="B135" s="6"/>
      <c r="C135" s="6"/>
    </row>
    <row r="136" ht="12.75" customHeight="1">
      <c r="B136" s="6"/>
      <c r="C136" s="6"/>
    </row>
    <row r="137" ht="12.75" customHeight="1">
      <c r="B137" s="6"/>
      <c r="C137" s="6"/>
    </row>
    <row r="138" ht="12.75" customHeight="1">
      <c r="B138" s="6"/>
      <c r="C138" s="6"/>
    </row>
    <row r="139" ht="12.75" customHeight="1">
      <c r="B139" s="6"/>
      <c r="C139" s="6"/>
    </row>
    <row r="140" ht="12.75" customHeight="1">
      <c r="B140" s="6"/>
      <c r="C140" s="6"/>
    </row>
    <row r="141" ht="12.75" customHeight="1">
      <c r="B141" s="6"/>
      <c r="C141" s="6"/>
    </row>
    <row r="142" ht="12.75" customHeight="1">
      <c r="B142" s="6"/>
      <c r="C142" s="6"/>
    </row>
    <row r="143" ht="12.75" customHeight="1">
      <c r="B143" s="6"/>
      <c r="C143" s="6"/>
    </row>
    <row r="144" ht="12.75" customHeight="1">
      <c r="B144" s="6"/>
      <c r="C144" s="6"/>
    </row>
    <row r="145" ht="12.75" customHeight="1">
      <c r="B145" s="6"/>
      <c r="C145" s="6"/>
    </row>
    <row r="146" ht="12.75" customHeight="1">
      <c r="B146" s="6"/>
      <c r="C146" s="6"/>
    </row>
    <row r="147" ht="12.75" customHeight="1">
      <c r="B147" s="6"/>
      <c r="C147" s="6"/>
    </row>
    <row r="148" ht="12.75" customHeight="1">
      <c r="B148" s="6"/>
      <c r="C148" s="6"/>
    </row>
    <row r="149" ht="12.75" customHeight="1">
      <c r="B149" s="6"/>
      <c r="C149" s="6"/>
    </row>
    <row r="150" ht="12.75" customHeight="1">
      <c r="B150" s="6"/>
      <c r="C150" s="6"/>
    </row>
    <row r="151" ht="12.75" customHeight="1">
      <c r="B151" s="6"/>
      <c r="C151" s="6"/>
    </row>
    <row r="152" ht="12.75" customHeight="1">
      <c r="B152" s="6"/>
      <c r="C152" s="6"/>
    </row>
    <row r="153" ht="12.75" customHeight="1">
      <c r="B153" s="6"/>
      <c r="C153" s="6"/>
    </row>
    <row r="154" ht="12.75" customHeight="1">
      <c r="B154" s="6"/>
      <c r="C154" s="6"/>
    </row>
    <row r="155" ht="12.75" customHeight="1">
      <c r="B155" s="6"/>
      <c r="C155" s="6"/>
    </row>
    <row r="156" ht="12.75" customHeight="1">
      <c r="B156" s="6"/>
      <c r="C156" s="6"/>
    </row>
    <row r="157" ht="12.75" customHeight="1">
      <c r="B157" s="6"/>
      <c r="C157" s="6"/>
    </row>
    <row r="158" ht="12.75" customHeight="1">
      <c r="B158" s="6"/>
      <c r="C158" s="6"/>
    </row>
    <row r="159" ht="12.75" customHeight="1">
      <c r="B159" s="6"/>
      <c r="C159" s="6"/>
    </row>
    <row r="160" ht="12.75" customHeight="1">
      <c r="B160" s="6"/>
      <c r="C160" s="6"/>
    </row>
    <row r="161" ht="12.75" customHeight="1">
      <c r="B161" s="6"/>
      <c r="C161" s="6"/>
    </row>
    <row r="162" ht="12.75" customHeight="1">
      <c r="B162" s="6"/>
      <c r="C162" s="6"/>
    </row>
    <row r="163" ht="12.75" customHeight="1">
      <c r="B163" s="6"/>
      <c r="C163" s="6"/>
    </row>
    <row r="164" ht="12.75" customHeight="1">
      <c r="B164" s="6"/>
      <c r="C164" s="6"/>
    </row>
    <row r="165" ht="12.75" customHeight="1">
      <c r="B165" s="6"/>
      <c r="C165" s="6"/>
    </row>
    <row r="166" ht="12.75" customHeight="1">
      <c r="B166" s="6"/>
      <c r="C166" s="6"/>
    </row>
    <row r="167" ht="12.75" customHeight="1">
      <c r="B167" s="6"/>
      <c r="C167" s="6"/>
    </row>
    <row r="168" ht="12.75" customHeight="1">
      <c r="B168" s="6"/>
      <c r="C168" s="6"/>
    </row>
    <row r="169" ht="12.75" customHeight="1">
      <c r="B169" s="6"/>
      <c r="C169" s="6"/>
    </row>
    <row r="170" ht="12.75" customHeight="1">
      <c r="B170" s="6"/>
      <c r="C170" s="6"/>
    </row>
    <row r="171" ht="12.75" customHeight="1">
      <c r="B171" s="6"/>
      <c r="C171" s="6"/>
    </row>
    <row r="172" ht="12.75" customHeight="1">
      <c r="B172" s="6"/>
      <c r="C172" s="6"/>
    </row>
    <row r="173" ht="12.75" customHeight="1">
      <c r="B173" s="6"/>
      <c r="C173" s="6"/>
    </row>
    <row r="174" ht="12.75" customHeight="1">
      <c r="B174" s="6"/>
      <c r="C174" s="6"/>
    </row>
    <row r="175" ht="12.75" customHeight="1">
      <c r="B175" s="6"/>
      <c r="C175" s="6"/>
    </row>
    <row r="176" ht="12.75" customHeight="1">
      <c r="B176" s="6"/>
      <c r="C176" s="6"/>
    </row>
    <row r="177" ht="12.75" customHeight="1">
      <c r="B177" s="6"/>
      <c r="C177" s="6"/>
    </row>
    <row r="178" ht="12.75" customHeight="1">
      <c r="B178" s="6"/>
      <c r="C178" s="6"/>
    </row>
    <row r="179" ht="12.75" customHeight="1">
      <c r="B179" s="6"/>
      <c r="C179" s="6"/>
    </row>
    <row r="180" ht="12.75" customHeight="1">
      <c r="B180" s="6"/>
      <c r="C180" s="6"/>
    </row>
    <row r="181" ht="12.75" customHeight="1">
      <c r="B181" s="6"/>
      <c r="C181" s="6"/>
    </row>
    <row r="182" ht="12.75" customHeight="1">
      <c r="B182" s="6"/>
      <c r="C182" s="6"/>
    </row>
    <row r="183" ht="12.75" customHeight="1">
      <c r="B183" s="6"/>
      <c r="C183" s="6"/>
    </row>
    <row r="184" ht="12.75" customHeight="1">
      <c r="B184" s="6"/>
      <c r="C184" s="6"/>
    </row>
    <row r="185" ht="12.75" customHeight="1">
      <c r="B185" s="6"/>
      <c r="C185" s="6"/>
    </row>
    <row r="186" ht="12.75" customHeight="1">
      <c r="B186" s="6"/>
      <c r="C186" s="6"/>
    </row>
    <row r="187" ht="12.75" customHeight="1">
      <c r="B187" s="6"/>
      <c r="C187" s="6"/>
    </row>
    <row r="188" ht="12.75" customHeight="1">
      <c r="B188" s="6"/>
      <c r="C188" s="6"/>
    </row>
    <row r="189" ht="12.75" customHeight="1">
      <c r="B189" s="6"/>
      <c r="C189" s="6"/>
    </row>
    <row r="190" ht="12.75" customHeight="1">
      <c r="B190" s="6"/>
      <c r="C190" s="6"/>
    </row>
    <row r="191" ht="12.75" customHeight="1">
      <c r="B191" s="6"/>
      <c r="C191" s="6"/>
    </row>
    <row r="192" ht="12.75" customHeight="1">
      <c r="B192" s="6"/>
      <c r="C192" s="6"/>
    </row>
    <row r="193" ht="12.75" customHeight="1">
      <c r="B193" s="6"/>
      <c r="C193" s="6"/>
    </row>
    <row r="194" ht="12.75" customHeight="1">
      <c r="B194" s="6"/>
      <c r="C194" s="6"/>
    </row>
    <row r="195" ht="12.75" customHeight="1">
      <c r="B195" s="6"/>
      <c r="C195" s="6"/>
    </row>
    <row r="196" ht="12.75" customHeight="1">
      <c r="B196" s="6"/>
      <c r="C196" s="6"/>
    </row>
    <row r="197" ht="12.75" customHeight="1">
      <c r="B197" s="6"/>
      <c r="C197" s="6"/>
    </row>
    <row r="198" ht="12.75" customHeight="1">
      <c r="B198" s="6"/>
      <c r="C198" s="6"/>
    </row>
    <row r="199" ht="12.75" customHeight="1">
      <c r="B199" s="6"/>
      <c r="C199" s="6"/>
    </row>
    <row r="200" ht="12.75" customHeight="1">
      <c r="B200" s="6"/>
      <c r="C200" s="6"/>
    </row>
    <row r="201" ht="12.75" customHeight="1">
      <c r="B201" s="6"/>
      <c r="C201" s="6"/>
    </row>
    <row r="202" ht="12.75" customHeight="1">
      <c r="B202" s="6"/>
      <c r="C202" s="6"/>
    </row>
    <row r="203" ht="12.75" customHeight="1">
      <c r="B203" s="6"/>
      <c r="C203" s="6"/>
    </row>
    <row r="204" ht="12.75" customHeight="1">
      <c r="B204" s="6"/>
      <c r="C204" s="6"/>
    </row>
    <row r="205" ht="12.75" customHeight="1">
      <c r="B205" s="6"/>
      <c r="C205" s="6"/>
    </row>
    <row r="206" ht="12.75" customHeight="1">
      <c r="B206" s="6"/>
      <c r="C206" s="6"/>
    </row>
    <row r="207" ht="12.75" customHeight="1">
      <c r="B207" s="6"/>
      <c r="C207" s="6"/>
    </row>
    <row r="208" ht="12.75" customHeight="1">
      <c r="B208" s="6"/>
      <c r="C208" s="6"/>
    </row>
    <row r="209" ht="12.75" customHeight="1">
      <c r="B209" s="6"/>
      <c r="C209" s="6"/>
    </row>
    <row r="210" ht="12.75" customHeight="1">
      <c r="B210" s="6"/>
      <c r="C210" s="6"/>
    </row>
    <row r="211" ht="12.75" customHeight="1">
      <c r="B211" s="6"/>
      <c r="C211" s="6"/>
    </row>
    <row r="212" ht="12.75" customHeight="1">
      <c r="B212" s="6"/>
      <c r="C212" s="6"/>
    </row>
    <row r="213" ht="12.75" customHeight="1">
      <c r="B213" s="6"/>
      <c r="C213" s="6"/>
    </row>
    <row r="214" ht="12.75" customHeight="1">
      <c r="B214" s="6"/>
      <c r="C214" s="6"/>
    </row>
    <row r="215" ht="12.75" customHeight="1">
      <c r="B215" s="6"/>
      <c r="C215" s="6"/>
    </row>
    <row r="216" ht="12.75" customHeight="1">
      <c r="B216" s="6"/>
      <c r="C216" s="6"/>
    </row>
    <row r="217" ht="12.75" customHeight="1">
      <c r="B217" s="6"/>
      <c r="C217" s="6"/>
    </row>
    <row r="218" ht="12.75" customHeight="1">
      <c r="B218" s="6"/>
      <c r="C218" s="6"/>
    </row>
    <row r="219" ht="12.75" customHeight="1">
      <c r="B219" s="6"/>
      <c r="C219" s="6"/>
    </row>
    <row r="220" ht="12.75" customHeight="1">
      <c r="B220" s="6"/>
      <c r="C220" s="6"/>
    </row>
    <row r="221" ht="12.75" customHeight="1">
      <c r="B221" s="6"/>
      <c r="C221" s="6"/>
    </row>
    <row r="222" ht="12.75" customHeight="1">
      <c r="B222" s="6"/>
      <c r="C222" s="6"/>
    </row>
    <row r="223" ht="12.75" customHeight="1">
      <c r="B223" s="6"/>
      <c r="C223" s="6"/>
    </row>
    <row r="224" ht="12.75" customHeight="1">
      <c r="B224" s="6"/>
      <c r="C224" s="6"/>
    </row>
    <row r="225" ht="12.75" customHeight="1">
      <c r="B225" s="6"/>
      <c r="C225" s="6"/>
    </row>
    <row r="226" ht="12.75" customHeight="1">
      <c r="B226" s="6"/>
      <c r="C226" s="6"/>
    </row>
    <row r="227" ht="12.75" customHeight="1">
      <c r="B227" s="6"/>
      <c r="C227" s="6"/>
    </row>
    <row r="228" ht="12.75" customHeight="1">
      <c r="B228" s="6"/>
      <c r="C228" s="6"/>
    </row>
    <row r="229" ht="12.75" customHeight="1">
      <c r="B229" s="6"/>
      <c r="C229" s="6"/>
    </row>
    <row r="230" ht="12.75" customHeight="1">
      <c r="B230" s="6"/>
      <c r="C230" s="6"/>
    </row>
    <row r="231" ht="12.75" customHeight="1">
      <c r="B231" s="6"/>
      <c r="C231" s="6"/>
    </row>
    <row r="232" ht="12.75" customHeight="1">
      <c r="B232" s="6"/>
      <c r="C232" s="6"/>
    </row>
    <row r="233" ht="12.75" customHeight="1">
      <c r="B233" s="6"/>
      <c r="C233" s="6"/>
    </row>
    <row r="234" ht="12.75" customHeight="1">
      <c r="B234" s="6"/>
      <c r="C234" s="6"/>
    </row>
    <row r="235" ht="12.75" customHeight="1">
      <c r="B235" s="6"/>
      <c r="C235" s="6"/>
    </row>
    <row r="236" ht="12.75" customHeight="1">
      <c r="B236" s="6"/>
      <c r="C236" s="6"/>
    </row>
    <row r="237" ht="12.75" customHeight="1">
      <c r="B237" s="6"/>
      <c r="C237" s="6"/>
    </row>
    <row r="238" ht="12.75" customHeight="1">
      <c r="B238" s="6"/>
      <c r="C238" s="6"/>
    </row>
    <row r="239" ht="12.75" customHeight="1">
      <c r="B239" s="6"/>
      <c r="C239" s="6"/>
    </row>
    <row r="240" ht="12.75" customHeight="1">
      <c r="B240" s="6"/>
      <c r="C240" s="6"/>
    </row>
    <row r="241" ht="12.75" customHeight="1">
      <c r="B241" s="6"/>
      <c r="C241" s="6"/>
    </row>
    <row r="242" ht="12.75" customHeight="1">
      <c r="B242" s="6"/>
      <c r="C242" s="6"/>
    </row>
    <row r="243" ht="12.75" customHeight="1">
      <c r="B243" s="6"/>
      <c r="C243" s="6"/>
    </row>
    <row r="244" ht="12.75" customHeight="1">
      <c r="B244" s="6"/>
      <c r="C244" s="6"/>
    </row>
    <row r="245" ht="12.75" customHeight="1">
      <c r="B245" s="6"/>
      <c r="C245" s="6"/>
    </row>
    <row r="246" ht="12.75" customHeight="1">
      <c r="B246" s="6"/>
      <c r="C246" s="6"/>
    </row>
    <row r="247" ht="12.75" customHeight="1">
      <c r="B247" s="6"/>
      <c r="C247" s="6"/>
    </row>
    <row r="248" ht="12.75" customHeight="1">
      <c r="B248" s="6"/>
      <c r="C248" s="6"/>
    </row>
    <row r="249" ht="12.75" customHeight="1">
      <c r="B249" s="6"/>
      <c r="C249" s="6"/>
    </row>
    <row r="250" ht="12.75" customHeight="1">
      <c r="B250" s="6"/>
      <c r="C250" s="6"/>
    </row>
    <row r="251" ht="12.75" customHeight="1">
      <c r="B251" s="6"/>
      <c r="C251" s="6"/>
    </row>
    <row r="252" ht="12.75" customHeight="1">
      <c r="B252" s="6"/>
      <c r="C252" s="6"/>
    </row>
    <row r="253" ht="12.75" customHeight="1">
      <c r="B253" s="6"/>
      <c r="C253" s="6"/>
    </row>
    <row r="254" ht="12.75" customHeight="1">
      <c r="B254" s="6"/>
      <c r="C254" s="6"/>
    </row>
    <row r="255" ht="12.75" customHeight="1">
      <c r="B255" s="6"/>
      <c r="C255" s="6"/>
    </row>
    <row r="256" ht="12.75" customHeight="1">
      <c r="B256" s="6"/>
      <c r="C256" s="6"/>
    </row>
    <row r="257" ht="12.75" customHeight="1">
      <c r="B257" s="6"/>
      <c r="C257" s="6"/>
    </row>
    <row r="258" ht="12.75" customHeight="1">
      <c r="B258" s="6"/>
      <c r="C258" s="6"/>
    </row>
    <row r="259" ht="12.75" customHeight="1">
      <c r="B259" s="6"/>
      <c r="C259" s="6"/>
    </row>
    <row r="260" ht="12.75" customHeight="1">
      <c r="B260" s="6"/>
      <c r="C260" s="6"/>
    </row>
    <row r="261" ht="12.75" customHeight="1">
      <c r="B261" s="6"/>
      <c r="C261" s="6"/>
    </row>
    <row r="262" ht="12.75" customHeight="1">
      <c r="B262" s="6"/>
      <c r="C262" s="6"/>
    </row>
    <row r="263" ht="12.75" customHeight="1">
      <c r="B263" s="6"/>
      <c r="C263" s="6"/>
    </row>
    <row r="264" ht="12.75" customHeight="1">
      <c r="B264" s="6"/>
      <c r="C264" s="6"/>
    </row>
    <row r="265" ht="12.75" customHeight="1">
      <c r="B265" s="6"/>
      <c r="C265" s="6"/>
    </row>
    <row r="266" ht="12.75" customHeight="1">
      <c r="B266" s="6"/>
      <c r="C266" s="6"/>
    </row>
    <row r="267" ht="12.75" customHeight="1">
      <c r="B267" s="6"/>
      <c r="C267" s="6"/>
    </row>
    <row r="268" ht="12.75" customHeight="1">
      <c r="B268" s="6"/>
      <c r="C268" s="6"/>
    </row>
    <row r="269" ht="12.75" customHeight="1">
      <c r="B269" s="6"/>
      <c r="C269" s="6"/>
    </row>
    <row r="270" ht="12.75" customHeight="1">
      <c r="B270" s="6"/>
      <c r="C270" s="6"/>
    </row>
    <row r="271" ht="12.75" customHeight="1">
      <c r="B271" s="6"/>
      <c r="C271" s="6"/>
    </row>
    <row r="272" ht="12.75" customHeight="1">
      <c r="B272" s="6"/>
      <c r="C272" s="6"/>
    </row>
    <row r="273" ht="12.75" customHeight="1">
      <c r="B273" s="6"/>
      <c r="C273" s="6"/>
    </row>
    <row r="274" ht="12.75" customHeight="1">
      <c r="B274" s="6"/>
      <c r="C274" s="6"/>
    </row>
    <row r="275" ht="12.75" customHeight="1">
      <c r="B275" s="6"/>
      <c r="C275" s="6"/>
    </row>
    <row r="276" ht="12.75" customHeight="1">
      <c r="B276" s="6"/>
      <c r="C276" s="6"/>
    </row>
    <row r="277" ht="12.75" customHeight="1">
      <c r="B277" s="6"/>
      <c r="C277" s="6"/>
    </row>
    <row r="278" ht="12.75" customHeight="1">
      <c r="B278" s="6"/>
      <c r="C278" s="6"/>
    </row>
    <row r="279" ht="12.75" customHeight="1">
      <c r="B279" s="6"/>
      <c r="C279" s="6"/>
    </row>
    <row r="280" ht="12.75" customHeight="1">
      <c r="B280" s="6"/>
      <c r="C280" s="6"/>
    </row>
    <row r="281" ht="12.75" customHeight="1">
      <c r="B281" s="6"/>
      <c r="C281" s="6"/>
    </row>
    <row r="282" ht="12.75" customHeight="1">
      <c r="B282" s="6"/>
      <c r="C282" s="6"/>
    </row>
    <row r="283" ht="12.75" customHeight="1">
      <c r="B283" s="6"/>
      <c r="C283" s="6"/>
    </row>
    <row r="284" ht="12.75" customHeight="1">
      <c r="B284" s="6"/>
      <c r="C284" s="6"/>
    </row>
    <row r="285" ht="12.75" customHeight="1">
      <c r="B285" s="6"/>
      <c r="C285" s="6"/>
    </row>
    <row r="286" ht="12.75" customHeight="1">
      <c r="B286" s="6"/>
      <c r="C286" s="6"/>
    </row>
    <row r="287" ht="12.75" customHeight="1">
      <c r="B287" s="6"/>
      <c r="C287" s="6"/>
    </row>
    <row r="288" ht="12.75" customHeight="1">
      <c r="B288" s="6"/>
      <c r="C288" s="6"/>
    </row>
    <row r="289" ht="12.75" customHeight="1">
      <c r="B289" s="6"/>
      <c r="C289" s="6"/>
    </row>
    <row r="290" ht="12.75" customHeight="1">
      <c r="B290" s="6"/>
      <c r="C290" s="6"/>
    </row>
    <row r="291" ht="12.75" customHeight="1">
      <c r="B291" s="6"/>
      <c r="C291" s="6"/>
    </row>
    <row r="292" ht="12.75" customHeight="1">
      <c r="B292" s="6"/>
      <c r="C292" s="6"/>
    </row>
    <row r="293" ht="12.75" customHeight="1">
      <c r="B293" s="6"/>
      <c r="C293" s="6"/>
    </row>
    <row r="294" ht="12.75" customHeight="1">
      <c r="B294" s="6"/>
      <c r="C294" s="6"/>
    </row>
    <row r="295" ht="12.75" customHeight="1">
      <c r="B295" s="6"/>
      <c r="C295" s="6"/>
    </row>
    <row r="296" ht="12.75" customHeight="1">
      <c r="B296" s="6"/>
      <c r="C296" s="6"/>
    </row>
    <row r="297" ht="12.75" customHeight="1">
      <c r="B297" s="6"/>
      <c r="C297" s="6"/>
    </row>
    <row r="298" ht="12.75" customHeight="1">
      <c r="B298" s="6"/>
      <c r="C298" s="6"/>
    </row>
    <row r="299" ht="12.75" customHeight="1">
      <c r="B299" s="6"/>
      <c r="C299" s="6"/>
    </row>
    <row r="300" ht="12.75" customHeight="1">
      <c r="B300" s="6"/>
      <c r="C300" s="6"/>
    </row>
    <row r="301" ht="12.75" customHeight="1">
      <c r="B301" s="6"/>
      <c r="C301" s="6"/>
    </row>
    <row r="302" ht="12.75" customHeight="1">
      <c r="B302" s="6"/>
      <c r="C302" s="6"/>
    </row>
    <row r="303" ht="12.75" customHeight="1">
      <c r="B303" s="6"/>
      <c r="C303" s="6"/>
    </row>
    <row r="304" ht="12.75" customHeight="1">
      <c r="B304" s="6"/>
      <c r="C304" s="6"/>
    </row>
    <row r="305" ht="12.75" customHeight="1">
      <c r="B305" s="6"/>
      <c r="C305" s="6"/>
    </row>
    <row r="306" ht="12.75" customHeight="1">
      <c r="B306" s="6"/>
      <c r="C306" s="6"/>
    </row>
    <row r="307" ht="12.75" customHeight="1">
      <c r="B307" s="6"/>
      <c r="C307" s="6"/>
    </row>
    <row r="308" ht="12.75" customHeight="1">
      <c r="B308" s="6"/>
      <c r="C308" s="6"/>
    </row>
    <row r="309" ht="12.75" customHeight="1">
      <c r="B309" s="6"/>
      <c r="C309" s="6"/>
    </row>
    <row r="310" ht="12.75" customHeight="1">
      <c r="B310" s="6"/>
      <c r="C310" s="6"/>
    </row>
    <row r="311" ht="12.75" customHeight="1">
      <c r="B311" s="6"/>
      <c r="C311" s="6"/>
    </row>
    <row r="312" ht="12.75" customHeight="1">
      <c r="B312" s="6"/>
      <c r="C312" s="6"/>
    </row>
    <row r="313" ht="12.75" customHeight="1">
      <c r="B313" s="6"/>
      <c r="C313" s="6"/>
    </row>
    <row r="314" ht="12.75" customHeight="1">
      <c r="B314" s="6"/>
      <c r="C314" s="6"/>
    </row>
    <row r="315" ht="12.75" customHeight="1">
      <c r="B315" s="6"/>
      <c r="C315" s="6"/>
    </row>
    <row r="316" ht="12.75" customHeight="1">
      <c r="B316" s="6"/>
      <c r="C316" s="6"/>
    </row>
    <row r="317" ht="12.75" customHeight="1">
      <c r="B317" s="6"/>
      <c r="C317" s="6"/>
    </row>
    <row r="318" ht="12.75" customHeight="1">
      <c r="B318" s="6"/>
      <c r="C318" s="6"/>
    </row>
    <row r="319" ht="12.75" customHeight="1">
      <c r="B319" s="6"/>
      <c r="C319" s="6"/>
    </row>
    <row r="320" ht="12.75" customHeight="1">
      <c r="B320" s="6"/>
      <c r="C320" s="6"/>
    </row>
    <row r="321" ht="12.75" customHeight="1">
      <c r="B321" s="6"/>
      <c r="C321" s="6"/>
    </row>
    <row r="322" ht="12.75" customHeight="1">
      <c r="B322" s="6"/>
      <c r="C322" s="6"/>
    </row>
    <row r="323" ht="12.75" customHeight="1">
      <c r="B323" s="6"/>
      <c r="C323" s="6"/>
    </row>
    <row r="324" ht="12.75" customHeight="1">
      <c r="B324" s="6"/>
      <c r="C324" s="6"/>
    </row>
    <row r="325" ht="12.75" customHeight="1">
      <c r="B325" s="6"/>
      <c r="C325" s="6"/>
    </row>
    <row r="326" ht="12.75" customHeight="1">
      <c r="B326" s="6"/>
      <c r="C326" s="6"/>
    </row>
    <row r="327" ht="12.75" customHeight="1">
      <c r="B327" s="6"/>
      <c r="C327" s="6"/>
    </row>
    <row r="328" ht="12.75" customHeight="1">
      <c r="B328" s="6"/>
      <c r="C328" s="6"/>
    </row>
    <row r="329" ht="12.75" customHeight="1">
      <c r="B329" s="6"/>
      <c r="C329" s="6"/>
    </row>
    <row r="330" ht="12.75" customHeight="1">
      <c r="B330" s="6"/>
      <c r="C330" s="6"/>
    </row>
    <row r="331" ht="12.75" customHeight="1">
      <c r="B331" s="6"/>
      <c r="C331" s="6"/>
    </row>
    <row r="332" ht="12.75" customHeight="1">
      <c r="B332" s="6"/>
      <c r="C332" s="6"/>
    </row>
    <row r="333" ht="12.75" customHeight="1">
      <c r="B333" s="6"/>
      <c r="C333" s="6"/>
    </row>
    <row r="334" ht="12.75" customHeight="1">
      <c r="B334" s="6"/>
      <c r="C334" s="6"/>
    </row>
    <row r="335" ht="12.75" customHeight="1">
      <c r="B335" s="6"/>
      <c r="C335" s="6"/>
    </row>
    <row r="336" ht="12.75" customHeight="1">
      <c r="B336" s="6"/>
      <c r="C336" s="6"/>
    </row>
    <row r="337" ht="12.75" customHeight="1">
      <c r="B337" s="6"/>
      <c r="C337" s="6"/>
    </row>
    <row r="338" ht="12.75" customHeight="1">
      <c r="B338" s="6"/>
      <c r="C338" s="6"/>
    </row>
    <row r="339" ht="12.75" customHeight="1">
      <c r="B339" s="6"/>
      <c r="C339" s="6"/>
    </row>
    <row r="340" ht="12.75" customHeight="1">
      <c r="B340" s="6"/>
      <c r="C340" s="6"/>
    </row>
    <row r="341" ht="12.75" customHeight="1">
      <c r="B341" s="6"/>
      <c r="C341" s="6"/>
    </row>
    <row r="342" ht="12.75" customHeight="1">
      <c r="B342" s="6"/>
      <c r="C342" s="6"/>
    </row>
    <row r="343" ht="12.75" customHeight="1">
      <c r="B343" s="6"/>
      <c r="C343" s="6"/>
    </row>
    <row r="344" ht="12.75" customHeight="1">
      <c r="B344" s="6"/>
      <c r="C344" s="6"/>
    </row>
    <row r="345" ht="12.75" customHeight="1">
      <c r="B345" s="6"/>
      <c r="C345" s="6"/>
    </row>
    <row r="346" ht="12.75" customHeight="1">
      <c r="B346" s="6"/>
      <c r="C346" s="6"/>
    </row>
    <row r="347" ht="12.75" customHeight="1">
      <c r="B347" s="6"/>
      <c r="C347" s="6"/>
    </row>
    <row r="348" ht="12.75" customHeight="1">
      <c r="B348" s="6"/>
      <c r="C348" s="6"/>
    </row>
    <row r="349" ht="12.75" customHeight="1">
      <c r="B349" s="6"/>
      <c r="C349" s="6"/>
    </row>
    <row r="350" ht="12.75" customHeight="1">
      <c r="B350" s="6"/>
      <c r="C350" s="6"/>
    </row>
    <row r="351" ht="12.75" customHeight="1">
      <c r="B351" s="6"/>
      <c r="C351" s="6"/>
    </row>
    <row r="352" ht="12.75" customHeight="1">
      <c r="B352" s="6"/>
      <c r="C352" s="6"/>
    </row>
    <row r="353" ht="12.75" customHeight="1">
      <c r="B353" s="6"/>
      <c r="C353" s="6"/>
    </row>
    <row r="354" ht="12.75" customHeight="1">
      <c r="B354" s="6"/>
      <c r="C354" s="6"/>
    </row>
    <row r="355" ht="12.75" customHeight="1">
      <c r="B355" s="6"/>
      <c r="C355" s="6"/>
    </row>
    <row r="356" ht="12.75" customHeight="1">
      <c r="B356" s="6"/>
      <c r="C356" s="6"/>
    </row>
    <row r="357" ht="12.75" customHeight="1">
      <c r="B357" s="6"/>
      <c r="C357" s="6"/>
    </row>
    <row r="358" ht="12.75" customHeight="1">
      <c r="B358" s="6"/>
      <c r="C358" s="6"/>
    </row>
    <row r="359" ht="12.75" customHeight="1">
      <c r="B359" s="6"/>
      <c r="C359" s="6"/>
    </row>
    <row r="360" ht="12.75" customHeight="1">
      <c r="B360" s="6"/>
      <c r="C360" s="6"/>
    </row>
    <row r="361" ht="12.75" customHeight="1">
      <c r="B361" s="6"/>
      <c r="C361" s="6"/>
    </row>
    <row r="362" ht="12.75" customHeight="1">
      <c r="B362" s="6"/>
      <c r="C362" s="6"/>
    </row>
    <row r="363" ht="12.75" customHeight="1">
      <c r="B363" s="6"/>
      <c r="C363" s="6"/>
    </row>
    <row r="364" ht="12.75" customHeight="1">
      <c r="B364" s="6"/>
      <c r="C364" s="6"/>
    </row>
    <row r="365" ht="12.75" customHeight="1">
      <c r="B365" s="6"/>
      <c r="C365" s="6"/>
    </row>
    <row r="366" ht="12.75" customHeight="1">
      <c r="B366" s="6"/>
      <c r="C366" s="6"/>
    </row>
    <row r="367" ht="12.75" customHeight="1">
      <c r="B367" s="6"/>
      <c r="C367" s="6"/>
    </row>
    <row r="368" ht="12.75" customHeight="1">
      <c r="B368" s="6"/>
      <c r="C368" s="6"/>
    </row>
    <row r="369" ht="12.75" customHeight="1">
      <c r="B369" s="6"/>
      <c r="C369" s="6"/>
    </row>
    <row r="370" ht="12.75" customHeight="1">
      <c r="B370" s="6"/>
      <c r="C370" s="6"/>
    </row>
    <row r="371" ht="12.75" customHeight="1">
      <c r="B371" s="6"/>
      <c r="C371" s="6"/>
    </row>
    <row r="372" ht="12.75" customHeight="1">
      <c r="B372" s="6"/>
      <c r="C372" s="6"/>
    </row>
    <row r="373" ht="12.75" customHeight="1">
      <c r="B373" s="6"/>
      <c r="C373" s="6"/>
    </row>
    <row r="374" ht="12.75" customHeight="1">
      <c r="B374" s="6"/>
      <c r="C374" s="6"/>
    </row>
    <row r="375" ht="12.75" customHeight="1">
      <c r="B375" s="6"/>
      <c r="C375" s="6"/>
    </row>
    <row r="376" ht="12.75" customHeight="1">
      <c r="B376" s="6"/>
      <c r="C376" s="6"/>
    </row>
    <row r="377" ht="12.75" customHeight="1">
      <c r="B377" s="6"/>
      <c r="C377" s="6"/>
    </row>
    <row r="378" ht="12.75" customHeight="1">
      <c r="B378" s="6"/>
      <c r="C378" s="6"/>
    </row>
    <row r="379" ht="12.75" customHeight="1">
      <c r="B379" s="6"/>
      <c r="C379" s="6"/>
    </row>
    <row r="380" ht="12.75" customHeight="1">
      <c r="B380" s="6"/>
      <c r="C380" s="6"/>
    </row>
    <row r="381" ht="12.75" customHeight="1">
      <c r="B381" s="6"/>
      <c r="C381" s="6"/>
    </row>
    <row r="382" ht="12.75" customHeight="1">
      <c r="B382" s="6"/>
      <c r="C382" s="6"/>
    </row>
    <row r="383" ht="12.75" customHeight="1">
      <c r="B383" s="6"/>
      <c r="C383" s="6"/>
    </row>
    <row r="384" ht="12.75" customHeight="1">
      <c r="B384" s="6"/>
      <c r="C384" s="6"/>
    </row>
    <row r="385" ht="12.75" customHeight="1">
      <c r="B385" s="6"/>
      <c r="C385" s="6"/>
    </row>
    <row r="386" ht="12.75" customHeight="1">
      <c r="B386" s="6"/>
      <c r="C386" s="6"/>
    </row>
    <row r="387" ht="12.75" customHeight="1">
      <c r="B387" s="6"/>
      <c r="C387" s="6"/>
    </row>
    <row r="388" ht="12.75" customHeight="1">
      <c r="B388" s="6"/>
      <c r="C388" s="6"/>
    </row>
    <row r="389" ht="12.75" customHeight="1">
      <c r="B389" s="6"/>
      <c r="C389" s="6"/>
    </row>
    <row r="390" ht="12.75" customHeight="1">
      <c r="B390" s="6"/>
      <c r="C390" s="6"/>
    </row>
    <row r="391" ht="12.75" customHeight="1">
      <c r="B391" s="6"/>
      <c r="C391" s="6"/>
    </row>
    <row r="392" ht="12.75" customHeight="1">
      <c r="B392" s="6"/>
      <c r="C392" s="6"/>
    </row>
    <row r="393" ht="12.75" customHeight="1">
      <c r="B393" s="6"/>
      <c r="C393" s="6"/>
    </row>
    <row r="394" ht="12.75" customHeight="1">
      <c r="B394" s="6"/>
      <c r="C394" s="6"/>
    </row>
    <row r="395" ht="12.75" customHeight="1">
      <c r="B395" s="6"/>
      <c r="C395" s="6"/>
    </row>
    <row r="396" ht="12.75" customHeight="1">
      <c r="B396" s="6"/>
      <c r="C396" s="6"/>
    </row>
    <row r="397" ht="12.75" customHeight="1">
      <c r="B397" s="6"/>
      <c r="C397" s="6"/>
    </row>
    <row r="398" ht="12.75" customHeight="1">
      <c r="B398" s="6"/>
      <c r="C398" s="6"/>
    </row>
    <row r="399" ht="12.75" customHeight="1">
      <c r="B399" s="6"/>
      <c r="C399" s="6"/>
    </row>
    <row r="400" ht="12.75" customHeight="1">
      <c r="B400" s="6"/>
      <c r="C400" s="6"/>
    </row>
    <row r="401" ht="12.75" customHeight="1">
      <c r="B401" s="6"/>
      <c r="C401" s="6"/>
    </row>
    <row r="402" ht="12.75" customHeight="1">
      <c r="B402" s="6"/>
      <c r="C402" s="6"/>
    </row>
    <row r="403" ht="12.75" customHeight="1">
      <c r="B403" s="6"/>
      <c r="C403" s="6"/>
    </row>
    <row r="404" ht="12.75" customHeight="1">
      <c r="B404" s="6"/>
      <c r="C404" s="6"/>
    </row>
    <row r="405" ht="12.75" customHeight="1">
      <c r="B405" s="6"/>
      <c r="C405" s="6"/>
    </row>
    <row r="406" ht="12.75" customHeight="1">
      <c r="B406" s="6"/>
      <c r="C406" s="6"/>
    </row>
    <row r="407" ht="12.75" customHeight="1">
      <c r="B407" s="6"/>
      <c r="C407" s="6"/>
    </row>
    <row r="408" ht="12.75" customHeight="1">
      <c r="B408" s="6"/>
      <c r="C408" s="6"/>
    </row>
    <row r="409" ht="12.75" customHeight="1">
      <c r="B409" s="6"/>
      <c r="C409" s="6"/>
    </row>
    <row r="410" ht="12.75" customHeight="1">
      <c r="B410" s="6"/>
      <c r="C410" s="6"/>
    </row>
    <row r="411" ht="12.75" customHeight="1">
      <c r="B411" s="6"/>
      <c r="C411" s="6"/>
    </row>
    <row r="412" ht="12.75" customHeight="1">
      <c r="B412" s="6"/>
      <c r="C412" s="6"/>
    </row>
    <row r="413" ht="12.75" customHeight="1">
      <c r="B413" s="6"/>
      <c r="C413" s="6"/>
    </row>
    <row r="414" ht="12.75" customHeight="1">
      <c r="B414" s="6"/>
      <c r="C414" s="6"/>
    </row>
    <row r="415" ht="12.75" customHeight="1">
      <c r="B415" s="6"/>
      <c r="C415" s="6"/>
    </row>
    <row r="416" ht="12.75" customHeight="1">
      <c r="B416" s="6"/>
      <c r="C416" s="6"/>
    </row>
    <row r="417" ht="12.75" customHeight="1">
      <c r="B417" s="6"/>
      <c r="C417" s="6"/>
    </row>
    <row r="418" ht="12.75" customHeight="1">
      <c r="B418" s="6"/>
      <c r="C418" s="6"/>
    </row>
    <row r="419" ht="12.75" customHeight="1">
      <c r="B419" s="6"/>
      <c r="C419" s="6"/>
    </row>
    <row r="420" ht="12.75" customHeight="1">
      <c r="B420" s="6"/>
      <c r="C420" s="6"/>
    </row>
    <row r="421" ht="12.75" customHeight="1">
      <c r="B421" s="6"/>
      <c r="C421" s="6"/>
    </row>
    <row r="422" ht="12.75" customHeight="1">
      <c r="B422" s="6"/>
      <c r="C422" s="6"/>
    </row>
    <row r="423" ht="12.75" customHeight="1">
      <c r="B423" s="6"/>
      <c r="C423" s="6"/>
    </row>
    <row r="424" ht="12.75" customHeight="1">
      <c r="B424" s="6"/>
      <c r="C424" s="6"/>
    </row>
    <row r="425" ht="12.75" customHeight="1">
      <c r="B425" s="6"/>
      <c r="C425" s="6"/>
    </row>
    <row r="426" ht="12.75" customHeight="1">
      <c r="B426" s="6"/>
      <c r="C426" s="6"/>
    </row>
    <row r="427" ht="12.75" customHeight="1">
      <c r="B427" s="6"/>
      <c r="C427" s="6"/>
    </row>
    <row r="428" ht="12.75" customHeight="1">
      <c r="B428" s="6"/>
      <c r="C428" s="6"/>
    </row>
    <row r="429" ht="12.75" customHeight="1">
      <c r="B429" s="6"/>
      <c r="C429" s="6"/>
    </row>
    <row r="430" ht="12.75" customHeight="1">
      <c r="B430" s="6"/>
      <c r="C430" s="6"/>
    </row>
    <row r="431" ht="12.75" customHeight="1">
      <c r="B431" s="6"/>
      <c r="C431" s="6"/>
    </row>
    <row r="432" ht="12.75" customHeight="1">
      <c r="B432" s="6"/>
      <c r="C432" s="6"/>
    </row>
    <row r="433" ht="12.75" customHeight="1">
      <c r="B433" s="6"/>
      <c r="C433" s="6"/>
    </row>
    <row r="434" ht="12.75" customHeight="1">
      <c r="B434" s="6"/>
      <c r="C434" s="6"/>
    </row>
    <row r="435" ht="12.75" customHeight="1">
      <c r="B435" s="6"/>
      <c r="C435" s="6"/>
    </row>
    <row r="436" ht="12.75" customHeight="1">
      <c r="B436" s="6"/>
      <c r="C436" s="6"/>
    </row>
    <row r="437" ht="12.75" customHeight="1">
      <c r="B437" s="6"/>
      <c r="C437" s="6"/>
    </row>
    <row r="438" ht="12.75" customHeight="1">
      <c r="B438" s="6"/>
      <c r="C438" s="6"/>
    </row>
    <row r="439" ht="12.75" customHeight="1">
      <c r="B439" s="6"/>
      <c r="C439" s="6"/>
    </row>
    <row r="440" ht="12.75" customHeight="1">
      <c r="B440" s="6"/>
      <c r="C440" s="6"/>
    </row>
    <row r="441" ht="12.75" customHeight="1">
      <c r="B441" s="6"/>
      <c r="C441" s="6"/>
    </row>
    <row r="442" ht="12.75" customHeight="1">
      <c r="B442" s="6"/>
      <c r="C442" s="6"/>
    </row>
    <row r="443" ht="12.75" customHeight="1">
      <c r="B443" s="6"/>
      <c r="C443" s="6"/>
    </row>
    <row r="444" ht="12.75" customHeight="1">
      <c r="B444" s="6"/>
      <c r="C444" s="6"/>
    </row>
    <row r="445" ht="12.75" customHeight="1">
      <c r="B445" s="6"/>
      <c r="C445" s="6"/>
    </row>
    <row r="446" ht="12.75" customHeight="1">
      <c r="B446" s="6"/>
      <c r="C446" s="6"/>
    </row>
    <row r="447" ht="12.75" customHeight="1">
      <c r="B447" s="6"/>
      <c r="C447" s="6"/>
    </row>
    <row r="448" ht="12.75" customHeight="1">
      <c r="B448" s="6"/>
      <c r="C448" s="6"/>
    </row>
    <row r="449" ht="12.75" customHeight="1">
      <c r="B449" s="6"/>
      <c r="C449" s="6"/>
    </row>
    <row r="450" ht="12.75" customHeight="1">
      <c r="B450" s="6"/>
      <c r="C450" s="6"/>
    </row>
    <row r="451" ht="12.75" customHeight="1">
      <c r="B451" s="6"/>
      <c r="C451" s="6"/>
    </row>
    <row r="452" ht="12.75" customHeight="1">
      <c r="B452" s="6"/>
      <c r="C452" s="6"/>
    </row>
    <row r="453" ht="12.75" customHeight="1">
      <c r="B453" s="6"/>
      <c r="C453" s="6"/>
    </row>
    <row r="454" ht="12.75" customHeight="1">
      <c r="B454" s="6"/>
      <c r="C454" s="6"/>
    </row>
    <row r="455" ht="12.75" customHeight="1">
      <c r="B455" s="6"/>
      <c r="C455" s="6"/>
    </row>
    <row r="456" ht="12.75" customHeight="1">
      <c r="B456" s="6"/>
      <c r="C456" s="6"/>
    </row>
    <row r="457" ht="12.75" customHeight="1">
      <c r="B457" s="6"/>
      <c r="C457" s="6"/>
    </row>
    <row r="458" ht="12.75" customHeight="1">
      <c r="B458" s="6"/>
      <c r="C458" s="6"/>
    </row>
    <row r="459" ht="12.75" customHeight="1">
      <c r="B459" s="6"/>
      <c r="C459" s="6"/>
    </row>
    <row r="460" ht="12.75" customHeight="1">
      <c r="B460" s="6"/>
      <c r="C460" s="6"/>
    </row>
    <row r="461" ht="12.75" customHeight="1">
      <c r="B461" s="6"/>
      <c r="C461" s="6"/>
    </row>
    <row r="462" ht="12.75" customHeight="1">
      <c r="B462" s="6"/>
      <c r="C462" s="6"/>
    </row>
    <row r="463" ht="12.75" customHeight="1">
      <c r="B463" s="6"/>
      <c r="C463" s="6"/>
    </row>
    <row r="464" ht="12.75" customHeight="1">
      <c r="B464" s="6"/>
      <c r="C464" s="6"/>
    </row>
    <row r="465" ht="12.75" customHeight="1">
      <c r="B465" s="6"/>
      <c r="C465" s="6"/>
    </row>
    <row r="466" ht="12.75" customHeight="1">
      <c r="B466" s="6"/>
      <c r="C466" s="6"/>
    </row>
    <row r="467" ht="12.75" customHeight="1">
      <c r="B467" s="6"/>
      <c r="C467" s="6"/>
    </row>
    <row r="468" ht="12.75" customHeight="1">
      <c r="B468" s="6"/>
      <c r="C468" s="6"/>
    </row>
    <row r="469" ht="12.75" customHeight="1">
      <c r="B469" s="6"/>
      <c r="C469" s="6"/>
    </row>
    <row r="470" ht="12.75" customHeight="1">
      <c r="B470" s="6"/>
      <c r="C470" s="6"/>
    </row>
    <row r="471" ht="12.75" customHeight="1">
      <c r="B471" s="6"/>
      <c r="C471" s="6"/>
    </row>
    <row r="472" ht="12.75" customHeight="1">
      <c r="B472" s="6"/>
      <c r="C472" s="6"/>
    </row>
    <row r="473" ht="12.75" customHeight="1">
      <c r="B473" s="6"/>
      <c r="C473" s="6"/>
    </row>
    <row r="474" ht="12.75" customHeight="1">
      <c r="B474" s="6"/>
      <c r="C474" s="6"/>
    </row>
    <row r="475" ht="12.75" customHeight="1">
      <c r="B475" s="6"/>
      <c r="C475" s="6"/>
    </row>
    <row r="476" ht="12.75" customHeight="1">
      <c r="B476" s="6"/>
      <c r="C476" s="6"/>
    </row>
    <row r="477" ht="12.75" customHeight="1">
      <c r="B477" s="6"/>
      <c r="C477" s="6"/>
    </row>
    <row r="478" ht="12.75" customHeight="1">
      <c r="B478" s="6"/>
      <c r="C478" s="6"/>
    </row>
    <row r="479" ht="12.75" customHeight="1">
      <c r="B479" s="6"/>
      <c r="C479" s="6"/>
    </row>
    <row r="480" ht="12.75" customHeight="1">
      <c r="B480" s="6"/>
      <c r="C480" s="6"/>
    </row>
    <row r="481" ht="12.75" customHeight="1">
      <c r="B481" s="6"/>
      <c r="C481" s="6"/>
    </row>
    <row r="482" ht="12.75" customHeight="1">
      <c r="B482" s="6"/>
      <c r="C482" s="6"/>
    </row>
    <row r="483" ht="12.75" customHeight="1">
      <c r="B483" s="6"/>
      <c r="C483" s="6"/>
    </row>
    <row r="484" ht="12.75" customHeight="1">
      <c r="B484" s="6"/>
      <c r="C484" s="6"/>
    </row>
    <row r="485" ht="12.75" customHeight="1">
      <c r="B485" s="6"/>
      <c r="C485" s="6"/>
    </row>
    <row r="486" ht="12.75" customHeight="1">
      <c r="B486" s="6"/>
      <c r="C486" s="6"/>
    </row>
    <row r="487" ht="12.75" customHeight="1">
      <c r="B487" s="6"/>
      <c r="C487" s="6"/>
    </row>
    <row r="488" ht="12.75" customHeight="1">
      <c r="B488" s="6"/>
      <c r="C488" s="6"/>
    </row>
    <row r="489" ht="12.75" customHeight="1">
      <c r="B489" s="6"/>
      <c r="C489" s="6"/>
    </row>
    <row r="490" ht="12.75" customHeight="1">
      <c r="B490" s="6"/>
      <c r="C490" s="6"/>
    </row>
    <row r="491" ht="12.75" customHeight="1">
      <c r="B491" s="6"/>
      <c r="C491" s="6"/>
    </row>
    <row r="492" ht="12.75" customHeight="1">
      <c r="B492" s="6"/>
      <c r="C492" s="6"/>
    </row>
    <row r="493" ht="12.75" customHeight="1">
      <c r="B493" s="6"/>
      <c r="C493" s="6"/>
    </row>
    <row r="494" ht="12.75" customHeight="1">
      <c r="B494" s="6"/>
      <c r="C494" s="6"/>
    </row>
    <row r="495" ht="12.75" customHeight="1">
      <c r="B495" s="6"/>
      <c r="C495" s="6"/>
    </row>
    <row r="496" ht="12.75" customHeight="1">
      <c r="B496" s="6"/>
      <c r="C496" s="6"/>
    </row>
    <row r="497" ht="12.75" customHeight="1">
      <c r="B497" s="6"/>
      <c r="C497" s="6"/>
    </row>
    <row r="498" ht="12.75" customHeight="1">
      <c r="B498" s="6"/>
      <c r="C498" s="6"/>
    </row>
    <row r="499" ht="12.75" customHeight="1">
      <c r="B499" s="6"/>
      <c r="C499" s="6"/>
    </row>
    <row r="500" ht="12.75" customHeight="1">
      <c r="B500" s="6"/>
      <c r="C500" s="6"/>
    </row>
    <row r="501" ht="12.75" customHeight="1">
      <c r="B501" s="6"/>
      <c r="C501" s="6"/>
    </row>
    <row r="502" ht="12.75" customHeight="1">
      <c r="B502" s="6"/>
      <c r="C502" s="6"/>
    </row>
    <row r="503" ht="12.75" customHeight="1">
      <c r="B503" s="6"/>
      <c r="C503" s="6"/>
    </row>
    <row r="504" ht="12.75" customHeight="1">
      <c r="B504" s="6"/>
      <c r="C504" s="6"/>
    </row>
    <row r="505" ht="12.75" customHeight="1">
      <c r="B505" s="6"/>
      <c r="C505" s="6"/>
    </row>
    <row r="506" ht="12.75" customHeight="1">
      <c r="B506" s="6"/>
      <c r="C506" s="6"/>
    </row>
    <row r="507" ht="12.75" customHeight="1">
      <c r="B507" s="6"/>
      <c r="C507" s="6"/>
    </row>
    <row r="508" ht="12.75" customHeight="1">
      <c r="B508" s="6"/>
      <c r="C508" s="6"/>
    </row>
    <row r="509" ht="12.75" customHeight="1">
      <c r="B509" s="6"/>
      <c r="C509" s="6"/>
    </row>
    <row r="510" ht="12.75" customHeight="1">
      <c r="B510" s="6"/>
      <c r="C510" s="6"/>
    </row>
    <row r="511" ht="12.75" customHeight="1">
      <c r="B511" s="6"/>
      <c r="C511" s="6"/>
    </row>
    <row r="512" ht="12.75" customHeight="1">
      <c r="B512" s="6"/>
      <c r="C512" s="6"/>
    </row>
    <row r="513" ht="12.75" customHeight="1">
      <c r="B513" s="6"/>
      <c r="C513" s="6"/>
    </row>
    <row r="514" ht="12.75" customHeight="1">
      <c r="B514" s="6"/>
      <c r="C514" s="6"/>
    </row>
    <row r="515" ht="12.75" customHeight="1">
      <c r="B515" s="6"/>
      <c r="C515" s="6"/>
    </row>
    <row r="516" ht="12.75" customHeight="1">
      <c r="B516" s="6"/>
      <c r="C516" s="6"/>
    </row>
    <row r="517" ht="12.75" customHeight="1">
      <c r="B517" s="6"/>
      <c r="C517" s="6"/>
    </row>
    <row r="518" ht="12.75" customHeight="1">
      <c r="B518" s="6"/>
      <c r="C518" s="6"/>
    </row>
    <row r="519" ht="12.75" customHeight="1">
      <c r="B519" s="6"/>
      <c r="C519" s="6"/>
    </row>
    <row r="520" ht="12.75" customHeight="1">
      <c r="B520" s="6"/>
      <c r="C520" s="6"/>
    </row>
    <row r="521" ht="12.75" customHeight="1">
      <c r="B521" s="6"/>
      <c r="C521" s="6"/>
    </row>
    <row r="522" ht="12.75" customHeight="1">
      <c r="B522" s="6"/>
      <c r="C522" s="6"/>
    </row>
    <row r="523" ht="12.75" customHeight="1">
      <c r="B523" s="6"/>
      <c r="C523" s="6"/>
    </row>
    <row r="524" ht="12.75" customHeight="1">
      <c r="B524" s="6"/>
      <c r="C524" s="6"/>
    </row>
    <row r="525" ht="12.75" customHeight="1">
      <c r="B525" s="6"/>
      <c r="C525" s="6"/>
    </row>
    <row r="526" ht="12.75" customHeight="1">
      <c r="B526" s="6"/>
      <c r="C526" s="6"/>
    </row>
    <row r="527" ht="12.75" customHeight="1">
      <c r="B527" s="6"/>
      <c r="C527" s="6"/>
    </row>
    <row r="528" ht="12.75" customHeight="1">
      <c r="B528" s="6"/>
      <c r="C528" s="6"/>
    </row>
    <row r="529" ht="12.75" customHeight="1">
      <c r="B529" s="6"/>
      <c r="C529" s="6"/>
    </row>
    <row r="530" ht="12.75" customHeight="1">
      <c r="B530" s="6"/>
      <c r="C530" s="6"/>
    </row>
    <row r="531" ht="12.75" customHeight="1">
      <c r="B531" s="6"/>
      <c r="C531" s="6"/>
    </row>
    <row r="532" ht="12.75" customHeight="1">
      <c r="B532" s="6"/>
      <c r="C532" s="6"/>
    </row>
    <row r="533" ht="12.75" customHeight="1">
      <c r="B533" s="6"/>
      <c r="C533" s="6"/>
    </row>
    <row r="534" ht="12.75" customHeight="1">
      <c r="B534" s="6"/>
      <c r="C534" s="6"/>
    </row>
    <row r="535" ht="12.75" customHeight="1">
      <c r="B535" s="6"/>
      <c r="C535" s="6"/>
    </row>
    <row r="536" ht="12.75" customHeight="1">
      <c r="B536" s="6"/>
      <c r="C536" s="6"/>
    </row>
    <row r="537" ht="12.75" customHeight="1">
      <c r="B537" s="6"/>
      <c r="C537" s="6"/>
    </row>
    <row r="538" ht="12.75" customHeight="1">
      <c r="B538" s="6"/>
      <c r="C538" s="6"/>
    </row>
    <row r="539" ht="12.75" customHeight="1">
      <c r="B539" s="6"/>
      <c r="C539" s="6"/>
    </row>
    <row r="540" ht="12.75" customHeight="1">
      <c r="B540" s="6"/>
      <c r="C540" s="6"/>
    </row>
    <row r="541" ht="12.75" customHeight="1">
      <c r="B541" s="6"/>
      <c r="C541" s="6"/>
    </row>
    <row r="542" ht="12.75" customHeight="1">
      <c r="B542" s="6"/>
      <c r="C542" s="6"/>
    </row>
    <row r="543" ht="12.75" customHeight="1">
      <c r="B543" s="6"/>
      <c r="C543" s="6"/>
    </row>
    <row r="544" ht="12.75" customHeight="1">
      <c r="B544" s="6"/>
      <c r="C544" s="6"/>
    </row>
    <row r="545" ht="12.75" customHeight="1">
      <c r="B545" s="6"/>
      <c r="C545" s="6"/>
    </row>
    <row r="546" ht="12.75" customHeight="1">
      <c r="B546" s="6"/>
      <c r="C546" s="6"/>
    </row>
    <row r="547" ht="12.75" customHeight="1">
      <c r="B547" s="6"/>
      <c r="C547" s="6"/>
    </row>
    <row r="548" ht="12.75" customHeight="1">
      <c r="B548" s="6"/>
      <c r="C548" s="6"/>
    </row>
    <row r="549" ht="12.75" customHeight="1">
      <c r="B549" s="6"/>
      <c r="C549" s="6"/>
    </row>
    <row r="550" ht="12.75" customHeight="1">
      <c r="B550" s="6"/>
      <c r="C550" s="6"/>
    </row>
    <row r="551" ht="12.75" customHeight="1">
      <c r="B551" s="6"/>
      <c r="C551" s="6"/>
    </row>
    <row r="552" ht="12.75" customHeight="1">
      <c r="B552" s="6"/>
      <c r="C552" s="6"/>
    </row>
    <row r="553" ht="12.75" customHeight="1">
      <c r="B553" s="6"/>
      <c r="C553" s="6"/>
    </row>
    <row r="554" ht="12.75" customHeight="1">
      <c r="B554" s="6"/>
      <c r="C554" s="6"/>
    </row>
    <row r="555" ht="12.75" customHeight="1">
      <c r="B555" s="6"/>
      <c r="C555" s="6"/>
    </row>
    <row r="556" ht="12.75" customHeight="1">
      <c r="B556" s="6"/>
      <c r="C556" s="6"/>
    </row>
    <row r="557" ht="12.75" customHeight="1">
      <c r="B557" s="6"/>
      <c r="C557" s="6"/>
    </row>
    <row r="558" ht="12.75" customHeight="1">
      <c r="B558" s="6"/>
      <c r="C558" s="6"/>
    </row>
    <row r="559" ht="12.75" customHeight="1">
      <c r="B559" s="6"/>
      <c r="C559" s="6"/>
    </row>
    <row r="560" ht="12.75" customHeight="1">
      <c r="B560" s="6"/>
      <c r="C560" s="6"/>
    </row>
    <row r="561" ht="12.75" customHeight="1">
      <c r="B561" s="6"/>
      <c r="C561" s="6"/>
    </row>
    <row r="562" ht="12.75" customHeight="1">
      <c r="B562" s="6"/>
      <c r="C562" s="6"/>
    </row>
    <row r="563" ht="12.75" customHeight="1">
      <c r="B563" s="6"/>
      <c r="C563" s="6"/>
    </row>
    <row r="564" ht="12.75" customHeight="1">
      <c r="B564" s="6"/>
      <c r="C564" s="6"/>
    </row>
    <row r="565" ht="12.75" customHeight="1">
      <c r="B565" s="6"/>
      <c r="C565" s="6"/>
    </row>
    <row r="566" ht="12.75" customHeight="1">
      <c r="B566" s="6"/>
      <c r="C566" s="6"/>
    </row>
    <row r="567" ht="12.75" customHeight="1">
      <c r="B567" s="6"/>
      <c r="C567" s="6"/>
    </row>
    <row r="568" ht="12.75" customHeight="1">
      <c r="B568" s="6"/>
      <c r="C568" s="6"/>
    </row>
    <row r="569" ht="12.75" customHeight="1">
      <c r="B569" s="6"/>
      <c r="C569" s="6"/>
    </row>
    <row r="570" ht="12.75" customHeight="1">
      <c r="B570" s="6"/>
      <c r="C570" s="6"/>
    </row>
    <row r="571" ht="12.75" customHeight="1">
      <c r="B571" s="6"/>
      <c r="C571" s="6"/>
    </row>
    <row r="572" ht="12.75" customHeight="1">
      <c r="B572" s="6"/>
      <c r="C572" s="6"/>
    </row>
    <row r="573" ht="12.75" customHeight="1">
      <c r="B573" s="6"/>
      <c r="C573" s="6"/>
    </row>
    <row r="574" ht="12.75" customHeight="1">
      <c r="B574" s="6"/>
      <c r="C574" s="6"/>
    </row>
    <row r="575" ht="12.75" customHeight="1">
      <c r="B575" s="6"/>
      <c r="C575" s="6"/>
    </row>
    <row r="576" ht="12.75" customHeight="1">
      <c r="B576" s="6"/>
      <c r="C576" s="6"/>
    </row>
    <row r="577" ht="12.75" customHeight="1">
      <c r="B577" s="6"/>
      <c r="C577" s="6"/>
    </row>
    <row r="578" ht="12.75" customHeight="1">
      <c r="B578" s="6"/>
      <c r="C578" s="6"/>
    </row>
    <row r="579" ht="12.75" customHeight="1">
      <c r="B579" s="6"/>
      <c r="C579" s="6"/>
    </row>
    <row r="580" ht="12.75" customHeight="1">
      <c r="B580" s="6"/>
      <c r="C580" s="6"/>
    </row>
    <row r="581" ht="12.75" customHeight="1">
      <c r="B581" s="6"/>
      <c r="C581" s="6"/>
    </row>
    <row r="582" ht="12.75" customHeight="1">
      <c r="B582" s="6"/>
      <c r="C582" s="6"/>
    </row>
    <row r="583" ht="12.75" customHeight="1">
      <c r="B583" s="6"/>
      <c r="C583" s="6"/>
    </row>
    <row r="584" ht="12.75" customHeight="1">
      <c r="B584" s="6"/>
      <c r="C584" s="6"/>
    </row>
    <row r="585" ht="12.75" customHeight="1">
      <c r="B585" s="6"/>
      <c r="C585" s="6"/>
    </row>
    <row r="586" ht="12.75" customHeight="1">
      <c r="B586" s="6"/>
      <c r="C586" s="6"/>
    </row>
    <row r="587" ht="12.75" customHeight="1">
      <c r="B587" s="6"/>
      <c r="C587" s="6"/>
    </row>
    <row r="588" ht="12.75" customHeight="1">
      <c r="B588" s="6"/>
      <c r="C588" s="6"/>
    </row>
    <row r="589" ht="12.75" customHeight="1">
      <c r="B589" s="6"/>
      <c r="C589" s="6"/>
    </row>
    <row r="590" ht="12.75" customHeight="1">
      <c r="B590" s="6"/>
      <c r="C590" s="6"/>
    </row>
    <row r="591" ht="12.75" customHeight="1">
      <c r="B591" s="6"/>
      <c r="C591" s="6"/>
    </row>
    <row r="592" ht="12.75" customHeight="1">
      <c r="B592" s="6"/>
      <c r="C592" s="6"/>
    </row>
    <row r="593" ht="12.75" customHeight="1">
      <c r="B593" s="6"/>
      <c r="C593" s="6"/>
    </row>
    <row r="594" ht="12.75" customHeight="1">
      <c r="B594" s="6"/>
      <c r="C594" s="6"/>
    </row>
    <row r="595" ht="12.75" customHeight="1">
      <c r="B595" s="6"/>
      <c r="C595" s="6"/>
    </row>
    <row r="596" ht="12.75" customHeight="1">
      <c r="B596" s="6"/>
      <c r="C596" s="6"/>
    </row>
    <row r="597" ht="12.75" customHeight="1">
      <c r="B597" s="6"/>
      <c r="C597" s="6"/>
    </row>
    <row r="598" ht="12.75" customHeight="1">
      <c r="B598" s="6"/>
      <c r="C598" s="6"/>
    </row>
    <row r="599" ht="12.75" customHeight="1">
      <c r="B599" s="6"/>
      <c r="C599" s="6"/>
    </row>
    <row r="600" ht="12.75" customHeight="1">
      <c r="B600" s="6"/>
      <c r="C600" s="6"/>
    </row>
    <row r="601" ht="12.75" customHeight="1">
      <c r="B601" s="6"/>
      <c r="C601" s="6"/>
    </row>
    <row r="602" ht="12.75" customHeight="1">
      <c r="B602" s="6"/>
      <c r="C602" s="6"/>
    </row>
    <row r="603" ht="12.75" customHeight="1">
      <c r="B603" s="6"/>
      <c r="C603" s="6"/>
    </row>
    <row r="604" ht="12.75" customHeight="1">
      <c r="B604" s="6"/>
      <c r="C604" s="6"/>
    </row>
    <row r="605" ht="12.75" customHeight="1">
      <c r="B605" s="6"/>
      <c r="C605" s="6"/>
    </row>
    <row r="606" ht="12.75" customHeight="1">
      <c r="B606" s="6"/>
      <c r="C606" s="6"/>
    </row>
    <row r="607" ht="12.75" customHeight="1">
      <c r="B607" s="6"/>
      <c r="C607" s="6"/>
    </row>
    <row r="608" ht="12.75" customHeight="1">
      <c r="B608" s="6"/>
      <c r="C608" s="6"/>
    </row>
    <row r="609" ht="12.75" customHeight="1">
      <c r="B609" s="6"/>
      <c r="C609" s="6"/>
    </row>
    <row r="610" ht="12.75" customHeight="1">
      <c r="B610" s="6"/>
      <c r="C610" s="6"/>
    </row>
    <row r="611" ht="12.75" customHeight="1">
      <c r="B611" s="6"/>
      <c r="C611" s="6"/>
    </row>
    <row r="612" ht="12.75" customHeight="1">
      <c r="B612" s="6"/>
      <c r="C612" s="6"/>
    </row>
    <row r="613" ht="12.75" customHeight="1">
      <c r="B613" s="6"/>
      <c r="C613" s="6"/>
    </row>
    <row r="614" ht="12.75" customHeight="1">
      <c r="B614" s="6"/>
      <c r="C614" s="6"/>
    </row>
    <row r="615" ht="12.75" customHeight="1">
      <c r="B615" s="6"/>
      <c r="C615" s="6"/>
    </row>
    <row r="616" ht="12.75" customHeight="1">
      <c r="B616" s="6"/>
      <c r="C616" s="6"/>
    </row>
    <row r="617" ht="12.75" customHeight="1">
      <c r="B617" s="6"/>
      <c r="C617" s="6"/>
    </row>
    <row r="618" ht="12.75" customHeight="1">
      <c r="B618" s="6"/>
      <c r="C618" s="6"/>
    </row>
    <row r="619" ht="12.75" customHeight="1">
      <c r="B619" s="6"/>
      <c r="C619" s="6"/>
    </row>
    <row r="620" ht="12.75" customHeight="1">
      <c r="B620" s="6"/>
      <c r="C620" s="6"/>
    </row>
    <row r="621" ht="12.75" customHeight="1">
      <c r="B621" s="6"/>
      <c r="C621" s="6"/>
    </row>
    <row r="622" ht="12.75" customHeight="1">
      <c r="B622" s="6"/>
      <c r="C622" s="6"/>
    </row>
    <row r="623" ht="12.75" customHeight="1">
      <c r="B623" s="6"/>
      <c r="C623" s="6"/>
    </row>
    <row r="624" ht="12.75" customHeight="1">
      <c r="B624" s="6"/>
      <c r="C624" s="6"/>
    </row>
    <row r="625" ht="12.75" customHeight="1">
      <c r="B625" s="6"/>
      <c r="C625" s="6"/>
    </row>
    <row r="626" ht="12.75" customHeight="1">
      <c r="B626" s="6"/>
      <c r="C626" s="6"/>
    </row>
    <row r="627" ht="12.75" customHeight="1">
      <c r="B627" s="6"/>
      <c r="C627" s="6"/>
    </row>
    <row r="628" ht="12.75" customHeight="1">
      <c r="B628" s="6"/>
      <c r="C628" s="6"/>
    </row>
    <row r="629" ht="12.75" customHeight="1">
      <c r="B629" s="6"/>
      <c r="C629" s="6"/>
    </row>
    <row r="630" ht="12.75" customHeight="1">
      <c r="B630" s="6"/>
      <c r="C630" s="6"/>
    </row>
    <row r="631" ht="12.75" customHeight="1">
      <c r="B631" s="6"/>
      <c r="C631" s="6"/>
    </row>
    <row r="632" ht="12.75" customHeight="1">
      <c r="B632" s="6"/>
      <c r="C632" s="6"/>
    </row>
    <row r="633" ht="12.75" customHeight="1">
      <c r="B633" s="6"/>
      <c r="C633" s="6"/>
    </row>
    <row r="634" ht="12.75" customHeight="1">
      <c r="B634" s="6"/>
      <c r="C634" s="6"/>
    </row>
    <row r="635" ht="12.75" customHeight="1">
      <c r="B635" s="6"/>
      <c r="C635" s="6"/>
    </row>
    <row r="636" ht="12.75" customHeight="1">
      <c r="B636" s="6"/>
      <c r="C636" s="6"/>
    </row>
    <row r="637" ht="12.75" customHeight="1">
      <c r="B637" s="6"/>
      <c r="C637" s="6"/>
    </row>
    <row r="638" ht="12.75" customHeight="1">
      <c r="B638" s="6"/>
      <c r="C638" s="6"/>
    </row>
    <row r="639" ht="12.75" customHeight="1">
      <c r="B639" s="6"/>
      <c r="C639" s="6"/>
    </row>
    <row r="640" ht="12.75" customHeight="1">
      <c r="B640" s="6"/>
      <c r="C640" s="6"/>
    </row>
    <row r="641" ht="12.75" customHeight="1">
      <c r="B641" s="6"/>
      <c r="C641" s="6"/>
    </row>
    <row r="642" ht="12.75" customHeight="1">
      <c r="B642" s="6"/>
      <c r="C642" s="6"/>
    </row>
    <row r="643" ht="12.75" customHeight="1">
      <c r="B643" s="6"/>
      <c r="C643" s="6"/>
    </row>
    <row r="644" ht="12.75" customHeight="1">
      <c r="B644" s="6"/>
      <c r="C644" s="6"/>
    </row>
    <row r="645" ht="12.75" customHeight="1">
      <c r="B645" s="6"/>
      <c r="C645" s="6"/>
    </row>
    <row r="646" ht="12.75" customHeight="1">
      <c r="B646" s="6"/>
      <c r="C646" s="6"/>
    </row>
    <row r="647" ht="12.75" customHeight="1">
      <c r="B647" s="6"/>
      <c r="C647" s="6"/>
    </row>
    <row r="648" ht="12.75" customHeight="1">
      <c r="B648" s="6"/>
      <c r="C648" s="6"/>
    </row>
    <row r="649" ht="12.75" customHeight="1">
      <c r="B649" s="6"/>
      <c r="C649" s="6"/>
    </row>
    <row r="650" ht="12.75" customHeight="1">
      <c r="B650" s="6"/>
      <c r="C650" s="6"/>
    </row>
    <row r="651" ht="12.75" customHeight="1">
      <c r="B651" s="6"/>
      <c r="C651" s="6"/>
    </row>
    <row r="652" ht="12.75" customHeight="1">
      <c r="B652" s="6"/>
      <c r="C652" s="6"/>
    </row>
    <row r="653" ht="12.75" customHeight="1">
      <c r="B653" s="6"/>
      <c r="C653" s="6"/>
    </row>
    <row r="654" ht="12.75" customHeight="1">
      <c r="B654" s="6"/>
      <c r="C654" s="6"/>
    </row>
    <row r="655" ht="12.75" customHeight="1">
      <c r="B655" s="6"/>
      <c r="C655" s="6"/>
    </row>
    <row r="656" ht="12.75" customHeight="1">
      <c r="B656" s="6"/>
      <c r="C656" s="6"/>
    </row>
    <row r="657" ht="12.75" customHeight="1">
      <c r="B657" s="6"/>
      <c r="C657" s="6"/>
    </row>
    <row r="658" ht="12.75" customHeight="1">
      <c r="B658" s="6"/>
      <c r="C658" s="6"/>
    </row>
    <row r="659" ht="12.75" customHeight="1">
      <c r="B659" s="6"/>
      <c r="C659" s="6"/>
    </row>
    <row r="660" ht="12.75" customHeight="1">
      <c r="B660" s="6"/>
      <c r="C660" s="6"/>
    </row>
    <row r="661" ht="12.75" customHeight="1">
      <c r="B661" s="6"/>
      <c r="C661" s="6"/>
    </row>
    <row r="662" ht="12.75" customHeight="1">
      <c r="B662" s="6"/>
      <c r="C662" s="6"/>
    </row>
    <row r="663" ht="12.75" customHeight="1">
      <c r="B663" s="6"/>
      <c r="C663" s="6"/>
    </row>
    <row r="664" ht="12.75" customHeight="1">
      <c r="B664" s="6"/>
      <c r="C664" s="6"/>
    </row>
    <row r="665" ht="12.75" customHeight="1">
      <c r="B665" s="6"/>
      <c r="C665" s="6"/>
    </row>
    <row r="666" ht="12.75" customHeight="1">
      <c r="B666" s="6"/>
      <c r="C666" s="6"/>
    </row>
    <row r="667" ht="12.75" customHeight="1">
      <c r="B667" s="6"/>
      <c r="C667" s="6"/>
    </row>
    <row r="668" ht="12.75" customHeight="1">
      <c r="B668" s="6"/>
      <c r="C668" s="6"/>
    </row>
    <row r="669" ht="12.75" customHeight="1">
      <c r="B669" s="6"/>
      <c r="C669" s="6"/>
    </row>
    <row r="670" ht="12.75" customHeight="1">
      <c r="B670" s="6"/>
      <c r="C670" s="6"/>
    </row>
    <row r="671" ht="12.75" customHeight="1">
      <c r="B671" s="6"/>
      <c r="C671" s="6"/>
    </row>
    <row r="672" ht="12.75" customHeight="1">
      <c r="B672" s="6"/>
      <c r="C672" s="6"/>
    </row>
    <row r="673" ht="12.75" customHeight="1">
      <c r="B673" s="6"/>
      <c r="C673" s="6"/>
    </row>
    <row r="674" ht="12.75" customHeight="1">
      <c r="B674" s="6"/>
      <c r="C674" s="6"/>
    </row>
    <row r="675" ht="12.75" customHeight="1">
      <c r="B675" s="6"/>
      <c r="C675" s="6"/>
    </row>
    <row r="676" ht="12.75" customHeight="1">
      <c r="B676" s="6"/>
      <c r="C676" s="6"/>
    </row>
    <row r="677" ht="12.75" customHeight="1">
      <c r="B677" s="6"/>
      <c r="C677" s="6"/>
    </row>
    <row r="678" ht="12.75" customHeight="1">
      <c r="B678" s="6"/>
      <c r="C678" s="6"/>
    </row>
    <row r="679" ht="12.75" customHeight="1">
      <c r="B679" s="6"/>
      <c r="C679" s="6"/>
    </row>
    <row r="680" ht="12.75" customHeight="1">
      <c r="B680" s="6"/>
      <c r="C680" s="6"/>
    </row>
    <row r="681" ht="12.75" customHeight="1">
      <c r="B681" s="6"/>
      <c r="C681" s="6"/>
    </row>
    <row r="682" ht="12.75" customHeight="1">
      <c r="B682" s="6"/>
      <c r="C682" s="6"/>
    </row>
    <row r="683" ht="12.75" customHeight="1">
      <c r="B683" s="6"/>
      <c r="C683" s="6"/>
    </row>
    <row r="684" ht="12.75" customHeight="1">
      <c r="B684" s="6"/>
      <c r="C684" s="6"/>
    </row>
    <row r="685" ht="12.75" customHeight="1">
      <c r="B685" s="6"/>
      <c r="C685" s="6"/>
    </row>
    <row r="686" ht="12.75" customHeight="1">
      <c r="B686" s="6"/>
      <c r="C686" s="6"/>
    </row>
    <row r="687" ht="12.75" customHeight="1">
      <c r="B687" s="6"/>
      <c r="C687" s="6"/>
    </row>
    <row r="688" ht="12.75" customHeight="1">
      <c r="B688" s="6"/>
      <c r="C688" s="6"/>
    </row>
    <row r="689" ht="12.75" customHeight="1">
      <c r="B689" s="6"/>
      <c r="C689" s="6"/>
    </row>
    <row r="690" ht="12.75" customHeight="1">
      <c r="B690" s="6"/>
      <c r="C690" s="6"/>
    </row>
    <row r="691" ht="12.75" customHeight="1">
      <c r="B691" s="6"/>
      <c r="C691" s="6"/>
    </row>
    <row r="692" ht="12.75" customHeight="1">
      <c r="B692" s="6"/>
      <c r="C692" s="6"/>
    </row>
    <row r="693" ht="12.75" customHeight="1">
      <c r="B693" s="6"/>
      <c r="C693" s="6"/>
    </row>
    <row r="694" ht="12.75" customHeight="1">
      <c r="B694" s="6"/>
      <c r="C694" s="6"/>
    </row>
    <row r="695" ht="12.75" customHeight="1">
      <c r="B695" s="6"/>
      <c r="C695" s="6"/>
    </row>
    <row r="696" ht="12.75" customHeight="1">
      <c r="B696" s="6"/>
      <c r="C696" s="6"/>
    </row>
    <row r="697" ht="12.75" customHeight="1">
      <c r="B697" s="6"/>
      <c r="C697" s="6"/>
    </row>
    <row r="698" ht="12.75" customHeight="1">
      <c r="B698" s="6"/>
      <c r="C698" s="6"/>
    </row>
    <row r="699" ht="12.75" customHeight="1">
      <c r="B699" s="6"/>
      <c r="C699" s="6"/>
    </row>
    <row r="700" ht="12.75" customHeight="1">
      <c r="B700" s="6"/>
      <c r="C700" s="6"/>
    </row>
    <row r="701" ht="12.75" customHeight="1">
      <c r="B701" s="6"/>
      <c r="C701" s="6"/>
    </row>
    <row r="702" ht="12.75" customHeight="1">
      <c r="B702" s="6"/>
      <c r="C702" s="6"/>
    </row>
    <row r="703" ht="12.75" customHeight="1">
      <c r="B703" s="6"/>
      <c r="C703" s="6"/>
    </row>
    <row r="704" ht="12.75" customHeight="1">
      <c r="B704" s="6"/>
      <c r="C704" s="6"/>
    </row>
    <row r="705" ht="12.75" customHeight="1">
      <c r="B705" s="6"/>
      <c r="C705" s="6"/>
    </row>
    <row r="706" ht="12.75" customHeight="1">
      <c r="B706" s="6"/>
      <c r="C706" s="6"/>
    </row>
    <row r="707" ht="12.75" customHeight="1">
      <c r="B707" s="6"/>
      <c r="C707" s="6"/>
    </row>
    <row r="708" ht="12.75" customHeight="1">
      <c r="B708" s="6"/>
      <c r="C708" s="6"/>
    </row>
    <row r="709" ht="12.75" customHeight="1">
      <c r="B709" s="6"/>
      <c r="C709" s="6"/>
    </row>
    <row r="710" ht="12.75" customHeight="1">
      <c r="B710" s="6"/>
      <c r="C710" s="6"/>
    </row>
    <row r="711" ht="12.75" customHeight="1">
      <c r="B711" s="6"/>
      <c r="C711" s="6"/>
    </row>
    <row r="712" ht="12.75" customHeight="1">
      <c r="B712" s="6"/>
      <c r="C712" s="6"/>
    </row>
    <row r="713" ht="12.75" customHeight="1">
      <c r="B713" s="6"/>
      <c r="C713" s="6"/>
    </row>
    <row r="714" ht="12.75" customHeight="1">
      <c r="B714" s="6"/>
      <c r="C714" s="6"/>
    </row>
    <row r="715" ht="12.75" customHeight="1">
      <c r="B715" s="6"/>
      <c r="C715" s="6"/>
    </row>
    <row r="716" ht="12.75" customHeight="1">
      <c r="B716" s="6"/>
      <c r="C716" s="6"/>
    </row>
    <row r="717" ht="12.75" customHeight="1">
      <c r="B717" s="6"/>
      <c r="C717" s="6"/>
    </row>
    <row r="718" ht="12.75" customHeight="1">
      <c r="B718" s="6"/>
      <c r="C718" s="6"/>
    </row>
    <row r="719" ht="12.75" customHeight="1">
      <c r="B719" s="6"/>
      <c r="C719" s="6"/>
    </row>
    <row r="720" ht="12.75" customHeight="1">
      <c r="B720" s="6"/>
      <c r="C720" s="6"/>
    </row>
    <row r="721" ht="12.75" customHeight="1">
      <c r="B721" s="6"/>
      <c r="C721" s="6"/>
    </row>
    <row r="722" ht="12.75" customHeight="1">
      <c r="B722" s="6"/>
      <c r="C722" s="6"/>
    </row>
    <row r="723" ht="12.75" customHeight="1">
      <c r="B723" s="6"/>
      <c r="C723" s="6"/>
    </row>
    <row r="724" ht="12.75" customHeight="1">
      <c r="B724" s="6"/>
      <c r="C724" s="6"/>
    </row>
    <row r="725" ht="12.75" customHeight="1">
      <c r="B725" s="6"/>
      <c r="C725" s="6"/>
    </row>
    <row r="726" ht="12.75" customHeight="1">
      <c r="B726" s="6"/>
      <c r="C726" s="6"/>
    </row>
    <row r="727" ht="12.75" customHeight="1">
      <c r="B727" s="6"/>
      <c r="C727" s="6"/>
    </row>
    <row r="728" ht="12.75" customHeight="1">
      <c r="B728" s="6"/>
      <c r="C728" s="6"/>
    </row>
    <row r="729" ht="12.75" customHeight="1">
      <c r="B729" s="6"/>
      <c r="C729" s="6"/>
    </row>
    <row r="730" ht="12.75" customHeight="1">
      <c r="B730" s="6"/>
      <c r="C730" s="6"/>
    </row>
    <row r="731" ht="12.75" customHeight="1">
      <c r="B731" s="6"/>
      <c r="C731" s="6"/>
    </row>
    <row r="732" ht="12.75" customHeight="1">
      <c r="B732" s="6"/>
      <c r="C732" s="6"/>
    </row>
    <row r="733" ht="12.75" customHeight="1">
      <c r="B733" s="6"/>
      <c r="C733" s="6"/>
    </row>
    <row r="734" ht="12.75" customHeight="1">
      <c r="B734" s="6"/>
      <c r="C734" s="6"/>
    </row>
    <row r="735" ht="12.75" customHeight="1">
      <c r="B735" s="6"/>
      <c r="C735" s="6"/>
    </row>
    <row r="736" ht="12.75" customHeight="1">
      <c r="B736" s="6"/>
      <c r="C736" s="6"/>
    </row>
    <row r="737" ht="12.75" customHeight="1">
      <c r="B737" s="6"/>
      <c r="C737" s="6"/>
    </row>
    <row r="738" ht="12.75" customHeight="1">
      <c r="B738" s="6"/>
      <c r="C738" s="6"/>
    </row>
    <row r="739" ht="12.75" customHeight="1">
      <c r="B739" s="6"/>
      <c r="C739" s="6"/>
    </row>
    <row r="740" ht="12.75" customHeight="1">
      <c r="B740" s="6"/>
      <c r="C740" s="6"/>
    </row>
    <row r="741" ht="12.75" customHeight="1">
      <c r="B741" s="6"/>
      <c r="C741" s="6"/>
    </row>
    <row r="742" ht="12.75" customHeight="1">
      <c r="B742" s="6"/>
      <c r="C742" s="6"/>
    </row>
    <row r="743" ht="12.75" customHeight="1">
      <c r="B743" s="6"/>
      <c r="C743" s="6"/>
    </row>
    <row r="744" ht="12.75" customHeight="1">
      <c r="B744" s="6"/>
      <c r="C744" s="6"/>
    </row>
    <row r="745" ht="12.75" customHeight="1">
      <c r="B745" s="6"/>
      <c r="C745" s="6"/>
    </row>
    <row r="746" ht="12.75" customHeight="1">
      <c r="B746" s="6"/>
      <c r="C746" s="6"/>
    </row>
    <row r="747" ht="12.75" customHeight="1">
      <c r="B747" s="6"/>
      <c r="C747" s="6"/>
    </row>
    <row r="748" ht="12.75" customHeight="1">
      <c r="B748" s="6"/>
      <c r="C748" s="6"/>
    </row>
    <row r="749" ht="12.75" customHeight="1">
      <c r="B749" s="6"/>
      <c r="C749" s="6"/>
    </row>
    <row r="750" ht="12.75" customHeight="1">
      <c r="B750" s="6"/>
      <c r="C750" s="6"/>
    </row>
    <row r="751" ht="12.75" customHeight="1">
      <c r="B751" s="6"/>
      <c r="C751" s="6"/>
    </row>
    <row r="752" ht="12.75" customHeight="1">
      <c r="B752" s="6"/>
      <c r="C752" s="6"/>
    </row>
    <row r="753" ht="12.75" customHeight="1">
      <c r="B753" s="6"/>
      <c r="C753" s="6"/>
    </row>
    <row r="754" ht="12.75" customHeight="1">
      <c r="B754" s="6"/>
      <c r="C754" s="6"/>
    </row>
    <row r="755" ht="12.75" customHeight="1">
      <c r="B755" s="6"/>
      <c r="C755" s="6"/>
    </row>
    <row r="756" ht="12.75" customHeight="1">
      <c r="B756" s="6"/>
      <c r="C756" s="6"/>
    </row>
    <row r="757" ht="12.75" customHeight="1">
      <c r="B757" s="6"/>
      <c r="C757" s="6"/>
    </row>
    <row r="758" ht="12.75" customHeight="1">
      <c r="B758" s="6"/>
      <c r="C758" s="6"/>
    </row>
    <row r="759" ht="12.75" customHeight="1">
      <c r="B759" s="6"/>
      <c r="C759" s="6"/>
    </row>
    <row r="760" ht="12.75" customHeight="1">
      <c r="B760" s="6"/>
      <c r="C760" s="6"/>
    </row>
    <row r="761" ht="12.75" customHeight="1">
      <c r="B761" s="6"/>
      <c r="C761" s="6"/>
    </row>
    <row r="762" ht="12.75" customHeight="1">
      <c r="B762" s="6"/>
      <c r="C762" s="6"/>
    </row>
    <row r="763" ht="12.75" customHeight="1">
      <c r="B763" s="6"/>
      <c r="C763" s="6"/>
    </row>
    <row r="764" ht="12.75" customHeight="1">
      <c r="B764" s="6"/>
      <c r="C764" s="6"/>
    </row>
    <row r="765" ht="12.75" customHeight="1">
      <c r="B765" s="6"/>
      <c r="C765" s="6"/>
    </row>
    <row r="766" ht="12.75" customHeight="1">
      <c r="B766" s="6"/>
      <c r="C766" s="6"/>
    </row>
    <row r="767" ht="12.75" customHeight="1">
      <c r="B767" s="6"/>
      <c r="C767" s="6"/>
    </row>
    <row r="768" ht="12.75" customHeight="1">
      <c r="B768" s="6"/>
      <c r="C768" s="6"/>
    </row>
    <row r="769" ht="12.75" customHeight="1">
      <c r="B769" s="6"/>
      <c r="C769" s="6"/>
    </row>
    <row r="770" ht="12.75" customHeight="1">
      <c r="B770" s="6"/>
      <c r="C770" s="6"/>
    </row>
    <row r="771" ht="12.75" customHeight="1">
      <c r="B771" s="6"/>
      <c r="C771" s="6"/>
    </row>
    <row r="772" ht="12.75" customHeight="1">
      <c r="B772" s="6"/>
      <c r="C772" s="6"/>
    </row>
    <row r="773" ht="12.75" customHeight="1">
      <c r="B773" s="6"/>
      <c r="C773" s="6"/>
    </row>
    <row r="774" ht="12.75" customHeight="1">
      <c r="B774" s="6"/>
      <c r="C774" s="6"/>
    </row>
    <row r="775" ht="12.75" customHeight="1">
      <c r="B775" s="6"/>
      <c r="C775" s="6"/>
    </row>
    <row r="776" ht="12.75" customHeight="1">
      <c r="B776" s="6"/>
      <c r="C776" s="6"/>
    </row>
    <row r="777" ht="12.75" customHeight="1">
      <c r="B777" s="6"/>
      <c r="C777" s="6"/>
    </row>
    <row r="778" ht="12.75" customHeight="1">
      <c r="B778" s="6"/>
      <c r="C778" s="6"/>
    </row>
    <row r="779" ht="12.75" customHeight="1">
      <c r="B779" s="6"/>
      <c r="C779" s="6"/>
    </row>
    <row r="780" ht="12.75" customHeight="1">
      <c r="B780" s="6"/>
      <c r="C780" s="6"/>
    </row>
    <row r="781" ht="12.75" customHeight="1">
      <c r="B781" s="6"/>
      <c r="C781" s="6"/>
    </row>
    <row r="782" ht="12.75" customHeight="1">
      <c r="B782" s="6"/>
      <c r="C782" s="6"/>
    </row>
    <row r="783" ht="12.75" customHeight="1">
      <c r="B783" s="6"/>
      <c r="C783" s="6"/>
    </row>
    <row r="784" ht="12.75" customHeight="1">
      <c r="B784" s="6"/>
      <c r="C784" s="6"/>
    </row>
    <row r="785" ht="12.75" customHeight="1">
      <c r="B785" s="6"/>
      <c r="C785" s="6"/>
    </row>
    <row r="786" ht="12.75" customHeight="1">
      <c r="B786" s="6"/>
      <c r="C786" s="6"/>
    </row>
    <row r="787" ht="12.75" customHeight="1">
      <c r="B787" s="6"/>
      <c r="C787" s="6"/>
    </row>
    <row r="788" ht="12.75" customHeight="1">
      <c r="B788" s="6"/>
      <c r="C788" s="6"/>
    </row>
    <row r="789" ht="12.75" customHeight="1">
      <c r="B789" s="6"/>
      <c r="C789" s="6"/>
    </row>
    <row r="790" ht="12.75" customHeight="1">
      <c r="B790" s="6"/>
      <c r="C790" s="6"/>
    </row>
    <row r="791" ht="12.75" customHeight="1">
      <c r="B791" s="6"/>
      <c r="C791" s="6"/>
    </row>
    <row r="792" ht="12.75" customHeight="1">
      <c r="B792" s="6"/>
      <c r="C792" s="6"/>
    </row>
    <row r="793" ht="12.75" customHeight="1">
      <c r="B793" s="6"/>
      <c r="C793" s="6"/>
    </row>
    <row r="794" ht="12.75" customHeight="1">
      <c r="B794" s="6"/>
      <c r="C794" s="6"/>
    </row>
    <row r="795" ht="12.75" customHeight="1">
      <c r="B795" s="6"/>
      <c r="C795" s="6"/>
    </row>
    <row r="796" ht="12.75" customHeight="1">
      <c r="B796" s="6"/>
      <c r="C796" s="6"/>
    </row>
    <row r="797" ht="12.75" customHeight="1">
      <c r="B797" s="6"/>
      <c r="C797" s="6"/>
    </row>
    <row r="798" ht="12.75" customHeight="1">
      <c r="B798" s="6"/>
      <c r="C798" s="6"/>
    </row>
    <row r="799" ht="12.75" customHeight="1">
      <c r="B799" s="6"/>
      <c r="C799" s="6"/>
    </row>
    <row r="800" ht="12.75" customHeight="1">
      <c r="B800" s="6"/>
      <c r="C800" s="6"/>
    </row>
    <row r="801" ht="12.75" customHeight="1">
      <c r="B801" s="6"/>
      <c r="C801" s="6"/>
    </row>
    <row r="802" ht="12.75" customHeight="1">
      <c r="B802" s="6"/>
      <c r="C802" s="6"/>
    </row>
    <row r="803" ht="12.75" customHeight="1">
      <c r="B803" s="6"/>
      <c r="C803" s="6"/>
    </row>
    <row r="804" ht="12.75" customHeight="1">
      <c r="B804" s="6"/>
      <c r="C804" s="6"/>
    </row>
    <row r="805" ht="12.75" customHeight="1">
      <c r="B805" s="6"/>
      <c r="C805" s="6"/>
    </row>
    <row r="806" ht="12.75" customHeight="1">
      <c r="B806" s="6"/>
      <c r="C806" s="6"/>
    </row>
    <row r="807" ht="12.75" customHeight="1">
      <c r="B807" s="6"/>
      <c r="C807" s="6"/>
    </row>
    <row r="808" ht="12.75" customHeight="1">
      <c r="B808" s="6"/>
      <c r="C808" s="6"/>
    </row>
    <row r="809" ht="12.75" customHeight="1">
      <c r="B809" s="6"/>
      <c r="C809" s="6"/>
    </row>
    <row r="810" ht="12.75" customHeight="1">
      <c r="B810" s="6"/>
      <c r="C810" s="6"/>
    </row>
    <row r="811" ht="12.75" customHeight="1">
      <c r="B811" s="6"/>
      <c r="C811" s="6"/>
    </row>
    <row r="812" ht="12.75" customHeight="1">
      <c r="B812" s="6"/>
      <c r="C812" s="6"/>
    </row>
    <row r="813" ht="12.75" customHeight="1">
      <c r="B813" s="6"/>
      <c r="C813" s="6"/>
    </row>
    <row r="814" ht="12.75" customHeight="1">
      <c r="B814" s="6"/>
      <c r="C814" s="6"/>
    </row>
    <row r="815" ht="12.75" customHeight="1">
      <c r="B815" s="6"/>
      <c r="C815" s="6"/>
    </row>
    <row r="816" ht="12.75" customHeight="1">
      <c r="B816" s="6"/>
      <c r="C816" s="6"/>
    </row>
    <row r="817" ht="12.75" customHeight="1">
      <c r="B817" s="6"/>
      <c r="C817" s="6"/>
    </row>
    <row r="818" ht="12.75" customHeight="1">
      <c r="B818" s="6"/>
      <c r="C818" s="6"/>
    </row>
    <row r="819" ht="12.75" customHeight="1">
      <c r="B819" s="6"/>
      <c r="C819" s="6"/>
    </row>
    <row r="820" ht="12.75" customHeight="1">
      <c r="B820" s="6"/>
      <c r="C820" s="6"/>
    </row>
    <row r="821" ht="12.75" customHeight="1">
      <c r="B821" s="6"/>
      <c r="C821" s="6"/>
    </row>
    <row r="822" ht="12.75" customHeight="1">
      <c r="B822" s="6"/>
      <c r="C822" s="6"/>
    </row>
    <row r="823" ht="12.75" customHeight="1">
      <c r="B823" s="6"/>
      <c r="C823" s="6"/>
    </row>
    <row r="824" ht="12.75" customHeight="1">
      <c r="B824" s="6"/>
      <c r="C824" s="6"/>
    </row>
    <row r="825" ht="12.75" customHeight="1">
      <c r="B825" s="6"/>
      <c r="C825" s="6"/>
    </row>
    <row r="826" ht="12.75" customHeight="1">
      <c r="B826" s="6"/>
      <c r="C826" s="6"/>
    </row>
    <row r="827" ht="12.75" customHeight="1">
      <c r="B827" s="6"/>
      <c r="C827" s="6"/>
    </row>
    <row r="828" ht="12.75" customHeight="1">
      <c r="B828" s="6"/>
      <c r="C828" s="6"/>
    </row>
    <row r="829" ht="12.75" customHeight="1">
      <c r="B829" s="6"/>
      <c r="C829" s="6"/>
    </row>
    <row r="830" ht="12.75" customHeight="1">
      <c r="B830" s="6"/>
      <c r="C830" s="6"/>
    </row>
    <row r="831" ht="12.75" customHeight="1">
      <c r="B831" s="6"/>
      <c r="C831" s="6"/>
    </row>
    <row r="832" ht="12.75" customHeight="1">
      <c r="B832" s="6"/>
      <c r="C832" s="6"/>
    </row>
    <row r="833" ht="12.75" customHeight="1">
      <c r="B833" s="6"/>
      <c r="C833" s="6"/>
    </row>
    <row r="834" ht="12.75" customHeight="1">
      <c r="B834" s="6"/>
      <c r="C834" s="6"/>
    </row>
    <row r="835" ht="12.75" customHeight="1">
      <c r="B835" s="6"/>
      <c r="C835" s="6"/>
    </row>
    <row r="836" ht="12.75" customHeight="1">
      <c r="B836" s="6"/>
      <c r="C836" s="6"/>
    </row>
    <row r="837" ht="12.75" customHeight="1">
      <c r="B837" s="6"/>
      <c r="C837" s="6"/>
    </row>
    <row r="838" ht="12.75" customHeight="1">
      <c r="B838" s="6"/>
      <c r="C838" s="6"/>
    </row>
    <row r="839" ht="12.75" customHeight="1">
      <c r="B839" s="6"/>
      <c r="C839" s="6"/>
    </row>
    <row r="840" ht="12.75" customHeight="1">
      <c r="B840" s="6"/>
      <c r="C840" s="6"/>
    </row>
    <row r="841" ht="12.75" customHeight="1">
      <c r="B841" s="6"/>
      <c r="C841" s="6"/>
    </row>
    <row r="842" ht="12.75" customHeight="1">
      <c r="B842" s="6"/>
      <c r="C842" s="6"/>
    </row>
    <row r="843" ht="12.75" customHeight="1">
      <c r="B843" s="6"/>
      <c r="C843" s="6"/>
    </row>
    <row r="844" ht="12.75" customHeight="1">
      <c r="B844" s="6"/>
      <c r="C844" s="6"/>
    </row>
    <row r="845" ht="12.75" customHeight="1">
      <c r="B845" s="6"/>
      <c r="C845" s="6"/>
    </row>
    <row r="846" ht="12.75" customHeight="1">
      <c r="B846" s="6"/>
      <c r="C846" s="6"/>
    </row>
    <row r="847" ht="12.75" customHeight="1">
      <c r="B847" s="6"/>
      <c r="C847" s="6"/>
    </row>
    <row r="848" ht="12.75" customHeight="1">
      <c r="B848" s="6"/>
      <c r="C848" s="6"/>
    </row>
    <row r="849" ht="12.75" customHeight="1">
      <c r="B849" s="6"/>
      <c r="C849" s="6"/>
    </row>
    <row r="850" ht="12.75" customHeight="1">
      <c r="B850" s="6"/>
      <c r="C850" s="6"/>
    </row>
    <row r="851" ht="12.75" customHeight="1">
      <c r="B851" s="6"/>
      <c r="C851" s="6"/>
    </row>
    <row r="852" ht="12.75" customHeight="1">
      <c r="B852" s="6"/>
      <c r="C852" s="6"/>
    </row>
    <row r="853" ht="12.75" customHeight="1">
      <c r="B853" s="6"/>
      <c r="C853" s="6"/>
    </row>
    <row r="854" ht="12.75" customHeight="1">
      <c r="B854" s="6"/>
      <c r="C854" s="6"/>
    </row>
    <row r="855" ht="12.75" customHeight="1">
      <c r="B855" s="6"/>
      <c r="C855" s="6"/>
    </row>
    <row r="856" ht="12.75" customHeight="1">
      <c r="B856" s="6"/>
      <c r="C856" s="6"/>
    </row>
    <row r="857" ht="12.75" customHeight="1">
      <c r="B857" s="6"/>
      <c r="C857" s="6"/>
    </row>
    <row r="858" ht="12.75" customHeight="1">
      <c r="B858" s="6"/>
      <c r="C858" s="6"/>
    </row>
    <row r="859" ht="12.75" customHeight="1">
      <c r="B859" s="6"/>
      <c r="C859" s="6"/>
    </row>
    <row r="860" ht="12.75" customHeight="1">
      <c r="B860" s="6"/>
      <c r="C860" s="6"/>
    </row>
    <row r="861" ht="12.75" customHeight="1">
      <c r="B861" s="6"/>
      <c r="C861" s="6"/>
    </row>
    <row r="862" ht="12.75" customHeight="1">
      <c r="B862" s="6"/>
      <c r="C862" s="6"/>
    </row>
    <row r="863" ht="12.75" customHeight="1">
      <c r="B863" s="6"/>
      <c r="C863" s="6"/>
    </row>
    <row r="864" ht="12.75" customHeight="1">
      <c r="B864" s="6"/>
      <c r="C864" s="6"/>
    </row>
    <row r="865" ht="12.75" customHeight="1">
      <c r="B865" s="6"/>
      <c r="C865" s="6"/>
    </row>
    <row r="866" ht="12.75" customHeight="1">
      <c r="B866" s="6"/>
      <c r="C866" s="6"/>
    </row>
    <row r="867" ht="12.75" customHeight="1">
      <c r="B867" s="6"/>
      <c r="C867" s="6"/>
    </row>
    <row r="868" ht="12.75" customHeight="1">
      <c r="B868" s="6"/>
      <c r="C868" s="6"/>
    </row>
    <row r="869" ht="12.75" customHeight="1">
      <c r="B869" s="6"/>
      <c r="C869" s="6"/>
    </row>
    <row r="870" ht="12.75" customHeight="1">
      <c r="B870" s="6"/>
      <c r="C870" s="6"/>
    </row>
    <row r="871" ht="12.75" customHeight="1">
      <c r="B871" s="6"/>
      <c r="C871" s="6"/>
    </row>
    <row r="872" ht="12.75" customHeight="1">
      <c r="B872" s="6"/>
      <c r="C872" s="6"/>
    </row>
    <row r="873" ht="12.75" customHeight="1">
      <c r="B873" s="6"/>
      <c r="C873" s="6"/>
    </row>
    <row r="874" ht="12.75" customHeight="1">
      <c r="B874" s="6"/>
      <c r="C874" s="6"/>
    </row>
    <row r="875" ht="12.75" customHeight="1">
      <c r="B875" s="6"/>
      <c r="C875" s="6"/>
    </row>
    <row r="876" ht="12.75" customHeight="1">
      <c r="B876" s="6"/>
      <c r="C876" s="6"/>
    </row>
    <row r="877" ht="12.75" customHeight="1">
      <c r="B877" s="6"/>
      <c r="C877" s="6"/>
    </row>
    <row r="878" ht="12.75" customHeight="1">
      <c r="B878" s="6"/>
      <c r="C878" s="6"/>
    </row>
    <row r="879" ht="12.75" customHeight="1">
      <c r="B879" s="6"/>
      <c r="C879" s="6"/>
    </row>
    <row r="880" ht="12.75" customHeight="1">
      <c r="B880" s="6"/>
      <c r="C880" s="6"/>
    </row>
    <row r="881" ht="12.75" customHeight="1">
      <c r="B881" s="6"/>
      <c r="C881" s="6"/>
    </row>
    <row r="882" ht="12.75" customHeight="1">
      <c r="B882" s="6"/>
      <c r="C882" s="6"/>
    </row>
    <row r="883" ht="12.75" customHeight="1">
      <c r="B883" s="6"/>
      <c r="C883" s="6"/>
    </row>
    <row r="884" ht="12.75" customHeight="1">
      <c r="B884" s="6"/>
      <c r="C884" s="6"/>
    </row>
    <row r="885" ht="12.75" customHeight="1">
      <c r="B885" s="6"/>
      <c r="C885" s="6"/>
    </row>
    <row r="886" ht="12.75" customHeight="1">
      <c r="B886" s="6"/>
      <c r="C886" s="6"/>
    </row>
    <row r="887" ht="12.75" customHeight="1">
      <c r="B887" s="6"/>
      <c r="C887" s="6"/>
    </row>
    <row r="888" ht="12.75" customHeight="1">
      <c r="B888" s="6"/>
      <c r="C888" s="6"/>
    </row>
    <row r="889" ht="12.75" customHeight="1">
      <c r="B889" s="6"/>
      <c r="C889" s="6"/>
    </row>
    <row r="890" ht="12.75" customHeight="1">
      <c r="B890" s="6"/>
      <c r="C890" s="6"/>
    </row>
    <row r="891" ht="12.75" customHeight="1">
      <c r="B891" s="6"/>
      <c r="C891" s="6"/>
    </row>
    <row r="892" ht="12.75" customHeight="1">
      <c r="B892" s="6"/>
      <c r="C892" s="6"/>
    </row>
    <row r="893" ht="12.75" customHeight="1">
      <c r="B893" s="6"/>
      <c r="C893" s="6"/>
    </row>
    <row r="894" ht="12.75" customHeight="1">
      <c r="B894" s="6"/>
      <c r="C894" s="6"/>
    </row>
    <row r="895" ht="12.75" customHeight="1">
      <c r="B895" s="6"/>
      <c r="C895" s="6"/>
    </row>
    <row r="896" ht="12.75" customHeight="1">
      <c r="B896" s="6"/>
      <c r="C896" s="6"/>
    </row>
    <row r="897" ht="12.75" customHeight="1">
      <c r="B897" s="6"/>
      <c r="C897" s="6"/>
    </row>
    <row r="898" ht="12.75" customHeight="1">
      <c r="B898" s="6"/>
      <c r="C898" s="6"/>
    </row>
    <row r="899" ht="12.75" customHeight="1">
      <c r="B899" s="6"/>
      <c r="C899" s="6"/>
    </row>
    <row r="900" ht="12.75" customHeight="1">
      <c r="B900" s="6"/>
      <c r="C900" s="6"/>
    </row>
    <row r="901" ht="12.75" customHeight="1">
      <c r="B901" s="6"/>
      <c r="C901" s="6"/>
    </row>
    <row r="902" ht="12.75" customHeight="1">
      <c r="B902" s="6"/>
      <c r="C902" s="6"/>
    </row>
    <row r="903" ht="12.75" customHeight="1">
      <c r="B903" s="6"/>
      <c r="C903" s="6"/>
    </row>
    <row r="904" ht="12.75" customHeight="1">
      <c r="B904" s="6"/>
      <c r="C904" s="6"/>
    </row>
    <row r="905" ht="12.75" customHeight="1">
      <c r="B905" s="6"/>
      <c r="C905" s="6"/>
    </row>
    <row r="906" ht="12.75" customHeight="1">
      <c r="B906" s="6"/>
      <c r="C906" s="6"/>
    </row>
    <row r="907" ht="12.75" customHeight="1">
      <c r="B907" s="6"/>
      <c r="C907" s="6"/>
    </row>
    <row r="908" ht="12.75" customHeight="1">
      <c r="B908" s="6"/>
      <c r="C908" s="6"/>
    </row>
    <row r="909" ht="12.75" customHeight="1">
      <c r="B909" s="6"/>
      <c r="C909" s="6"/>
    </row>
    <row r="910" ht="12.75" customHeight="1">
      <c r="B910" s="6"/>
      <c r="C910" s="6"/>
    </row>
    <row r="911" ht="12.75" customHeight="1">
      <c r="B911" s="6"/>
      <c r="C911" s="6"/>
    </row>
    <row r="912" ht="12.75" customHeight="1">
      <c r="B912" s="6"/>
      <c r="C912" s="6"/>
    </row>
    <row r="913" ht="12.75" customHeight="1">
      <c r="B913" s="6"/>
      <c r="C913" s="6"/>
    </row>
    <row r="914" ht="12.75" customHeight="1">
      <c r="B914" s="6"/>
      <c r="C914" s="6"/>
    </row>
    <row r="915" ht="12.75" customHeight="1">
      <c r="B915" s="6"/>
      <c r="C915" s="6"/>
    </row>
    <row r="916" ht="12.75" customHeight="1">
      <c r="B916" s="6"/>
      <c r="C916" s="6"/>
    </row>
    <row r="917" ht="12.75" customHeight="1">
      <c r="B917" s="6"/>
      <c r="C917" s="6"/>
    </row>
    <row r="918" ht="12.75" customHeight="1">
      <c r="B918" s="6"/>
      <c r="C918" s="6"/>
    </row>
    <row r="919" ht="12.75" customHeight="1">
      <c r="B919" s="6"/>
      <c r="C919" s="6"/>
    </row>
    <row r="920" ht="12.75" customHeight="1">
      <c r="B920" s="6"/>
      <c r="C920" s="6"/>
    </row>
    <row r="921" ht="12.75" customHeight="1">
      <c r="B921" s="6"/>
      <c r="C921" s="6"/>
    </row>
    <row r="922" ht="12.75" customHeight="1">
      <c r="B922" s="6"/>
      <c r="C922" s="6"/>
    </row>
    <row r="923" ht="12.75" customHeight="1">
      <c r="B923" s="6"/>
      <c r="C923" s="6"/>
    </row>
    <row r="924" ht="12.75" customHeight="1">
      <c r="B924" s="6"/>
      <c r="C924" s="6"/>
    </row>
    <row r="925" ht="12.75" customHeight="1">
      <c r="B925" s="6"/>
      <c r="C925" s="6"/>
    </row>
    <row r="926" ht="12.75" customHeight="1">
      <c r="B926" s="6"/>
      <c r="C926" s="6"/>
    </row>
    <row r="927" ht="12.75" customHeight="1">
      <c r="B927" s="6"/>
      <c r="C927" s="6"/>
    </row>
    <row r="928" ht="12.75" customHeight="1">
      <c r="B928" s="6"/>
      <c r="C928" s="6"/>
    </row>
    <row r="929" ht="12.75" customHeight="1">
      <c r="B929" s="6"/>
      <c r="C929" s="6"/>
    </row>
    <row r="930" ht="12.75" customHeight="1">
      <c r="B930" s="6"/>
      <c r="C930" s="6"/>
    </row>
    <row r="931" ht="12.75" customHeight="1">
      <c r="B931" s="6"/>
      <c r="C931" s="6"/>
    </row>
    <row r="932" ht="12.75" customHeight="1">
      <c r="B932" s="6"/>
      <c r="C932" s="6"/>
    </row>
    <row r="933" ht="12.75" customHeight="1">
      <c r="B933" s="6"/>
      <c r="C933" s="6"/>
    </row>
    <row r="934" ht="12.75" customHeight="1">
      <c r="B934" s="6"/>
      <c r="C934" s="6"/>
    </row>
    <row r="935" ht="12.75" customHeight="1">
      <c r="B935" s="6"/>
      <c r="C935" s="6"/>
    </row>
    <row r="936" ht="12.75" customHeight="1">
      <c r="B936" s="6"/>
      <c r="C936" s="6"/>
    </row>
    <row r="937" ht="12.75" customHeight="1">
      <c r="B937" s="6"/>
      <c r="C937" s="6"/>
    </row>
    <row r="938" ht="12.75" customHeight="1">
      <c r="B938" s="6"/>
      <c r="C938" s="6"/>
    </row>
    <row r="939" ht="12.75" customHeight="1">
      <c r="B939" s="6"/>
      <c r="C939" s="6"/>
    </row>
    <row r="940" ht="12.75" customHeight="1">
      <c r="B940" s="6"/>
      <c r="C940" s="6"/>
    </row>
    <row r="941" ht="12.75" customHeight="1">
      <c r="B941" s="6"/>
      <c r="C941" s="6"/>
    </row>
    <row r="942" ht="12.75" customHeight="1">
      <c r="B942" s="6"/>
      <c r="C942" s="6"/>
    </row>
    <row r="943" ht="12.75" customHeight="1">
      <c r="B943" s="6"/>
      <c r="C943" s="6"/>
    </row>
    <row r="944" ht="12.75" customHeight="1">
      <c r="B944" s="6"/>
      <c r="C944" s="6"/>
    </row>
    <row r="945" ht="12.75" customHeight="1">
      <c r="B945" s="6"/>
      <c r="C945" s="6"/>
    </row>
    <row r="946" ht="12.75" customHeight="1">
      <c r="B946" s="6"/>
      <c r="C946" s="6"/>
    </row>
    <row r="947" ht="12.75" customHeight="1">
      <c r="B947" s="6"/>
      <c r="C947" s="6"/>
    </row>
    <row r="948" ht="12.75" customHeight="1">
      <c r="B948" s="6"/>
      <c r="C948" s="6"/>
    </row>
    <row r="949" ht="12.75" customHeight="1">
      <c r="B949" s="6"/>
      <c r="C949" s="6"/>
    </row>
    <row r="950" ht="12.75" customHeight="1">
      <c r="B950" s="6"/>
      <c r="C950" s="6"/>
    </row>
    <row r="951" ht="12.75" customHeight="1">
      <c r="B951" s="6"/>
      <c r="C951" s="6"/>
    </row>
    <row r="952" ht="12.75" customHeight="1">
      <c r="B952" s="6"/>
      <c r="C952" s="6"/>
    </row>
    <row r="953" ht="12.75" customHeight="1">
      <c r="B953" s="6"/>
      <c r="C953" s="6"/>
    </row>
    <row r="954" ht="12.75" customHeight="1">
      <c r="B954" s="6"/>
      <c r="C954" s="6"/>
    </row>
    <row r="955" ht="12.75" customHeight="1">
      <c r="B955" s="6"/>
      <c r="C955" s="6"/>
    </row>
    <row r="956" ht="12.75" customHeight="1">
      <c r="B956" s="6"/>
      <c r="C956" s="6"/>
    </row>
    <row r="957" ht="12.75" customHeight="1">
      <c r="B957" s="6"/>
      <c r="C957" s="6"/>
    </row>
    <row r="958" ht="12.75" customHeight="1">
      <c r="B958" s="6"/>
      <c r="C958" s="6"/>
    </row>
    <row r="959" ht="12.75" customHeight="1">
      <c r="B959" s="6"/>
      <c r="C959" s="6"/>
    </row>
    <row r="960" ht="12.75" customHeight="1">
      <c r="B960" s="6"/>
      <c r="C960" s="6"/>
    </row>
    <row r="961" ht="12.75" customHeight="1">
      <c r="B961" s="6"/>
      <c r="C961" s="6"/>
    </row>
    <row r="962" ht="12.75" customHeight="1">
      <c r="B962" s="6"/>
      <c r="C962" s="6"/>
    </row>
    <row r="963" ht="12.75" customHeight="1">
      <c r="B963" s="6"/>
      <c r="C963" s="6"/>
    </row>
    <row r="964" ht="12.75" customHeight="1">
      <c r="B964" s="6"/>
      <c r="C964" s="6"/>
    </row>
    <row r="965" ht="12.75" customHeight="1">
      <c r="B965" s="6"/>
      <c r="C965" s="6"/>
    </row>
    <row r="966" ht="12.75" customHeight="1">
      <c r="B966" s="6"/>
      <c r="C966" s="6"/>
    </row>
    <row r="967" ht="12.75" customHeight="1">
      <c r="B967" s="6"/>
      <c r="C967" s="6"/>
    </row>
    <row r="968" ht="12.75" customHeight="1">
      <c r="B968" s="6"/>
      <c r="C968" s="6"/>
    </row>
    <row r="969" ht="12.75" customHeight="1">
      <c r="B969" s="6"/>
      <c r="C969" s="6"/>
    </row>
    <row r="970" ht="12.75" customHeight="1">
      <c r="B970" s="6"/>
      <c r="C970" s="6"/>
    </row>
    <row r="971" ht="12.75" customHeight="1">
      <c r="B971" s="6"/>
      <c r="C971" s="6"/>
    </row>
    <row r="972" ht="12.75" customHeight="1">
      <c r="B972" s="6"/>
      <c r="C972" s="6"/>
    </row>
    <row r="973" ht="12.75" customHeight="1">
      <c r="B973" s="6"/>
      <c r="C973" s="6"/>
    </row>
    <row r="974" ht="12.75" customHeight="1">
      <c r="B974" s="6"/>
      <c r="C974" s="6"/>
    </row>
    <row r="975" ht="12.75" customHeight="1">
      <c r="B975" s="6"/>
      <c r="C975" s="6"/>
    </row>
    <row r="976" ht="12.75" customHeight="1">
      <c r="B976" s="6"/>
      <c r="C976" s="6"/>
    </row>
    <row r="977" ht="12.75" customHeight="1">
      <c r="B977" s="6"/>
      <c r="C977" s="6"/>
    </row>
    <row r="978" ht="12.75" customHeight="1">
      <c r="B978" s="6"/>
      <c r="C978" s="6"/>
    </row>
    <row r="979" ht="12.75" customHeight="1">
      <c r="B979" s="6"/>
      <c r="C979" s="6"/>
    </row>
    <row r="980" ht="12.75" customHeight="1">
      <c r="B980" s="6"/>
      <c r="C980" s="6"/>
    </row>
    <row r="981" ht="12.75" customHeight="1">
      <c r="B981" s="6"/>
      <c r="C981" s="6"/>
    </row>
    <row r="982" ht="12.75" customHeight="1">
      <c r="B982" s="6"/>
      <c r="C982" s="6"/>
    </row>
    <row r="983" ht="12.75" customHeight="1">
      <c r="B983" s="6"/>
      <c r="C983" s="6"/>
    </row>
    <row r="984" ht="12.75" customHeight="1">
      <c r="B984" s="6"/>
      <c r="C984" s="6"/>
    </row>
    <row r="985" ht="12.75" customHeight="1">
      <c r="B985" s="6"/>
      <c r="C985" s="6"/>
    </row>
    <row r="986" ht="12.75" customHeight="1">
      <c r="B986" s="6"/>
      <c r="C986" s="6"/>
    </row>
    <row r="987" ht="12.75" customHeight="1">
      <c r="B987" s="6"/>
      <c r="C987" s="6"/>
    </row>
    <row r="988" ht="12.75" customHeight="1">
      <c r="B988" s="6"/>
      <c r="C988" s="6"/>
    </row>
    <row r="989" ht="12.75" customHeight="1">
      <c r="B989" s="6"/>
      <c r="C989" s="6"/>
    </row>
    <row r="990" ht="12.75" customHeight="1">
      <c r="B990" s="6"/>
      <c r="C990" s="6"/>
    </row>
    <row r="991" ht="12.75" customHeight="1">
      <c r="B991" s="6"/>
      <c r="C991" s="6"/>
    </row>
    <row r="992" ht="12.75" customHeight="1">
      <c r="B992" s="6"/>
      <c r="C992" s="6"/>
    </row>
    <row r="993" ht="12.75" customHeight="1">
      <c r="B993" s="6"/>
      <c r="C993" s="6"/>
    </row>
    <row r="994" ht="12.75" customHeight="1">
      <c r="B994" s="6"/>
      <c r="C994" s="6"/>
    </row>
    <row r="995" ht="12.75" customHeight="1">
      <c r="B995" s="6"/>
      <c r="C995" s="6"/>
    </row>
    <row r="996" ht="12.75" customHeight="1">
      <c r="B996" s="6"/>
      <c r="C996" s="6"/>
    </row>
    <row r="997" ht="12.75" customHeight="1">
      <c r="B997" s="6"/>
      <c r="C997" s="6"/>
    </row>
    <row r="998" ht="12.75" customHeight="1">
      <c r="B998" s="6"/>
      <c r="C998" s="6"/>
    </row>
    <row r="999" ht="12.75" customHeight="1">
      <c r="B999" s="6"/>
      <c r="C999" s="6"/>
    </row>
    <row r="1000" ht="12.75" customHeight="1">
      <c r="B1000" s="6"/>
      <c r="C1000" s="6"/>
    </row>
  </sheetData>
  <mergeCells count="5">
    <mergeCell ref="B22:C22"/>
    <mergeCell ref="B62:B63"/>
    <mergeCell ref="C62:C63"/>
    <mergeCell ref="B79:C79"/>
    <mergeCell ref="B83:C83"/>
  </mergeCells>
  <hyperlinks>
    <hyperlink display="1. Aspectos Gerais" location="null!Area_de_impressao" ref="B15"/>
    <hyperlink display="2. Desempenho Salas de Cinema" location="null!A1" ref="B16"/>
    <hyperlink display="3. Relação Receitas" location="null!A1" ref="B17"/>
    <hyperlink display="4. Relação Despesas" location="null!A1" ref="B18"/>
    <hyperlink display="5. Resultados" location="null!A1" ref="B19"/>
    <hyperlink display="1. Aspectos Gerais" location="null!Area_de_impressao" ref="B31"/>
    <hyperlink display="2. Desempenho Salas de Cinema" location="null!A1" ref="B36"/>
    <hyperlink display="3. 'Relação Receitas'" location="null!A1" ref="B48"/>
    <hyperlink display="4. 'Relação Despesas'" location="null!A1" ref="B53"/>
    <hyperlink display="5. 'Resultados'" location="null!A1" ref="B58"/>
  </hyperlinks>
  <printOptions/>
  <pageMargins bottom="0.984251969" footer="0.0" header="0.0" left="0.787401575" right="0.787401575" top="0.984251969"/>
  <pageSetup paperSize="9" scale="65" orientation="portrait"/>
  <drawing r:id="rId1"/>
  <legacyDrawing r:id="rId2"/>
  <oleObjects>
    <oleObject progId="PBrush" shapeId="1025" r:id="rId3"/>
  </oleObjects>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2.63" defaultRowHeight="15.0"/>
  <cols>
    <col customWidth="1" min="1" max="26" width="8.63"/>
  </cols>
  <sheetData>
    <row r="1" ht="12.75" customHeight="1">
      <c r="A1" s="570" t="s">
        <v>4330</v>
      </c>
      <c r="T1" s="570"/>
      <c r="U1" s="570"/>
    </row>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A1:S1"/>
  </mergeCells>
  <printOptions/>
  <pageMargins bottom="0.7480314960629921" footer="0.0" header="0.0" left="0.7086614173228347" right="0.7086614173228347" top="0.7480314960629921"/>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2.63" defaultRowHeight="15.0"/>
  <cols>
    <col customWidth="1" min="1" max="12" width="8.63"/>
    <col customWidth="1" min="13" max="14" width="12.88"/>
    <col customWidth="1" min="15" max="15" width="11.25"/>
    <col customWidth="1" min="16" max="16" width="15.63"/>
    <col customWidth="1" min="17" max="17" width="13.38"/>
    <col customWidth="1" min="18" max="26" width="8.63"/>
  </cols>
  <sheetData>
    <row r="1" ht="12.75" customHeight="1">
      <c r="A1" s="570" t="s">
        <v>4331</v>
      </c>
      <c r="T1" s="570"/>
      <c r="U1" s="645"/>
      <c r="V1" s="645"/>
    </row>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c r="M58" s="7" t="s">
        <v>4332</v>
      </c>
      <c r="N58" s="7" t="s">
        <v>4333</v>
      </c>
      <c r="O58" s="7" t="s">
        <v>232</v>
      </c>
      <c r="P58" s="7" t="s">
        <v>4334</v>
      </c>
      <c r="Q58" s="7" t="s">
        <v>4335</v>
      </c>
    </row>
    <row r="59" ht="12.75" customHeight="1">
      <c r="M59" s="416">
        <f>3218433.47</f>
        <v>3218433.47</v>
      </c>
      <c r="N59" s="416">
        <v>3081630.98</v>
      </c>
      <c r="O59" s="416">
        <f>M59-N59</f>
        <v>136802.49</v>
      </c>
      <c r="P59" s="416">
        <f>N59-1520109.06</f>
        <v>1561521.92</v>
      </c>
      <c r="Q59" s="416">
        <f>N59-P59</f>
        <v>1520109.06</v>
      </c>
    </row>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A1:S1"/>
  </mergeCells>
  <printOptions/>
  <pageMargins bottom="0.7480314960629921" footer="0.0" header="0.0" left="0.7086614173228347" right="0.7086614173228347" top="0.7480314960629921"/>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75"/>
    <col customWidth="1" min="2" max="2" width="47.75"/>
    <col customWidth="1" min="3" max="4" width="25.25"/>
    <col customWidth="1" min="5" max="5" width="2.0"/>
    <col customWidth="1" min="6" max="6" width="21.63"/>
    <col customWidth="1" min="7" max="7" width="10.75"/>
    <col customWidth="1" min="8" max="26" width="8.63"/>
  </cols>
  <sheetData>
    <row r="1" ht="12.75" customHeight="1"/>
    <row r="2" ht="12.75" customHeight="1"/>
    <row r="3" ht="12.75" customHeight="1"/>
    <row r="4" ht="12.75" customHeight="1"/>
    <row r="5" ht="12.75" customHeight="1"/>
    <row r="6" ht="12.75" customHeight="1"/>
    <row r="7" ht="12.75" customHeight="1"/>
    <row r="8" ht="12.75" customHeight="1">
      <c r="B8" s="88" t="s">
        <v>256</v>
      </c>
      <c r="E8" s="6"/>
    </row>
    <row r="9" ht="12.75" customHeight="1">
      <c r="E9" s="6"/>
    </row>
    <row r="10" ht="12.75" customHeight="1">
      <c r="A10" s="6"/>
      <c r="B10" s="88" t="s">
        <v>258</v>
      </c>
      <c r="C10" s="6"/>
      <c r="D10" s="6"/>
    </row>
    <row r="11" ht="12.75" customHeight="1">
      <c r="A11" s="120"/>
      <c r="B11" s="120"/>
      <c r="C11" s="120"/>
      <c r="D11" s="120"/>
      <c r="E11" s="120"/>
      <c r="F11" s="120"/>
      <c r="G11" s="121"/>
      <c r="H11" s="121"/>
      <c r="I11" s="121"/>
      <c r="J11" s="120"/>
      <c r="K11" s="120"/>
      <c r="L11" s="120"/>
      <c r="M11" s="120"/>
      <c r="N11" s="120"/>
      <c r="O11" s="120"/>
    </row>
    <row r="12" ht="12.75" customHeight="1">
      <c r="A12" s="122"/>
      <c r="B12" s="123" t="s">
        <v>340</v>
      </c>
      <c r="C12" s="124"/>
      <c r="D12" s="125"/>
      <c r="E12" s="120"/>
      <c r="F12" s="120"/>
      <c r="G12" s="121"/>
      <c r="H12" s="121"/>
      <c r="I12" s="121"/>
      <c r="J12" s="120"/>
      <c r="K12" s="120"/>
      <c r="L12" s="120"/>
      <c r="M12" s="120"/>
      <c r="N12" s="120"/>
      <c r="O12" s="120"/>
    </row>
    <row r="13" ht="12.75" customHeight="1">
      <c r="B13" s="126" t="s">
        <v>341</v>
      </c>
      <c r="C13" s="127" t="s">
        <v>342</v>
      </c>
      <c r="D13" s="128" t="str">
        <f>LEFT(C13,12)</f>
        <v>Prodecine 02</v>
      </c>
      <c r="E13" s="120"/>
      <c r="F13" s="120"/>
      <c r="G13" s="121"/>
      <c r="H13" s="121" t="str">
        <f>D13</f>
        <v>Prodecine 02</v>
      </c>
      <c r="I13" s="121"/>
      <c r="J13" s="120"/>
      <c r="K13" s="120"/>
      <c r="L13" s="120"/>
      <c r="M13" s="120"/>
      <c r="N13" s="120"/>
      <c r="O13" s="120"/>
    </row>
    <row r="14" ht="12.75" customHeight="1">
      <c r="E14" s="120"/>
      <c r="F14" s="120"/>
      <c r="G14" s="121" t="s">
        <v>343</v>
      </c>
      <c r="H14" s="121"/>
      <c r="I14" s="121"/>
      <c r="J14" s="120"/>
      <c r="K14" s="120"/>
      <c r="L14" s="120"/>
      <c r="M14" s="120"/>
      <c r="N14" s="120"/>
      <c r="O14" s="120"/>
    </row>
    <row r="15" ht="12.75" customHeight="1">
      <c r="B15" s="7" t="s">
        <v>55</v>
      </c>
      <c r="C15" s="6"/>
      <c r="D15" s="6"/>
      <c r="E15" s="120"/>
      <c r="F15" s="120"/>
      <c r="G15" s="121" t="s">
        <v>342</v>
      </c>
      <c r="H15" s="121"/>
      <c r="I15" s="121"/>
      <c r="J15" s="120"/>
      <c r="K15" s="120"/>
      <c r="L15" s="120"/>
      <c r="M15" s="120"/>
      <c r="N15" s="120"/>
      <c r="O15" s="120"/>
    </row>
    <row r="16" ht="12.75" customHeight="1">
      <c r="A16" s="129" t="s">
        <v>344</v>
      </c>
      <c r="B16" s="130" t="s">
        <v>345</v>
      </c>
      <c r="C16" s="131"/>
      <c r="D16" s="125"/>
      <c r="E16" s="120"/>
      <c r="F16" s="120"/>
      <c r="G16" s="121" t="s">
        <v>346</v>
      </c>
      <c r="H16" s="121"/>
      <c r="I16" s="121"/>
      <c r="J16" s="120"/>
      <c r="K16" s="120"/>
      <c r="L16" s="120"/>
      <c r="M16" s="120"/>
      <c r="N16" s="120"/>
      <c r="O16" s="120"/>
    </row>
    <row r="17" ht="12.75" customHeight="1">
      <c r="A17" s="129" t="s">
        <v>347</v>
      </c>
      <c r="B17" s="130" t="s">
        <v>348</v>
      </c>
      <c r="C17" s="132"/>
      <c r="D17" s="133"/>
      <c r="E17" s="134"/>
      <c r="F17" s="120"/>
      <c r="G17" s="121" t="s">
        <v>349</v>
      </c>
      <c r="H17" s="121"/>
      <c r="I17" s="121"/>
      <c r="J17" s="120"/>
      <c r="K17" s="120"/>
      <c r="L17" s="120"/>
      <c r="M17" s="120"/>
      <c r="N17" s="120"/>
      <c r="O17" s="120"/>
    </row>
    <row r="18" ht="12.75" customHeight="1">
      <c r="A18" s="129" t="s">
        <v>350</v>
      </c>
      <c r="B18" s="130" t="s">
        <v>351</v>
      </c>
      <c r="C18" s="135"/>
      <c r="D18" s="136"/>
      <c r="E18" s="120"/>
      <c r="F18" s="120"/>
      <c r="G18" s="121" t="s">
        <v>352</v>
      </c>
      <c r="H18" s="121"/>
      <c r="I18" s="121"/>
      <c r="L18" s="120"/>
      <c r="M18" s="120"/>
      <c r="N18" s="120"/>
      <c r="O18" s="120"/>
    </row>
    <row r="19" ht="12.75" customHeight="1">
      <c r="A19" s="120"/>
      <c r="B19" s="105"/>
      <c r="C19" s="120"/>
      <c r="D19" s="120"/>
      <c r="E19" s="120"/>
      <c r="F19" s="120"/>
      <c r="G19" s="121" t="s">
        <v>353</v>
      </c>
      <c r="H19" s="121"/>
      <c r="I19" s="121"/>
      <c r="L19" s="120"/>
      <c r="M19" s="120"/>
      <c r="N19" s="120"/>
      <c r="O19" s="120"/>
    </row>
    <row r="20" ht="12.75" customHeight="1">
      <c r="B20" s="6"/>
      <c r="C20" s="7" t="s">
        <v>354</v>
      </c>
      <c r="D20" s="7" t="s">
        <v>355</v>
      </c>
      <c r="E20" s="120"/>
      <c r="F20" s="120"/>
      <c r="G20" s="121" t="s">
        <v>356</v>
      </c>
      <c r="H20" s="121"/>
      <c r="I20" s="121"/>
      <c r="J20" s="120"/>
      <c r="K20" s="120"/>
      <c r="L20" s="120"/>
      <c r="M20" s="120"/>
      <c r="N20" s="120"/>
      <c r="O20" s="120"/>
    </row>
    <row r="21" ht="12.75" customHeight="1">
      <c r="A21" s="129" t="s">
        <v>357</v>
      </c>
      <c r="B21" s="123" t="s">
        <v>276</v>
      </c>
      <c r="C21" s="137"/>
      <c r="D21" s="138"/>
      <c r="E21" s="139"/>
      <c r="F21" s="120"/>
      <c r="G21" s="121" t="s">
        <v>358</v>
      </c>
      <c r="H21" s="121"/>
      <c r="I21" s="121"/>
      <c r="J21" s="120"/>
      <c r="K21" s="120"/>
      <c r="L21" s="120"/>
      <c r="M21" s="120"/>
      <c r="N21" s="120"/>
      <c r="O21" s="120"/>
    </row>
    <row r="22" ht="12.75" customHeight="1">
      <c r="A22" s="129" t="s">
        <v>359</v>
      </c>
      <c r="B22" s="126" t="s">
        <v>360</v>
      </c>
      <c r="C22" s="140"/>
      <c r="D22" s="136"/>
      <c r="E22" s="139"/>
      <c r="F22" s="120"/>
      <c r="G22" s="121" t="s">
        <v>361</v>
      </c>
      <c r="H22" s="121"/>
      <c r="I22" s="121"/>
      <c r="J22" s="120"/>
      <c r="K22" s="120"/>
      <c r="L22" s="120"/>
      <c r="M22" s="120"/>
      <c r="N22" s="120"/>
      <c r="O22" s="120"/>
    </row>
    <row r="23" ht="12.75" customHeight="1">
      <c r="B23" s="120"/>
      <c r="C23" s="120"/>
      <c r="D23" s="120"/>
      <c r="E23" s="120"/>
      <c r="F23" s="120"/>
      <c r="G23" s="120"/>
      <c r="H23" s="120"/>
      <c r="I23" s="120"/>
      <c r="J23" s="120"/>
      <c r="K23" s="120"/>
      <c r="L23" s="120"/>
      <c r="M23" s="120"/>
      <c r="N23" s="120"/>
      <c r="O23" s="120"/>
    </row>
    <row r="24" ht="12.75" customHeight="1">
      <c r="B24" s="105" t="s">
        <v>278</v>
      </c>
      <c r="C24" s="120"/>
      <c r="D24" s="120"/>
      <c r="E24" s="120"/>
      <c r="F24" s="120"/>
      <c r="G24" s="120"/>
      <c r="H24" s="120"/>
      <c r="I24" s="120"/>
      <c r="J24" s="120"/>
      <c r="K24" s="120"/>
      <c r="L24" s="120"/>
      <c r="M24" s="120"/>
      <c r="N24" s="120"/>
      <c r="O24" s="120"/>
    </row>
    <row r="25" ht="45.0" customHeight="1">
      <c r="B25" s="141" t="s">
        <v>362</v>
      </c>
      <c r="C25" s="142"/>
      <c r="D25" s="142"/>
      <c r="E25" s="142"/>
      <c r="F25" s="125"/>
      <c r="J25" s="120"/>
      <c r="K25" s="120"/>
      <c r="L25" s="120"/>
      <c r="M25" s="120"/>
      <c r="N25" s="120"/>
      <c r="O25" s="120"/>
    </row>
    <row r="26" ht="88.5" customHeight="1">
      <c r="B26" s="143"/>
      <c r="C26" s="144"/>
      <c r="D26" s="144"/>
      <c r="E26" s="144"/>
      <c r="F26" s="136"/>
      <c r="J26" s="120"/>
      <c r="K26" s="120"/>
      <c r="L26" s="120"/>
      <c r="M26" s="120"/>
      <c r="N26" s="120"/>
      <c r="O26" s="120"/>
    </row>
    <row r="27" ht="12.75" customHeight="1">
      <c r="B27" s="120"/>
      <c r="C27" s="120"/>
      <c r="D27" s="120"/>
      <c r="E27" s="120"/>
      <c r="F27" s="120"/>
      <c r="G27" s="120"/>
      <c r="H27" s="120"/>
      <c r="I27" s="120"/>
      <c r="J27" s="120"/>
      <c r="K27" s="120"/>
      <c r="L27" s="120"/>
      <c r="M27" s="120"/>
      <c r="N27" s="120"/>
      <c r="O27" s="120"/>
    </row>
    <row r="28" ht="12.75" customHeight="1">
      <c r="B28" s="145" t="s">
        <v>363</v>
      </c>
      <c r="C28" s="146"/>
      <c r="D28" s="146"/>
      <c r="E28" s="146"/>
      <c r="F28" s="146"/>
      <c r="G28" s="120"/>
      <c r="H28" s="120"/>
      <c r="I28" s="120"/>
      <c r="J28" s="120"/>
      <c r="K28" s="120"/>
      <c r="L28" s="120"/>
      <c r="M28" s="120"/>
      <c r="N28" s="120"/>
      <c r="O28" s="120"/>
    </row>
    <row r="29" ht="27.0" customHeight="1">
      <c r="B29" s="141" t="s">
        <v>364</v>
      </c>
      <c r="C29" s="142"/>
      <c r="D29" s="142"/>
      <c r="E29" s="142"/>
      <c r="F29" s="125"/>
      <c r="G29" s="120"/>
      <c r="H29" s="120"/>
      <c r="I29" s="120"/>
      <c r="J29" s="120"/>
      <c r="K29" s="120"/>
      <c r="L29" s="120"/>
      <c r="M29" s="120"/>
      <c r="N29" s="120"/>
      <c r="O29" s="120"/>
    </row>
    <row r="30" ht="82.5" customHeight="1">
      <c r="B30" s="143"/>
      <c r="C30" s="144"/>
      <c r="D30" s="144"/>
      <c r="E30" s="144"/>
      <c r="F30" s="136"/>
      <c r="G30" s="120"/>
      <c r="H30" s="120"/>
      <c r="I30" s="120"/>
      <c r="J30" s="120"/>
      <c r="K30" s="120"/>
      <c r="L30" s="120"/>
      <c r="M30" s="120"/>
      <c r="N30" s="120"/>
      <c r="O30" s="120"/>
    </row>
    <row r="31" ht="12.75" customHeight="1">
      <c r="B31" s="120"/>
      <c r="G31" s="120"/>
      <c r="H31" s="120"/>
      <c r="I31" s="120"/>
      <c r="J31" s="120"/>
      <c r="K31" s="120"/>
      <c r="L31" s="120"/>
      <c r="M31" s="120"/>
      <c r="N31" s="120"/>
      <c r="O31" s="120"/>
    </row>
    <row r="32" ht="12.75" customHeight="1">
      <c r="B32" s="7" t="s">
        <v>365</v>
      </c>
      <c r="C32" s="120"/>
      <c r="D32" s="120"/>
      <c r="H32" s="120"/>
      <c r="I32" s="120"/>
      <c r="J32" s="120"/>
      <c r="K32" s="120"/>
      <c r="L32" s="120"/>
      <c r="M32" s="120"/>
      <c r="N32" s="120"/>
      <c r="O32" s="120"/>
    </row>
    <row r="33" ht="30.75" customHeight="1">
      <c r="B33" s="147" t="s">
        <v>366</v>
      </c>
      <c r="C33" s="142"/>
      <c r="D33" s="125"/>
      <c r="F33" s="6"/>
      <c r="H33" s="120"/>
      <c r="I33" s="120"/>
      <c r="J33" s="120"/>
      <c r="K33" s="120"/>
      <c r="L33" s="120"/>
      <c r="M33" s="120"/>
      <c r="N33" s="120"/>
      <c r="O33" s="120"/>
    </row>
    <row r="34" ht="21.75" customHeight="1">
      <c r="B34" s="148" t="s">
        <v>367</v>
      </c>
      <c r="C34" s="149"/>
      <c r="D34" s="150"/>
      <c r="F34" s="6"/>
      <c r="H34" s="120"/>
      <c r="I34" s="120"/>
      <c r="J34" s="120"/>
      <c r="K34" s="120"/>
      <c r="L34" s="120"/>
      <c r="M34" s="120"/>
      <c r="N34" s="120"/>
      <c r="O34" s="120"/>
    </row>
    <row r="35" ht="12.75" customHeight="1">
      <c r="B35" s="151"/>
      <c r="C35" s="152"/>
      <c r="D35" s="153"/>
      <c r="F35" s="6"/>
      <c r="H35" s="120"/>
      <c r="I35" s="120"/>
      <c r="J35" s="120"/>
      <c r="K35" s="120"/>
      <c r="L35" s="120"/>
      <c r="M35" s="120"/>
      <c r="N35" s="120"/>
      <c r="O35" s="120"/>
    </row>
    <row r="36" ht="12.75" customHeight="1">
      <c r="H36" s="120"/>
      <c r="I36" s="120"/>
      <c r="J36" s="120"/>
      <c r="K36" s="120"/>
      <c r="L36" s="120"/>
      <c r="M36" s="120"/>
      <c r="N36" s="120"/>
      <c r="O36" s="120"/>
    </row>
    <row r="37" ht="12.75" customHeight="1">
      <c r="H37" s="120"/>
      <c r="I37" s="120"/>
      <c r="J37" s="120"/>
      <c r="K37" s="120"/>
      <c r="L37" s="120"/>
      <c r="M37" s="120"/>
      <c r="N37" s="120"/>
      <c r="O37" s="120"/>
    </row>
    <row r="38" ht="12.75" customHeight="1">
      <c r="C38" s="120"/>
      <c r="D38" s="7" t="s">
        <v>368</v>
      </c>
      <c r="E38" s="6"/>
      <c r="F38" s="6"/>
      <c r="H38" s="120"/>
      <c r="I38" s="120"/>
      <c r="J38" s="120"/>
      <c r="K38" s="120"/>
      <c r="L38" s="120"/>
      <c r="M38" s="120"/>
      <c r="N38" s="120"/>
      <c r="O38" s="120"/>
    </row>
    <row r="39" ht="12.75" customHeight="1">
      <c r="C39" s="154" t="s">
        <v>369</v>
      </c>
      <c r="D39" s="155"/>
      <c r="E39" s="156"/>
      <c r="F39" s="157"/>
      <c r="H39" s="120"/>
      <c r="J39" s="120"/>
      <c r="K39" s="120"/>
      <c r="L39" s="120"/>
      <c r="M39" s="120"/>
      <c r="N39" s="120"/>
      <c r="O39" s="120"/>
    </row>
    <row r="40" ht="12.75" customHeight="1">
      <c r="B40" s="6"/>
      <c r="C40" s="158"/>
      <c r="D40" s="6"/>
      <c r="E40" s="6"/>
      <c r="F40" s="159"/>
      <c r="H40" s="120"/>
      <c r="J40" s="120"/>
      <c r="K40" s="120"/>
      <c r="L40" s="120"/>
      <c r="M40" s="120"/>
      <c r="N40" s="120"/>
      <c r="O40" s="120"/>
    </row>
    <row r="41" ht="12.75" customHeight="1">
      <c r="B41" s="6"/>
      <c r="C41" s="158"/>
      <c r="D41" s="11" t="s">
        <v>370</v>
      </c>
      <c r="E41" s="6"/>
      <c r="F41" s="159"/>
      <c r="H41" s="120"/>
      <c r="J41" s="120"/>
      <c r="K41" s="120"/>
      <c r="L41" s="120"/>
      <c r="M41" s="120"/>
      <c r="N41" s="120"/>
      <c r="O41" s="120"/>
    </row>
    <row r="42" ht="12.75" customHeight="1">
      <c r="C42" s="160"/>
      <c r="D42" s="161"/>
      <c r="E42" s="161"/>
      <c r="F42" s="162"/>
      <c r="H42" s="120"/>
      <c r="J42" s="120"/>
      <c r="K42" s="120"/>
      <c r="L42" s="120"/>
      <c r="M42" s="120"/>
      <c r="N42" s="120"/>
      <c r="O42" s="120"/>
    </row>
    <row r="43" ht="12.75" customHeight="1">
      <c r="B43" s="6"/>
      <c r="C43" s="120"/>
      <c r="D43" s="120"/>
      <c r="E43" s="120"/>
      <c r="F43" s="163" t="s">
        <v>371</v>
      </c>
      <c r="H43" s="120"/>
      <c r="I43" s="120"/>
      <c r="J43" s="120"/>
      <c r="K43" s="120"/>
      <c r="L43" s="120"/>
      <c r="M43" s="120"/>
      <c r="N43" s="120"/>
      <c r="O43" s="120"/>
    </row>
    <row r="44" ht="12.75" customHeight="1">
      <c r="B44" s="6"/>
      <c r="C44" s="120"/>
      <c r="D44" s="120"/>
      <c r="E44" s="120"/>
      <c r="F44" s="120"/>
      <c r="H44" s="120"/>
      <c r="I44" s="120"/>
      <c r="J44" s="120"/>
      <c r="K44" s="120"/>
      <c r="L44" s="120"/>
      <c r="M44" s="120"/>
      <c r="N44" s="120"/>
      <c r="O44" s="120"/>
    </row>
    <row r="45" ht="12.75" customHeight="1">
      <c r="B45" s="120"/>
      <c r="C45" s="120"/>
      <c r="D45" s="120"/>
      <c r="E45" s="120"/>
      <c r="F45" s="120"/>
      <c r="H45" s="120"/>
      <c r="I45" s="120"/>
      <c r="J45" s="120"/>
      <c r="K45" s="120"/>
      <c r="L45" s="120"/>
      <c r="M45" s="120"/>
      <c r="N45" s="120"/>
      <c r="O45" s="120"/>
    </row>
    <row r="46" ht="12.75" customHeight="1">
      <c r="B46" s="120"/>
      <c r="C46" s="120"/>
      <c r="D46" s="120"/>
      <c r="E46" s="120"/>
      <c r="F46" s="120"/>
      <c r="G46" s="120"/>
      <c r="H46" s="120"/>
      <c r="I46" s="120"/>
      <c r="J46" s="120"/>
      <c r="K46" s="120"/>
      <c r="L46" s="120"/>
      <c r="M46" s="120"/>
      <c r="N46" s="120"/>
      <c r="O46" s="120"/>
    </row>
    <row r="47" ht="12.75" customHeight="1">
      <c r="B47" s="120"/>
      <c r="C47" s="120"/>
      <c r="D47" s="120"/>
      <c r="E47" s="120"/>
      <c r="F47" s="120"/>
      <c r="G47" s="120"/>
      <c r="H47" s="120"/>
      <c r="I47" s="120"/>
      <c r="J47" s="120"/>
      <c r="K47" s="120"/>
      <c r="L47" s="120"/>
      <c r="M47" s="120"/>
      <c r="N47" s="120"/>
      <c r="O47" s="120"/>
    </row>
    <row r="48" ht="12.75" customHeight="1">
      <c r="B48" s="120"/>
      <c r="C48" s="120"/>
      <c r="D48" s="120"/>
      <c r="E48" s="120"/>
      <c r="F48" s="120"/>
      <c r="G48" s="120"/>
      <c r="H48" s="120"/>
      <c r="I48" s="120"/>
      <c r="J48" s="120"/>
      <c r="K48" s="120"/>
      <c r="L48" s="120"/>
      <c r="M48" s="120"/>
      <c r="N48" s="120"/>
      <c r="O48" s="120"/>
    </row>
    <row r="49" ht="12.75" customHeight="1">
      <c r="B49" s="120"/>
      <c r="C49" s="120"/>
      <c r="D49" s="120"/>
      <c r="E49" s="120"/>
      <c r="F49" s="120"/>
      <c r="G49" s="120"/>
      <c r="H49" s="120"/>
      <c r="I49" s="120"/>
      <c r="J49" s="120"/>
      <c r="K49" s="120"/>
      <c r="L49" s="120"/>
      <c r="M49" s="120"/>
      <c r="N49" s="120"/>
      <c r="O49" s="120"/>
    </row>
    <row r="50" ht="12.75" customHeight="1">
      <c r="B50" s="120"/>
      <c r="C50" s="120"/>
      <c r="D50" s="120"/>
      <c r="E50" s="120"/>
      <c r="F50" s="120"/>
      <c r="G50" s="120"/>
      <c r="H50" s="120"/>
      <c r="I50" s="120"/>
      <c r="J50" s="120"/>
      <c r="K50" s="120"/>
      <c r="L50" s="120"/>
      <c r="M50" s="120"/>
      <c r="N50" s="120"/>
      <c r="O50" s="120"/>
    </row>
    <row r="51" ht="12.75" customHeight="1">
      <c r="B51" s="120"/>
      <c r="C51" s="120"/>
      <c r="D51" s="120"/>
      <c r="E51" s="120"/>
      <c r="F51" s="120"/>
      <c r="G51" s="120"/>
      <c r="H51" s="120"/>
      <c r="I51" s="120"/>
      <c r="J51" s="120"/>
      <c r="K51" s="120"/>
      <c r="L51" s="120"/>
      <c r="M51" s="120"/>
      <c r="N51" s="120"/>
      <c r="O51" s="120"/>
    </row>
    <row r="52" ht="12.75" customHeight="1">
      <c r="B52" s="120"/>
      <c r="C52" s="120"/>
      <c r="D52" s="120"/>
      <c r="E52" s="120"/>
      <c r="F52" s="120"/>
      <c r="G52" s="120"/>
      <c r="H52" s="120"/>
      <c r="I52" s="120"/>
      <c r="J52" s="120"/>
      <c r="K52" s="120"/>
      <c r="L52" s="120"/>
      <c r="M52" s="120"/>
      <c r="N52" s="120"/>
      <c r="O52" s="120"/>
    </row>
    <row r="53" ht="12.75" customHeight="1">
      <c r="B53" s="120"/>
      <c r="C53" s="120"/>
      <c r="D53" s="120"/>
      <c r="E53" s="120"/>
      <c r="F53" s="120"/>
      <c r="G53" s="120"/>
      <c r="H53" s="120"/>
      <c r="I53" s="120"/>
      <c r="J53" s="120"/>
      <c r="K53" s="120"/>
      <c r="L53" s="120"/>
      <c r="M53" s="120"/>
      <c r="N53" s="120"/>
      <c r="O53" s="120"/>
    </row>
    <row r="54" ht="12.75" customHeight="1">
      <c r="B54" s="120"/>
      <c r="C54" s="120"/>
      <c r="D54" s="120"/>
      <c r="E54" s="120"/>
      <c r="F54" s="120"/>
      <c r="G54" s="120"/>
      <c r="H54" s="120"/>
      <c r="I54" s="120"/>
      <c r="J54" s="120"/>
      <c r="K54" s="120"/>
      <c r="L54" s="120"/>
      <c r="M54" s="120"/>
      <c r="N54" s="120"/>
      <c r="O54" s="120"/>
    </row>
    <row r="55" ht="12.75" customHeight="1">
      <c r="B55" s="120"/>
      <c r="C55" s="120"/>
      <c r="D55" s="120"/>
      <c r="E55" s="120"/>
      <c r="F55" s="120"/>
      <c r="G55" s="120"/>
      <c r="H55" s="120"/>
      <c r="I55" s="120"/>
      <c r="J55" s="120"/>
      <c r="K55" s="120"/>
      <c r="L55" s="120"/>
      <c r="M55" s="120"/>
      <c r="N55" s="120"/>
      <c r="O55" s="120"/>
    </row>
    <row r="56" ht="12.75" customHeight="1">
      <c r="B56" s="120"/>
      <c r="C56" s="120"/>
      <c r="D56" s="120"/>
      <c r="E56" s="120"/>
      <c r="F56" s="120"/>
      <c r="G56" s="120"/>
      <c r="H56" s="120"/>
      <c r="I56" s="120"/>
      <c r="J56" s="120"/>
      <c r="K56" s="120"/>
      <c r="L56" s="120"/>
      <c r="M56" s="120"/>
      <c r="N56" s="120"/>
      <c r="O56" s="120"/>
    </row>
    <row r="57" ht="12.75" customHeight="1">
      <c r="B57" s="120"/>
      <c r="C57" s="120"/>
      <c r="D57" s="120"/>
      <c r="E57" s="120"/>
      <c r="F57" s="120"/>
      <c r="G57" s="120"/>
      <c r="H57" s="120"/>
      <c r="I57" s="120"/>
      <c r="J57" s="120"/>
      <c r="K57" s="120"/>
      <c r="L57" s="120"/>
      <c r="M57" s="120"/>
      <c r="N57" s="120"/>
      <c r="O57" s="120"/>
    </row>
    <row r="58" ht="12.75" customHeight="1">
      <c r="B58" s="120"/>
      <c r="C58" s="120"/>
      <c r="D58" s="120"/>
      <c r="E58" s="120"/>
      <c r="F58" s="120"/>
      <c r="G58" s="120"/>
      <c r="H58" s="120"/>
      <c r="I58" s="120"/>
      <c r="J58" s="120"/>
      <c r="K58" s="120"/>
      <c r="L58" s="120"/>
      <c r="M58" s="120"/>
      <c r="N58" s="120"/>
      <c r="O58" s="120"/>
    </row>
    <row r="59" ht="12.75" customHeight="1">
      <c r="B59" s="120"/>
      <c r="C59" s="120"/>
      <c r="D59" s="120"/>
      <c r="E59" s="120"/>
      <c r="F59" s="120"/>
      <c r="G59" s="120"/>
      <c r="H59" s="120"/>
      <c r="I59" s="120"/>
      <c r="J59" s="120"/>
      <c r="K59" s="120"/>
      <c r="L59" s="120"/>
      <c r="M59" s="120"/>
      <c r="N59" s="120"/>
      <c r="O59" s="120"/>
    </row>
    <row r="60" ht="12.75" customHeight="1">
      <c r="B60" s="120"/>
      <c r="C60" s="120"/>
      <c r="D60" s="120"/>
      <c r="E60" s="120"/>
      <c r="F60" s="120"/>
      <c r="G60" s="120"/>
      <c r="H60" s="120"/>
      <c r="I60" s="120"/>
      <c r="J60" s="120"/>
      <c r="K60" s="120"/>
      <c r="L60" s="120"/>
      <c r="M60" s="120"/>
      <c r="N60" s="120"/>
      <c r="O60" s="120"/>
    </row>
    <row r="61" ht="12.75" customHeight="1">
      <c r="B61" s="120"/>
      <c r="C61" s="120"/>
      <c r="D61" s="120"/>
      <c r="E61" s="120"/>
      <c r="F61" s="120"/>
      <c r="G61" s="120"/>
      <c r="H61" s="120"/>
      <c r="I61" s="120"/>
      <c r="J61" s="120"/>
      <c r="K61" s="120"/>
      <c r="L61" s="120"/>
      <c r="M61" s="120"/>
      <c r="N61" s="120"/>
      <c r="O61" s="120"/>
    </row>
    <row r="62" ht="12.75" customHeight="1">
      <c r="B62" s="120"/>
      <c r="C62" s="120"/>
      <c r="D62" s="120"/>
      <c r="E62" s="120"/>
      <c r="F62" s="120"/>
      <c r="G62" s="120"/>
      <c r="H62" s="120"/>
      <c r="I62" s="120"/>
      <c r="J62" s="120"/>
      <c r="K62" s="120"/>
      <c r="L62" s="120"/>
      <c r="M62" s="120"/>
      <c r="N62" s="120"/>
      <c r="O62" s="120"/>
    </row>
    <row r="63" ht="12.75" customHeight="1">
      <c r="B63" s="120"/>
      <c r="C63" s="120"/>
      <c r="D63" s="120"/>
      <c r="E63" s="120"/>
      <c r="F63" s="120"/>
      <c r="G63" s="120"/>
      <c r="H63" s="120"/>
      <c r="I63" s="120"/>
      <c r="J63" s="120"/>
      <c r="K63" s="120"/>
      <c r="L63" s="120"/>
      <c r="M63" s="120"/>
      <c r="N63" s="120"/>
      <c r="O63" s="120"/>
    </row>
    <row r="64" ht="12.75" customHeight="1">
      <c r="B64" s="120"/>
      <c r="C64" s="120"/>
      <c r="D64" s="120"/>
      <c r="E64" s="120"/>
      <c r="F64" s="120"/>
      <c r="G64" s="120"/>
      <c r="H64" s="120"/>
      <c r="I64" s="120"/>
      <c r="J64" s="120"/>
      <c r="K64" s="120"/>
      <c r="L64" s="120"/>
      <c r="M64" s="120"/>
      <c r="N64" s="120"/>
      <c r="O64" s="120"/>
    </row>
    <row r="65" ht="12.75" customHeight="1">
      <c r="B65" s="120"/>
      <c r="C65" s="120"/>
      <c r="D65" s="120"/>
      <c r="E65" s="120"/>
      <c r="F65" s="120"/>
      <c r="G65" s="120"/>
      <c r="H65" s="120"/>
      <c r="I65" s="120"/>
      <c r="J65" s="120"/>
      <c r="K65" s="120"/>
      <c r="L65" s="120"/>
      <c r="M65" s="120"/>
      <c r="N65" s="120"/>
      <c r="O65" s="120"/>
    </row>
    <row r="66" ht="12.75" customHeight="1">
      <c r="B66" s="120"/>
      <c r="C66" s="120"/>
      <c r="D66" s="120"/>
      <c r="E66" s="120"/>
      <c r="F66" s="120"/>
      <c r="G66" s="120"/>
      <c r="H66" s="120"/>
      <c r="I66" s="120"/>
      <c r="J66" s="120"/>
      <c r="K66" s="120"/>
      <c r="L66" s="120"/>
      <c r="M66" s="120"/>
      <c r="N66" s="120"/>
      <c r="O66" s="120"/>
    </row>
    <row r="67" ht="12.75" customHeight="1">
      <c r="B67" s="120"/>
      <c r="C67" s="120"/>
      <c r="D67" s="120"/>
      <c r="E67" s="120"/>
      <c r="F67" s="120"/>
      <c r="G67" s="120"/>
      <c r="H67" s="120"/>
      <c r="I67" s="120"/>
      <c r="J67" s="120"/>
      <c r="K67" s="120"/>
      <c r="L67" s="120"/>
      <c r="M67" s="120"/>
      <c r="N67" s="120"/>
      <c r="O67" s="120"/>
    </row>
    <row r="68" ht="12.75" customHeight="1">
      <c r="B68" s="120"/>
      <c r="C68" s="120"/>
      <c r="D68" s="120"/>
      <c r="E68" s="120"/>
      <c r="F68" s="120"/>
      <c r="G68" s="120"/>
      <c r="H68" s="120"/>
      <c r="I68" s="120"/>
      <c r="J68" s="120"/>
      <c r="K68" s="120"/>
      <c r="L68" s="120"/>
      <c r="M68" s="120"/>
      <c r="N68" s="120"/>
      <c r="O68" s="120"/>
    </row>
    <row r="69" ht="12.75" customHeight="1">
      <c r="B69" s="120"/>
      <c r="C69" s="120"/>
      <c r="D69" s="120"/>
      <c r="E69" s="120"/>
      <c r="F69" s="120"/>
      <c r="G69" s="120"/>
      <c r="H69" s="120"/>
      <c r="I69" s="120"/>
      <c r="J69" s="120"/>
      <c r="K69" s="120"/>
      <c r="L69" s="120"/>
      <c r="M69" s="120"/>
      <c r="N69" s="120"/>
      <c r="O69" s="120"/>
    </row>
    <row r="70" ht="12.75" customHeight="1">
      <c r="B70" s="120"/>
      <c r="C70" s="120"/>
      <c r="D70" s="120"/>
      <c r="E70" s="120"/>
      <c r="F70" s="120"/>
      <c r="G70" s="120"/>
      <c r="H70" s="120"/>
      <c r="I70" s="120"/>
      <c r="J70" s="120"/>
      <c r="K70" s="120"/>
      <c r="L70" s="120"/>
      <c r="M70" s="120"/>
      <c r="N70" s="120"/>
      <c r="O70" s="120"/>
    </row>
    <row r="71" ht="12.75" customHeight="1">
      <c r="B71" s="120"/>
      <c r="C71" s="120"/>
      <c r="D71" s="120"/>
      <c r="E71" s="120"/>
      <c r="F71" s="120"/>
      <c r="G71" s="120"/>
      <c r="H71" s="120"/>
      <c r="I71" s="120"/>
      <c r="J71" s="120"/>
      <c r="K71" s="120"/>
      <c r="L71" s="120"/>
      <c r="M71" s="120"/>
      <c r="N71" s="120"/>
      <c r="O71" s="120"/>
    </row>
    <row r="72" ht="12.75" customHeight="1">
      <c r="B72" s="120"/>
      <c r="C72" s="120"/>
      <c r="D72" s="120"/>
      <c r="E72" s="120"/>
      <c r="F72" s="120"/>
      <c r="G72" s="120"/>
      <c r="H72" s="120"/>
      <c r="I72" s="120"/>
      <c r="J72" s="120"/>
      <c r="K72" s="120"/>
      <c r="L72" s="120"/>
      <c r="M72" s="120"/>
      <c r="N72" s="120"/>
      <c r="O72" s="120"/>
    </row>
    <row r="73" ht="12.75" customHeight="1">
      <c r="B73" s="120"/>
      <c r="C73" s="120"/>
      <c r="D73" s="120"/>
      <c r="E73" s="120"/>
      <c r="F73" s="120"/>
      <c r="G73" s="120"/>
      <c r="H73" s="120"/>
      <c r="I73" s="120"/>
      <c r="J73" s="120"/>
      <c r="K73" s="120"/>
      <c r="L73" s="120"/>
      <c r="M73" s="120"/>
      <c r="N73" s="120"/>
      <c r="O73" s="120"/>
    </row>
    <row r="74" ht="12.75" customHeight="1">
      <c r="B74" s="120"/>
      <c r="C74" s="120"/>
      <c r="D74" s="120"/>
      <c r="E74" s="120"/>
      <c r="F74" s="120"/>
      <c r="G74" s="120"/>
      <c r="H74" s="120"/>
      <c r="I74" s="120"/>
      <c r="J74" s="120"/>
      <c r="K74" s="120"/>
      <c r="L74" s="120"/>
      <c r="M74" s="120"/>
      <c r="N74" s="120"/>
      <c r="O74" s="120"/>
    </row>
    <row r="75" ht="12.75" customHeight="1">
      <c r="B75" s="120"/>
      <c r="C75" s="120"/>
      <c r="D75" s="120"/>
      <c r="E75" s="120"/>
      <c r="F75" s="120"/>
      <c r="G75" s="120"/>
      <c r="H75" s="120"/>
      <c r="I75" s="120"/>
      <c r="J75" s="120"/>
      <c r="K75" s="120"/>
      <c r="L75" s="120"/>
      <c r="M75" s="120"/>
      <c r="N75" s="120"/>
      <c r="O75" s="120"/>
    </row>
    <row r="76" ht="12.75" customHeight="1">
      <c r="B76" s="120"/>
      <c r="C76" s="120"/>
      <c r="D76" s="120"/>
      <c r="E76" s="120"/>
      <c r="F76" s="120"/>
      <c r="G76" s="120"/>
      <c r="H76" s="120"/>
      <c r="I76" s="120"/>
      <c r="J76" s="120"/>
      <c r="K76" s="120"/>
      <c r="L76" s="120"/>
      <c r="M76" s="120"/>
      <c r="N76" s="120"/>
      <c r="O76" s="120"/>
    </row>
    <row r="77" ht="12.75" customHeight="1">
      <c r="B77" s="120"/>
      <c r="C77" s="120"/>
      <c r="D77" s="120"/>
      <c r="E77" s="120"/>
      <c r="F77" s="120"/>
      <c r="G77" s="120"/>
      <c r="H77" s="120"/>
      <c r="I77" s="120"/>
      <c r="J77" s="120"/>
      <c r="K77" s="120"/>
      <c r="L77" s="120"/>
      <c r="M77" s="120"/>
      <c r="N77" s="120"/>
      <c r="O77" s="120"/>
    </row>
    <row r="78" ht="12.75" customHeight="1">
      <c r="B78" s="120"/>
      <c r="C78" s="120"/>
      <c r="D78" s="120"/>
      <c r="E78" s="120"/>
      <c r="F78" s="120"/>
      <c r="G78" s="120"/>
      <c r="H78" s="120"/>
      <c r="I78" s="120"/>
      <c r="J78" s="120"/>
      <c r="K78" s="120"/>
      <c r="L78" s="120"/>
      <c r="M78" s="120"/>
      <c r="N78" s="120"/>
      <c r="O78" s="120"/>
    </row>
    <row r="79" ht="12.75" customHeight="1">
      <c r="B79" s="120"/>
      <c r="C79" s="120"/>
      <c r="D79" s="120"/>
      <c r="E79" s="120"/>
      <c r="F79" s="120"/>
      <c r="G79" s="120"/>
      <c r="H79" s="120"/>
      <c r="I79" s="120"/>
      <c r="J79" s="120"/>
      <c r="K79" s="120"/>
      <c r="L79" s="120"/>
      <c r="M79" s="120"/>
      <c r="N79" s="120"/>
      <c r="O79" s="120"/>
    </row>
    <row r="80" ht="12.75" customHeight="1">
      <c r="B80" s="120"/>
      <c r="C80" s="120"/>
      <c r="D80" s="120"/>
      <c r="E80" s="120"/>
      <c r="F80" s="120"/>
      <c r="G80" s="120"/>
      <c r="H80" s="120"/>
      <c r="I80" s="120"/>
      <c r="J80" s="120"/>
      <c r="K80" s="120"/>
      <c r="L80" s="120"/>
      <c r="M80" s="120"/>
      <c r="N80" s="120"/>
      <c r="O80" s="120"/>
    </row>
    <row r="81" ht="12.75" customHeight="1">
      <c r="B81" s="120"/>
      <c r="C81" s="120"/>
      <c r="D81" s="120"/>
      <c r="E81" s="120"/>
      <c r="F81" s="120"/>
      <c r="G81" s="120"/>
      <c r="H81" s="120"/>
      <c r="I81" s="120"/>
      <c r="J81" s="120"/>
      <c r="K81" s="120"/>
      <c r="L81" s="120"/>
      <c r="M81" s="120"/>
      <c r="N81" s="120"/>
      <c r="O81" s="120"/>
    </row>
    <row r="82" ht="12.75" customHeight="1">
      <c r="B82" s="120"/>
      <c r="C82" s="120"/>
      <c r="D82" s="120"/>
      <c r="E82" s="120"/>
      <c r="F82" s="120"/>
      <c r="G82" s="120"/>
      <c r="H82" s="120"/>
      <c r="I82" s="120"/>
      <c r="J82" s="120"/>
      <c r="K82" s="120"/>
      <c r="L82" s="120"/>
      <c r="M82" s="120"/>
      <c r="N82" s="120"/>
      <c r="O82" s="120"/>
    </row>
    <row r="83" ht="12.75" customHeight="1">
      <c r="B83" s="120"/>
      <c r="C83" s="120"/>
      <c r="D83" s="120"/>
      <c r="E83" s="120"/>
      <c r="F83" s="120"/>
      <c r="G83" s="120"/>
      <c r="H83" s="120"/>
      <c r="I83" s="120"/>
      <c r="J83" s="120"/>
      <c r="K83" s="120"/>
      <c r="L83" s="120"/>
      <c r="M83" s="120"/>
      <c r="N83" s="120"/>
      <c r="O83" s="120"/>
    </row>
    <row r="84" ht="12.75" customHeight="1">
      <c r="B84" s="120"/>
      <c r="C84" s="120"/>
      <c r="D84" s="120"/>
      <c r="E84" s="120"/>
      <c r="F84" s="120"/>
      <c r="G84" s="120"/>
      <c r="H84" s="120"/>
      <c r="I84" s="120"/>
      <c r="J84" s="120"/>
      <c r="K84" s="120"/>
      <c r="L84" s="120"/>
      <c r="M84" s="120"/>
      <c r="N84" s="120"/>
      <c r="O84" s="120"/>
    </row>
    <row r="85" ht="12.75" customHeight="1">
      <c r="B85" s="120"/>
      <c r="C85" s="120"/>
      <c r="D85" s="120"/>
      <c r="E85" s="120"/>
      <c r="F85" s="120"/>
      <c r="G85" s="120"/>
      <c r="H85" s="120"/>
      <c r="I85" s="120"/>
      <c r="J85" s="120"/>
      <c r="K85" s="120"/>
      <c r="L85" s="120"/>
      <c r="M85" s="120"/>
      <c r="N85" s="120"/>
      <c r="O85" s="120"/>
    </row>
    <row r="86" ht="12.75" customHeight="1">
      <c r="B86" s="120"/>
      <c r="C86" s="120"/>
      <c r="D86" s="120"/>
      <c r="E86" s="120"/>
      <c r="F86" s="120"/>
      <c r="G86" s="120"/>
      <c r="H86" s="120"/>
      <c r="I86" s="120"/>
      <c r="J86" s="120"/>
      <c r="K86" s="120"/>
      <c r="L86" s="120"/>
      <c r="M86" s="120"/>
      <c r="N86" s="120"/>
      <c r="O86" s="120"/>
    </row>
    <row r="87" ht="12.75" customHeight="1">
      <c r="B87" s="120"/>
      <c r="C87" s="120"/>
      <c r="D87" s="120"/>
      <c r="E87" s="120"/>
      <c r="F87" s="120"/>
      <c r="G87" s="120"/>
      <c r="H87" s="120"/>
      <c r="I87" s="120"/>
      <c r="J87" s="120"/>
      <c r="K87" s="120"/>
      <c r="L87" s="120"/>
      <c r="M87" s="120"/>
      <c r="N87" s="120"/>
      <c r="O87" s="120"/>
    </row>
    <row r="88" ht="12.75" customHeight="1">
      <c r="B88" s="120"/>
      <c r="C88" s="120"/>
      <c r="D88" s="120"/>
      <c r="E88" s="120"/>
      <c r="F88" s="120"/>
      <c r="G88" s="120"/>
      <c r="H88" s="120"/>
      <c r="I88" s="120"/>
      <c r="J88" s="120"/>
      <c r="K88" s="120"/>
      <c r="L88" s="120"/>
      <c r="M88" s="120"/>
      <c r="N88" s="120"/>
      <c r="O88" s="120"/>
    </row>
    <row r="89" ht="12.75" customHeight="1">
      <c r="B89" s="120"/>
      <c r="C89" s="120"/>
      <c r="D89" s="120"/>
      <c r="E89" s="120"/>
      <c r="F89" s="120"/>
      <c r="G89" s="120"/>
      <c r="H89" s="120"/>
      <c r="I89" s="120"/>
      <c r="J89" s="120"/>
      <c r="K89" s="120"/>
      <c r="L89" s="120"/>
      <c r="M89" s="120"/>
      <c r="N89" s="120"/>
      <c r="O89" s="120"/>
    </row>
    <row r="90" ht="12.75" customHeight="1">
      <c r="B90" s="120"/>
      <c r="C90" s="120"/>
      <c r="D90" s="120"/>
      <c r="E90" s="120"/>
      <c r="F90" s="120"/>
      <c r="G90" s="120"/>
      <c r="H90" s="120"/>
      <c r="I90" s="120"/>
      <c r="J90" s="120"/>
      <c r="K90" s="120"/>
      <c r="L90" s="120"/>
      <c r="M90" s="120"/>
      <c r="N90" s="120"/>
      <c r="O90" s="120"/>
    </row>
    <row r="91" ht="12.75" customHeight="1">
      <c r="B91" s="120"/>
      <c r="C91" s="120"/>
      <c r="D91" s="120"/>
      <c r="E91" s="120"/>
      <c r="F91" s="120"/>
      <c r="G91" s="120"/>
      <c r="H91" s="120"/>
      <c r="I91" s="120"/>
      <c r="J91" s="120"/>
      <c r="K91" s="120"/>
      <c r="L91" s="120"/>
      <c r="M91" s="120"/>
      <c r="N91" s="120"/>
      <c r="O91" s="120"/>
    </row>
    <row r="92" ht="12.75" customHeight="1">
      <c r="B92" s="120"/>
      <c r="C92" s="120"/>
      <c r="D92" s="120"/>
      <c r="E92" s="120"/>
      <c r="F92" s="120"/>
      <c r="G92" s="120"/>
      <c r="H92" s="120"/>
      <c r="I92" s="120"/>
      <c r="J92" s="120"/>
      <c r="K92" s="120"/>
      <c r="L92" s="120"/>
      <c r="M92" s="120"/>
      <c r="N92" s="120"/>
      <c r="O92" s="120"/>
    </row>
    <row r="93" ht="12.75" customHeight="1">
      <c r="B93" s="120"/>
      <c r="C93" s="120"/>
      <c r="D93" s="120"/>
      <c r="E93" s="120"/>
      <c r="F93" s="120"/>
      <c r="G93" s="120"/>
      <c r="H93" s="120"/>
      <c r="I93" s="120"/>
      <c r="J93" s="120"/>
      <c r="K93" s="120"/>
      <c r="L93" s="120"/>
      <c r="M93" s="120"/>
      <c r="N93" s="120"/>
      <c r="O93" s="120"/>
    </row>
    <row r="94" ht="12.75" customHeight="1">
      <c r="B94" s="120"/>
      <c r="C94" s="120"/>
      <c r="D94" s="120"/>
      <c r="E94" s="120"/>
      <c r="F94" s="120"/>
      <c r="G94" s="120"/>
      <c r="H94" s="120"/>
      <c r="I94" s="120"/>
      <c r="J94" s="120"/>
      <c r="K94" s="120"/>
      <c r="L94" s="120"/>
      <c r="M94" s="120"/>
      <c r="N94" s="120"/>
      <c r="O94" s="120"/>
    </row>
    <row r="95" ht="12.75" customHeight="1">
      <c r="B95" s="120"/>
      <c r="C95" s="120"/>
      <c r="D95" s="120"/>
      <c r="E95" s="120"/>
      <c r="F95" s="120"/>
      <c r="G95" s="120"/>
      <c r="H95" s="120"/>
      <c r="I95" s="120"/>
      <c r="J95" s="120"/>
      <c r="K95" s="120"/>
      <c r="L95" s="120"/>
      <c r="M95" s="120"/>
      <c r="N95" s="120"/>
      <c r="O95" s="120"/>
    </row>
    <row r="96" ht="12.75" customHeight="1">
      <c r="B96" s="120"/>
      <c r="C96" s="120"/>
      <c r="D96" s="120"/>
      <c r="E96" s="120"/>
      <c r="F96" s="120"/>
      <c r="G96" s="120"/>
      <c r="H96" s="120"/>
      <c r="I96" s="120"/>
      <c r="J96" s="120"/>
      <c r="K96" s="120"/>
      <c r="L96" s="120"/>
      <c r="M96" s="120"/>
      <c r="N96" s="120"/>
      <c r="O96" s="120"/>
    </row>
    <row r="97" ht="12.75" customHeight="1">
      <c r="B97" s="120"/>
      <c r="C97" s="120"/>
      <c r="D97" s="120"/>
      <c r="E97" s="120"/>
      <c r="F97" s="120"/>
      <c r="G97" s="120"/>
      <c r="H97" s="120"/>
      <c r="I97" s="120"/>
      <c r="J97" s="120"/>
      <c r="K97" s="120"/>
      <c r="L97" s="120"/>
      <c r="M97" s="120"/>
      <c r="N97" s="120"/>
      <c r="O97" s="120"/>
    </row>
    <row r="98" ht="12.75" customHeight="1">
      <c r="B98" s="120"/>
      <c r="C98" s="120"/>
      <c r="D98" s="120"/>
      <c r="E98" s="120"/>
      <c r="F98" s="120"/>
      <c r="G98" s="120"/>
      <c r="H98" s="120"/>
      <c r="I98" s="120"/>
      <c r="J98" s="120"/>
      <c r="K98" s="120"/>
      <c r="L98" s="120"/>
      <c r="M98" s="120"/>
      <c r="N98" s="120"/>
      <c r="O98" s="120"/>
    </row>
    <row r="99" ht="12.75" customHeight="1">
      <c r="B99" s="120"/>
      <c r="C99" s="120"/>
      <c r="D99" s="120"/>
      <c r="E99" s="120"/>
      <c r="F99" s="120"/>
      <c r="G99" s="120"/>
      <c r="H99" s="120"/>
      <c r="I99" s="120"/>
      <c r="J99" s="120"/>
      <c r="K99" s="120"/>
      <c r="L99" s="120"/>
      <c r="M99" s="120"/>
      <c r="N99" s="120"/>
      <c r="O99" s="120"/>
    </row>
    <row r="100" ht="12.75" customHeight="1">
      <c r="B100" s="120"/>
      <c r="C100" s="120"/>
      <c r="D100" s="120"/>
      <c r="E100" s="120"/>
      <c r="F100" s="120"/>
      <c r="G100" s="120"/>
      <c r="H100" s="120"/>
      <c r="I100" s="120"/>
      <c r="J100" s="120"/>
      <c r="K100" s="120"/>
      <c r="L100" s="120"/>
      <c r="M100" s="120"/>
      <c r="N100" s="120"/>
      <c r="O100" s="120"/>
    </row>
    <row r="101" ht="12.75" customHeight="1">
      <c r="B101" s="120"/>
      <c r="C101" s="120"/>
      <c r="D101" s="120"/>
      <c r="E101" s="120"/>
      <c r="F101" s="120"/>
      <c r="G101" s="120"/>
      <c r="H101" s="120"/>
      <c r="I101" s="120"/>
      <c r="J101" s="120"/>
      <c r="K101" s="120"/>
      <c r="L101" s="120"/>
      <c r="M101" s="120"/>
      <c r="N101" s="120"/>
      <c r="O101" s="120"/>
    </row>
    <row r="102" ht="12.75" customHeight="1">
      <c r="B102" s="120"/>
      <c r="C102" s="120"/>
      <c r="D102" s="120"/>
      <c r="E102" s="120"/>
      <c r="F102" s="120"/>
      <c r="G102" s="120"/>
      <c r="H102" s="120"/>
      <c r="I102" s="120"/>
      <c r="J102" s="120"/>
      <c r="K102" s="120"/>
      <c r="L102" s="120"/>
      <c r="M102" s="120"/>
      <c r="N102" s="120"/>
      <c r="O102" s="120"/>
    </row>
    <row r="103" ht="12.75" customHeight="1">
      <c r="B103" s="120"/>
      <c r="C103" s="120"/>
      <c r="D103" s="120"/>
      <c r="E103" s="120"/>
      <c r="F103" s="120"/>
      <c r="G103" s="120"/>
      <c r="H103" s="120"/>
      <c r="I103" s="120"/>
      <c r="J103" s="120"/>
      <c r="K103" s="120"/>
      <c r="L103" s="120"/>
      <c r="M103" s="120"/>
      <c r="N103" s="120"/>
      <c r="O103" s="120"/>
    </row>
    <row r="104" ht="12.75" customHeight="1">
      <c r="B104" s="120"/>
      <c r="C104" s="120"/>
      <c r="D104" s="120"/>
      <c r="E104" s="120"/>
      <c r="F104" s="120"/>
      <c r="G104" s="120"/>
      <c r="H104" s="120"/>
      <c r="I104" s="120"/>
      <c r="J104" s="120"/>
      <c r="K104" s="120"/>
      <c r="L104" s="120"/>
      <c r="M104" s="120"/>
      <c r="N104" s="120"/>
      <c r="O104" s="120"/>
    </row>
    <row r="105" ht="12.75" customHeight="1">
      <c r="B105" s="120"/>
      <c r="C105" s="120"/>
      <c r="D105" s="120"/>
      <c r="E105" s="120"/>
      <c r="F105" s="120"/>
      <c r="G105" s="120"/>
      <c r="H105" s="120"/>
      <c r="I105" s="120"/>
      <c r="J105" s="120"/>
      <c r="K105" s="120"/>
      <c r="L105" s="120"/>
      <c r="M105" s="120"/>
      <c r="N105" s="120"/>
      <c r="O105" s="120"/>
    </row>
    <row r="106" ht="12.75" customHeight="1">
      <c r="B106" s="120"/>
      <c r="C106" s="120"/>
      <c r="D106" s="120"/>
      <c r="E106" s="120"/>
      <c r="F106" s="120"/>
      <c r="G106" s="120"/>
      <c r="H106" s="120"/>
      <c r="I106" s="120"/>
      <c r="J106" s="120"/>
      <c r="K106" s="120"/>
      <c r="L106" s="120"/>
      <c r="M106" s="120"/>
      <c r="N106" s="120"/>
      <c r="O106" s="120"/>
    </row>
    <row r="107" ht="12.75" customHeight="1">
      <c r="B107" s="120"/>
      <c r="C107" s="120"/>
      <c r="D107" s="120"/>
      <c r="E107" s="120"/>
      <c r="F107" s="120"/>
      <c r="G107" s="120"/>
      <c r="H107" s="120"/>
      <c r="I107" s="120"/>
      <c r="J107" s="120"/>
      <c r="K107" s="120"/>
      <c r="L107" s="120"/>
      <c r="M107" s="120"/>
      <c r="N107" s="120"/>
      <c r="O107" s="120"/>
    </row>
    <row r="108" ht="12.75" customHeight="1">
      <c r="B108" s="120"/>
      <c r="C108" s="120"/>
      <c r="D108" s="120"/>
      <c r="E108" s="120"/>
      <c r="F108" s="120"/>
      <c r="G108" s="120"/>
      <c r="H108" s="120"/>
      <c r="I108" s="120"/>
      <c r="J108" s="120"/>
      <c r="K108" s="120"/>
      <c r="L108" s="120"/>
      <c r="M108" s="120"/>
      <c r="N108" s="120"/>
      <c r="O108" s="120"/>
    </row>
    <row r="109" ht="12.75" customHeight="1">
      <c r="B109" s="120"/>
      <c r="C109" s="120"/>
      <c r="D109" s="120"/>
      <c r="E109" s="120"/>
      <c r="F109" s="120"/>
      <c r="G109" s="120"/>
      <c r="H109" s="120"/>
      <c r="I109" s="120"/>
      <c r="J109" s="120"/>
      <c r="K109" s="120"/>
      <c r="L109" s="120"/>
      <c r="M109" s="120"/>
      <c r="N109" s="120"/>
      <c r="O109" s="120"/>
    </row>
    <row r="110" ht="12.75" customHeight="1">
      <c r="B110" s="120"/>
      <c r="C110" s="120"/>
      <c r="D110" s="120"/>
      <c r="E110" s="120"/>
      <c r="F110" s="120"/>
      <c r="G110" s="120"/>
      <c r="H110" s="120"/>
      <c r="I110" s="120"/>
      <c r="J110" s="120"/>
      <c r="K110" s="120"/>
      <c r="L110" s="120"/>
      <c r="M110" s="120"/>
      <c r="N110" s="120"/>
      <c r="O110" s="120"/>
    </row>
    <row r="111" ht="12.75" customHeight="1">
      <c r="B111" s="120"/>
      <c r="C111" s="120"/>
      <c r="D111" s="120"/>
      <c r="E111" s="120"/>
      <c r="F111" s="120"/>
      <c r="G111" s="120"/>
      <c r="H111" s="120"/>
      <c r="I111" s="120"/>
      <c r="J111" s="120"/>
      <c r="K111" s="120"/>
      <c r="L111" s="120"/>
      <c r="M111" s="120"/>
      <c r="N111" s="120"/>
      <c r="O111" s="120"/>
    </row>
    <row r="112" ht="12.75" customHeight="1">
      <c r="B112" s="120"/>
      <c r="C112" s="120"/>
      <c r="D112" s="120"/>
      <c r="E112" s="120"/>
      <c r="F112" s="120"/>
      <c r="G112" s="120"/>
      <c r="H112" s="120"/>
      <c r="I112" s="120"/>
      <c r="J112" s="120"/>
      <c r="K112" s="120"/>
      <c r="L112" s="120"/>
      <c r="M112" s="120"/>
      <c r="N112" s="120"/>
      <c r="O112" s="120"/>
    </row>
    <row r="113" ht="12.75" customHeight="1">
      <c r="B113" s="120"/>
      <c r="C113" s="120"/>
      <c r="D113" s="120"/>
      <c r="E113" s="120"/>
      <c r="F113" s="120"/>
      <c r="G113" s="120"/>
      <c r="H113" s="120"/>
      <c r="I113" s="120"/>
      <c r="J113" s="120"/>
      <c r="K113" s="120"/>
      <c r="L113" s="120"/>
      <c r="M113" s="120"/>
      <c r="N113" s="120"/>
      <c r="O113" s="120"/>
    </row>
    <row r="114" ht="12.75" customHeight="1">
      <c r="B114" s="120"/>
      <c r="C114" s="120"/>
      <c r="D114" s="120"/>
      <c r="E114" s="120"/>
      <c r="F114" s="120"/>
      <c r="G114" s="120"/>
      <c r="H114" s="120"/>
      <c r="I114" s="120"/>
      <c r="J114" s="120"/>
      <c r="K114" s="120"/>
      <c r="L114" s="120"/>
      <c r="M114" s="120"/>
      <c r="N114" s="120"/>
      <c r="O114" s="120"/>
    </row>
    <row r="115" ht="12.75" customHeight="1">
      <c r="B115" s="120"/>
      <c r="C115" s="120"/>
      <c r="D115" s="120"/>
      <c r="E115" s="120"/>
      <c r="F115" s="120"/>
      <c r="G115" s="120"/>
      <c r="H115" s="120"/>
      <c r="I115" s="120"/>
      <c r="J115" s="120"/>
      <c r="K115" s="120"/>
      <c r="L115" s="120"/>
      <c r="M115" s="120"/>
      <c r="N115" s="120"/>
      <c r="O115" s="120"/>
    </row>
    <row r="116" ht="12.75" customHeight="1">
      <c r="B116" s="120"/>
      <c r="C116" s="120"/>
      <c r="D116" s="120"/>
      <c r="E116" s="120"/>
      <c r="F116" s="120"/>
      <c r="G116" s="120"/>
      <c r="H116" s="120"/>
      <c r="I116" s="120"/>
      <c r="J116" s="120"/>
      <c r="K116" s="120"/>
      <c r="L116" s="120"/>
      <c r="M116" s="120"/>
      <c r="N116" s="120"/>
      <c r="O116" s="120"/>
    </row>
    <row r="117" ht="12.75" customHeight="1">
      <c r="B117" s="120"/>
      <c r="C117" s="120"/>
      <c r="D117" s="120"/>
      <c r="E117" s="120"/>
      <c r="F117" s="120"/>
      <c r="G117" s="120"/>
      <c r="H117" s="120"/>
      <c r="I117" s="120"/>
      <c r="J117" s="120"/>
      <c r="K117" s="120"/>
      <c r="L117" s="120"/>
      <c r="M117" s="120"/>
      <c r="N117" s="120"/>
      <c r="O117" s="120"/>
    </row>
    <row r="118" ht="12.75" customHeight="1">
      <c r="B118" s="120"/>
      <c r="C118" s="120"/>
      <c r="D118" s="120"/>
      <c r="E118" s="120"/>
      <c r="F118" s="120"/>
      <c r="G118" s="120"/>
      <c r="H118" s="120"/>
      <c r="I118" s="120"/>
      <c r="J118" s="120"/>
      <c r="K118" s="120"/>
      <c r="L118" s="120"/>
      <c r="M118" s="120"/>
      <c r="N118" s="120"/>
      <c r="O118" s="120"/>
    </row>
    <row r="119" ht="12.75" customHeight="1">
      <c r="B119" s="120"/>
      <c r="C119" s="120"/>
      <c r="D119" s="120"/>
      <c r="E119" s="120"/>
      <c r="F119" s="120"/>
      <c r="G119" s="120"/>
      <c r="H119" s="120"/>
      <c r="I119" s="120"/>
      <c r="J119" s="120"/>
      <c r="K119" s="120"/>
      <c r="L119" s="120"/>
      <c r="M119" s="120"/>
      <c r="N119" s="120"/>
      <c r="O119" s="120"/>
    </row>
    <row r="120" ht="12.75" customHeight="1">
      <c r="B120" s="120"/>
      <c r="C120" s="120"/>
      <c r="D120" s="120"/>
      <c r="E120" s="120"/>
      <c r="F120" s="120"/>
      <c r="G120" s="120"/>
      <c r="H120" s="120"/>
      <c r="I120" s="120"/>
      <c r="J120" s="120"/>
      <c r="K120" s="120"/>
      <c r="L120" s="120"/>
      <c r="M120" s="120"/>
      <c r="N120" s="120"/>
      <c r="O120" s="120"/>
    </row>
    <row r="121" ht="12.75" customHeight="1">
      <c r="B121" s="120"/>
      <c r="C121" s="120"/>
      <c r="D121" s="120"/>
      <c r="E121" s="120"/>
      <c r="F121" s="120"/>
      <c r="G121" s="120"/>
      <c r="H121" s="120"/>
      <c r="I121" s="120"/>
      <c r="J121" s="120"/>
      <c r="K121" s="120"/>
      <c r="L121" s="120"/>
      <c r="M121" s="120"/>
      <c r="N121" s="120"/>
      <c r="O121" s="120"/>
    </row>
    <row r="122" ht="12.75" customHeight="1">
      <c r="B122" s="120"/>
      <c r="C122" s="120"/>
      <c r="D122" s="120"/>
      <c r="E122" s="120"/>
      <c r="F122" s="120"/>
      <c r="G122" s="120"/>
      <c r="H122" s="120"/>
      <c r="I122" s="120"/>
      <c r="J122" s="120"/>
      <c r="K122" s="120"/>
      <c r="L122" s="120"/>
      <c r="M122" s="120"/>
      <c r="N122" s="120"/>
      <c r="O122" s="120"/>
    </row>
    <row r="123" ht="12.75" customHeight="1">
      <c r="B123" s="120"/>
      <c r="C123" s="120"/>
      <c r="D123" s="120"/>
      <c r="E123" s="120"/>
      <c r="F123" s="120"/>
      <c r="G123" s="120"/>
      <c r="H123" s="120"/>
      <c r="I123" s="120"/>
      <c r="J123" s="120"/>
      <c r="K123" s="120"/>
      <c r="L123" s="120"/>
      <c r="M123" s="120"/>
      <c r="N123" s="120"/>
      <c r="O123" s="120"/>
    </row>
    <row r="124" ht="12.75" customHeight="1">
      <c r="B124" s="120"/>
      <c r="C124" s="120"/>
      <c r="D124" s="120"/>
      <c r="E124" s="120"/>
      <c r="F124" s="120"/>
      <c r="G124" s="120"/>
      <c r="H124" s="120"/>
      <c r="I124" s="120"/>
      <c r="J124" s="120"/>
      <c r="K124" s="120"/>
      <c r="L124" s="120"/>
      <c r="M124" s="120"/>
      <c r="N124" s="120"/>
      <c r="O124" s="120"/>
    </row>
    <row r="125" ht="12.75" customHeight="1">
      <c r="B125" s="120"/>
      <c r="C125" s="120"/>
      <c r="D125" s="120"/>
      <c r="E125" s="120"/>
      <c r="F125" s="120"/>
      <c r="G125" s="120"/>
      <c r="H125" s="120"/>
      <c r="I125" s="120"/>
      <c r="J125" s="120"/>
      <c r="K125" s="120"/>
      <c r="L125" s="120"/>
      <c r="M125" s="120"/>
      <c r="N125" s="120"/>
      <c r="O125" s="120"/>
    </row>
    <row r="126" ht="12.75" customHeight="1">
      <c r="B126" s="120"/>
      <c r="C126" s="120"/>
      <c r="D126" s="120"/>
      <c r="E126" s="120"/>
      <c r="F126" s="120"/>
      <c r="G126" s="120"/>
      <c r="H126" s="120"/>
      <c r="I126" s="120"/>
      <c r="J126" s="120"/>
      <c r="K126" s="120"/>
      <c r="L126" s="120"/>
      <c r="M126" s="120"/>
      <c r="N126" s="120"/>
      <c r="O126" s="120"/>
    </row>
    <row r="127" ht="12.75" customHeight="1">
      <c r="B127" s="120"/>
      <c r="C127" s="120"/>
      <c r="D127" s="120"/>
      <c r="E127" s="120"/>
      <c r="F127" s="120"/>
      <c r="G127" s="120"/>
      <c r="H127" s="120"/>
      <c r="I127" s="120"/>
      <c r="J127" s="120"/>
      <c r="K127" s="120"/>
      <c r="L127" s="120"/>
      <c r="M127" s="120"/>
      <c r="N127" s="120"/>
      <c r="O127" s="120"/>
    </row>
    <row r="128" ht="12.75" customHeight="1">
      <c r="B128" s="120"/>
      <c r="C128" s="120"/>
      <c r="D128" s="120"/>
      <c r="E128" s="120"/>
      <c r="F128" s="120"/>
      <c r="G128" s="120"/>
      <c r="H128" s="120"/>
      <c r="I128" s="120"/>
      <c r="J128" s="120"/>
      <c r="K128" s="120"/>
      <c r="L128" s="120"/>
      <c r="M128" s="120"/>
      <c r="N128" s="120"/>
      <c r="O128" s="120"/>
    </row>
    <row r="129" ht="12.75" customHeight="1">
      <c r="B129" s="120"/>
      <c r="C129" s="120"/>
      <c r="D129" s="120"/>
      <c r="E129" s="120"/>
      <c r="F129" s="120"/>
      <c r="G129" s="120"/>
      <c r="H129" s="120"/>
      <c r="I129" s="120"/>
      <c r="J129" s="120"/>
      <c r="K129" s="120"/>
      <c r="L129" s="120"/>
      <c r="M129" s="120"/>
      <c r="N129" s="120"/>
      <c r="O129" s="120"/>
    </row>
    <row r="130" ht="12.75" customHeight="1">
      <c r="B130" s="120"/>
      <c r="C130" s="120"/>
      <c r="D130" s="120"/>
      <c r="E130" s="120"/>
      <c r="F130" s="120"/>
      <c r="G130" s="120"/>
      <c r="H130" s="120"/>
      <c r="I130" s="120"/>
      <c r="J130" s="120"/>
      <c r="K130" s="120"/>
      <c r="L130" s="120"/>
      <c r="M130" s="120"/>
      <c r="N130" s="120"/>
      <c r="O130" s="120"/>
    </row>
    <row r="131" ht="12.75" customHeight="1">
      <c r="B131" s="120"/>
      <c r="C131" s="120"/>
      <c r="D131" s="120"/>
      <c r="E131" s="120"/>
      <c r="F131" s="120"/>
      <c r="G131" s="120"/>
      <c r="H131" s="120"/>
      <c r="I131" s="120"/>
      <c r="J131" s="120"/>
      <c r="K131" s="120"/>
      <c r="L131" s="120"/>
      <c r="M131" s="120"/>
      <c r="N131" s="120"/>
      <c r="O131" s="120"/>
    </row>
    <row r="132" ht="12.75" customHeight="1">
      <c r="B132" s="120"/>
      <c r="C132" s="120"/>
      <c r="D132" s="120"/>
      <c r="E132" s="120"/>
      <c r="F132" s="120"/>
      <c r="G132" s="120"/>
      <c r="H132" s="120"/>
      <c r="I132" s="120"/>
      <c r="J132" s="120"/>
      <c r="K132" s="120"/>
      <c r="L132" s="120"/>
      <c r="M132" s="120"/>
      <c r="N132" s="120"/>
      <c r="O132" s="120"/>
    </row>
    <row r="133" ht="12.75" customHeight="1">
      <c r="B133" s="120"/>
      <c r="C133" s="120"/>
      <c r="D133" s="120"/>
      <c r="E133" s="120"/>
      <c r="F133" s="120"/>
      <c r="G133" s="120"/>
      <c r="H133" s="120"/>
      <c r="I133" s="120"/>
      <c r="J133" s="120"/>
      <c r="K133" s="120"/>
      <c r="L133" s="120"/>
      <c r="M133" s="120"/>
      <c r="N133" s="120"/>
      <c r="O133" s="120"/>
    </row>
    <row r="134" ht="12.75" customHeight="1">
      <c r="B134" s="120"/>
      <c r="C134" s="120"/>
      <c r="D134" s="120"/>
      <c r="E134" s="120"/>
      <c r="F134" s="120"/>
      <c r="G134" s="120"/>
      <c r="H134" s="120"/>
      <c r="I134" s="120"/>
      <c r="J134" s="120"/>
      <c r="K134" s="120"/>
      <c r="L134" s="120"/>
      <c r="M134" s="120"/>
      <c r="N134" s="120"/>
      <c r="O134" s="120"/>
    </row>
    <row r="135" ht="12.75" customHeight="1">
      <c r="B135" s="120"/>
      <c r="C135" s="120"/>
      <c r="D135" s="120"/>
      <c r="E135" s="120"/>
      <c r="F135" s="120"/>
      <c r="G135" s="120"/>
      <c r="H135" s="120"/>
      <c r="I135" s="120"/>
      <c r="J135" s="120"/>
      <c r="K135" s="120"/>
      <c r="L135" s="120"/>
      <c r="M135" s="120"/>
      <c r="N135" s="120"/>
      <c r="O135" s="120"/>
    </row>
    <row r="136" ht="12.75" customHeight="1">
      <c r="B136" s="120"/>
      <c r="C136" s="120"/>
      <c r="D136" s="120"/>
      <c r="E136" s="120"/>
      <c r="F136" s="120"/>
      <c r="G136" s="120"/>
      <c r="H136" s="120"/>
      <c r="I136" s="120"/>
      <c r="J136" s="120"/>
      <c r="K136" s="120"/>
      <c r="L136" s="120"/>
      <c r="M136" s="120"/>
      <c r="N136" s="120"/>
      <c r="O136" s="120"/>
    </row>
    <row r="137" ht="12.75" customHeight="1">
      <c r="B137" s="120"/>
      <c r="C137" s="120"/>
      <c r="D137" s="120"/>
      <c r="E137" s="120"/>
      <c r="F137" s="120"/>
      <c r="G137" s="120"/>
      <c r="H137" s="120"/>
      <c r="I137" s="120"/>
      <c r="J137" s="120"/>
      <c r="K137" s="120"/>
      <c r="L137" s="120"/>
      <c r="M137" s="120"/>
      <c r="N137" s="120"/>
      <c r="O137" s="120"/>
    </row>
    <row r="138" ht="12.75" customHeight="1">
      <c r="B138" s="120"/>
      <c r="C138" s="120"/>
      <c r="D138" s="120"/>
      <c r="E138" s="120"/>
      <c r="F138" s="120"/>
      <c r="G138" s="120"/>
      <c r="H138" s="120"/>
      <c r="I138" s="120"/>
      <c r="J138" s="120"/>
      <c r="K138" s="120"/>
      <c r="L138" s="120"/>
      <c r="M138" s="120"/>
      <c r="N138" s="120"/>
      <c r="O138" s="120"/>
    </row>
    <row r="139" ht="12.75" customHeight="1">
      <c r="B139" s="120"/>
      <c r="C139" s="120"/>
      <c r="D139" s="120"/>
      <c r="E139" s="120"/>
      <c r="F139" s="120"/>
      <c r="G139" s="120"/>
      <c r="H139" s="120"/>
      <c r="I139" s="120"/>
      <c r="J139" s="120"/>
      <c r="K139" s="120"/>
      <c r="L139" s="120"/>
      <c r="M139" s="120"/>
      <c r="N139" s="120"/>
      <c r="O139" s="120"/>
    </row>
    <row r="140" ht="12.75" customHeight="1">
      <c r="B140" s="120"/>
      <c r="C140" s="120"/>
      <c r="D140" s="120"/>
      <c r="E140" s="120"/>
      <c r="F140" s="120"/>
      <c r="G140" s="120"/>
      <c r="H140" s="120"/>
      <c r="I140" s="120"/>
      <c r="J140" s="120"/>
      <c r="K140" s="120"/>
      <c r="L140" s="120"/>
      <c r="M140" s="120"/>
      <c r="N140" s="120"/>
      <c r="O140" s="120"/>
    </row>
    <row r="141" ht="12.75" customHeight="1">
      <c r="B141" s="120"/>
      <c r="C141" s="120"/>
      <c r="D141" s="120"/>
      <c r="E141" s="120"/>
      <c r="F141" s="120"/>
      <c r="G141" s="120"/>
      <c r="H141" s="120"/>
      <c r="I141" s="120"/>
      <c r="J141" s="120"/>
      <c r="K141" s="120"/>
      <c r="L141" s="120"/>
      <c r="M141" s="120"/>
      <c r="N141" s="120"/>
      <c r="O141" s="120"/>
    </row>
    <row r="142" ht="12.75" customHeight="1">
      <c r="B142" s="120"/>
      <c r="C142" s="120"/>
      <c r="D142" s="120"/>
      <c r="E142" s="120"/>
      <c r="F142" s="120"/>
      <c r="G142" s="120"/>
      <c r="H142" s="120"/>
      <c r="I142" s="120"/>
      <c r="J142" s="120"/>
      <c r="K142" s="120"/>
      <c r="L142" s="120"/>
      <c r="M142" s="120"/>
      <c r="N142" s="120"/>
      <c r="O142" s="120"/>
    </row>
    <row r="143" ht="12.75" customHeight="1">
      <c r="B143" s="120"/>
      <c r="C143" s="120"/>
      <c r="D143" s="120"/>
      <c r="E143" s="120"/>
      <c r="F143" s="120"/>
      <c r="G143" s="120"/>
      <c r="H143" s="120"/>
      <c r="I143" s="120"/>
      <c r="J143" s="120"/>
      <c r="K143" s="120"/>
      <c r="L143" s="120"/>
      <c r="M143" s="120"/>
      <c r="N143" s="120"/>
      <c r="O143" s="120"/>
    </row>
    <row r="144" ht="12.75" customHeight="1">
      <c r="B144" s="120"/>
      <c r="C144" s="120"/>
      <c r="D144" s="120"/>
      <c r="E144" s="120"/>
      <c r="F144" s="120"/>
      <c r="G144" s="120"/>
      <c r="H144" s="120"/>
      <c r="I144" s="120"/>
      <c r="J144" s="120"/>
      <c r="K144" s="120"/>
      <c r="L144" s="120"/>
      <c r="M144" s="120"/>
      <c r="N144" s="120"/>
      <c r="O144" s="120"/>
    </row>
    <row r="145" ht="12.75" customHeight="1">
      <c r="B145" s="120"/>
      <c r="C145" s="120"/>
      <c r="D145" s="120"/>
      <c r="E145" s="120"/>
      <c r="F145" s="120"/>
      <c r="G145" s="120"/>
      <c r="H145" s="120"/>
      <c r="I145" s="120"/>
      <c r="J145" s="120"/>
      <c r="K145" s="120"/>
      <c r="L145" s="120"/>
      <c r="M145" s="120"/>
      <c r="N145" s="120"/>
      <c r="O145" s="120"/>
    </row>
    <row r="146" ht="12.75" customHeight="1">
      <c r="B146" s="120"/>
      <c r="C146" s="120"/>
      <c r="D146" s="120"/>
      <c r="E146" s="120"/>
      <c r="F146" s="120"/>
      <c r="G146" s="120"/>
      <c r="H146" s="120"/>
      <c r="I146" s="120"/>
      <c r="J146" s="120"/>
      <c r="K146" s="120"/>
      <c r="L146" s="120"/>
      <c r="M146" s="120"/>
      <c r="N146" s="120"/>
      <c r="O146" s="120"/>
    </row>
    <row r="147" ht="12.75" customHeight="1">
      <c r="B147" s="120"/>
      <c r="C147" s="120"/>
      <c r="D147" s="120"/>
      <c r="E147" s="120"/>
      <c r="F147" s="120"/>
      <c r="G147" s="120"/>
      <c r="H147" s="120"/>
      <c r="I147" s="120"/>
      <c r="J147" s="120"/>
      <c r="K147" s="120"/>
      <c r="L147" s="120"/>
      <c r="M147" s="120"/>
      <c r="N147" s="120"/>
      <c r="O147" s="120"/>
    </row>
    <row r="148" ht="12.75" customHeight="1">
      <c r="B148" s="120"/>
      <c r="C148" s="120"/>
      <c r="D148" s="120"/>
      <c r="E148" s="120"/>
      <c r="F148" s="120"/>
      <c r="G148" s="120"/>
      <c r="H148" s="120"/>
      <c r="I148" s="120"/>
      <c r="J148" s="120"/>
      <c r="K148" s="120"/>
      <c r="L148" s="120"/>
      <c r="M148" s="120"/>
      <c r="N148" s="120"/>
      <c r="O148" s="120"/>
    </row>
    <row r="149" ht="12.75" customHeight="1">
      <c r="B149" s="120"/>
      <c r="C149" s="120"/>
      <c r="D149" s="120"/>
      <c r="E149" s="120"/>
      <c r="F149" s="120"/>
      <c r="G149" s="120"/>
      <c r="H149" s="120"/>
      <c r="I149" s="120"/>
      <c r="J149" s="120"/>
      <c r="K149" s="120"/>
      <c r="L149" s="120"/>
      <c r="M149" s="120"/>
      <c r="N149" s="120"/>
      <c r="O149" s="120"/>
    </row>
    <row r="150" ht="12.75" customHeight="1">
      <c r="B150" s="120"/>
      <c r="C150" s="120"/>
      <c r="D150" s="120"/>
      <c r="E150" s="120"/>
      <c r="F150" s="120"/>
      <c r="G150" s="120"/>
      <c r="H150" s="120"/>
      <c r="I150" s="120"/>
      <c r="J150" s="120"/>
      <c r="K150" s="120"/>
      <c r="L150" s="120"/>
      <c r="M150" s="120"/>
      <c r="N150" s="120"/>
      <c r="O150" s="120"/>
    </row>
    <row r="151" ht="12.75" customHeight="1">
      <c r="B151" s="120"/>
      <c r="C151" s="120"/>
      <c r="D151" s="120"/>
      <c r="E151" s="120"/>
      <c r="F151" s="120"/>
      <c r="G151" s="120"/>
      <c r="H151" s="120"/>
      <c r="I151" s="120"/>
      <c r="J151" s="120"/>
      <c r="K151" s="120"/>
      <c r="L151" s="120"/>
      <c r="M151" s="120"/>
      <c r="N151" s="120"/>
      <c r="O151" s="120"/>
    </row>
    <row r="152" ht="12.75" customHeight="1">
      <c r="B152" s="120"/>
      <c r="C152" s="120"/>
      <c r="D152" s="120"/>
      <c r="E152" s="120"/>
      <c r="F152" s="120"/>
      <c r="G152" s="120"/>
      <c r="H152" s="120"/>
      <c r="I152" s="120"/>
      <c r="J152" s="120"/>
      <c r="K152" s="120"/>
      <c r="L152" s="120"/>
      <c r="M152" s="120"/>
      <c r="N152" s="120"/>
      <c r="O152" s="120"/>
    </row>
    <row r="153" ht="12.75" customHeight="1">
      <c r="B153" s="120"/>
      <c r="C153" s="120"/>
      <c r="D153" s="120"/>
      <c r="E153" s="120"/>
      <c r="F153" s="120"/>
      <c r="G153" s="120"/>
      <c r="H153" s="120"/>
      <c r="I153" s="120"/>
      <c r="J153" s="120"/>
      <c r="K153" s="120"/>
      <c r="L153" s="120"/>
      <c r="M153" s="120"/>
      <c r="N153" s="120"/>
      <c r="O153" s="120"/>
    </row>
    <row r="154" ht="12.75" customHeight="1">
      <c r="B154" s="120"/>
      <c r="C154" s="120"/>
      <c r="D154" s="120"/>
      <c r="E154" s="120"/>
      <c r="F154" s="120"/>
      <c r="G154" s="120"/>
      <c r="H154" s="120"/>
      <c r="I154" s="120"/>
      <c r="J154" s="120"/>
      <c r="K154" s="120"/>
      <c r="L154" s="120"/>
      <c r="M154" s="120"/>
      <c r="N154" s="120"/>
      <c r="O154" s="120"/>
    </row>
    <row r="155" ht="12.75" customHeight="1">
      <c r="B155" s="120"/>
      <c r="C155" s="120"/>
      <c r="D155" s="120"/>
      <c r="E155" s="120"/>
      <c r="F155" s="120"/>
      <c r="G155" s="120"/>
      <c r="H155" s="120"/>
      <c r="I155" s="120"/>
      <c r="J155" s="120"/>
      <c r="K155" s="120"/>
      <c r="L155" s="120"/>
      <c r="M155" s="120"/>
      <c r="N155" s="120"/>
      <c r="O155" s="120"/>
    </row>
    <row r="156" ht="12.75" customHeight="1">
      <c r="B156" s="120"/>
      <c r="C156" s="120"/>
      <c r="D156" s="120"/>
      <c r="E156" s="120"/>
      <c r="F156" s="120"/>
      <c r="G156" s="120"/>
      <c r="H156" s="120"/>
      <c r="I156" s="120"/>
      <c r="J156" s="120"/>
      <c r="K156" s="120"/>
      <c r="L156" s="120"/>
      <c r="M156" s="120"/>
      <c r="N156" s="120"/>
      <c r="O156" s="120"/>
    </row>
    <row r="157" ht="12.75" customHeight="1">
      <c r="B157" s="120"/>
      <c r="C157" s="120"/>
      <c r="D157" s="120"/>
      <c r="E157" s="120"/>
      <c r="F157" s="120"/>
      <c r="G157" s="120"/>
      <c r="H157" s="120"/>
      <c r="I157" s="120"/>
      <c r="J157" s="120"/>
      <c r="K157" s="120"/>
      <c r="L157" s="120"/>
      <c r="M157" s="120"/>
      <c r="N157" s="120"/>
      <c r="O157" s="120"/>
    </row>
    <row r="158" ht="12.75" customHeight="1">
      <c r="B158" s="120"/>
      <c r="C158" s="120"/>
      <c r="D158" s="120"/>
      <c r="E158" s="120"/>
      <c r="F158" s="120"/>
      <c r="G158" s="120"/>
      <c r="H158" s="120"/>
      <c r="I158" s="120"/>
      <c r="J158" s="120"/>
      <c r="K158" s="120"/>
      <c r="L158" s="120"/>
      <c r="M158" s="120"/>
      <c r="N158" s="120"/>
      <c r="O158" s="120"/>
    </row>
    <row r="159" ht="12.75" customHeight="1">
      <c r="B159" s="120"/>
      <c r="C159" s="120"/>
      <c r="D159" s="120"/>
      <c r="E159" s="120"/>
      <c r="F159" s="120"/>
      <c r="G159" s="120"/>
      <c r="H159" s="120"/>
      <c r="I159" s="120"/>
      <c r="J159" s="120"/>
      <c r="K159" s="120"/>
      <c r="L159" s="120"/>
      <c r="M159" s="120"/>
      <c r="N159" s="120"/>
      <c r="O159" s="120"/>
    </row>
    <row r="160" ht="12.75" customHeight="1">
      <c r="B160" s="120"/>
      <c r="C160" s="120"/>
      <c r="D160" s="120"/>
      <c r="E160" s="120"/>
      <c r="F160" s="120"/>
      <c r="G160" s="120"/>
      <c r="H160" s="120"/>
      <c r="I160" s="120"/>
      <c r="J160" s="120"/>
      <c r="K160" s="120"/>
      <c r="L160" s="120"/>
      <c r="M160" s="120"/>
      <c r="N160" s="120"/>
      <c r="O160" s="120"/>
    </row>
    <row r="161" ht="12.75" customHeight="1">
      <c r="B161" s="120"/>
      <c r="C161" s="120"/>
      <c r="D161" s="120"/>
      <c r="E161" s="120"/>
      <c r="F161" s="120"/>
      <c r="G161" s="120"/>
      <c r="H161" s="120"/>
      <c r="I161" s="120"/>
      <c r="J161" s="120"/>
      <c r="K161" s="120"/>
      <c r="L161" s="120"/>
      <c r="M161" s="120"/>
      <c r="N161" s="120"/>
      <c r="O161" s="120"/>
    </row>
    <row r="162" ht="12.75" customHeight="1">
      <c r="B162" s="120"/>
      <c r="C162" s="120"/>
      <c r="D162" s="120"/>
      <c r="E162" s="120"/>
      <c r="F162" s="120"/>
      <c r="G162" s="120"/>
      <c r="H162" s="120"/>
      <c r="I162" s="120"/>
      <c r="J162" s="120"/>
      <c r="K162" s="120"/>
      <c r="L162" s="120"/>
      <c r="M162" s="120"/>
      <c r="N162" s="120"/>
      <c r="O162" s="120"/>
    </row>
    <row r="163" ht="12.75" customHeight="1">
      <c r="B163" s="120"/>
      <c r="C163" s="120"/>
      <c r="D163" s="120"/>
      <c r="E163" s="120"/>
      <c r="F163" s="120"/>
      <c r="G163" s="120"/>
      <c r="H163" s="120"/>
      <c r="I163" s="120"/>
      <c r="J163" s="120"/>
      <c r="K163" s="120"/>
      <c r="L163" s="120"/>
      <c r="M163" s="120"/>
      <c r="N163" s="120"/>
      <c r="O163" s="120"/>
    </row>
    <row r="164" ht="12.75" customHeight="1">
      <c r="B164" s="120"/>
      <c r="C164" s="120"/>
      <c r="D164" s="120"/>
      <c r="E164" s="120"/>
      <c r="F164" s="120"/>
      <c r="G164" s="120"/>
      <c r="H164" s="120"/>
      <c r="I164" s="120"/>
      <c r="J164" s="120"/>
      <c r="K164" s="120"/>
      <c r="L164" s="120"/>
      <c r="M164" s="120"/>
      <c r="N164" s="120"/>
      <c r="O164" s="120"/>
    </row>
    <row r="165" ht="12.75" customHeight="1">
      <c r="B165" s="120"/>
      <c r="C165" s="120"/>
      <c r="D165" s="120"/>
      <c r="E165" s="120"/>
      <c r="F165" s="120"/>
      <c r="G165" s="120"/>
      <c r="H165" s="120"/>
      <c r="I165" s="120"/>
      <c r="J165" s="120"/>
      <c r="K165" s="120"/>
      <c r="L165" s="120"/>
      <c r="M165" s="120"/>
      <c r="N165" s="120"/>
      <c r="O165" s="120"/>
    </row>
    <row r="166" ht="12.75" customHeight="1">
      <c r="B166" s="120"/>
      <c r="C166" s="120"/>
      <c r="D166" s="120"/>
      <c r="E166" s="120"/>
      <c r="F166" s="120"/>
      <c r="G166" s="120"/>
      <c r="H166" s="120"/>
      <c r="I166" s="120"/>
      <c r="J166" s="120"/>
      <c r="K166" s="120"/>
      <c r="L166" s="120"/>
      <c r="M166" s="120"/>
      <c r="N166" s="120"/>
      <c r="O166" s="120"/>
    </row>
    <row r="167" ht="12.75" customHeight="1">
      <c r="B167" s="120"/>
      <c r="C167" s="120"/>
      <c r="D167" s="120"/>
      <c r="E167" s="120"/>
      <c r="F167" s="120"/>
      <c r="G167" s="120"/>
      <c r="H167" s="120"/>
      <c r="I167" s="120"/>
      <c r="J167" s="120"/>
      <c r="K167" s="120"/>
      <c r="L167" s="120"/>
      <c r="M167" s="120"/>
      <c r="N167" s="120"/>
      <c r="O167" s="120"/>
    </row>
    <row r="168" ht="12.75" customHeight="1">
      <c r="B168" s="120"/>
      <c r="C168" s="120"/>
      <c r="D168" s="120"/>
      <c r="E168" s="120"/>
      <c r="F168" s="120"/>
      <c r="G168" s="120"/>
      <c r="H168" s="120"/>
      <c r="I168" s="120"/>
      <c r="J168" s="120"/>
      <c r="K168" s="120"/>
      <c r="L168" s="120"/>
      <c r="M168" s="120"/>
      <c r="N168" s="120"/>
      <c r="O168" s="120"/>
    </row>
    <row r="169" ht="12.75" customHeight="1">
      <c r="B169" s="120"/>
      <c r="C169" s="120"/>
      <c r="D169" s="120"/>
      <c r="E169" s="120"/>
      <c r="F169" s="120"/>
      <c r="G169" s="120"/>
      <c r="H169" s="120"/>
      <c r="I169" s="120"/>
      <c r="J169" s="120"/>
      <c r="K169" s="120"/>
      <c r="L169" s="120"/>
      <c r="M169" s="120"/>
      <c r="N169" s="120"/>
      <c r="O169" s="120"/>
    </row>
    <row r="170" ht="12.75" customHeight="1">
      <c r="B170" s="120"/>
      <c r="C170" s="120"/>
      <c r="D170" s="120"/>
      <c r="E170" s="120"/>
      <c r="F170" s="120"/>
      <c r="G170" s="120"/>
      <c r="H170" s="120"/>
      <c r="I170" s="120"/>
      <c r="J170" s="120"/>
      <c r="K170" s="120"/>
      <c r="L170" s="120"/>
      <c r="M170" s="120"/>
      <c r="N170" s="120"/>
      <c r="O170" s="120"/>
    </row>
    <row r="171" ht="12.75" customHeight="1">
      <c r="B171" s="120"/>
      <c r="C171" s="120"/>
      <c r="D171" s="120"/>
      <c r="E171" s="120"/>
      <c r="F171" s="120"/>
      <c r="G171" s="120"/>
      <c r="H171" s="120"/>
      <c r="I171" s="120"/>
      <c r="J171" s="120"/>
      <c r="K171" s="120"/>
      <c r="L171" s="120"/>
      <c r="M171" s="120"/>
      <c r="N171" s="120"/>
      <c r="O171" s="120"/>
    </row>
    <row r="172" ht="12.75" customHeight="1">
      <c r="B172" s="120"/>
      <c r="C172" s="120"/>
      <c r="D172" s="120"/>
      <c r="E172" s="120"/>
      <c r="F172" s="120"/>
      <c r="G172" s="120"/>
      <c r="H172" s="120"/>
      <c r="I172" s="120"/>
      <c r="J172" s="120"/>
      <c r="K172" s="120"/>
      <c r="L172" s="120"/>
      <c r="M172" s="120"/>
      <c r="N172" s="120"/>
      <c r="O172" s="120"/>
    </row>
    <row r="173" ht="12.75" customHeight="1">
      <c r="B173" s="120"/>
      <c r="C173" s="120"/>
      <c r="D173" s="120"/>
      <c r="E173" s="120"/>
      <c r="F173" s="120"/>
      <c r="G173" s="120"/>
      <c r="H173" s="120"/>
      <c r="I173" s="120"/>
      <c r="J173" s="120"/>
      <c r="K173" s="120"/>
      <c r="L173" s="120"/>
      <c r="M173" s="120"/>
      <c r="N173" s="120"/>
      <c r="O173" s="120"/>
    </row>
    <row r="174" ht="12.75" customHeight="1">
      <c r="B174" s="120"/>
      <c r="C174" s="120"/>
      <c r="D174" s="120"/>
      <c r="E174" s="120"/>
      <c r="F174" s="120"/>
      <c r="G174" s="120"/>
      <c r="H174" s="120"/>
      <c r="I174" s="120"/>
      <c r="J174" s="120"/>
      <c r="K174" s="120"/>
      <c r="L174" s="120"/>
      <c r="M174" s="120"/>
      <c r="N174" s="120"/>
      <c r="O174" s="120"/>
    </row>
    <row r="175" ht="12.75" customHeight="1">
      <c r="B175" s="120"/>
      <c r="C175" s="120"/>
      <c r="D175" s="120"/>
      <c r="E175" s="120"/>
      <c r="F175" s="120"/>
      <c r="G175" s="120"/>
      <c r="H175" s="120"/>
      <c r="I175" s="120"/>
      <c r="J175" s="120"/>
      <c r="K175" s="120"/>
      <c r="L175" s="120"/>
      <c r="M175" s="120"/>
      <c r="N175" s="120"/>
      <c r="O175" s="120"/>
    </row>
    <row r="176" ht="12.75" customHeight="1">
      <c r="B176" s="120"/>
      <c r="C176" s="120"/>
      <c r="D176" s="120"/>
      <c r="E176" s="120"/>
      <c r="F176" s="120"/>
      <c r="G176" s="120"/>
      <c r="H176" s="120"/>
      <c r="I176" s="120"/>
      <c r="J176" s="120"/>
      <c r="K176" s="120"/>
      <c r="L176" s="120"/>
      <c r="M176" s="120"/>
      <c r="N176" s="120"/>
      <c r="O176" s="120"/>
    </row>
    <row r="177" ht="12.75" customHeight="1">
      <c r="B177" s="120"/>
      <c r="C177" s="120"/>
      <c r="D177" s="120"/>
      <c r="E177" s="120"/>
      <c r="F177" s="120"/>
      <c r="G177" s="120"/>
      <c r="H177" s="120"/>
      <c r="I177" s="120"/>
      <c r="J177" s="120"/>
      <c r="K177" s="120"/>
      <c r="L177" s="120"/>
      <c r="M177" s="120"/>
      <c r="N177" s="120"/>
      <c r="O177" s="120"/>
    </row>
    <row r="178" ht="12.75" customHeight="1">
      <c r="B178" s="120"/>
      <c r="C178" s="120"/>
      <c r="D178" s="120"/>
      <c r="E178" s="120"/>
      <c r="F178" s="120"/>
      <c r="G178" s="120"/>
      <c r="H178" s="120"/>
      <c r="I178" s="120"/>
      <c r="J178" s="120"/>
      <c r="K178" s="120"/>
      <c r="L178" s="120"/>
      <c r="M178" s="120"/>
      <c r="N178" s="120"/>
      <c r="O178" s="120"/>
    </row>
    <row r="179" ht="12.75" customHeight="1">
      <c r="B179" s="120"/>
      <c r="C179" s="120"/>
      <c r="D179" s="120"/>
      <c r="E179" s="120"/>
      <c r="F179" s="120"/>
      <c r="G179" s="120"/>
      <c r="H179" s="120"/>
      <c r="I179" s="120"/>
      <c r="J179" s="120"/>
      <c r="K179" s="120"/>
      <c r="L179" s="120"/>
      <c r="M179" s="120"/>
      <c r="N179" s="120"/>
      <c r="O179" s="120"/>
    </row>
    <row r="180" ht="12.75" customHeight="1">
      <c r="B180" s="120"/>
      <c r="C180" s="120"/>
      <c r="D180" s="120"/>
      <c r="E180" s="120"/>
      <c r="F180" s="120"/>
      <c r="G180" s="120"/>
      <c r="H180" s="120"/>
      <c r="I180" s="120"/>
      <c r="J180" s="120"/>
      <c r="K180" s="120"/>
      <c r="L180" s="120"/>
      <c r="M180" s="120"/>
      <c r="N180" s="120"/>
      <c r="O180" s="120"/>
    </row>
    <row r="181" ht="12.75" customHeight="1">
      <c r="B181" s="120"/>
      <c r="C181" s="120"/>
      <c r="D181" s="120"/>
      <c r="E181" s="120"/>
      <c r="F181" s="120"/>
      <c r="G181" s="120"/>
      <c r="H181" s="120"/>
      <c r="I181" s="120"/>
      <c r="J181" s="120"/>
      <c r="K181" s="120"/>
      <c r="L181" s="120"/>
      <c r="M181" s="120"/>
      <c r="N181" s="120"/>
      <c r="O181" s="120"/>
    </row>
    <row r="182" ht="12.75" customHeight="1">
      <c r="B182" s="120"/>
      <c r="C182" s="120"/>
      <c r="D182" s="120"/>
      <c r="E182" s="120"/>
      <c r="F182" s="120"/>
      <c r="G182" s="120"/>
      <c r="H182" s="120"/>
      <c r="I182" s="120"/>
      <c r="J182" s="120"/>
      <c r="K182" s="120"/>
      <c r="L182" s="120"/>
      <c r="M182" s="120"/>
      <c r="N182" s="120"/>
      <c r="O182" s="120"/>
    </row>
    <row r="183" ht="12.75" customHeight="1">
      <c r="B183" s="120"/>
      <c r="C183" s="120"/>
      <c r="D183" s="120"/>
      <c r="E183" s="120"/>
      <c r="F183" s="120"/>
      <c r="G183" s="120"/>
      <c r="H183" s="120"/>
      <c r="I183" s="120"/>
      <c r="J183" s="120"/>
      <c r="K183" s="120"/>
      <c r="L183" s="120"/>
      <c r="M183" s="120"/>
      <c r="N183" s="120"/>
      <c r="O183" s="120"/>
    </row>
    <row r="184" ht="12.75" customHeight="1">
      <c r="B184" s="120"/>
      <c r="C184" s="120"/>
      <c r="D184" s="120"/>
      <c r="E184" s="120"/>
      <c r="F184" s="120"/>
      <c r="G184" s="120"/>
      <c r="H184" s="120"/>
      <c r="I184" s="120"/>
      <c r="J184" s="120"/>
      <c r="K184" s="120"/>
      <c r="L184" s="120"/>
      <c r="M184" s="120"/>
      <c r="N184" s="120"/>
      <c r="O184" s="120"/>
    </row>
    <row r="185" ht="12.75" customHeight="1">
      <c r="B185" s="120"/>
      <c r="C185" s="120"/>
      <c r="D185" s="120"/>
      <c r="E185" s="120"/>
      <c r="F185" s="120"/>
      <c r="G185" s="120"/>
      <c r="H185" s="120"/>
      <c r="I185" s="120"/>
      <c r="J185" s="120"/>
      <c r="K185" s="120"/>
      <c r="L185" s="120"/>
      <c r="M185" s="120"/>
      <c r="N185" s="120"/>
      <c r="O185" s="120"/>
    </row>
    <row r="186" ht="12.75" customHeight="1">
      <c r="B186" s="120"/>
      <c r="C186" s="120"/>
      <c r="D186" s="120"/>
      <c r="E186" s="120"/>
      <c r="F186" s="120"/>
      <c r="G186" s="120"/>
      <c r="H186" s="120"/>
      <c r="I186" s="120"/>
      <c r="J186" s="120"/>
      <c r="K186" s="120"/>
      <c r="L186" s="120"/>
      <c r="M186" s="120"/>
      <c r="N186" s="120"/>
      <c r="O186" s="120"/>
    </row>
    <row r="187" ht="12.75" customHeight="1">
      <c r="B187" s="120"/>
      <c r="C187" s="120"/>
      <c r="D187" s="120"/>
      <c r="E187" s="120"/>
      <c r="F187" s="120"/>
      <c r="G187" s="120"/>
      <c r="H187" s="120"/>
      <c r="I187" s="120"/>
      <c r="J187" s="120"/>
      <c r="K187" s="120"/>
      <c r="L187" s="120"/>
      <c r="M187" s="120"/>
      <c r="N187" s="120"/>
      <c r="O187" s="120"/>
    </row>
    <row r="188" ht="12.75" customHeight="1">
      <c r="B188" s="120"/>
      <c r="C188" s="120"/>
      <c r="D188" s="120"/>
      <c r="E188" s="120"/>
      <c r="F188" s="120"/>
      <c r="G188" s="120"/>
      <c r="H188" s="120"/>
      <c r="I188" s="120"/>
      <c r="J188" s="120"/>
      <c r="K188" s="120"/>
      <c r="L188" s="120"/>
      <c r="M188" s="120"/>
      <c r="N188" s="120"/>
      <c r="O188" s="120"/>
    </row>
    <row r="189" ht="12.75" customHeight="1">
      <c r="B189" s="120"/>
      <c r="C189" s="120"/>
      <c r="D189" s="120"/>
      <c r="E189" s="120"/>
      <c r="F189" s="120"/>
      <c r="G189" s="120"/>
      <c r="H189" s="120"/>
      <c r="I189" s="120"/>
      <c r="J189" s="120"/>
      <c r="K189" s="120"/>
      <c r="L189" s="120"/>
      <c r="M189" s="120"/>
      <c r="N189" s="120"/>
      <c r="O189" s="120"/>
    </row>
    <row r="190" ht="12.75" customHeight="1">
      <c r="B190" s="120"/>
      <c r="C190" s="120"/>
      <c r="D190" s="120"/>
      <c r="E190" s="120"/>
      <c r="F190" s="120"/>
      <c r="G190" s="120"/>
      <c r="H190" s="120"/>
      <c r="I190" s="120"/>
      <c r="J190" s="120"/>
      <c r="K190" s="120"/>
      <c r="L190" s="120"/>
      <c r="M190" s="120"/>
      <c r="N190" s="120"/>
      <c r="O190" s="120"/>
    </row>
    <row r="191" ht="12.75" customHeight="1">
      <c r="B191" s="120"/>
      <c r="C191" s="120"/>
      <c r="D191" s="120"/>
      <c r="E191" s="120"/>
      <c r="F191" s="120"/>
      <c r="G191" s="120"/>
      <c r="H191" s="120"/>
      <c r="I191" s="120"/>
      <c r="J191" s="120"/>
      <c r="K191" s="120"/>
      <c r="L191" s="120"/>
      <c r="M191" s="120"/>
      <c r="N191" s="120"/>
      <c r="O191" s="120"/>
    </row>
    <row r="192" ht="12.75" customHeight="1">
      <c r="B192" s="120"/>
      <c r="C192" s="120"/>
      <c r="D192" s="120"/>
      <c r="E192" s="120"/>
      <c r="F192" s="120"/>
      <c r="G192" s="120"/>
      <c r="H192" s="120"/>
      <c r="I192" s="120"/>
      <c r="J192" s="120"/>
      <c r="K192" s="120"/>
      <c r="L192" s="120"/>
      <c r="M192" s="120"/>
      <c r="N192" s="120"/>
      <c r="O192" s="120"/>
    </row>
    <row r="193" ht="12.75" customHeight="1">
      <c r="B193" s="120"/>
      <c r="C193" s="120"/>
      <c r="D193" s="120"/>
      <c r="E193" s="120"/>
      <c r="F193" s="120"/>
      <c r="G193" s="120"/>
      <c r="H193" s="120"/>
      <c r="I193" s="120"/>
      <c r="J193" s="120"/>
      <c r="K193" s="120"/>
      <c r="L193" s="120"/>
      <c r="M193" s="120"/>
      <c r="N193" s="120"/>
      <c r="O193" s="120"/>
    </row>
    <row r="194" ht="12.75" customHeight="1">
      <c r="B194" s="120"/>
      <c r="C194" s="120"/>
      <c r="D194" s="120"/>
      <c r="E194" s="120"/>
      <c r="F194" s="120"/>
      <c r="G194" s="120"/>
      <c r="H194" s="120"/>
      <c r="I194" s="120"/>
      <c r="J194" s="120"/>
      <c r="K194" s="120"/>
      <c r="L194" s="120"/>
      <c r="M194" s="120"/>
      <c r="N194" s="120"/>
      <c r="O194" s="120"/>
    </row>
    <row r="195" ht="12.75" customHeight="1">
      <c r="B195" s="120"/>
      <c r="C195" s="120"/>
      <c r="D195" s="120"/>
      <c r="E195" s="120"/>
      <c r="F195" s="120"/>
      <c r="G195" s="120"/>
      <c r="H195" s="120"/>
      <c r="I195" s="120"/>
      <c r="J195" s="120"/>
      <c r="K195" s="120"/>
      <c r="L195" s="120"/>
      <c r="M195" s="120"/>
      <c r="N195" s="120"/>
      <c r="O195" s="120"/>
    </row>
    <row r="196" ht="12.75" customHeight="1">
      <c r="B196" s="120"/>
      <c r="C196" s="120"/>
      <c r="D196" s="120"/>
      <c r="E196" s="120"/>
      <c r="F196" s="120"/>
      <c r="G196" s="120"/>
      <c r="H196" s="120"/>
      <c r="I196" s="120"/>
      <c r="J196" s="120"/>
      <c r="K196" s="120"/>
      <c r="L196" s="120"/>
      <c r="M196" s="120"/>
      <c r="N196" s="120"/>
      <c r="O196" s="120"/>
    </row>
    <row r="197" ht="12.75" customHeight="1">
      <c r="B197" s="120"/>
      <c r="C197" s="120"/>
      <c r="D197" s="120"/>
      <c r="E197" s="120"/>
      <c r="F197" s="120"/>
      <c r="G197" s="120"/>
      <c r="H197" s="120"/>
      <c r="I197" s="120"/>
      <c r="J197" s="120"/>
      <c r="K197" s="120"/>
      <c r="L197" s="120"/>
      <c r="M197" s="120"/>
      <c r="N197" s="120"/>
      <c r="O197" s="120"/>
    </row>
    <row r="198" ht="12.75" customHeight="1">
      <c r="B198" s="120"/>
      <c r="C198" s="120"/>
      <c r="D198" s="120"/>
      <c r="E198" s="120"/>
      <c r="F198" s="120"/>
      <c r="G198" s="120"/>
      <c r="H198" s="120"/>
      <c r="I198" s="120"/>
      <c r="J198" s="120"/>
      <c r="K198" s="120"/>
      <c r="L198" s="120"/>
      <c r="M198" s="120"/>
      <c r="N198" s="120"/>
      <c r="O198" s="120"/>
    </row>
    <row r="199" ht="12.75" customHeight="1">
      <c r="B199" s="120"/>
      <c r="C199" s="120"/>
      <c r="D199" s="120"/>
      <c r="E199" s="120"/>
      <c r="F199" s="120"/>
      <c r="G199" s="120"/>
      <c r="H199" s="120"/>
      <c r="I199" s="120"/>
      <c r="J199" s="120"/>
      <c r="K199" s="120"/>
      <c r="L199" s="120"/>
      <c r="M199" s="120"/>
      <c r="N199" s="120"/>
      <c r="O199" s="120"/>
    </row>
    <row r="200" ht="12.75" customHeight="1">
      <c r="B200" s="120"/>
      <c r="C200" s="120"/>
      <c r="D200" s="120"/>
      <c r="E200" s="120"/>
      <c r="F200" s="120"/>
      <c r="G200" s="120"/>
      <c r="H200" s="120"/>
      <c r="I200" s="120"/>
      <c r="J200" s="120"/>
      <c r="K200" s="120"/>
      <c r="L200" s="120"/>
      <c r="M200" s="120"/>
      <c r="N200" s="120"/>
      <c r="O200" s="120"/>
    </row>
    <row r="201" ht="12.75" customHeight="1">
      <c r="B201" s="120"/>
      <c r="C201" s="120"/>
      <c r="D201" s="120"/>
      <c r="E201" s="120"/>
      <c r="F201" s="120"/>
      <c r="G201" s="120"/>
      <c r="H201" s="120"/>
      <c r="I201" s="120"/>
      <c r="J201" s="120"/>
      <c r="K201" s="120"/>
      <c r="L201" s="120"/>
      <c r="M201" s="120"/>
      <c r="N201" s="120"/>
      <c r="O201" s="120"/>
    </row>
    <row r="202" ht="12.75" customHeight="1">
      <c r="B202" s="120"/>
      <c r="C202" s="120"/>
      <c r="D202" s="120"/>
      <c r="E202" s="120"/>
      <c r="F202" s="120"/>
      <c r="G202" s="120"/>
      <c r="H202" s="120"/>
      <c r="I202" s="120"/>
      <c r="J202" s="120"/>
      <c r="K202" s="120"/>
      <c r="L202" s="120"/>
      <c r="M202" s="120"/>
      <c r="N202" s="120"/>
      <c r="O202" s="120"/>
    </row>
    <row r="203" ht="12.75" customHeight="1">
      <c r="B203" s="120"/>
      <c r="C203" s="120"/>
      <c r="D203" s="120"/>
      <c r="E203" s="120"/>
      <c r="F203" s="120"/>
      <c r="G203" s="120"/>
      <c r="H203" s="120"/>
      <c r="I203" s="120"/>
      <c r="J203" s="120"/>
      <c r="K203" s="120"/>
      <c r="L203" s="120"/>
      <c r="M203" s="120"/>
      <c r="N203" s="120"/>
      <c r="O203" s="120"/>
    </row>
    <row r="204" ht="12.75" customHeight="1">
      <c r="B204" s="120"/>
      <c r="C204" s="120"/>
      <c r="D204" s="120"/>
      <c r="E204" s="120"/>
      <c r="F204" s="120"/>
      <c r="G204" s="120"/>
      <c r="H204" s="120"/>
      <c r="I204" s="120"/>
      <c r="J204" s="120"/>
      <c r="K204" s="120"/>
      <c r="L204" s="120"/>
      <c r="M204" s="120"/>
      <c r="N204" s="120"/>
      <c r="O204" s="120"/>
    </row>
    <row r="205" ht="12.75" customHeight="1">
      <c r="B205" s="120"/>
      <c r="C205" s="120"/>
      <c r="D205" s="120"/>
      <c r="E205" s="120"/>
      <c r="F205" s="120"/>
      <c r="G205" s="120"/>
      <c r="H205" s="120"/>
      <c r="I205" s="120"/>
      <c r="J205" s="120"/>
      <c r="K205" s="120"/>
      <c r="L205" s="120"/>
      <c r="M205" s="120"/>
      <c r="N205" s="120"/>
      <c r="O205" s="120"/>
    </row>
    <row r="206" ht="12.75" customHeight="1">
      <c r="B206" s="120"/>
      <c r="C206" s="120"/>
      <c r="D206" s="120"/>
      <c r="E206" s="120"/>
      <c r="F206" s="120"/>
      <c r="G206" s="120"/>
      <c r="H206" s="120"/>
      <c r="I206" s="120"/>
      <c r="J206" s="120"/>
      <c r="K206" s="120"/>
      <c r="L206" s="120"/>
      <c r="M206" s="120"/>
      <c r="N206" s="120"/>
      <c r="O206" s="120"/>
    </row>
    <row r="207" ht="12.75" customHeight="1">
      <c r="B207" s="120"/>
      <c r="C207" s="120"/>
      <c r="D207" s="120"/>
      <c r="E207" s="120"/>
      <c r="F207" s="120"/>
      <c r="G207" s="120"/>
      <c r="H207" s="120"/>
      <c r="I207" s="120"/>
      <c r="J207" s="120"/>
      <c r="K207" s="120"/>
      <c r="L207" s="120"/>
      <c r="M207" s="120"/>
      <c r="N207" s="120"/>
      <c r="O207" s="120"/>
    </row>
    <row r="208" ht="12.75" customHeight="1">
      <c r="B208" s="120"/>
      <c r="C208" s="120"/>
      <c r="D208" s="120"/>
      <c r="E208" s="120"/>
      <c r="F208" s="120"/>
      <c r="G208" s="120"/>
      <c r="H208" s="120"/>
      <c r="I208" s="120"/>
      <c r="J208" s="120"/>
      <c r="K208" s="120"/>
      <c r="L208" s="120"/>
      <c r="M208" s="120"/>
      <c r="N208" s="120"/>
      <c r="O208" s="120"/>
    </row>
    <row r="209" ht="12.75" customHeight="1">
      <c r="B209" s="120"/>
      <c r="C209" s="120"/>
      <c r="D209" s="120"/>
      <c r="E209" s="120"/>
      <c r="F209" s="120"/>
      <c r="G209" s="120"/>
      <c r="H209" s="120"/>
      <c r="I209" s="120"/>
      <c r="J209" s="120"/>
      <c r="K209" s="120"/>
      <c r="L209" s="120"/>
      <c r="M209" s="120"/>
      <c r="N209" s="120"/>
      <c r="O209" s="120"/>
    </row>
    <row r="210" ht="12.75" customHeight="1">
      <c r="B210" s="120"/>
      <c r="C210" s="120"/>
      <c r="D210" s="120"/>
      <c r="E210" s="120"/>
      <c r="F210" s="120"/>
      <c r="G210" s="120"/>
      <c r="H210" s="120"/>
      <c r="I210" s="120"/>
      <c r="J210" s="120"/>
      <c r="K210" s="120"/>
      <c r="L210" s="120"/>
      <c r="M210" s="120"/>
      <c r="N210" s="120"/>
      <c r="O210" s="120"/>
    </row>
    <row r="211" ht="12.75" customHeight="1">
      <c r="B211" s="120"/>
      <c r="C211" s="120"/>
      <c r="D211" s="120"/>
      <c r="E211" s="120"/>
      <c r="F211" s="120"/>
      <c r="G211" s="120"/>
      <c r="H211" s="120"/>
      <c r="I211" s="120"/>
      <c r="J211" s="120"/>
      <c r="K211" s="120"/>
      <c r="L211" s="120"/>
      <c r="M211" s="120"/>
      <c r="N211" s="120"/>
      <c r="O211" s="120"/>
    </row>
    <row r="212" ht="12.75" customHeight="1">
      <c r="B212" s="120"/>
      <c r="C212" s="120"/>
      <c r="D212" s="120"/>
      <c r="E212" s="120"/>
      <c r="F212" s="120"/>
      <c r="G212" s="120"/>
      <c r="H212" s="120"/>
      <c r="I212" s="120"/>
      <c r="J212" s="120"/>
      <c r="K212" s="120"/>
      <c r="L212" s="120"/>
      <c r="M212" s="120"/>
      <c r="N212" s="120"/>
      <c r="O212" s="120"/>
    </row>
    <row r="213" ht="12.75" customHeight="1">
      <c r="B213" s="120"/>
      <c r="C213" s="120"/>
      <c r="D213" s="120"/>
      <c r="E213" s="120"/>
      <c r="F213" s="120"/>
      <c r="G213" s="120"/>
      <c r="H213" s="120"/>
      <c r="I213" s="120"/>
      <c r="J213" s="120"/>
      <c r="K213" s="120"/>
      <c r="L213" s="120"/>
      <c r="M213" s="120"/>
      <c r="N213" s="120"/>
      <c r="O213" s="120"/>
    </row>
    <row r="214" ht="12.75" customHeight="1">
      <c r="B214" s="120"/>
      <c r="C214" s="120"/>
      <c r="D214" s="120"/>
      <c r="E214" s="120"/>
      <c r="F214" s="120"/>
      <c r="G214" s="120"/>
      <c r="H214" s="120"/>
      <c r="I214" s="120"/>
      <c r="J214" s="120"/>
      <c r="K214" s="120"/>
      <c r="L214" s="120"/>
      <c r="M214" s="120"/>
      <c r="N214" s="120"/>
      <c r="O214" s="120"/>
    </row>
    <row r="215" ht="12.75" customHeight="1">
      <c r="B215" s="120"/>
      <c r="C215" s="120"/>
      <c r="D215" s="120"/>
      <c r="E215" s="120"/>
      <c r="F215" s="120"/>
      <c r="G215" s="120"/>
      <c r="H215" s="120"/>
      <c r="I215" s="120"/>
      <c r="J215" s="120"/>
      <c r="K215" s="120"/>
      <c r="L215" s="120"/>
      <c r="M215" s="120"/>
      <c r="N215" s="120"/>
      <c r="O215" s="120"/>
    </row>
    <row r="216" ht="12.75" customHeight="1">
      <c r="B216" s="120"/>
      <c r="C216" s="120"/>
      <c r="D216" s="120"/>
      <c r="E216" s="120"/>
      <c r="F216" s="120"/>
      <c r="G216" s="120"/>
      <c r="H216" s="120"/>
      <c r="I216" s="120"/>
      <c r="J216" s="120"/>
      <c r="K216" s="120"/>
      <c r="L216" s="120"/>
      <c r="M216" s="120"/>
      <c r="N216" s="120"/>
      <c r="O216" s="120"/>
    </row>
    <row r="217" ht="12.75" customHeight="1">
      <c r="B217" s="120"/>
      <c r="C217" s="120"/>
      <c r="D217" s="120"/>
      <c r="E217" s="120"/>
      <c r="F217" s="120"/>
      <c r="G217" s="120"/>
      <c r="H217" s="120"/>
      <c r="I217" s="120"/>
      <c r="J217" s="120"/>
      <c r="K217" s="120"/>
      <c r="L217" s="120"/>
      <c r="M217" s="120"/>
      <c r="N217" s="120"/>
      <c r="O217" s="120"/>
    </row>
    <row r="218" ht="12.75" customHeight="1">
      <c r="B218" s="120"/>
      <c r="C218" s="120"/>
      <c r="D218" s="120"/>
      <c r="E218" s="120"/>
      <c r="F218" s="120"/>
      <c r="G218" s="120"/>
      <c r="H218" s="120"/>
      <c r="I218" s="120"/>
      <c r="J218" s="120"/>
      <c r="K218" s="120"/>
      <c r="L218" s="120"/>
      <c r="M218" s="120"/>
      <c r="N218" s="120"/>
      <c r="O218" s="120"/>
    </row>
    <row r="219" ht="12.75" customHeight="1">
      <c r="B219" s="120"/>
      <c r="C219" s="120"/>
      <c r="D219" s="120"/>
      <c r="E219" s="120"/>
      <c r="F219" s="120"/>
      <c r="G219" s="120"/>
      <c r="H219" s="120"/>
      <c r="I219" s="120"/>
      <c r="J219" s="120"/>
      <c r="K219" s="120"/>
      <c r="L219" s="120"/>
      <c r="M219" s="120"/>
      <c r="N219" s="120"/>
      <c r="O219" s="120"/>
    </row>
    <row r="220" ht="12.75" customHeight="1">
      <c r="B220" s="120"/>
      <c r="C220" s="120"/>
      <c r="D220" s="120"/>
      <c r="E220" s="120"/>
      <c r="F220" s="120"/>
      <c r="G220" s="120"/>
      <c r="H220" s="120"/>
      <c r="I220" s="120"/>
      <c r="J220" s="120"/>
      <c r="K220" s="120"/>
      <c r="L220" s="120"/>
      <c r="M220" s="120"/>
      <c r="N220" s="120"/>
      <c r="O220" s="120"/>
    </row>
    <row r="221" ht="12.75" customHeight="1">
      <c r="B221" s="120"/>
      <c r="C221" s="120"/>
      <c r="D221" s="120"/>
      <c r="E221" s="120"/>
      <c r="F221" s="120"/>
      <c r="G221" s="120"/>
      <c r="H221" s="120"/>
      <c r="I221" s="120"/>
      <c r="J221" s="120"/>
      <c r="K221" s="120"/>
      <c r="L221" s="120"/>
      <c r="M221" s="120"/>
      <c r="N221" s="120"/>
      <c r="O221" s="120"/>
    </row>
    <row r="222" ht="12.75" customHeight="1">
      <c r="B222" s="120"/>
      <c r="C222" s="120"/>
      <c r="D222" s="120"/>
      <c r="E222" s="120"/>
      <c r="F222" s="120"/>
      <c r="G222" s="120"/>
      <c r="H222" s="120"/>
      <c r="I222" s="120"/>
      <c r="J222" s="120"/>
      <c r="K222" s="120"/>
      <c r="L222" s="120"/>
      <c r="M222" s="120"/>
      <c r="N222" s="120"/>
      <c r="O222" s="120"/>
    </row>
    <row r="223" ht="12.75" customHeight="1">
      <c r="B223" s="120"/>
      <c r="C223" s="120"/>
      <c r="D223" s="120"/>
      <c r="E223" s="120"/>
      <c r="F223" s="120"/>
      <c r="G223" s="120"/>
      <c r="H223" s="120"/>
      <c r="I223" s="120"/>
      <c r="J223" s="120"/>
      <c r="K223" s="120"/>
      <c r="L223" s="120"/>
      <c r="M223" s="120"/>
      <c r="N223" s="120"/>
      <c r="O223" s="120"/>
    </row>
    <row r="224" ht="12.75" customHeight="1">
      <c r="B224" s="120"/>
      <c r="C224" s="120"/>
      <c r="D224" s="120"/>
      <c r="E224" s="120"/>
      <c r="F224" s="120"/>
      <c r="G224" s="120"/>
      <c r="H224" s="120"/>
      <c r="I224" s="120"/>
      <c r="J224" s="120"/>
      <c r="K224" s="120"/>
      <c r="L224" s="120"/>
      <c r="M224" s="120"/>
      <c r="N224" s="120"/>
      <c r="O224" s="120"/>
    </row>
    <row r="225" ht="12.75" customHeight="1">
      <c r="B225" s="120"/>
      <c r="C225" s="120"/>
      <c r="D225" s="120"/>
      <c r="E225" s="120"/>
      <c r="F225" s="120"/>
      <c r="G225" s="120"/>
      <c r="H225" s="120"/>
      <c r="I225" s="120"/>
      <c r="J225" s="120"/>
      <c r="K225" s="120"/>
      <c r="L225" s="120"/>
      <c r="M225" s="120"/>
      <c r="N225" s="120"/>
      <c r="O225" s="120"/>
    </row>
    <row r="226" ht="12.75" customHeight="1">
      <c r="B226" s="120"/>
      <c r="C226" s="120"/>
      <c r="D226" s="120"/>
      <c r="E226" s="120"/>
      <c r="F226" s="120"/>
      <c r="G226" s="120"/>
      <c r="H226" s="120"/>
      <c r="I226" s="120"/>
      <c r="J226" s="120"/>
      <c r="K226" s="120"/>
      <c r="L226" s="120"/>
      <c r="M226" s="120"/>
      <c r="N226" s="120"/>
      <c r="O226" s="120"/>
    </row>
    <row r="227" ht="12.75" customHeight="1">
      <c r="B227" s="120"/>
      <c r="C227" s="120"/>
      <c r="D227" s="120"/>
      <c r="E227" s="120"/>
      <c r="F227" s="120"/>
      <c r="G227" s="120"/>
      <c r="H227" s="120"/>
      <c r="I227" s="120"/>
      <c r="J227" s="120"/>
      <c r="K227" s="120"/>
      <c r="L227" s="120"/>
      <c r="M227" s="120"/>
      <c r="N227" s="120"/>
      <c r="O227" s="120"/>
    </row>
    <row r="228" ht="12.75" customHeight="1">
      <c r="B228" s="120"/>
      <c r="C228" s="120"/>
      <c r="D228" s="120"/>
      <c r="E228" s="120"/>
      <c r="F228" s="120"/>
      <c r="G228" s="120"/>
      <c r="H228" s="120"/>
      <c r="I228" s="120"/>
      <c r="J228" s="120"/>
      <c r="K228" s="120"/>
      <c r="L228" s="120"/>
      <c r="M228" s="120"/>
      <c r="N228" s="120"/>
      <c r="O228" s="120"/>
    </row>
    <row r="229" ht="12.75" customHeight="1">
      <c r="B229" s="120"/>
      <c r="C229" s="120"/>
      <c r="D229" s="120"/>
      <c r="E229" s="120"/>
      <c r="F229" s="120"/>
      <c r="G229" s="120"/>
      <c r="H229" s="120"/>
      <c r="I229" s="120"/>
      <c r="J229" s="120"/>
      <c r="K229" s="120"/>
      <c r="L229" s="120"/>
      <c r="M229" s="120"/>
      <c r="N229" s="120"/>
      <c r="O229" s="120"/>
    </row>
    <row r="230" ht="12.75" customHeight="1">
      <c r="B230" s="120"/>
      <c r="C230" s="120"/>
      <c r="D230" s="120"/>
      <c r="E230" s="120"/>
      <c r="F230" s="120"/>
      <c r="G230" s="120"/>
      <c r="H230" s="120"/>
      <c r="I230" s="120"/>
      <c r="J230" s="120"/>
      <c r="K230" s="120"/>
      <c r="L230" s="120"/>
      <c r="M230" s="120"/>
      <c r="N230" s="120"/>
      <c r="O230" s="120"/>
    </row>
    <row r="231" ht="12.75" customHeight="1">
      <c r="B231" s="120"/>
      <c r="C231" s="120"/>
      <c r="D231" s="120"/>
      <c r="E231" s="120"/>
      <c r="F231" s="120"/>
      <c r="G231" s="120"/>
      <c r="H231" s="120"/>
      <c r="I231" s="120"/>
      <c r="J231" s="120"/>
      <c r="K231" s="120"/>
      <c r="L231" s="120"/>
      <c r="M231" s="120"/>
      <c r="N231" s="120"/>
      <c r="O231" s="120"/>
    </row>
    <row r="232" ht="12.75" customHeight="1">
      <c r="B232" s="120"/>
      <c r="C232" s="120"/>
      <c r="D232" s="120"/>
      <c r="E232" s="120"/>
      <c r="F232" s="120"/>
      <c r="G232" s="120"/>
      <c r="H232" s="120"/>
      <c r="I232" s="120"/>
      <c r="J232" s="120"/>
      <c r="K232" s="120"/>
      <c r="L232" s="120"/>
      <c r="M232" s="120"/>
      <c r="N232" s="120"/>
      <c r="O232" s="120"/>
    </row>
    <row r="233" ht="12.75" customHeight="1">
      <c r="B233" s="120"/>
      <c r="C233" s="120"/>
      <c r="D233" s="120"/>
      <c r="E233" s="120"/>
      <c r="F233" s="120"/>
      <c r="G233" s="120"/>
      <c r="H233" s="120"/>
      <c r="I233" s="120"/>
      <c r="J233" s="120"/>
      <c r="K233" s="120"/>
      <c r="L233" s="120"/>
      <c r="M233" s="120"/>
      <c r="N233" s="120"/>
      <c r="O233" s="120"/>
    </row>
    <row r="234" ht="12.75" customHeight="1">
      <c r="B234" s="120"/>
      <c r="C234" s="120"/>
      <c r="D234" s="120"/>
      <c r="E234" s="120"/>
      <c r="F234" s="120"/>
      <c r="G234" s="120"/>
      <c r="H234" s="120"/>
      <c r="I234" s="120"/>
      <c r="J234" s="120"/>
      <c r="K234" s="120"/>
      <c r="L234" s="120"/>
      <c r="M234" s="120"/>
      <c r="N234" s="120"/>
      <c r="O234" s="120"/>
    </row>
    <row r="235" ht="12.75" customHeight="1">
      <c r="B235" s="120"/>
      <c r="C235" s="120"/>
      <c r="D235" s="120"/>
      <c r="E235" s="120"/>
      <c r="F235" s="120"/>
      <c r="G235" s="120"/>
      <c r="H235" s="120"/>
      <c r="I235" s="120"/>
      <c r="J235" s="120"/>
      <c r="K235" s="120"/>
      <c r="L235" s="120"/>
      <c r="M235" s="120"/>
      <c r="N235" s="120"/>
      <c r="O235" s="120"/>
    </row>
    <row r="236" ht="12.75" customHeight="1">
      <c r="B236" s="120"/>
      <c r="C236" s="120"/>
      <c r="D236" s="120"/>
      <c r="E236" s="120"/>
      <c r="F236" s="120"/>
      <c r="G236" s="120"/>
      <c r="H236" s="120"/>
      <c r="I236" s="120"/>
      <c r="J236" s="120"/>
      <c r="K236" s="120"/>
      <c r="L236" s="120"/>
      <c r="M236" s="120"/>
      <c r="N236" s="120"/>
      <c r="O236" s="120"/>
    </row>
    <row r="237" ht="12.75" customHeight="1">
      <c r="B237" s="120"/>
      <c r="C237" s="120"/>
      <c r="D237" s="120"/>
      <c r="E237" s="120"/>
      <c r="F237" s="120"/>
      <c r="G237" s="120"/>
      <c r="H237" s="120"/>
      <c r="I237" s="120"/>
      <c r="J237" s="120"/>
      <c r="K237" s="120"/>
      <c r="L237" s="120"/>
      <c r="M237" s="120"/>
      <c r="N237" s="120"/>
      <c r="O237" s="120"/>
    </row>
    <row r="238" ht="12.75" customHeight="1">
      <c r="B238" s="120"/>
      <c r="C238" s="120"/>
      <c r="D238" s="120"/>
      <c r="E238" s="120"/>
      <c r="F238" s="120"/>
      <c r="G238" s="120"/>
      <c r="H238" s="120"/>
      <c r="I238" s="120"/>
      <c r="J238" s="120"/>
      <c r="K238" s="120"/>
      <c r="L238" s="120"/>
      <c r="M238" s="120"/>
      <c r="N238" s="120"/>
      <c r="O238" s="120"/>
    </row>
    <row r="239" ht="12.75" customHeight="1">
      <c r="B239" s="120"/>
      <c r="C239" s="120"/>
      <c r="D239" s="120"/>
      <c r="E239" s="120"/>
      <c r="F239" s="120"/>
      <c r="G239" s="120"/>
      <c r="H239" s="120"/>
      <c r="I239" s="120"/>
      <c r="J239" s="120"/>
      <c r="K239" s="120"/>
      <c r="L239" s="120"/>
      <c r="M239" s="120"/>
      <c r="N239" s="120"/>
      <c r="O239" s="120"/>
    </row>
    <row r="240" ht="12.75" customHeight="1">
      <c r="B240" s="120"/>
      <c r="C240" s="120"/>
      <c r="D240" s="120"/>
      <c r="E240" s="120"/>
      <c r="F240" s="120"/>
      <c r="G240" s="120"/>
      <c r="H240" s="120"/>
      <c r="I240" s="120"/>
      <c r="J240" s="120"/>
      <c r="K240" s="120"/>
      <c r="L240" s="120"/>
      <c r="M240" s="120"/>
      <c r="N240" s="120"/>
      <c r="O240" s="120"/>
    </row>
    <row r="241" ht="12.75" customHeight="1">
      <c r="B241" s="120"/>
      <c r="C241" s="120"/>
      <c r="D241" s="120"/>
      <c r="E241" s="120"/>
      <c r="F241" s="120"/>
      <c r="G241" s="120"/>
      <c r="H241" s="120"/>
      <c r="I241" s="120"/>
      <c r="J241" s="120"/>
      <c r="K241" s="120"/>
      <c r="L241" s="120"/>
      <c r="M241" s="120"/>
      <c r="N241" s="120"/>
      <c r="O241" s="120"/>
    </row>
    <row r="242" ht="12.75" customHeight="1">
      <c r="B242" s="120"/>
      <c r="C242" s="120"/>
      <c r="D242" s="120"/>
      <c r="E242" s="120"/>
      <c r="F242" s="120"/>
      <c r="G242" s="120"/>
      <c r="H242" s="120"/>
      <c r="I242" s="120"/>
      <c r="J242" s="120"/>
      <c r="K242" s="120"/>
      <c r="L242" s="120"/>
      <c r="M242" s="120"/>
      <c r="N242" s="120"/>
      <c r="O242" s="120"/>
    </row>
    <row r="243" ht="12.75" customHeight="1">
      <c r="B243" s="120"/>
      <c r="C243" s="120"/>
      <c r="D243" s="120"/>
      <c r="E243" s="120"/>
      <c r="F243" s="120"/>
      <c r="G243" s="120"/>
      <c r="H243" s="120"/>
      <c r="I243" s="120"/>
      <c r="J243" s="120"/>
      <c r="K243" s="120"/>
      <c r="L243" s="120"/>
      <c r="M243" s="120"/>
      <c r="N243" s="120"/>
      <c r="O243" s="120"/>
    </row>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2">
    <mergeCell ref="B28:F28"/>
    <mergeCell ref="B29:F29"/>
    <mergeCell ref="B30:F30"/>
    <mergeCell ref="B33:D33"/>
    <mergeCell ref="B34:D35"/>
    <mergeCell ref="C12:D12"/>
    <mergeCell ref="C16:D16"/>
    <mergeCell ref="C17:D17"/>
    <mergeCell ref="C18:D18"/>
    <mergeCell ref="C22:D22"/>
    <mergeCell ref="B25:F25"/>
    <mergeCell ref="B26:F26"/>
  </mergeCells>
  <dataValidations>
    <dataValidation type="list" allowBlank="1" showErrorMessage="1" sqref="C13">
      <formula1>$G$14:$G$21</formula1>
    </dataValidation>
  </dataValidations>
  <printOptions/>
  <pageMargins bottom="0.75" footer="0.0" header="0.0" left="0.25" right="0.25" top="0.75"/>
  <pageSetup paperSize="9" scale="75" orientation="portrait"/>
  <drawing r:id="rId1"/>
  <legacyDrawing r:id="rId2"/>
  <oleObjects>
    <oleObject progId="PBrush" shapeId="2049" r:id="rId3"/>
  </oleObjec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4.75"/>
    <col customWidth="1" min="2" max="2" width="47.75"/>
    <col customWidth="1" min="3" max="3" width="23.88"/>
    <col customWidth="1" min="4" max="4" width="16.38"/>
    <col customWidth="1" min="5" max="5" width="17.25"/>
    <col customWidth="1" min="6" max="7" width="19.25"/>
    <col customWidth="1" min="8" max="8" width="14.38"/>
    <col customWidth="1" min="9" max="10" width="17.75"/>
    <col customWidth="1" min="11" max="26" width="8.63"/>
  </cols>
  <sheetData>
    <row r="1" ht="12.75" customHeight="1">
      <c r="A1" s="6"/>
      <c r="B1" s="6"/>
      <c r="C1" s="6"/>
      <c r="D1" s="6"/>
      <c r="E1" s="6"/>
      <c r="F1" s="6"/>
      <c r="G1" s="6"/>
      <c r="H1" s="6"/>
    </row>
    <row r="2" ht="12.75" customHeight="1">
      <c r="A2" s="6"/>
      <c r="B2" s="6"/>
      <c r="C2" s="6"/>
      <c r="D2" s="6"/>
      <c r="E2" s="6"/>
      <c r="F2" s="6"/>
      <c r="G2" s="6"/>
      <c r="H2" s="6"/>
    </row>
    <row r="3" ht="12.75" customHeight="1">
      <c r="A3" s="6"/>
      <c r="B3" s="6"/>
      <c r="C3" s="6"/>
      <c r="D3" s="6"/>
      <c r="E3" s="6"/>
      <c r="F3" s="6"/>
      <c r="G3" s="6"/>
      <c r="H3" s="6"/>
    </row>
    <row r="4" ht="12.75" customHeight="1">
      <c r="A4" s="6"/>
      <c r="B4" s="6"/>
      <c r="C4" s="6"/>
      <c r="D4" s="6"/>
      <c r="E4" s="6"/>
      <c r="F4" s="6"/>
      <c r="G4" s="6"/>
      <c r="H4" s="6"/>
    </row>
    <row r="5" ht="12.75" customHeight="1">
      <c r="A5" s="6"/>
      <c r="B5" s="6"/>
      <c r="C5" s="6"/>
      <c r="D5" s="6"/>
      <c r="E5" s="6"/>
      <c r="F5" s="6"/>
      <c r="G5" s="6"/>
      <c r="H5" s="6"/>
    </row>
    <row r="6" ht="12.75" customHeight="1">
      <c r="A6" s="6"/>
      <c r="B6" s="6"/>
      <c r="C6" s="6"/>
      <c r="D6" s="6"/>
      <c r="E6" s="6"/>
      <c r="F6" s="6"/>
      <c r="G6" s="6"/>
      <c r="H6" s="6"/>
    </row>
    <row r="7" ht="12.75" customHeight="1">
      <c r="A7" s="6"/>
      <c r="B7" s="6"/>
      <c r="C7" s="6"/>
      <c r="D7" s="6"/>
      <c r="E7" s="6"/>
      <c r="F7" s="6"/>
      <c r="G7" s="6"/>
      <c r="H7" s="6"/>
      <c r="I7" s="6"/>
      <c r="J7" s="6"/>
      <c r="K7" s="6"/>
      <c r="L7" s="6"/>
      <c r="M7" s="6"/>
      <c r="N7" s="6"/>
      <c r="O7" s="6"/>
      <c r="P7" s="6"/>
      <c r="Q7" s="6"/>
      <c r="R7" s="6"/>
      <c r="S7" s="6"/>
      <c r="T7" s="6"/>
      <c r="U7" s="6"/>
      <c r="V7" s="6"/>
      <c r="W7" s="6"/>
      <c r="X7" s="6"/>
      <c r="Y7" s="6"/>
      <c r="Z7" s="6"/>
    </row>
    <row r="8" ht="12.75" customHeight="1">
      <c r="A8" s="164"/>
      <c r="B8" s="88" t="s">
        <v>256</v>
      </c>
      <c r="C8" s="164"/>
      <c r="D8" s="164"/>
      <c r="E8" s="164"/>
      <c r="F8" s="164"/>
      <c r="G8" s="164"/>
      <c r="H8" s="164"/>
      <c r="I8" s="164"/>
      <c r="J8" s="164"/>
      <c r="K8" s="164"/>
      <c r="L8" s="164"/>
      <c r="M8" s="164"/>
      <c r="N8" s="164"/>
      <c r="O8" s="164"/>
      <c r="P8" s="164"/>
      <c r="Q8" s="164"/>
      <c r="R8" s="164"/>
      <c r="S8" s="164"/>
      <c r="T8" s="164"/>
      <c r="U8" s="164"/>
      <c r="V8" s="164"/>
      <c r="W8" s="164"/>
      <c r="X8" s="164"/>
      <c r="Y8" s="164"/>
      <c r="Z8" s="164"/>
    </row>
    <row r="9" ht="12.0" customHeight="1">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row>
    <row r="10" ht="12.75" customHeight="1">
      <c r="A10" s="6"/>
      <c r="B10" s="88" t="s">
        <v>258</v>
      </c>
      <c r="C10" s="6"/>
      <c r="D10" s="6"/>
      <c r="E10" s="6"/>
      <c r="F10" s="6"/>
      <c r="G10" s="6"/>
      <c r="H10" s="6"/>
      <c r="I10" s="6"/>
      <c r="J10" s="6"/>
      <c r="K10" s="6"/>
      <c r="L10" s="6"/>
      <c r="M10" s="6"/>
      <c r="N10" s="6"/>
      <c r="O10" s="6"/>
      <c r="P10" s="6"/>
      <c r="Q10" s="6"/>
      <c r="R10" s="6"/>
      <c r="S10" s="6"/>
      <c r="T10" s="6"/>
      <c r="U10" s="6"/>
      <c r="V10" s="6"/>
      <c r="W10" s="6"/>
      <c r="X10" s="6"/>
      <c r="Y10" s="6"/>
      <c r="Z10" s="6"/>
    </row>
    <row r="11" ht="12.75" customHeight="1">
      <c r="A11" s="6"/>
      <c r="B11" s="6"/>
      <c r="C11" s="6"/>
      <c r="D11" s="6"/>
      <c r="E11" s="6"/>
      <c r="F11" s="6"/>
      <c r="G11" s="6"/>
      <c r="H11" s="6"/>
      <c r="I11" s="6"/>
      <c r="J11" s="6"/>
      <c r="K11" s="6"/>
      <c r="L11" s="6"/>
      <c r="M11" s="6"/>
      <c r="N11" s="6"/>
      <c r="O11" s="6"/>
      <c r="P11" s="6"/>
      <c r="Q11" s="6"/>
      <c r="R11" s="6"/>
      <c r="S11" s="6"/>
      <c r="T11" s="6"/>
      <c r="U11" s="6"/>
      <c r="V11" s="6"/>
      <c r="W11" s="6"/>
      <c r="X11" s="6"/>
      <c r="Y11" s="6"/>
      <c r="Z11" s="6"/>
    </row>
    <row r="12" ht="12.75" customHeight="1">
      <c r="A12" s="122"/>
      <c r="B12" s="7" t="s">
        <v>55</v>
      </c>
      <c r="C12" s="6"/>
      <c r="D12" s="6"/>
      <c r="E12" s="6"/>
      <c r="F12" s="6"/>
      <c r="G12" s="6"/>
      <c r="H12" s="6"/>
      <c r="I12" s="6"/>
      <c r="J12" s="6"/>
      <c r="K12" s="6"/>
      <c r="L12" s="6"/>
      <c r="M12" s="6"/>
      <c r="N12" s="6"/>
      <c r="O12" s="6"/>
      <c r="P12" s="6"/>
      <c r="Q12" s="6"/>
      <c r="R12" s="6"/>
      <c r="S12" s="6"/>
      <c r="T12" s="6"/>
      <c r="U12" s="6"/>
      <c r="V12" s="6"/>
      <c r="W12" s="6"/>
      <c r="X12" s="6"/>
      <c r="Y12" s="6"/>
      <c r="Z12" s="6"/>
    </row>
    <row r="13" ht="12.75" customHeight="1">
      <c r="A13" s="129" t="s">
        <v>344</v>
      </c>
      <c r="B13" s="165" t="s">
        <v>345</v>
      </c>
      <c r="C13" s="166" t="str">
        <f>IF('OLD1. Aspectos Gerais'!C16=0," ",'OLD1. Aspectos Gerais'!C16)</f>
        <v> </v>
      </c>
      <c r="D13" s="125"/>
      <c r="E13" s="167"/>
      <c r="F13" s="168"/>
      <c r="G13" s="168"/>
      <c r="H13" s="6"/>
      <c r="I13" s="6"/>
      <c r="J13" s="6"/>
      <c r="K13" s="6"/>
      <c r="L13" s="6"/>
      <c r="M13" s="6"/>
      <c r="N13" s="6"/>
      <c r="O13" s="6"/>
      <c r="P13" s="6"/>
      <c r="Q13" s="6"/>
      <c r="R13" s="6"/>
      <c r="S13" s="6"/>
      <c r="T13" s="6"/>
      <c r="U13" s="6"/>
      <c r="V13" s="6"/>
      <c r="W13" s="6"/>
      <c r="X13" s="6"/>
      <c r="Y13" s="6"/>
      <c r="Z13" s="6"/>
    </row>
    <row r="14" ht="12.75" customHeight="1">
      <c r="A14" s="129" t="s">
        <v>347</v>
      </c>
      <c r="B14" s="169" t="s">
        <v>348</v>
      </c>
      <c r="C14" s="170" t="str">
        <f>IF('OLD1. Aspectos Gerais'!C17=0," ",'OLD1. Aspectos Gerais'!C17)</f>
        <v> </v>
      </c>
      <c r="D14" s="133"/>
      <c r="E14" s="167"/>
      <c r="F14" s="6"/>
      <c r="G14" s="6"/>
      <c r="H14" s="6"/>
      <c r="I14" s="6"/>
      <c r="J14" s="6"/>
      <c r="K14" s="6"/>
      <c r="L14" s="6"/>
      <c r="M14" s="6"/>
      <c r="N14" s="6"/>
      <c r="O14" s="6"/>
      <c r="P14" s="6"/>
      <c r="Q14" s="6"/>
      <c r="R14" s="6"/>
      <c r="S14" s="6"/>
      <c r="T14" s="6"/>
      <c r="U14" s="6"/>
      <c r="V14" s="6"/>
      <c r="W14" s="6"/>
      <c r="X14" s="6"/>
      <c r="Y14" s="6"/>
      <c r="Z14" s="6"/>
    </row>
    <row r="15" ht="12.75" customHeight="1">
      <c r="A15" s="129" t="s">
        <v>350</v>
      </c>
      <c r="B15" s="171" t="s">
        <v>351</v>
      </c>
      <c r="C15" s="172" t="str">
        <f>IF('OLD1. Aspectos Gerais'!C18=0," ",'OLD1. Aspectos Gerais'!C18)</f>
        <v> </v>
      </c>
      <c r="D15" s="136"/>
      <c r="E15" s="167"/>
      <c r="F15" s="6"/>
      <c r="G15" s="6"/>
      <c r="H15" s="6"/>
      <c r="I15" s="6"/>
      <c r="J15" s="6"/>
      <c r="K15" s="6"/>
      <c r="L15" s="6"/>
      <c r="M15" s="6"/>
      <c r="N15" s="6"/>
      <c r="O15" s="6"/>
      <c r="P15" s="6"/>
      <c r="Q15" s="6"/>
      <c r="R15" s="6"/>
      <c r="S15" s="6"/>
      <c r="T15" s="6"/>
      <c r="U15" s="6"/>
      <c r="V15" s="6"/>
      <c r="W15" s="6"/>
      <c r="X15" s="6"/>
      <c r="Y15" s="6"/>
      <c r="Z15" s="6"/>
    </row>
    <row r="16" ht="12.75" customHeight="1">
      <c r="A16" s="122"/>
      <c r="B16" s="11"/>
      <c r="C16" s="11"/>
      <c r="D16" s="11"/>
      <c r="E16" s="11"/>
      <c r="F16" s="6"/>
      <c r="G16" s="6"/>
      <c r="H16" s="11"/>
      <c r="I16" s="11"/>
      <c r="J16" s="11"/>
      <c r="K16" s="11"/>
      <c r="L16" s="11"/>
      <c r="M16" s="11"/>
      <c r="N16" s="11"/>
      <c r="O16" s="11"/>
      <c r="P16" s="11"/>
      <c r="Q16" s="11"/>
      <c r="R16" s="11"/>
      <c r="S16" s="11"/>
      <c r="T16" s="11"/>
      <c r="U16" s="11"/>
      <c r="V16" s="11"/>
      <c r="W16" s="11"/>
      <c r="X16" s="11"/>
      <c r="Y16" s="11"/>
      <c r="Z16" s="11"/>
    </row>
    <row r="17" ht="12.75" customHeight="1">
      <c r="A17" s="6"/>
      <c r="B17" s="173" t="s">
        <v>275</v>
      </c>
      <c r="C17" s="174" t="s">
        <v>372</v>
      </c>
      <c r="D17" s="11"/>
      <c r="E17" s="11"/>
      <c r="F17" s="6"/>
      <c r="G17" s="6"/>
      <c r="H17" s="6"/>
      <c r="I17" s="6"/>
      <c r="J17" s="6"/>
      <c r="K17" s="6"/>
      <c r="L17" s="6"/>
      <c r="M17" s="6"/>
      <c r="N17" s="6"/>
      <c r="O17" s="6"/>
      <c r="P17" s="6"/>
      <c r="Q17" s="6"/>
      <c r="R17" s="6"/>
      <c r="S17" s="6"/>
      <c r="T17" s="6"/>
      <c r="U17" s="6"/>
      <c r="V17" s="6"/>
      <c r="W17" s="6"/>
      <c r="X17" s="6"/>
      <c r="Y17" s="6"/>
      <c r="Z17" s="6"/>
    </row>
    <row r="18" ht="12.75" customHeight="1">
      <c r="A18" s="6"/>
      <c r="B18" s="169" t="s">
        <v>373</v>
      </c>
      <c r="C18" s="175"/>
      <c r="D18" s="11"/>
      <c r="E18" s="11"/>
      <c r="F18" s="6"/>
      <c r="G18" s="6"/>
      <c r="H18" s="6"/>
      <c r="I18" s="6"/>
      <c r="J18" s="6"/>
      <c r="K18" s="6"/>
      <c r="L18" s="6"/>
      <c r="M18" s="6"/>
      <c r="N18" s="6"/>
      <c r="O18" s="6"/>
      <c r="P18" s="6"/>
      <c r="Q18" s="6"/>
      <c r="R18" s="6"/>
      <c r="S18" s="6"/>
      <c r="T18" s="6"/>
      <c r="U18" s="6"/>
      <c r="V18" s="6"/>
      <c r="W18" s="6"/>
      <c r="X18" s="6"/>
      <c r="Y18" s="6"/>
      <c r="Z18" s="6"/>
    </row>
    <row r="19" ht="12.75" customHeight="1">
      <c r="A19" s="6"/>
      <c r="B19" s="169" t="s">
        <v>374</v>
      </c>
      <c r="C19" s="176">
        <f>E49</f>
        <v>0</v>
      </c>
      <c r="D19" s="11"/>
      <c r="E19" s="11"/>
      <c r="F19" s="6"/>
      <c r="G19" s="6"/>
      <c r="H19" s="6"/>
      <c r="I19" s="6"/>
      <c r="J19" s="6"/>
      <c r="K19" s="6"/>
      <c r="L19" s="6"/>
      <c r="M19" s="6"/>
      <c r="N19" s="6"/>
      <c r="O19" s="6"/>
      <c r="P19" s="6"/>
      <c r="Q19" s="6"/>
      <c r="R19" s="6"/>
      <c r="S19" s="6"/>
      <c r="T19" s="6"/>
      <c r="U19" s="6"/>
      <c r="V19" s="6"/>
      <c r="W19" s="6"/>
      <c r="X19" s="6"/>
      <c r="Y19" s="6"/>
      <c r="Z19" s="6"/>
    </row>
    <row r="20" ht="12.75" customHeight="1">
      <c r="A20" s="6"/>
      <c r="B20" s="169" t="s">
        <v>375</v>
      </c>
      <c r="C20" s="177"/>
      <c r="D20" s="11"/>
      <c r="E20" s="11"/>
      <c r="F20" s="6"/>
      <c r="G20" s="6"/>
    </row>
    <row r="21" ht="12.75" customHeight="1">
      <c r="A21" s="6"/>
      <c r="B21" s="169" t="s">
        <v>376</v>
      </c>
      <c r="C21" s="177"/>
      <c r="D21" s="11"/>
      <c r="E21" s="11"/>
      <c r="F21" s="6"/>
      <c r="G21" s="6"/>
    </row>
    <row r="22" ht="12.75" customHeight="1">
      <c r="A22" s="6"/>
      <c r="B22" s="169" t="s">
        <v>377</v>
      </c>
      <c r="C22" s="177"/>
      <c r="D22" s="11"/>
      <c r="E22" s="11"/>
      <c r="F22" s="6"/>
      <c r="G22" s="6"/>
    </row>
    <row r="23" ht="12.75" customHeight="1">
      <c r="A23" s="6"/>
      <c r="B23" s="169" t="s">
        <v>378</v>
      </c>
      <c r="C23" s="178"/>
      <c r="D23" s="11"/>
      <c r="E23" s="11"/>
      <c r="F23" s="6"/>
      <c r="G23" s="6"/>
    </row>
    <row r="24" ht="12.75" customHeight="1">
      <c r="A24" s="6"/>
      <c r="B24" s="179"/>
      <c r="C24" s="180"/>
      <c r="D24" s="11"/>
      <c r="E24" s="181"/>
      <c r="F24" s="6"/>
      <c r="G24" s="181"/>
    </row>
    <row r="25" ht="12.75" customHeight="1">
      <c r="A25" s="6"/>
      <c r="B25" s="12" t="s">
        <v>379</v>
      </c>
      <c r="C25" s="11"/>
      <c r="D25" s="11"/>
      <c r="E25" s="6"/>
      <c r="F25" s="6"/>
      <c r="G25" s="6"/>
    </row>
    <row r="26" ht="12.75" customHeight="1">
      <c r="A26" s="6"/>
      <c r="B26" s="6"/>
      <c r="C26" s="6"/>
      <c r="D26" s="6"/>
      <c r="E26" s="6"/>
      <c r="F26" s="6"/>
      <c r="G26" s="6"/>
    </row>
    <row r="27" ht="12.75" customHeight="1">
      <c r="A27" s="6"/>
      <c r="B27" s="182" t="s">
        <v>380</v>
      </c>
      <c r="C27" s="183"/>
      <c r="D27" s="183"/>
      <c r="E27" s="183"/>
      <c r="F27" s="183"/>
      <c r="G27" s="184"/>
    </row>
    <row r="28" ht="12.75" customHeight="1">
      <c r="A28" s="6"/>
      <c r="B28" s="185" t="s">
        <v>283</v>
      </c>
      <c r="C28" s="186" t="s">
        <v>285</v>
      </c>
      <c r="D28" s="186" t="s">
        <v>287</v>
      </c>
      <c r="E28" s="186" t="s">
        <v>289</v>
      </c>
      <c r="F28" s="186" t="s">
        <v>291</v>
      </c>
      <c r="G28" s="187" t="s">
        <v>381</v>
      </c>
    </row>
    <row r="29" ht="12.75" customHeight="1">
      <c r="A29" s="6"/>
      <c r="B29" s="188"/>
      <c r="C29" s="189"/>
      <c r="D29" s="189"/>
      <c r="E29" s="190"/>
      <c r="F29" s="190"/>
      <c r="G29" s="191"/>
    </row>
    <row r="30" ht="12.75" customHeight="1">
      <c r="A30" s="6"/>
      <c r="B30" s="192"/>
      <c r="C30" s="193"/>
      <c r="D30" s="193"/>
      <c r="E30" s="194"/>
      <c r="F30" s="194"/>
      <c r="G30" s="195"/>
    </row>
    <row r="31" ht="12.75" customHeight="1">
      <c r="A31" s="6"/>
      <c r="B31" s="192"/>
      <c r="C31" s="193"/>
      <c r="D31" s="193"/>
      <c r="E31" s="194"/>
      <c r="F31" s="194"/>
      <c r="G31" s="195"/>
    </row>
    <row r="32" ht="12.75" customHeight="1">
      <c r="A32" s="6"/>
      <c r="B32" s="192"/>
      <c r="C32" s="193"/>
      <c r="D32" s="193"/>
      <c r="E32" s="194"/>
      <c r="F32" s="194"/>
      <c r="G32" s="195"/>
    </row>
    <row r="33" ht="12.75" customHeight="1">
      <c r="A33" s="6"/>
      <c r="B33" s="192"/>
      <c r="C33" s="193"/>
      <c r="D33" s="193"/>
      <c r="E33" s="194"/>
      <c r="F33" s="194"/>
      <c r="G33" s="195"/>
    </row>
    <row r="34" ht="12.75" customHeight="1">
      <c r="A34" s="6"/>
      <c r="B34" s="192"/>
      <c r="C34" s="193"/>
      <c r="D34" s="193"/>
      <c r="E34" s="194"/>
      <c r="F34" s="194"/>
      <c r="G34" s="195"/>
    </row>
    <row r="35" ht="12.75" customHeight="1">
      <c r="A35" s="6"/>
      <c r="B35" s="192"/>
      <c r="C35" s="193"/>
      <c r="D35" s="193"/>
      <c r="E35" s="194"/>
      <c r="F35" s="194"/>
      <c r="G35" s="195"/>
    </row>
    <row r="36" ht="12.75" customHeight="1">
      <c r="A36" s="6"/>
      <c r="B36" s="192"/>
      <c r="C36" s="193"/>
      <c r="D36" s="193"/>
      <c r="E36" s="194"/>
      <c r="F36" s="194"/>
      <c r="G36" s="195"/>
    </row>
    <row r="37" ht="12.75" customHeight="1">
      <c r="A37" s="6"/>
      <c r="B37" s="192"/>
      <c r="C37" s="193"/>
      <c r="D37" s="193"/>
      <c r="E37" s="194"/>
      <c r="F37" s="194"/>
      <c r="G37" s="195"/>
    </row>
    <row r="38" ht="12.75" customHeight="1">
      <c r="A38" s="6"/>
      <c r="B38" s="192"/>
      <c r="C38" s="193"/>
      <c r="D38" s="193"/>
      <c r="E38" s="194"/>
      <c r="F38" s="194"/>
      <c r="G38" s="195"/>
    </row>
    <row r="39" ht="12.75" customHeight="1">
      <c r="A39" s="6"/>
      <c r="B39" s="192"/>
      <c r="C39" s="193"/>
      <c r="D39" s="193"/>
      <c r="E39" s="194"/>
      <c r="F39" s="194"/>
      <c r="G39" s="195"/>
    </row>
    <row r="40" ht="12.75" customHeight="1">
      <c r="A40" s="6"/>
      <c r="B40" s="192"/>
      <c r="C40" s="193"/>
      <c r="D40" s="193"/>
      <c r="E40" s="194"/>
      <c r="F40" s="194"/>
      <c r="G40" s="195"/>
    </row>
    <row r="41" ht="12.75" customHeight="1">
      <c r="A41" s="6"/>
      <c r="B41" s="192"/>
      <c r="C41" s="193"/>
      <c r="D41" s="193"/>
      <c r="E41" s="194"/>
      <c r="F41" s="194"/>
      <c r="G41" s="195"/>
    </row>
    <row r="42" ht="12.75" customHeight="1">
      <c r="A42" s="6"/>
      <c r="B42" s="192"/>
      <c r="C42" s="193"/>
      <c r="D42" s="193"/>
      <c r="E42" s="194"/>
      <c r="F42" s="194"/>
      <c r="G42" s="195"/>
    </row>
    <row r="43" ht="12.75" customHeight="1">
      <c r="A43" s="6"/>
      <c r="B43" s="192"/>
      <c r="C43" s="193"/>
      <c r="D43" s="193"/>
      <c r="E43" s="194"/>
      <c r="F43" s="194"/>
      <c r="G43" s="195"/>
    </row>
    <row r="44" ht="12.75" customHeight="1">
      <c r="A44" s="6"/>
      <c r="B44" s="192"/>
      <c r="C44" s="193"/>
      <c r="D44" s="193"/>
      <c r="E44" s="194"/>
      <c r="F44" s="194"/>
      <c r="G44" s="195"/>
    </row>
    <row r="45" ht="12.75" customHeight="1">
      <c r="A45" s="6"/>
      <c r="B45" s="192"/>
      <c r="C45" s="193"/>
      <c r="D45" s="193"/>
      <c r="E45" s="194"/>
      <c r="F45" s="194"/>
      <c r="G45" s="195"/>
    </row>
    <row r="46" ht="12.75" customHeight="1">
      <c r="A46" s="6"/>
      <c r="B46" s="192"/>
      <c r="C46" s="193"/>
      <c r="D46" s="193"/>
      <c r="E46" s="194"/>
      <c r="F46" s="194"/>
      <c r="G46" s="195"/>
    </row>
    <row r="47" ht="12.75" customHeight="1">
      <c r="A47" s="6"/>
      <c r="B47" s="192"/>
      <c r="C47" s="193"/>
      <c r="D47" s="193"/>
      <c r="E47" s="194"/>
      <c r="F47" s="194"/>
      <c r="G47" s="195"/>
    </row>
    <row r="48" ht="12.75" customHeight="1">
      <c r="A48" s="6"/>
      <c r="B48" s="196"/>
      <c r="C48" s="197"/>
      <c r="D48" s="197"/>
      <c r="E48" s="198"/>
      <c r="F48" s="198"/>
      <c r="G48" s="199"/>
    </row>
    <row r="49" ht="12.75" customHeight="1">
      <c r="A49" s="6"/>
      <c r="B49" s="200" t="s">
        <v>382</v>
      </c>
      <c r="C49" s="201" t="s">
        <v>383</v>
      </c>
      <c r="D49" s="202" t="s">
        <v>383</v>
      </c>
      <c r="E49" s="203">
        <f t="shared" ref="E49:G49" si="1">SUM(E29:E48)</f>
        <v>0</v>
      </c>
      <c r="F49" s="203">
        <f t="shared" si="1"/>
        <v>0</v>
      </c>
      <c r="G49" s="204">
        <f t="shared" si="1"/>
        <v>0</v>
      </c>
    </row>
    <row r="50" ht="12.75" customHeight="1">
      <c r="A50" s="6"/>
      <c r="B50" s="6"/>
      <c r="C50" s="6"/>
      <c r="D50" s="6"/>
      <c r="E50" s="6"/>
      <c r="F50" s="6"/>
      <c r="G50" s="6"/>
    </row>
    <row r="51" ht="12.75" customHeight="1">
      <c r="A51" s="6"/>
      <c r="B51" s="6"/>
      <c r="C51" s="6"/>
      <c r="D51" s="6"/>
      <c r="E51" s="6"/>
      <c r="F51" s="6"/>
      <c r="G51" s="6"/>
    </row>
    <row r="52" ht="12.75" customHeight="1">
      <c r="A52" s="6"/>
      <c r="B52" s="6"/>
      <c r="C52" s="7" t="s">
        <v>368</v>
      </c>
      <c r="D52" s="6"/>
      <c r="E52" s="6"/>
      <c r="F52" s="120"/>
      <c r="G52" s="120"/>
    </row>
    <row r="53" ht="12.75" customHeight="1">
      <c r="A53" s="6"/>
      <c r="B53" s="6"/>
      <c r="C53" s="154" t="s">
        <v>369</v>
      </c>
      <c r="D53" s="155"/>
      <c r="E53" s="156"/>
      <c r="F53" s="156"/>
      <c r="G53" s="205"/>
    </row>
    <row r="54" ht="12.75" customHeight="1">
      <c r="A54" s="6"/>
      <c r="B54" s="6"/>
      <c r="C54" s="158"/>
      <c r="D54" s="6"/>
      <c r="E54" s="6"/>
      <c r="F54" s="6"/>
      <c r="G54" s="206"/>
    </row>
    <row r="55" ht="12.75" customHeight="1">
      <c r="A55" s="6"/>
      <c r="B55" s="6"/>
      <c r="C55" s="158"/>
      <c r="D55" s="11" t="s">
        <v>370</v>
      </c>
      <c r="E55" s="6"/>
      <c r="F55" s="6"/>
      <c r="G55" s="206"/>
    </row>
    <row r="56" ht="12.75" customHeight="1">
      <c r="A56" s="6"/>
      <c r="B56" s="6"/>
      <c r="C56" s="160"/>
      <c r="D56" s="161"/>
      <c r="E56" s="161"/>
      <c r="F56" s="161"/>
      <c r="G56" s="207"/>
    </row>
    <row r="57" ht="12.75" customHeight="1">
      <c r="A57" s="6"/>
      <c r="B57" s="6"/>
      <c r="C57" s="6"/>
      <c r="D57" s="6"/>
      <c r="E57" s="120"/>
      <c r="F57" s="120"/>
      <c r="G57" s="163" t="s">
        <v>384</v>
      </c>
      <c r="I57" s="120"/>
      <c r="J57" s="120"/>
    </row>
    <row r="58" ht="12.75" customHeight="1">
      <c r="A58" s="6"/>
      <c r="B58" s="6"/>
      <c r="C58" s="6"/>
      <c r="D58" s="6"/>
      <c r="E58" s="6"/>
      <c r="F58" s="6"/>
      <c r="G58" s="6"/>
    </row>
    <row r="59" ht="12.75" customHeight="1">
      <c r="A59" s="6"/>
      <c r="B59" s="6"/>
      <c r="C59" s="6"/>
      <c r="D59" s="6"/>
      <c r="E59" s="6"/>
      <c r="F59" s="6"/>
      <c r="G59" s="6"/>
    </row>
    <row r="60" ht="12.75" customHeight="1">
      <c r="A60" s="6"/>
      <c r="B60" s="6"/>
      <c r="C60" s="6"/>
      <c r="D60" s="6"/>
      <c r="E60" s="6"/>
      <c r="F60" s="6"/>
      <c r="G60" s="6"/>
    </row>
    <row r="61" ht="12.75" customHeight="1">
      <c r="A61" s="6"/>
      <c r="B61" s="6"/>
      <c r="C61" s="6"/>
      <c r="D61" s="6"/>
      <c r="E61" s="6"/>
      <c r="F61" s="6"/>
      <c r="G61" s="6"/>
    </row>
    <row r="62" ht="12.75" customHeight="1">
      <c r="A62" s="6"/>
      <c r="B62" s="6"/>
      <c r="C62" s="6"/>
      <c r="D62" s="6"/>
      <c r="E62" s="6"/>
      <c r="F62" s="6"/>
      <c r="G62" s="6"/>
    </row>
    <row r="63" ht="12.75" customHeight="1">
      <c r="A63" s="6"/>
      <c r="B63" s="6"/>
      <c r="C63" s="6"/>
      <c r="D63" s="6"/>
      <c r="E63" s="6"/>
      <c r="F63" s="6"/>
      <c r="G63" s="6"/>
    </row>
    <row r="64" ht="12.75" customHeight="1">
      <c r="A64" s="6"/>
      <c r="B64" s="6"/>
      <c r="C64" s="6"/>
      <c r="D64" s="6"/>
      <c r="E64" s="6"/>
      <c r="F64" s="6"/>
      <c r="G64" s="6"/>
    </row>
    <row r="65" ht="12.75" customHeight="1">
      <c r="A65" s="6"/>
      <c r="B65" s="6"/>
      <c r="C65" s="6"/>
      <c r="D65" s="6"/>
      <c r="E65" s="6"/>
      <c r="F65" s="6"/>
      <c r="G65" s="6"/>
    </row>
    <row r="66" ht="12.75" customHeight="1">
      <c r="A66" s="6"/>
      <c r="B66" s="6"/>
      <c r="C66" s="6"/>
      <c r="D66" s="6"/>
      <c r="E66" s="6"/>
      <c r="F66" s="6"/>
      <c r="G66" s="6"/>
    </row>
    <row r="67" ht="12.75" customHeight="1">
      <c r="A67" s="6"/>
      <c r="B67" s="6"/>
      <c r="C67" s="6"/>
      <c r="D67" s="6"/>
      <c r="E67" s="6"/>
      <c r="F67" s="6"/>
      <c r="G67" s="6"/>
    </row>
    <row r="68" ht="12.75" customHeight="1">
      <c r="A68" s="6"/>
      <c r="B68" s="6"/>
      <c r="C68" s="6"/>
      <c r="D68" s="6"/>
      <c r="E68" s="6"/>
      <c r="F68" s="6"/>
      <c r="G68" s="6"/>
    </row>
    <row r="69" ht="12.75" customHeight="1">
      <c r="A69" s="6"/>
      <c r="B69" s="6"/>
      <c r="C69" s="6"/>
      <c r="D69" s="6"/>
      <c r="E69" s="6"/>
      <c r="F69" s="6"/>
      <c r="G69" s="6"/>
    </row>
    <row r="70" ht="12.75" customHeight="1">
      <c r="A70" s="6"/>
      <c r="B70" s="6"/>
      <c r="C70" s="6"/>
      <c r="D70" s="6"/>
      <c r="E70" s="6"/>
      <c r="F70" s="6"/>
      <c r="G70" s="6"/>
    </row>
    <row r="71" ht="12.75" customHeight="1">
      <c r="A71" s="6"/>
      <c r="B71" s="6"/>
      <c r="C71" s="6"/>
      <c r="D71" s="6"/>
      <c r="E71" s="6"/>
      <c r="F71" s="6"/>
      <c r="G71" s="6"/>
    </row>
    <row r="72" ht="12.75" customHeight="1">
      <c r="A72" s="6"/>
      <c r="B72" s="6"/>
      <c r="C72" s="6"/>
      <c r="D72" s="6"/>
      <c r="E72" s="6"/>
      <c r="F72" s="6"/>
      <c r="G72" s="6"/>
    </row>
    <row r="73" ht="12.75" customHeight="1">
      <c r="A73" s="6"/>
      <c r="B73" s="6"/>
      <c r="C73" s="6"/>
      <c r="D73" s="6"/>
      <c r="E73" s="6"/>
      <c r="F73" s="6"/>
      <c r="G73" s="6"/>
    </row>
    <row r="74" ht="12.75" customHeight="1">
      <c r="A74" s="6"/>
      <c r="B74" s="6"/>
      <c r="C74" s="6"/>
      <c r="D74" s="6"/>
      <c r="E74" s="6"/>
      <c r="F74" s="6"/>
      <c r="G74" s="6"/>
    </row>
    <row r="75" ht="12.75" customHeight="1">
      <c r="A75" s="6"/>
      <c r="B75" s="6"/>
      <c r="C75" s="6"/>
      <c r="D75" s="6"/>
      <c r="E75" s="6"/>
      <c r="F75" s="6"/>
      <c r="G75" s="6"/>
    </row>
    <row r="76" ht="12.75" customHeight="1">
      <c r="A76" s="6"/>
      <c r="B76" s="6"/>
      <c r="C76" s="6"/>
      <c r="D76" s="6"/>
      <c r="E76" s="6"/>
      <c r="F76" s="6"/>
      <c r="G76" s="6"/>
    </row>
    <row r="77" ht="12.75" customHeight="1">
      <c r="A77" s="6"/>
      <c r="B77" s="6"/>
      <c r="C77" s="6"/>
      <c r="D77" s="6"/>
      <c r="E77" s="6"/>
      <c r="F77" s="6"/>
      <c r="G77" s="6"/>
    </row>
    <row r="78" ht="12.75" customHeight="1">
      <c r="A78" s="6"/>
      <c r="B78" s="6"/>
      <c r="C78" s="6"/>
      <c r="D78" s="6"/>
      <c r="E78" s="6"/>
      <c r="F78" s="6"/>
      <c r="G78" s="6"/>
    </row>
    <row r="79" ht="12.75" customHeight="1">
      <c r="A79" s="6"/>
      <c r="B79" s="6"/>
      <c r="C79" s="6"/>
      <c r="D79" s="6"/>
      <c r="E79" s="6"/>
      <c r="F79" s="6"/>
      <c r="G79" s="6"/>
    </row>
    <row r="80" ht="12.75" customHeight="1">
      <c r="A80" s="6"/>
      <c r="B80" s="6"/>
      <c r="C80" s="6"/>
      <c r="D80" s="6"/>
      <c r="E80" s="6"/>
      <c r="F80" s="6"/>
      <c r="G80" s="6"/>
    </row>
    <row r="81" ht="12.75" customHeight="1">
      <c r="A81" s="6"/>
      <c r="B81" s="6"/>
      <c r="C81" s="6"/>
      <c r="D81" s="6"/>
      <c r="E81" s="6"/>
      <c r="F81" s="6"/>
      <c r="G81" s="6"/>
    </row>
    <row r="82" ht="12.75" customHeight="1">
      <c r="A82" s="6"/>
      <c r="B82" s="6"/>
      <c r="C82" s="6"/>
      <c r="D82" s="6"/>
      <c r="E82" s="6"/>
      <c r="F82" s="6"/>
      <c r="G82" s="6"/>
    </row>
    <row r="83" ht="12.75" customHeight="1">
      <c r="A83" s="6"/>
      <c r="B83" s="6"/>
      <c r="C83" s="6"/>
      <c r="D83" s="6"/>
      <c r="E83" s="6"/>
      <c r="F83" s="6"/>
      <c r="G83" s="6"/>
    </row>
    <row r="84" ht="12.75" customHeight="1">
      <c r="A84" s="6"/>
      <c r="B84" s="6"/>
      <c r="C84" s="6"/>
      <c r="D84" s="6"/>
      <c r="E84" s="6"/>
      <c r="F84" s="6"/>
      <c r="G84" s="6"/>
    </row>
    <row r="85" ht="12.75" customHeight="1">
      <c r="A85" s="6"/>
      <c r="B85" s="6"/>
      <c r="C85" s="6"/>
      <c r="D85" s="6"/>
      <c r="E85" s="6"/>
      <c r="F85" s="6"/>
      <c r="G85" s="6"/>
    </row>
    <row r="86" ht="12.75" customHeight="1">
      <c r="A86" s="6"/>
      <c r="B86" s="6"/>
      <c r="C86" s="6"/>
      <c r="D86" s="6"/>
      <c r="E86" s="6"/>
      <c r="F86" s="6"/>
      <c r="G86" s="6"/>
    </row>
    <row r="87" ht="12.75" customHeight="1">
      <c r="A87" s="6"/>
      <c r="B87" s="6"/>
      <c r="C87" s="6"/>
      <c r="D87" s="6"/>
      <c r="E87" s="6"/>
      <c r="F87" s="6"/>
      <c r="G87" s="6"/>
    </row>
    <row r="88" ht="12.75" customHeight="1">
      <c r="A88" s="6"/>
      <c r="B88" s="6"/>
      <c r="C88" s="6"/>
      <c r="D88" s="6"/>
      <c r="E88" s="6"/>
      <c r="F88" s="6"/>
      <c r="G88" s="6"/>
    </row>
    <row r="89" ht="12.75" customHeight="1">
      <c r="A89" s="6"/>
      <c r="B89" s="6"/>
      <c r="C89" s="6"/>
      <c r="D89" s="6"/>
      <c r="E89" s="6"/>
      <c r="F89" s="6"/>
      <c r="G89" s="6"/>
    </row>
    <row r="90" ht="12.75" customHeight="1">
      <c r="A90" s="6"/>
      <c r="B90" s="6"/>
      <c r="C90" s="6"/>
      <c r="D90" s="6"/>
      <c r="E90" s="6"/>
      <c r="F90" s="6"/>
      <c r="G90" s="6"/>
    </row>
    <row r="91" ht="12.75" customHeight="1">
      <c r="A91" s="6"/>
      <c r="B91" s="6"/>
      <c r="C91" s="6"/>
      <c r="D91" s="6"/>
      <c r="E91" s="6"/>
      <c r="F91" s="6"/>
      <c r="G91" s="6"/>
    </row>
    <row r="92" ht="12.75" customHeight="1">
      <c r="A92" s="6"/>
      <c r="B92" s="6"/>
      <c r="C92" s="6"/>
      <c r="D92" s="6"/>
      <c r="E92" s="6"/>
      <c r="F92" s="6"/>
      <c r="G92" s="6"/>
    </row>
    <row r="93" ht="12.75" customHeight="1">
      <c r="A93" s="6"/>
      <c r="B93" s="6"/>
      <c r="C93" s="6"/>
      <c r="D93" s="6"/>
      <c r="E93" s="6"/>
      <c r="F93" s="6"/>
      <c r="G93" s="6"/>
    </row>
    <row r="94" ht="12.75" customHeight="1">
      <c r="A94" s="6"/>
      <c r="B94" s="6"/>
      <c r="C94" s="6"/>
      <c r="D94" s="6"/>
      <c r="E94" s="6"/>
      <c r="F94" s="6"/>
      <c r="G94" s="6"/>
    </row>
    <row r="95" ht="12.75" customHeight="1">
      <c r="A95" s="6"/>
      <c r="B95" s="6"/>
      <c r="C95" s="6"/>
      <c r="D95" s="6"/>
      <c r="E95" s="6"/>
      <c r="F95" s="6"/>
      <c r="G95" s="6"/>
    </row>
    <row r="96" ht="12.75" customHeight="1">
      <c r="A96" s="6"/>
      <c r="B96" s="6"/>
      <c r="C96" s="6"/>
      <c r="D96" s="6"/>
      <c r="E96" s="6"/>
      <c r="F96" s="6"/>
      <c r="G96" s="6"/>
    </row>
    <row r="97" ht="12.75" customHeight="1">
      <c r="A97" s="6"/>
      <c r="B97" s="6"/>
      <c r="C97" s="6"/>
      <c r="D97" s="6"/>
      <c r="E97" s="6"/>
      <c r="F97" s="6"/>
      <c r="G97" s="6"/>
    </row>
    <row r="98" ht="12.75" customHeight="1">
      <c r="A98" s="6"/>
      <c r="B98" s="6"/>
      <c r="C98" s="6"/>
      <c r="D98" s="6"/>
      <c r="E98" s="6"/>
      <c r="F98" s="6"/>
      <c r="G98" s="6"/>
    </row>
    <row r="99" ht="12.75" customHeight="1">
      <c r="A99" s="6"/>
      <c r="B99" s="6"/>
      <c r="C99" s="6"/>
      <c r="D99" s="6"/>
      <c r="E99" s="6"/>
      <c r="F99" s="6"/>
      <c r="G99" s="6"/>
    </row>
    <row r="100" ht="12.75" customHeight="1">
      <c r="A100" s="6"/>
      <c r="B100" s="6"/>
      <c r="C100" s="6"/>
      <c r="D100" s="6"/>
      <c r="E100" s="6"/>
      <c r="F100" s="6"/>
      <c r="G100" s="6"/>
    </row>
    <row r="101" ht="12.75" customHeight="1">
      <c r="A101" s="6"/>
      <c r="B101" s="6"/>
      <c r="C101" s="6"/>
      <c r="D101" s="6"/>
      <c r="E101" s="6"/>
      <c r="F101" s="6"/>
      <c r="G101" s="6"/>
    </row>
    <row r="102" ht="12.75" customHeight="1">
      <c r="A102" s="6"/>
      <c r="B102" s="6"/>
      <c r="C102" s="6"/>
      <c r="D102" s="6"/>
      <c r="E102" s="6"/>
      <c r="F102" s="6"/>
      <c r="G102" s="6"/>
    </row>
    <row r="103" ht="12.75" customHeight="1">
      <c r="A103" s="6"/>
      <c r="B103" s="6"/>
      <c r="C103" s="6"/>
      <c r="D103" s="6"/>
      <c r="E103" s="6"/>
      <c r="F103" s="6"/>
      <c r="G103" s="6"/>
    </row>
    <row r="104" ht="12.75" customHeight="1">
      <c r="A104" s="6"/>
      <c r="B104" s="6"/>
      <c r="C104" s="6"/>
      <c r="D104" s="6"/>
      <c r="E104" s="6"/>
      <c r="F104" s="6"/>
      <c r="G104" s="6"/>
    </row>
    <row r="105" ht="12.75" customHeight="1">
      <c r="A105" s="6"/>
      <c r="B105" s="6"/>
      <c r="C105" s="6"/>
      <c r="D105" s="6"/>
      <c r="E105" s="6"/>
      <c r="F105" s="6"/>
      <c r="G105" s="6"/>
    </row>
    <row r="106" ht="12.75" customHeight="1">
      <c r="A106" s="6"/>
      <c r="B106" s="6"/>
      <c r="C106" s="6"/>
      <c r="D106" s="6"/>
      <c r="E106" s="6"/>
      <c r="F106" s="6"/>
      <c r="G106" s="6"/>
    </row>
    <row r="107" ht="12.75" customHeight="1">
      <c r="A107" s="6"/>
      <c r="B107" s="6"/>
      <c r="C107" s="6"/>
      <c r="D107" s="6"/>
      <c r="E107" s="6"/>
      <c r="F107" s="6"/>
      <c r="G107" s="6"/>
    </row>
    <row r="108" ht="12.75" customHeight="1">
      <c r="A108" s="6"/>
      <c r="B108" s="6"/>
      <c r="C108" s="6"/>
      <c r="D108" s="6"/>
      <c r="E108" s="6"/>
      <c r="F108" s="6"/>
      <c r="G108" s="6"/>
    </row>
    <row r="109" ht="12.75" customHeight="1">
      <c r="A109" s="6"/>
      <c r="B109" s="6"/>
      <c r="C109" s="6"/>
      <c r="D109" s="6"/>
      <c r="E109" s="6"/>
      <c r="F109" s="6"/>
      <c r="G109" s="6"/>
    </row>
    <row r="110" ht="12.75" customHeight="1">
      <c r="A110" s="6"/>
      <c r="B110" s="6"/>
      <c r="C110" s="6"/>
      <c r="D110" s="6"/>
      <c r="E110" s="6"/>
      <c r="F110" s="6"/>
      <c r="G110" s="6"/>
    </row>
    <row r="111" ht="12.75" customHeight="1">
      <c r="A111" s="6"/>
      <c r="B111" s="6"/>
      <c r="C111" s="6"/>
      <c r="D111" s="6"/>
      <c r="E111" s="6"/>
      <c r="F111" s="6"/>
      <c r="G111" s="6"/>
    </row>
    <row r="112" ht="12.75" customHeight="1">
      <c r="A112" s="6"/>
      <c r="B112" s="6"/>
      <c r="C112" s="6"/>
      <c r="D112" s="6"/>
      <c r="E112" s="6"/>
      <c r="F112" s="6"/>
      <c r="G112" s="6"/>
    </row>
    <row r="113" ht="12.75" customHeight="1">
      <c r="A113" s="6"/>
      <c r="B113" s="6"/>
      <c r="C113" s="6"/>
      <c r="D113" s="6"/>
      <c r="E113" s="6"/>
      <c r="F113" s="6"/>
      <c r="G113" s="6"/>
    </row>
    <row r="114" ht="12.75" customHeight="1">
      <c r="A114" s="6"/>
      <c r="B114" s="6"/>
      <c r="C114" s="6"/>
      <c r="D114" s="6"/>
      <c r="E114" s="6"/>
      <c r="F114" s="6"/>
      <c r="G114" s="6"/>
    </row>
    <row r="115" ht="12.75" customHeight="1">
      <c r="A115" s="6"/>
      <c r="B115" s="6"/>
      <c r="C115" s="6"/>
      <c r="D115" s="6"/>
      <c r="E115" s="6"/>
      <c r="F115" s="6"/>
      <c r="G115" s="6"/>
    </row>
    <row r="116" ht="12.75" customHeight="1">
      <c r="A116" s="6"/>
      <c r="B116" s="6"/>
      <c r="C116" s="6"/>
      <c r="D116" s="6"/>
      <c r="E116" s="6"/>
      <c r="F116" s="6"/>
      <c r="G116" s="6"/>
    </row>
    <row r="117" ht="12.75" customHeight="1">
      <c r="A117" s="6"/>
      <c r="B117" s="6"/>
      <c r="C117" s="6"/>
      <c r="D117" s="6"/>
      <c r="E117" s="6"/>
      <c r="F117" s="6"/>
      <c r="G117" s="6"/>
    </row>
    <row r="118" ht="12.75" customHeight="1">
      <c r="A118" s="6"/>
      <c r="B118" s="6"/>
      <c r="C118" s="6"/>
      <c r="D118" s="6"/>
      <c r="E118" s="6"/>
      <c r="F118" s="6"/>
      <c r="G118" s="6"/>
    </row>
    <row r="119" ht="12.75" customHeight="1">
      <c r="A119" s="6"/>
      <c r="B119" s="6"/>
      <c r="C119" s="6"/>
      <c r="D119" s="6"/>
      <c r="E119" s="6"/>
      <c r="F119" s="6"/>
      <c r="G119" s="6"/>
    </row>
    <row r="120" ht="12.75" customHeight="1">
      <c r="A120" s="6"/>
      <c r="B120" s="6"/>
      <c r="C120" s="6"/>
      <c r="D120" s="6"/>
      <c r="E120" s="6"/>
      <c r="F120" s="6"/>
      <c r="G120" s="6"/>
    </row>
    <row r="121" ht="12.75" customHeight="1">
      <c r="A121" s="6"/>
      <c r="B121" s="6"/>
      <c r="C121" s="6"/>
      <c r="D121" s="6"/>
      <c r="E121" s="6"/>
      <c r="F121" s="6"/>
      <c r="G121" s="6"/>
    </row>
    <row r="122" ht="12.75" customHeight="1">
      <c r="A122" s="6"/>
      <c r="B122" s="6"/>
      <c r="C122" s="6"/>
      <c r="D122" s="6"/>
      <c r="E122" s="6"/>
      <c r="F122" s="6"/>
      <c r="G122" s="6"/>
    </row>
    <row r="123" ht="12.75" customHeight="1">
      <c r="A123" s="6"/>
      <c r="B123" s="6"/>
      <c r="C123" s="6"/>
      <c r="D123" s="6"/>
      <c r="E123" s="6"/>
      <c r="F123" s="6"/>
      <c r="G123" s="6"/>
    </row>
    <row r="124" ht="12.75" customHeight="1">
      <c r="A124" s="6"/>
      <c r="B124" s="6"/>
      <c r="C124" s="6"/>
      <c r="D124" s="6"/>
      <c r="E124" s="6"/>
      <c r="F124" s="6"/>
      <c r="G124" s="6"/>
    </row>
    <row r="125" ht="12.75" customHeight="1">
      <c r="A125" s="6"/>
      <c r="B125" s="6"/>
      <c r="C125" s="6"/>
      <c r="D125" s="6"/>
      <c r="E125" s="6"/>
      <c r="F125" s="6"/>
      <c r="G125" s="6"/>
    </row>
    <row r="126" ht="12.75" customHeight="1">
      <c r="A126" s="6"/>
      <c r="B126" s="6"/>
      <c r="C126" s="6"/>
      <c r="D126" s="6"/>
      <c r="E126" s="6"/>
      <c r="F126" s="6"/>
      <c r="G126" s="6"/>
    </row>
    <row r="127" ht="12.75" customHeight="1">
      <c r="A127" s="6"/>
      <c r="B127" s="6"/>
      <c r="C127" s="6"/>
      <c r="D127" s="6"/>
      <c r="E127" s="6"/>
      <c r="F127" s="6"/>
      <c r="G127" s="6"/>
    </row>
    <row r="128" ht="12.75" customHeight="1">
      <c r="A128" s="6"/>
      <c r="B128" s="6"/>
      <c r="C128" s="6"/>
      <c r="D128" s="6"/>
      <c r="E128" s="6"/>
      <c r="F128" s="6"/>
      <c r="G128" s="6"/>
    </row>
    <row r="129" ht="12.75" customHeight="1">
      <c r="A129" s="6"/>
      <c r="B129" s="6"/>
      <c r="C129" s="6"/>
      <c r="D129" s="6"/>
      <c r="E129" s="6"/>
      <c r="F129" s="6"/>
      <c r="G129" s="6"/>
    </row>
    <row r="130" ht="12.75" customHeight="1">
      <c r="A130" s="6"/>
      <c r="B130" s="6"/>
      <c r="C130" s="6"/>
      <c r="D130" s="6"/>
      <c r="E130" s="6"/>
      <c r="F130" s="6"/>
      <c r="G130" s="6"/>
    </row>
    <row r="131" ht="12.75" customHeight="1">
      <c r="A131" s="6"/>
      <c r="B131" s="6"/>
      <c r="C131" s="6"/>
      <c r="D131" s="6"/>
      <c r="E131" s="6"/>
      <c r="F131" s="6"/>
      <c r="G131" s="6"/>
    </row>
    <row r="132" ht="12.75" customHeight="1">
      <c r="A132" s="6"/>
      <c r="B132" s="6"/>
      <c r="C132" s="6"/>
      <c r="D132" s="6"/>
      <c r="E132" s="6"/>
      <c r="F132" s="6"/>
      <c r="G132" s="6"/>
    </row>
    <row r="133" ht="12.75" customHeight="1">
      <c r="A133" s="6"/>
      <c r="B133" s="6"/>
      <c r="C133" s="6"/>
      <c r="D133" s="6"/>
      <c r="E133" s="6"/>
      <c r="F133" s="6"/>
      <c r="G133" s="6"/>
    </row>
    <row r="134" ht="12.75" customHeight="1">
      <c r="A134" s="6"/>
      <c r="B134" s="6"/>
      <c r="C134" s="6"/>
      <c r="D134" s="6"/>
      <c r="E134" s="6"/>
      <c r="F134" s="6"/>
      <c r="G134" s="6"/>
    </row>
    <row r="135" ht="12.75" customHeight="1">
      <c r="A135" s="6"/>
      <c r="B135" s="6"/>
      <c r="C135" s="6"/>
      <c r="D135" s="6"/>
      <c r="E135" s="6"/>
      <c r="F135" s="6"/>
      <c r="G135" s="6"/>
    </row>
    <row r="136" ht="12.75" customHeight="1">
      <c r="A136" s="6"/>
      <c r="B136" s="6"/>
      <c r="C136" s="6"/>
      <c r="D136" s="6"/>
      <c r="E136" s="6"/>
      <c r="F136" s="6"/>
      <c r="G136" s="6"/>
    </row>
    <row r="137" ht="12.75" customHeight="1">
      <c r="A137" s="6"/>
      <c r="B137" s="6"/>
      <c r="C137" s="6"/>
      <c r="D137" s="6"/>
      <c r="E137" s="6"/>
      <c r="F137" s="6"/>
      <c r="G137" s="6"/>
    </row>
    <row r="138" ht="12.75" customHeight="1">
      <c r="A138" s="6"/>
      <c r="B138" s="6"/>
      <c r="C138" s="6"/>
      <c r="D138" s="6"/>
      <c r="E138" s="6"/>
      <c r="F138" s="6"/>
      <c r="G138" s="6"/>
    </row>
    <row r="139" ht="12.75" customHeight="1">
      <c r="A139" s="6"/>
      <c r="B139" s="6"/>
      <c r="C139" s="6"/>
      <c r="D139" s="6"/>
      <c r="E139" s="6"/>
      <c r="F139" s="6"/>
      <c r="G139" s="6"/>
    </row>
    <row r="140" ht="12.75" customHeight="1">
      <c r="A140" s="6"/>
      <c r="B140" s="6"/>
      <c r="C140" s="6"/>
      <c r="D140" s="6"/>
      <c r="E140" s="6"/>
      <c r="F140" s="6"/>
      <c r="G140" s="6"/>
    </row>
    <row r="141" ht="12.75" customHeight="1">
      <c r="A141" s="6"/>
      <c r="B141" s="6"/>
      <c r="C141" s="6"/>
      <c r="D141" s="6"/>
      <c r="E141" s="6"/>
      <c r="F141" s="6"/>
      <c r="G141" s="6"/>
    </row>
    <row r="142" ht="12.75" customHeight="1">
      <c r="A142" s="6"/>
      <c r="B142" s="6"/>
      <c r="C142" s="6"/>
      <c r="D142" s="6"/>
      <c r="E142" s="6"/>
      <c r="F142" s="6"/>
      <c r="G142" s="6"/>
    </row>
    <row r="143" ht="12.75" customHeight="1">
      <c r="A143" s="6"/>
      <c r="B143" s="6"/>
      <c r="C143" s="6"/>
      <c r="D143" s="6"/>
      <c r="E143" s="6"/>
      <c r="F143" s="6"/>
      <c r="G143" s="6"/>
    </row>
    <row r="144" ht="12.75" customHeight="1">
      <c r="A144" s="6"/>
      <c r="B144" s="6"/>
      <c r="C144" s="6"/>
      <c r="D144" s="6"/>
      <c r="E144" s="6"/>
      <c r="F144" s="6"/>
      <c r="G144" s="6"/>
    </row>
    <row r="145" ht="12.75" customHeight="1">
      <c r="A145" s="6"/>
      <c r="B145" s="6"/>
      <c r="C145" s="6"/>
      <c r="D145" s="6"/>
      <c r="E145" s="6"/>
      <c r="F145" s="6"/>
      <c r="G145" s="6"/>
    </row>
    <row r="146" ht="12.75" customHeight="1">
      <c r="A146" s="6"/>
      <c r="B146" s="6"/>
      <c r="C146" s="6"/>
      <c r="D146" s="6"/>
      <c r="E146" s="6"/>
      <c r="F146" s="6"/>
      <c r="G146" s="6"/>
    </row>
    <row r="147" ht="12.75" customHeight="1">
      <c r="A147" s="6"/>
      <c r="B147" s="6"/>
      <c r="C147" s="6"/>
      <c r="D147" s="6"/>
      <c r="E147" s="6"/>
      <c r="F147" s="6"/>
      <c r="G147" s="6"/>
    </row>
    <row r="148" ht="12.75" customHeight="1">
      <c r="A148" s="6"/>
      <c r="B148" s="6"/>
      <c r="C148" s="6"/>
      <c r="D148" s="6"/>
      <c r="E148" s="6"/>
      <c r="F148" s="6"/>
      <c r="G148" s="6"/>
    </row>
    <row r="149" ht="12.75" customHeight="1">
      <c r="A149" s="6"/>
      <c r="B149" s="6"/>
      <c r="C149" s="6"/>
      <c r="D149" s="6"/>
      <c r="E149" s="6"/>
      <c r="F149" s="6"/>
      <c r="G149" s="6"/>
    </row>
    <row r="150" ht="12.75" customHeight="1">
      <c r="A150" s="6"/>
      <c r="B150" s="6"/>
      <c r="C150" s="6"/>
      <c r="D150" s="6"/>
      <c r="E150" s="6"/>
      <c r="F150" s="6"/>
      <c r="G150" s="6"/>
    </row>
    <row r="151" ht="12.75" customHeight="1">
      <c r="A151" s="6"/>
      <c r="B151" s="6"/>
      <c r="C151" s="6"/>
      <c r="D151" s="6"/>
      <c r="E151" s="6"/>
      <c r="F151" s="6"/>
      <c r="G151" s="6"/>
    </row>
    <row r="152" ht="12.75" customHeight="1">
      <c r="A152" s="6"/>
      <c r="B152" s="6"/>
      <c r="C152" s="6"/>
      <c r="D152" s="6"/>
      <c r="E152" s="6"/>
      <c r="F152" s="6"/>
      <c r="G152" s="6"/>
    </row>
    <row r="153" ht="12.75" customHeight="1">
      <c r="A153" s="6"/>
      <c r="B153" s="6"/>
      <c r="C153" s="6"/>
      <c r="D153" s="6"/>
      <c r="E153" s="6"/>
      <c r="F153" s="6"/>
      <c r="G153" s="6"/>
    </row>
    <row r="154" ht="12.75" customHeight="1">
      <c r="A154" s="6"/>
      <c r="B154" s="6"/>
      <c r="C154" s="6"/>
      <c r="D154" s="6"/>
      <c r="E154" s="6"/>
      <c r="F154" s="6"/>
      <c r="G154" s="6"/>
    </row>
    <row r="155" ht="12.75" customHeight="1">
      <c r="A155" s="6"/>
      <c r="B155" s="6"/>
      <c r="C155" s="6"/>
      <c r="D155" s="6"/>
      <c r="E155" s="6"/>
      <c r="F155" s="6"/>
      <c r="G155" s="6"/>
    </row>
    <row r="156" ht="12.75" customHeight="1">
      <c r="A156" s="6"/>
      <c r="B156" s="6"/>
      <c r="C156" s="6"/>
      <c r="D156" s="6"/>
      <c r="E156" s="6"/>
      <c r="F156" s="6"/>
      <c r="G156" s="6"/>
    </row>
    <row r="157" ht="12.75" customHeight="1">
      <c r="A157" s="6"/>
      <c r="B157" s="6"/>
      <c r="C157" s="6"/>
      <c r="D157" s="6"/>
      <c r="E157" s="6"/>
      <c r="F157" s="6"/>
      <c r="G157" s="6"/>
    </row>
    <row r="158" ht="12.75" customHeight="1">
      <c r="A158" s="6"/>
      <c r="B158" s="6"/>
      <c r="C158" s="6"/>
      <c r="D158" s="6"/>
      <c r="E158" s="6"/>
      <c r="F158" s="6"/>
      <c r="G158" s="6"/>
    </row>
    <row r="159" ht="12.75" customHeight="1">
      <c r="A159" s="6"/>
      <c r="B159" s="6"/>
      <c r="C159" s="6"/>
      <c r="D159" s="6"/>
      <c r="E159" s="6"/>
      <c r="F159" s="6"/>
      <c r="G159" s="6"/>
    </row>
    <row r="160" ht="12.75" customHeight="1">
      <c r="A160" s="6"/>
      <c r="B160" s="6"/>
      <c r="C160" s="6"/>
      <c r="D160" s="6"/>
      <c r="E160" s="6"/>
      <c r="F160" s="6"/>
      <c r="G160" s="6"/>
    </row>
    <row r="161" ht="12.75" customHeight="1">
      <c r="A161" s="6"/>
      <c r="B161" s="6"/>
      <c r="C161" s="6"/>
      <c r="D161" s="6"/>
      <c r="E161" s="6"/>
      <c r="F161" s="6"/>
      <c r="G161" s="6"/>
    </row>
    <row r="162" ht="12.75" customHeight="1">
      <c r="A162" s="6"/>
      <c r="B162" s="6"/>
      <c r="C162" s="6"/>
      <c r="D162" s="6"/>
      <c r="E162" s="6"/>
      <c r="F162" s="6"/>
      <c r="G162" s="6"/>
    </row>
    <row r="163" ht="12.75" customHeight="1">
      <c r="A163" s="6"/>
      <c r="B163" s="6"/>
      <c r="C163" s="6"/>
      <c r="D163" s="6"/>
      <c r="E163" s="6"/>
      <c r="F163" s="6"/>
      <c r="G163" s="6"/>
    </row>
    <row r="164" ht="12.75" customHeight="1">
      <c r="A164" s="6"/>
      <c r="B164" s="6"/>
      <c r="C164" s="6"/>
      <c r="D164" s="6"/>
      <c r="E164" s="6"/>
      <c r="F164" s="6"/>
      <c r="G164" s="6"/>
    </row>
    <row r="165" ht="12.75" customHeight="1">
      <c r="A165" s="6"/>
      <c r="B165" s="6"/>
      <c r="C165" s="6"/>
      <c r="D165" s="6"/>
      <c r="E165" s="6"/>
      <c r="F165" s="6"/>
      <c r="G165" s="6"/>
    </row>
    <row r="166" ht="12.75" customHeight="1">
      <c r="A166" s="6"/>
      <c r="B166" s="6"/>
      <c r="C166" s="6"/>
      <c r="D166" s="6"/>
      <c r="E166" s="6"/>
      <c r="F166" s="6"/>
      <c r="G166" s="6"/>
    </row>
    <row r="167" ht="12.75" customHeight="1">
      <c r="A167" s="6"/>
      <c r="B167" s="6"/>
      <c r="C167" s="6"/>
      <c r="D167" s="6"/>
      <c r="E167" s="6"/>
      <c r="F167" s="6"/>
      <c r="G167" s="6"/>
    </row>
    <row r="168" ht="12.75" customHeight="1">
      <c r="A168" s="6"/>
      <c r="B168" s="6"/>
      <c r="C168" s="6"/>
      <c r="D168" s="6"/>
      <c r="E168" s="6"/>
      <c r="F168" s="6"/>
      <c r="G168" s="6"/>
    </row>
    <row r="169" ht="12.75" customHeight="1">
      <c r="A169" s="6"/>
      <c r="B169" s="6"/>
      <c r="C169" s="6"/>
      <c r="D169" s="6"/>
      <c r="E169" s="6"/>
      <c r="F169" s="6"/>
      <c r="G169" s="6"/>
    </row>
    <row r="170" ht="12.75" customHeight="1">
      <c r="A170" s="6"/>
      <c r="B170" s="6"/>
      <c r="C170" s="6"/>
      <c r="D170" s="6"/>
      <c r="E170" s="6"/>
      <c r="F170" s="6"/>
      <c r="G170" s="6"/>
    </row>
    <row r="171" ht="12.75" customHeight="1">
      <c r="A171" s="6"/>
      <c r="B171" s="6"/>
      <c r="C171" s="6"/>
      <c r="D171" s="6"/>
      <c r="E171" s="6"/>
      <c r="F171" s="6"/>
      <c r="G171" s="6"/>
    </row>
    <row r="172" ht="12.75" customHeight="1">
      <c r="A172" s="6"/>
      <c r="B172" s="6"/>
      <c r="C172" s="6"/>
      <c r="D172" s="6"/>
      <c r="E172" s="6"/>
      <c r="F172" s="6"/>
      <c r="G172" s="6"/>
    </row>
    <row r="173" ht="12.75" customHeight="1">
      <c r="A173" s="6"/>
      <c r="B173" s="6"/>
      <c r="C173" s="6"/>
      <c r="D173" s="6"/>
      <c r="E173" s="6"/>
      <c r="F173" s="6"/>
      <c r="G173" s="6"/>
    </row>
    <row r="174" ht="12.75" customHeight="1">
      <c r="A174" s="6"/>
      <c r="B174" s="6"/>
      <c r="C174" s="6"/>
      <c r="D174" s="6"/>
      <c r="E174" s="6"/>
      <c r="F174" s="6"/>
      <c r="G174" s="6"/>
    </row>
    <row r="175" ht="12.75" customHeight="1">
      <c r="A175" s="6"/>
      <c r="B175" s="6"/>
      <c r="C175" s="6"/>
      <c r="D175" s="6"/>
      <c r="E175" s="6"/>
      <c r="F175" s="6"/>
      <c r="G175" s="6"/>
    </row>
    <row r="176" ht="12.75" customHeight="1">
      <c r="A176" s="6"/>
      <c r="B176" s="6"/>
      <c r="C176" s="6"/>
      <c r="D176" s="6"/>
      <c r="E176" s="6"/>
      <c r="F176" s="6"/>
      <c r="G176" s="6"/>
    </row>
    <row r="177" ht="12.75" customHeight="1">
      <c r="A177" s="6"/>
      <c r="B177" s="6"/>
      <c r="C177" s="6"/>
      <c r="D177" s="6"/>
      <c r="E177" s="6"/>
      <c r="F177" s="6"/>
      <c r="G177" s="6"/>
    </row>
    <row r="178" ht="12.75" customHeight="1">
      <c r="A178" s="6"/>
      <c r="B178" s="6"/>
      <c r="C178" s="6"/>
      <c r="D178" s="6"/>
      <c r="E178" s="6"/>
      <c r="F178" s="6"/>
      <c r="G178" s="6"/>
    </row>
    <row r="179" ht="12.75" customHeight="1">
      <c r="A179" s="6"/>
      <c r="B179" s="6"/>
      <c r="C179" s="6"/>
      <c r="D179" s="6"/>
      <c r="E179" s="6"/>
      <c r="F179" s="6"/>
      <c r="G179" s="6"/>
    </row>
    <row r="180" ht="12.75" customHeight="1">
      <c r="A180" s="6"/>
      <c r="B180" s="6"/>
      <c r="C180" s="6"/>
      <c r="D180" s="6"/>
      <c r="E180" s="6"/>
      <c r="F180" s="6"/>
      <c r="G180" s="6"/>
    </row>
    <row r="181" ht="12.75" customHeight="1">
      <c r="A181" s="6"/>
      <c r="B181" s="6"/>
      <c r="C181" s="6"/>
      <c r="D181" s="6"/>
      <c r="E181" s="6"/>
      <c r="F181" s="6"/>
      <c r="G181" s="6"/>
    </row>
    <row r="182" ht="12.75" customHeight="1">
      <c r="A182" s="6"/>
      <c r="B182" s="6"/>
      <c r="C182" s="6"/>
      <c r="D182" s="6"/>
      <c r="E182" s="6"/>
      <c r="F182" s="6"/>
      <c r="G182" s="6"/>
    </row>
    <row r="183" ht="12.75" customHeight="1">
      <c r="A183" s="6"/>
      <c r="B183" s="6"/>
      <c r="C183" s="6"/>
      <c r="D183" s="6"/>
      <c r="E183" s="6"/>
      <c r="F183" s="6"/>
      <c r="G183" s="6"/>
    </row>
    <row r="184" ht="12.75" customHeight="1">
      <c r="A184" s="6"/>
      <c r="B184" s="6"/>
      <c r="C184" s="6"/>
      <c r="D184" s="6"/>
      <c r="E184" s="6"/>
      <c r="F184" s="6"/>
      <c r="G184" s="6"/>
    </row>
    <row r="185" ht="12.75" customHeight="1">
      <c r="A185" s="6"/>
      <c r="B185" s="6"/>
      <c r="C185" s="6"/>
      <c r="D185" s="6"/>
      <c r="E185" s="6"/>
      <c r="F185" s="6"/>
      <c r="G185" s="6"/>
    </row>
    <row r="186" ht="12.75" customHeight="1">
      <c r="A186" s="6"/>
      <c r="B186" s="6"/>
      <c r="C186" s="6"/>
      <c r="D186" s="6"/>
      <c r="E186" s="6"/>
      <c r="F186" s="6"/>
      <c r="G186" s="6"/>
    </row>
    <row r="187" ht="12.75" customHeight="1">
      <c r="A187" s="6"/>
      <c r="B187" s="6"/>
      <c r="C187" s="6"/>
      <c r="D187" s="6"/>
      <c r="E187" s="6"/>
      <c r="F187" s="6"/>
      <c r="G187" s="6"/>
    </row>
    <row r="188" ht="12.75" customHeight="1">
      <c r="A188" s="6"/>
      <c r="B188" s="6"/>
      <c r="C188" s="6"/>
      <c r="D188" s="6"/>
      <c r="E188" s="6"/>
      <c r="F188" s="6"/>
      <c r="G188" s="6"/>
    </row>
    <row r="189" ht="12.75" customHeight="1">
      <c r="A189" s="6"/>
      <c r="B189" s="6"/>
      <c r="C189" s="6"/>
      <c r="D189" s="6"/>
      <c r="E189" s="6"/>
      <c r="F189" s="6"/>
      <c r="G189" s="6"/>
    </row>
    <row r="190" ht="12.75" customHeight="1">
      <c r="A190" s="6"/>
      <c r="B190" s="6"/>
      <c r="C190" s="6"/>
      <c r="D190" s="6"/>
      <c r="E190" s="6"/>
      <c r="F190" s="6"/>
      <c r="G190" s="6"/>
    </row>
    <row r="191" ht="12.75" customHeight="1">
      <c r="A191" s="6"/>
      <c r="B191" s="6"/>
      <c r="C191" s="6"/>
      <c r="D191" s="6"/>
      <c r="E191" s="6"/>
      <c r="F191" s="6"/>
      <c r="G191" s="6"/>
    </row>
    <row r="192" ht="12.75" customHeight="1">
      <c r="A192" s="6"/>
      <c r="B192" s="6"/>
      <c r="C192" s="6"/>
      <c r="D192" s="6"/>
      <c r="E192" s="6"/>
      <c r="F192" s="6"/>
      <c r="G192" s="6"/>
    </row>
    <row r="193" ht="12.75" customHeight="1">
      <c r="A193" s="6"/>
      <c r="B193" s="6"/>
      <c r="C193" s="6"/>
      <c r="D193" s="6"/>
      <c r="E193" s="6"/>
      <c r="F193" s="6"/>
      <c r="G193" s="6"/>
    </row>
    <row r="194" ht="12.75" customHeight="1">
      <c r="A194" s="6"/>
      <c r="B194" s="6"/>
      <c r="C194" s="6"/>
      <c r="D194" s="6"/>
      <c r="E194" s="6"/>
      <c r="F194" s="6"/>
      <c r="G194" s="6"/>
    </row>
    <row r="195" ht="12.75" customHeight="1">
      <c r="A195" s="6"/>
      <c r="B195" s="6"/>
      <c r="C195" s="6"/>
      <c r="D195" s="6"/>
      <c r="E195" s="6"/>
      <c r="F195" s="6"/>
      <c r="G195" s="6"/>
    </row>
    <row r="196" ht="12.75" customHeight="1">
      <c r="A196" s="6"/>
      <c r="B196" s="6"/>
      <c r="C196" s="6"/>
      <c r="D196" s="6"/>
      <c r="E196" s="6"/>
      <c r="F196" s="6"/>
      <c r="G196" s="6"/>
    </row>
    <row r="197" ht="12.75" customHeight="1">
      <c r="A197" s="6"/>
      <c r="B197" s="6"/>
      <c r="C197" s="6"/>
      <c r="D197" s="6"/>
      <c r="E197" s="6"/>
      <c r="F197" s="6"/>
      <c r="G197" s="6"/>
    </row>
    <row r="198" ht="12.75" customHeight="1">
      <c r="A198" s="6"/>
      <c r="B198" s="6"/>
      <c r="C198" s="6"/>
      <c r="D198" s="6"/>
      <c r="E198" s="6"/>
      <c r="F198" s="6"/>
      <c r="G198" s="6"/>
    </row>
    <row r="199" ht="12.75" customHeight="1">
      <c r="A199" s="6"/>
      <c r="B199" s="6"/>
      <c r="C199" s="6"/>
      <c r="D199" s="6"/>
      <c r="E199" s="6"/>
      <c r="F199" s="6"/>
      <c r="G199" s="6"/>
    </row>
    <row r="200" ht="12.75" customHeight="1">
      <c r="A200" s="6"/>
      <c r="B200" s="6"/>
      <c r="C200" s="6"/>
      <c r="D200" s="6"/>
      <c r="E200" s="6"/>
      <c r="F200" s="6"/>
      <c r="G200" s="6"/>
    </row>
    <row r="201" ht="12.75" customHeight="1">
      <c r="A201" s="6"/>
      <c r="B201" s="6"/>
      <c r="C201" s="6"/>
      <c r="D201" s="6"/>
      <c r="E201" s="6"/>
      <c r="F201" s="6"/>
      <c r="G201" s="6"/>
    </row>
    <row r="202" ht="12.75" customHeight="1">
      <c r="A202" s="6"/>
      <c r="B202" s="6"/>
      <c r="C202" s="6"/>
      <c r="D202" s="6"/>
      <c r="E202" s="6"/>
      <c r="F202" s="6"/>
      <c r="G202" s="6"/>
    </row>
    <row r="203" ht="12.75" customHeight="1">
      <c r="A203" s="6"/>
      <c r="B203" s="6"/>
      <c r="C203" s="6"/>
      <c r="D203" s="6"/>
      <c r="E203" s="6"/>
      <c r="F203" s="6"/>
      <c r="G203" s="6"/>
    </row>
    <row r="204" ht="12.75" customHeight="1">
      <c r="A204" s="6"/>
      <c r="B204" s="6"/>
      <c r="C204" s="6"/>
      <c r="D204" s="6"/>
      <c r="E204" s="6"/>
      <c r="F204" s="6"/>
      <c r="G204" s="6"/>
    </row>
    <row r="205" ht="12.75" customHeight="1">
      <c r="A205" s="6"/>
      <c r="B205" s="6"/>
      <c r="C205" s="6"/>
      <c r="D205" s="6"/>
      <c r="E205" s="6"/>
      <c r="F205" s="6"/>
      <c r="G205" s="6"/>
    </row>
    <row r="206" ht="12.75" customHeight="1">
      <c r="A206" s="6"/>
      <c r="B206" s="6"/>
      <c r="C206" s="6"/>
      <c r="D206" s="6"/>
      <c r="E206" s="6"/>
      <c r="F206" s="6"/>
      <c r="G206" s="6"/>
    </row>
    <row r="207" ht="12.75" customHeight="1">
      <c r="A207" s="6"/>
      <c r="B207" s="6"/>
      <c r="C207" s="6"/>
      <c r="D207" s="6"/>
      <c r="E207" s="6"/>
      <c r="F207" s="6"/>
      <c r="G207" s="6"/>
    </row>
    <row r="208" ht="12.75" customHeight="1">
      <c r="A208" s="6"/>
      <c r="B208" s="6"/>
      <c r="C208" s="6"/>
      <c r="D208" s="6"/>
      <c r="E208" s="6"/>
      <c r="F208" s="6"/>
      <c r="G208" s="6"/>
    </row>
    <row r="209" ht="12.75" customHeight="1">
      <c r="A209" s="6"/>
      <c r="B209" s="6"/>
      <c r="C209" s="6"/>
      <c r="D209" s="6"/>
      <c r="E209" s="6"/>
      <c r="F209" s="6"/>
      <c r="G209" s="6"/>
    </row>
    <row r="210" ht="12.75" customHeight="1">
      <c r="A210" s="6"/>
      <c r="B210" s="6"/>
      <c r="C210" s="6"/>
      <c r="D210" s="6"/>
      <c r="E210" s="6"/>
      <c r="F210" s="6"/>
      <c r="G210" s="6"/>
    </row>
    <row r="211" ht="12.75" customHeight="1">
      <c r="A211" s="6"/>
      <c r="B211" s="6"/>
      <c r="C211" s="6"/>
      <c r="D211" s="6"/>
      <c r="E211" s="6"/>
      <c r="F211" s="6"/>
      <c r="G211" s="6"/>
    </row>
    <row r="212" ht="12.75" customHeight="1">
      <c r="A212" s="6"/>
      <c r="B212" s="6"/>
      <c r="C212" s="6"/>
      <c r="D212" s="6"/>
      <c r="E212" s="6"/>
      <c r="F212" s="6"/>
      <c r="G212" s="6"/>
    </row>
    <row r="213" ht="12.75" customHeight="1">
      <c r="A213" s="6"/>
      <c r="B213" s="6"/>
      <c r="C213" s="6"/>
      <c r="D213" s="6"/>
      <c r="E213" s="6"/>
      <c r="F213" s="6"/>
      <c r="G213" s="6"/>
    </row>
    <row r="214" ht="12.75" customHeight="1">
      <c r="A214" s="6"/>
      <c r="B214" s="6"/>
      <c r="C214" s="6"/>
      <c r="D214" s="6"/>
      <c r="E214" s="6"/>
      <c r="F214" s="6"/>
      <c r="G214" s="6"/>
    </row>
    <row r="215" ht="12.75" customHeight="1">
      <c r="A215" s="6"/>
      <c r="B215" s="6"/>
      <c r="C215" s="6"/>
      <c r="D215" s="6"/>
      <c r="E215" s="6"/>
      <c r="F215" s="6"/>
      <c r="G215" s="6"/>
    </row>
    <row r="216" ht="12.75" customHeight="1">
      <c r="A216" s="6"/>
      <c r="B216" s="6"/>
      <c r="C216" s="6"/>
      <c r="D216" s="6"/>
      <c r="E216" s="6"/>
      <c r="F216" s="6"/>
      <c r="G216" s="6"/>
    </row>
    <row r="217" ht="12.75" customHeight="1">
      <c r="A217" s="6"/>
      <c r="B217" s="6"/>
      <c r="C217" s="6"/>
      <c r="D217" s="6"/>
      <c r="E217" s="6"/>
      <c r="F217" s="6"/>
      <c r="G217" s="6"/>
    </row>
    <row r="218" ht="12.75" customHeight="1">
      <c r="A218" s="6"/>
      <c r="B218" s="6"/>
      <c r="C218" s="6"/>
      <c r="D218" s="6"/>
      <c r="E218" s="6"/>
      <c r="F218" s="6"/>
      <c r="G218" s="6"/>
    </row>
    <row r="219" ht="12.75" customHeight="1">
      <c r="A219" s="6"/>
      <c r="B219" s="6"/>
      <c r="C219" s="6"/>
      <c r="D219" s="6"/>
      <c r="E219" s="6"/>
      <c r="F219" s="6"/>
      <c r="G219" s="6"/>
    </row>
    <row r="220" ht="12.75" customHeight="1">
      <c r="A220" s="6"/>
      <c r="B220" s="6"/>
      <c r="C220" s="6"/>
      <c r="D220" s="6"/>
      <c r="E220" s="6"/>
      <c r="F220" s="6"/>
      <c r="G220" s="6"/>
    </row>
    <row r="221" ht="12.75" customHeight="1">
      <c r="A221" s="6"/>
      <c r="B221" s="6"/>
      <c r="C221" s="6"/>
      <c r="D221" s="6"/>
      <c r="E221" s="6"/>
      <c r="F221" s="6"/>
      <c r="G221" s="6"/>
    </row>
    <row r="222" ht="12.75" customHeight="1">
      <c r="A222" s="6"/>
      <c r="B222" s="6"/>
      <c r="C222" s="6"/>
      <c r="D222" s="6"/>
      <c r="E222" s="6"/>
      <c r="F222" s="6"/>
      <c r="G222" s="6"/>
    </row>
    <row r="223" ht="12.75" customHeight="1">
      <c r="A223" s="6"/>
      <c r="B223" s="6"/>
      <c r="C223" s="6"/>
      <c r="D223" s="6"/>
      <c r="E223" s="6"/>
      <c r="F223" s="6"/>
      <c r="G223" s="6"/>
    </row>
    <row r="224" ht="12.75" customHeight="1">
      <c r="A224" s="6"/>
      <c r="B224" s="6"/>
      <c r="C224" s="6"/>
      <c r="D224" s="6"/>
      <c r="E224" s="6"/>
      <c r="F224" s="6"/>
      <c r="G224" s="6"/>
    </row>
    <row r="225" ht="12.75" customHeight="1">
      <c r="A225" s="6"/>
      <c r="B225" s="6"/>
      <c r="C225" s="6"/>
      <c r="D225" s="6"/>
      <c r="E225" s="6"/>
      <c r="F225" s="6"/>
      <c r="G225" s="6"/>
    </row>
    <row r="226" ht="12.75" customHeight="1">
      <c r="A226" s="6"/>
      <c r="B226" s="6"/>
      <c r="C226" s="6"/>
      <c r="D226" s="6"/>
      <c r="E226" s="6"/>
      <c r="F226" s="6"/>
      <c r="G226" s="6"/>
    </row>
    <row r="227" ht="12.75" customHeight="1">
      <c r="A227" s="6"/>
      <c r="B227" s="6"/>
      <c r="C227" s="6"/>
      <c r="D227" s="6"/>
      <c r="E227" s="6"/>
      <c r="F227" s="6"/>
      <c r="G227" s="6"/>
    </row>
    <row r="228" ht="12.75" customHeight="1">
      <c r="A228" s="6"/>
      <c r="B228" s="6"/>
      <c r="C228" s="6"/>
      <c r="D228" s="6"/>
      <c r="E228" s="6"/>
      <c r="F228" s="6"/>
      <c r="G228" s="6"/>
    </row>
    <row r="229" ht="12.75" customHeight="1">
      <c r="A229" s="6"/>
      <c r="B229" s="6"/>
      <c r="C229" s="6"/>
      <c r="D229" s="6"/>
      <c r="E229" s="6"/>
      <c r="F229" s="6"/>
      <c r="G229" s="6"/>
    </row>
    <row r="230" ht="12.75" customHeight="1">
      <c r="A230" s="6"/>
      <c r="B230" s="6"/>
      <c r="C230" s="6"/>
      <c r="D230" s="6"/>
      <c r="E230" s="6"/>
      <c r="F230" s="6"/>
      <c r="G230" s="6"/>
    </row>
    <row r="231" ht="12.75" customHeight="1">
      <c r="A231" s="6"/>
      <c r="B231" s="6"/>
      <c r="C231" s="6"/>
      <c r="D231" s="6"/>
      <c r="E231" s="6"/>
      <c r="F231" s="6"/>
      <c r="G231" s="6"/>
    </row>
    <row r="232" ht="12.75" customHeight="1">
      <c r="A232" s="6"/>
      <c r="B232" s="6"/>
      <c r="C232" s="6"/>
      <c r="D232" s="6"/>
      <c r="E232" s="6"/>
      <c r="F232" s="6"/>
      <c r="G232" s="6"/>
    </row>
    <row r="233" ht="12.75" customHeight="1">
      <c r="A233" s="6"/>
      <c r="B233" s="6"/>
      <c r="C233" s="6"/>
      <c r="D233" s="6"/>
      <c r="E233" s="6"/>
      <c r="F233" s="6"/>
      <c r="G233" s="6"/>
    </row>
    <row r="234" ht="12.75" customHeight="1">
      <c r="A234" s="6"/>
      <c r="B234" s="6"/>
      <c r="C234" s="6"/>
      <c r="D234" s="6"/>
      <c r="E234" s="6"/>
      <c r="F234" s="6"/>
      <c r="G234" s="6"/>
    </row>
    <row r="235" ht="12.75" customHeight="1">
      <c r="A235" s="6"/>
      <c r="B235" s="6"/>
      <c r="C235" s="6"/>
      <c r="D235" s="6"/>
      <c r="E235" s="6"/>
      <c r="F235" s="6"/>
      <c r="G235" s="6"/>
    </row>
    <row r="236" ht="12.75" customHeight="1">
      <c r="A236" s="6"/>
      <c r="B236" s="6"/>
      <c r="C236" s="6"/>
      <c r="D236" s="6"/>
      <c r="E236" s="6"/>
      <c r="F236" s="6"/>
      <c r="G236" s="6"/>
    </row>
    <row r="237" ht="12.75" customHeight="1">
      <c r="A237" s="6"/>
      <c r="B237" s="6"/>
      <c r="C237" s="6"/>
      <c r="D237" s="6"/>
      <c r="E237" s="6"/>
      <c r="F237" s="6"/>
      <c r="G237" s="6"/>
    </row>
    <row r="238" ht="12.75" customHeight="1">
      <c r="A238" s="6"/>
      <c r="B238" s="6"/>
      <c r="C238" s="6"/>
      <c r="D238" s="6"/>
      <c r="E238" s="6"/>
      <c r="F238" s="6"/>
      <c r="G238" s="6"/>
    </row>
    <row r="239" ht="12.75" customHeight="1">
      <c r="A239" s="6"/>
      <c r="B239" s="6"/>
      <c r="C239" s="6"/>
      <c r="D239" s="6"/>
      <c r="E239" s="6"/>
      <c r="F239" s="6"/>
      <c r="G239" s="6"/>
    </row>
    <row r="240" ht="12.75" customHeight="1">
      <c r="A240" s="6"/>
      <c r="B240" s="6"/>
      <c r="C240" s="6"/>
      <c r="D240" s="6"/>
      <c r="E240" s="6"/>
      <c r="F240" s="6"/>
      <c r="G240" s="6"/>
    </row>
    <row r="241" ht="12.75" customHeight="1">
      <c r="A241" s="6"/>
      <c r="B241" s="6"/>
      <c r="C241" s="6"/>
      <c r="D241" s="6"/>
      <c r="E241" s="6"/>
      <c r="F241" s="6"/>
      <c r="G241" s="6"/>
    </row>
    <row r="242" ht="12.75" customHeight="1">
      <c r="A242" s="6"/>
      <c r="B242" s="6"/>
      <c r="C242" s="6"/>
      <c r="D242" s="6"/>
      <c r="E242" s="6"/>
      <c r="F242" s="6"/>
      <c r="G242" s="6"/>
    </row>
    <row r="243" ht="12.75" customHeight="1">
      <c r="A243" s="6"/>
      <c r="B243" s="6"/>
      <c r="C243" s="6"/>
      <c r="D243" s="6"/>
      <c r="E243" s="6"/>
      <c r="F243" s="6"/>
      <c r="G243" s="6"/>
    </row>
    <row r="244" ht="12.75" customHeight="1">
      <c r="A244" s="6"/>
      <c r="B244" s="6"/>
      <c r="C244" s="6"/>
      <c r="D244" s="6"/>
      <c r="E244" s="6"/>
      <c r="F244" s="6"/>
      <c r="G244" s="6"/>
    </row>
    <row r="245" ht="12.75" customHeight="1">
      <c r="A245" s="6"/>
      <c r="B245" s="6"/>
      <c r="C245" s="6"/>
      <c r="D245" s="6"/>
      <c r="E245" s="6"/>
      <c r="F245" s="6"/>
      <c r="G245" s="6"/>
    </row>
    <row r="246" ht="12.75" customHeight="1">
      <c r="A246" s="6"/>
      <c r="B246" s="6"/>
      <c r="C246" s="6"/>
      <c r="D246" s="6"/>
      <c r="E246" s="6"/>
      <c r="F246" s="6"/>
      <c r="G246" s="6"/>
    </row>
    <row r="247" ht="12.75" customHeight="1">
      <c r="A247" s="6"/>
      <c r="B247" s="6"/>
      <c r="C247" s="6"/>
      <c r="D247" s="6"/>
      <c r="E247" s="6"/>
      <c r="F247" s="6"/>
      <c r="G247" s="6"/>
    </row>
    <row r="248" ht="12.75" customHeight="1">
      <c r="A248" s="6"/>
      <c r="B248" s="6"/>
      <c r="C248" s="6"/>
      <c r="D248" s="6"/>
      <c r="E248" s="6"/>
      <c r="F248" s="6"/>
      <c r="G248" s="6"/>
    </row>
    <row r="249" ht="12.75" customHeight="1">
      <c r="A249" s="6"/>
      <c r="B249" s="6"/>
      <c r="C249" s="6"/>
      <c r="D249" s="6"/>
      <c r="E249" s="6"/>
      <c r="F249" s="6"/>
      <c r="G249" s="6"/>
    </row>
    <row r="250" ht="12.75" customHeight="1">
      <c r="A250" s="6"/>
      <c r="B250" s="6"/>
      <c r="C250" s="6"/>
      <c r="D250" s="6"/>
      <c r="E250" s="6"/>
      <c r="F250" s="6"/>
      <c r="G250" s="6"/>
    </row>
    <row r="251" ht="12.75" customHeight="1">
      <c r="A251" s="6"/>
      <c r="B251" s="6"/>
      <c r="C251" s="6"/>
      <c r="D251" s="6"/>
      <c r="E251" s="6"/>
      <c r="F251" s="6"/>
      <c r="G251" s="6"/>
    </row>
    <row r="252" ht="12.75" customHeight="1">
      <c r="A252" s="6"/>
      <c r="B252" s="6"/>
      <c r="C252" s="6"/>
      <c r="D252" s="6"/>
      <c r="E252" s="6"/>
      <c r="F252" s="6"/>
      <c r="G252" s="6"/>
    </row>
    <row r="253" ht="12.75" customHeight="1">
      <c r="A253" s="6"/>
      <c r="B253" s="6"/>
      <c r="C253" s="6"/>
      <c r="D253" s="6"/>
      <c r="E253" s="6"/>
      <c r="F253" s="6"/>
      <c r="G253" s="6"/>
    </row>
    <row r="254" ht="12.75" customHeight="1">
      <c r="A254" s="6"/>
      <c r="B254" s="6"/>
      <c r="C254" s="6"/>
      <c r="D254" s="6"/>
      <c r="E254" s="6"/>
      <c r="F254" s="6"/>
      <c r="G254" s="6"/>
    </row>
    <row r="255" ht="12.75" customHeight="1">
      <c r="A255" s="6"/>
      <c r="B255" s="6"/>
      <c r="C255" s="6"/>
      <c r="D255" s="6"/>
      <c r="E255" s="6"/>
      <c r="F255" s="6"/>
      <c r="G255" s="6"/>
    </row>
    <row r="256" ht="12.75" customHeight="1">
      <c r="A256" s="6"/>
      <c r="B256" s="6"/>
      <c r="C256" s="6"/>
      <c r="D256" s="6"/>
      <c r="E256" s="6"/>
      <c r="F256" s="6"/>
      <c r="G256" s="6"/>
    </row>
    <row r="257" ht="12.75" customHeight="1">
      <c r="A257" s="6"/>
      <c r="B257" s="6"/>
      <c r="C257" s="6"/>
      <c r="D257" s="6"/>
      <c r="E257" s="6"/>
      <c r="F257" s="6"/>
      <c r="G257" s="6"/>
    </row>
    <row r="258" ht="12.75" customHeight="1">
      <c r="A258" s="6"/>
      <c r="B258" s="6"/>
      <c r="C258" s="6"/>
      <c r="D258" s="6"/>
      <c r="E258" s="6"/>
      <c r="F258" s="6"/>
      <c r="G258" s="6"/>
    </row>
    <row r="259" ht="12.75" customHeight="1">
      <c r="A259" s="6"/>
      <c r="B259" s="6"/>
      <c r="C259" s="6"/>
      <c r="D259" s="6"/>
      <c r="E259" s="6"/>
      <c r="F259" s="6"/>
      <c r="G259" s="6"/>
    </row>
    <row r="260" ht="12.75" customHeight="1">
      <c r="A260" s="6"/>
      <c r="B260" s="6"/>
      <c r="C260" s="6"/>
      <c r="D260" s="6"/>
      <c r="E260" s="6"/>
      <c r="F260" s="6"/>
      <c r="G260" s="6"/>
    </row>
    <row r="261" ht="12.75" customHeight="1">
      <c r="A261" s="6"/>
      <c r="B261" s="6"/>
      <c r="C261" s="6"/>
      <c r="D261" s="6"/>
      <c r="E261" s="6"/>
      <c r="F261" s="6"/>
      <c r="G261" s="6"/>
    </row>
    <row r="262" ht="12.75" customHeight="1">
      <c r="A262" s="6"/>
      <c r="B262" s="6"/>
      <c r="C262" s="6"/>
      <c r="D262" s="6"/>
      <c r="E262" s="6"/>
      <c r="F262" s="6"/>
      <c r="G262" s="6"/>
    </row>
    <row r="263" ht="12.75" customHeight="1">
      <c r="A263" s="6"/>
      <c r="B263" s="6"/>
      <c r="C263" s="6"/>
      <c r="D263" s="6"/>
      <c r="E263" s="6"/>
      <c r="F263" s="6"/>
      <c r="G263" s="6"/>
    </row>
    <row r="264" ht="12.75" customHeight="1">
      <c r="A264" s="6"/>
      <c r="B264" s="6"/>
      <c r="C264" s="6"/>
      <c r="D264" s="6"/>
      <c r="E264" s="6"/>
      <c r="F264" s="6"/>
      <c r="G264" s="6"/>
    </row>
    <row r="265" ht="12.75" customHeight="1">
      <c r="A265" s="6"/>
      <c r="B265" s="6"/>
      <c r="C265" s="6"/>
      <c r="D265" s="6"/>
      <c r="E265" s="6"/>
      <c r="F265" s="6"/>
      <c r="G265" s="6"/>
    </row>
    <row r="266" ht="12.75" customHeight="1">
      <c r="A266" s="6"/>
      <c r="B266" s="6"/>
      <c r="C266" s="6"/>
      <c r="D266" s="6"/>
      <c r="E266" s="6"/>
      <c r="F266" s="6"/>
      <c r="G266" s="6"/>
    </row>
    <row r="267" ht="12.75" customHeight="1">
      <c r="A267" s="6"/>
      <c r="B267" s="6"/>
      <c r="C267" s="6"/>
      <c r="D267" s="6"/>
      <c r="E267" s="6"/>
      <c r="F267" s="6"/>
      <c r="G267" s="6"/>
    </row>
    <row r="268" ht="12.75" customHeight="1">
      <c r="A268" s="6"/>
      <c r="B268" s="6"/>
      <c r="C268" s="6"/>
      <c r="D268" s="6"/>
      <c r="E268" s="6"/>
      <c r="F268" s="6"/>
      <c r="G268" s="6"/>
    </row>
    <row r="269" ht="12.75" customHeight="1">
      <c r="A269" s="6"/>
      <c r="B269" s="6"/>
      <c r="C269" s="6"/>
      <c r="D269" s="6"/>
      <c r="E269" s="6"/>
      <c r="F269" s="6"/>
      <c r="G269" s="6"/>
    </row>
    <row r="270" ht="12.75" customHeight="1">
      <c r="A270" s="6"/>
      <c r="B270" s="6"/>
      <c r="C270" s="6"/>
      <c r="D270" s="6"/>
      <c r="E270" s="6"/>
      <c r="F270" s="6"/>
      <c r="G270" s="6"/>
    </row>
    <row r="271" ht="12.75" customHeight="1">
      <c r="A271" s="6"/>
      <c r="B271" s="6"/>
      <c r="C271" s="6"/>
      <c r="D271" s="6"/>
      <c r="E271" s="6"/>
      <c r="F271" s="6"/>
      <c r="G271" s="6"/>
    </row>
    <row r="272" ht="12.75" customHeight="1">
      <c r="A272" s="6"/>
      <c r="B272" s="6"/>
      <c r="C272" s="6"/>
      <c r="D272" s="6"/>
      <c r="E272" s="6"/>
      <c r="F272" s="6"/>
      <c r="G272" s="6"/>
    </row>
    <row r="273" ht="12.75" customHeight="1">
      <c r="A273" s="6"/>
      <c r="B273" s="6"/>
      <c r="C273" s="6"/>
      <c r="D273" s="6"/>
      <c r="E273" s="6"/>
      <c r="F273" s="6"/>
      <c r="G273" s="6"/>
    </row>
    <row r="274" ht="12.75" customHeight="1">
      <c r="A274" s="6"/>
      <c r="B274" s="6"/>
      <c r="C274" s="6"/>
      <c r="D274" s="6"/>
      <c r="E274" s="6"/>
      <c r="F274" s="6"/>
      <c r="G274" s="6"/>
    </row>
    <row r="275" ht="12.75" customHeight="1">
      <c r="A275" s="6"/>
      <c r="B275" s="6"/>
      <c r="C275" s="6"/>
      <c r="D275" s="6"/>
      <c r="E275" s="6"/>
      <c r="F275" s="6"/>
      <c r="G275" s="6"/>
    </row>
    <row r="276" ht="12.75" customHeight="1">
      <c r="A276" s="6"/>
      <c r="B276" s="6"/>
      <c r="C276" s="6"/>
      <c r="D276" s="6"/>
      <c r="E276" s="6"/>
      <c r="F276" s="6"/>
      <c r="G276" s="6"/>
    </row>
    <row r="277" ht="12.75" customHeight="1">
      <c r="A277" s="6"/>
      <c r="B277" s="6"/>
      <c r="C277" s="6"/>
      <c r="D277" s="6"/>
      <c r="E277" s="6"/>
      <c r="F277" s="6"/>
      <c r="G277" s="6"/>
    </row>
    <row r="278" ht="12.75" customHeight="1">
      <c r="A278" s="6"/>
      <c r="B278" s="6"/>
      <c r="C278" s="6"/>
      <c r="D278" s="6"/>
      <c r="E278" s="6"/>
      <c r="F278" s="6"/>
      <c r="G278" s="6"/>
    </row>
    <row r="279" ht="12.75" customHeight="1">
      <c r="A279" s="6"/>
      <c r="B279" s="6"/>
      <c r="C279" s="6"/>
      <c r="D279" s="6"/>
      <c r="E279" s="6"/>
      <c r="F279" s="6"/>
      <c r="G279" s="6"/>
    </row>
    <row r="280" ht="12.75" customHeight="1">
      <c r="A280" s="6"/>
      <c r="B280" s="6"/>
      <c r="C280" s="6"/>
      <c r="D280" s="6"/>
      <c r="E280" s="6"/>
      <c r="F280" s="6"/>
      <c r="G280" s="6"/>
    </row>
    <row r="281" ht="12.75" customHeight="1">
      <c r="A281" s="6"/>
      <c r="B281" s="6"/>
      <c r="C281" s="6"/>
      <c r="D281" s="6"/>
      <c r="E281" s="6"/>
      <c r="F281" s="6"/>
      <c r="G281" s="6"/>
    </row>
    <row r="282" ht="12.75" customHeight="1">
      <c r="A282" s="6"/>
      <c r="B282" s="6"/>
      <c r="C282" s="6"/>
      <c r="D282" s="6"/>
      <c r="E282" s="6"/>
      <c r="F282" s="6"/>
      <c r="G282" s="6"/>
    </row>
    <row r="283" ht="12.75" customHeight="1">
      <c r="A283" s="6"/>
      <c r="B283" s="6"/>
      <c r="C283" s="6"/>
      <c r="D283" s="6"/>
      <c r="E283" s="6"/>
      <c r="F283" s="6"/>
      <c r="G283" s="6"/>
    </row>
    <row r="284" ht="12.75" customHeight="1">
      <c r="A284" s="6"/>
      <c r="B284" s="6"/>
      <c r="C284" s="6"/>
      <c r="D284" s="6"/>
      <c r="E284" s="6"/>
      <c r="F284" s="6"/>
      <c r="G284" s="6"/>
    </row>
    <row r="285" ht="12.75" customHeight="1">
      <c r="A285" s="6"/>
      <c r="B285" s="6"/>
      <c r="C285" s="6"/>
      <c r="D285" s="6"/>
      <c r="E285" s="6"/>
      <c r="F285" s="6"/>
      <c r="G285" s="6"/>
    </row>
    <row r="286" ht="12.75" customHeight="1">
      <c r="A286" s="6"/>
      <c r="B286" s="6"/>
      <c r="C286" s="6"/>
      <c r="D286" s="6"/>
      <c r="E286" s="6"/>
      <c r="F286" s="6"/>
      <c r="G286" s="6"/>
    </row>
    <row r="287" ht="12.75" customHeight="1">
      <c r="A287" s="6"/>
      <c r="B287" s="6"/>
      <c r="C287" s="6"/>
      <c r="D287" s="6"/>
      <c r="E287" s="6"/>
      <c r="F287" s="6"/>
      <c r="G287" s="6"/>
    </row>
    <row r="288" ht="12.75" customHeight="1">
      <c r="A288" s="6"/>
      <c r="B288" s="6"/>
      <c r="C288" s="6"/>
      <c r="D288" s="6"/>
      <c r="E288" s="6"/>
      <c r="F288" s="6"/>
      <c r="G288" s="6"/>
    </row>
    <row r="289" ht="12.75" customHeight="1">
      <c r="A289" s="6"/>
      <c r="B289" s="6"/>
      <c r="C289" s="6"/>
      <c r="D289" s="6"/>
      <c r="E289" s="6"/>
      <c r="F289" s="6"/>
      <c r="G289" s="6"/>
    </row>
    <row r="290" ht="12.75" customHeight="1">
      <c r="A290" s="6"/>
      <c r="B290" s="6"/>
      <c r="C290" s="6"/>
      <c r="D290" s="6"/>
      <c r="E290" s="6"/>
      <c r="F290" s="6"/>
      <c r="G290" s="6"/>
    </row>
    <row r="291" ht="12.75" customHeight="1">
      <c r="A291" s="6"/>
      <c r="B291" s="6"/>
      <c r="C291" s="6"/>
      <c r="D291" s="6"/>
      <c r="E291" s="6"/>
      <c r="F291" s="6"/>
      <c r="G291" s="6"/>
    </row>
    <row r="292" ht="12.75" customHeight="1">
      <c r="A292" s="6"/>
      <c r="B292" s="6"/>
      <c r="C292" s="6"/>
      <c r="D292" s="6"/>
      <c r="E292" s="6"/>
      <c r="F292" s="6"/>
      <c r="G292" s="6"/>
    </row>
    <row r="293" ht="12.75" customHeight="1">
      <c r="A293" s="6"/>
      <c r="B293" s="6"/>
      <c r="C293" s="6"/>
      <c r="D293" s="6"/>
      <c r="E293" s="6"/>
      <c r="F293" s="6"/>
      <c r="G293" s="6"/>
    </row>
    <row r="294" ht="12.75" customHeight="1">
      <c r="A294" s="6"/>
      <c r="B294" s="6"/>
      <c r="C294" s="6"/>
      <c r="D294" s="6"/>
      <c r="E294" s="6"/>
      <c r="F294" s="6"/>
      <c r="G294" s="6"/>
    </row>
    <row r="295" ht="12.75" customHeight="1">
      <c r="A295" s="6"/>
      <c r="B295" s="6"/>
      <c r="C295" s="6"/>
      <c r="D295" s="6"/>
      <c r="E295" s="6"/>
      <c r="F295" s="6"/>
      <c r="G295" s="6"/>
    </row>
    <row r="296" ht="12.75" customHeight="1">
      <c r="A296" s="6"/>
      <c r="B296" s="6"/>
      <c r="C296" s="6"/>
      <c r="D296" s="6"/>
      <c r="E296" s="6"/>
      <c r="F296" s="6"/>
      <c r="G296" s="6"/>
    </row>
    <row r="297" ht="12.75" customHeight="1">
      <c r="A297" s="6"/>
      <c r="B297" s="6"/>
      <c r="C297" s="6"/>
      <c r="D297" s="6"/>
      <c r="E297" s="6"/>
      <c r="F297" s="6"/>
      <c r="G297" s="6"/>
    </row>
    <row r="298" ht="12.75" customHeight="1">
      <c r="A298" s="6"/>
      <c r="B298" s="6"/>
      <c r="C298" s="6"/>
      <c r="D298" s="6"/>
      <c r="E298" s="6"/>
      <c r="F298" s="6"/>
      <c r="G298" s="6"/>
    </row>
    <row r="299" ht="12.75" customHeight="1">
      <c r="A299" s="6"/>
      <c r="B299" s="6"/>
      <c r="C299" s="6"/>
      <c r="D299" s="6"/>
      <c r="E299" s="6"/>
      <c r="F299" s="6"/>
      <c r="G299" s="6"/>
    </row>
    <row r="300" ht="12.75" customHeight="1">
      <c r="A300" s="6"/>
      <c r="B300" s="6"/>
      <c r="C300" s="6"/>
      <c r="D300" s="6"/>
      <c r="E300" s="6"/>
      <c r="F300" s="6"/>
      <c r="G300" s="6"/>
    </row>
    <row r="301" ht="12.75" customHeight="1">
      <c r="A301" s="6"/>
      <c r="B301" s="6"/>
      <c r="C301" s="6"/>
      <c r="D301" s="6"/>
      <c r="E301" s="6"/>
      <c r="F301" s="6"/>
      <c r="G301" s="6"/>
    </row>
    <row r="302" ht="12.75" customHeight="1">
      <c r="A302" s="6"/>
      <c r="B302" s="6"/>
      <c r="C302" s="6"/>
      <c r="D302" s="6"/>
      <c r="E302" s="6"/>
      <c r="F302" s="6"/>
      <c r="G302" s="6"/>
    </row>
    <row r="303" ht="12.75" customHeight="1">
      <c r="A303" s="6"/>
      <c r="B303" s="6"/>
      <c r="C303" s="6"/>
      <c r="D303" s="6"/>
      <c r="E303" s="6"/>
      <c r="F303" s="6"/>
      <c r="G303" s="6"/>
    </row>
    <row r="304" ht="12.75" customHeight="1">
      <c r="A304" s="6"/>
      <c r="B304" s="6"/>
      <c r="C304" s="6"/>
      <c r="D304" s="6"/>
      <c r="E304" s="6"/>
      <c r="F304" s="6"/>
      <c r="G304" s="6"/>
    </row>
    <row r="305" ht="12.75" customHeight="1">
      <c r="A305" s="6"/>
      <c r="B305" s="6"/>
      <c r="C305" s="6"/>
      <c r="D305" s="6"/>
      <c r="E305" s="6"/>
      <c r="F305" s="6"/>
      <c r="G305" s="6"/>
    </row>
    <row r="306" ht="12.75" customHeight="1">
      <c r="A306" s="6"/>
      <c r="B306" s="6"/>
      <c r="C306" s="6"/>
      <c r="D306" s="6"/>
      <c r="E306" s="6"/>
      <c r="F306" s="6"/>
      <c r="G306" s="6"/>
    </row>
    <row r="307" ht="12.75" customHeight="1">
      <c r="A307" s="6"/>
      <c r="B307" s="6"/>
      <c r="C307" s="6"/>
      <c r="D307" s="6"/>
      <c r="E307" s="6"/>
      <c r="F307" s="6"/>
      <c r="G307" s="6"/>
    </row>
    <row r="308" ht="12.75" customHeight="1">
      <c r="A308" s="6"/>
      <c r="B308" s="6"/>
      <c r="C308" s="6"/>
      <c r="D308" s="6"/>
      <c r="E308" s="6"/>
      <c r="F308" s="6"/>
      <c r="G308" s="6"/>
    </row>
    <row r="309" ht="12.75" customHeight="1">
      <c r="A309" s="6"/>
      <c r="B309" s="6"/>
      <c r="C309" s="6"/>
      <c r="D309" s="6"/>
      <c r="E309" s="6"/>
      <c r="F309" s="6"/>
      <c r="G309" s="6"/>
    </row>
    <row r="310" ht="12.75" customHeight="1">
      <c r="A310" s="6"/>
      <c r="B310" s="6"/>
      <c r="C310" s="6"/>
      <c r="D310" s="6"/>
      <c r="E310" s="6"/>
      <c r="F310" s="6"/>
      <c r="G310" s="6"/>
    </row>
    <row r="311" ht="12.75" customHeight="1">
      <c r="A311" s="6"/>
      <c r="B311" s="6"/>
      <c r="C311" s="6"/>
      <c r="D311" s="6"/>
      <c r="E311" s="6"/>
      <c r="F311" s="6"/>
      <c r="G311" s="6"/>
    </row>
    <row r="312" ht="12.75" customHeight="1">
      <c r="A312" s="6"/>
      <c r="B312" s="6"/>
      <c r="C312" s="6"/>
      <c r="D312" s="6"/>
      <c r="E312" s="6"/>
      <c r="F312" s="6"/>
      <c r="G312" s="6"/>
    </row>
    <row r="313" ht="12.75" customHeight="1">
      <c r="A313" s="6"/>
      <c r="B313" s="6"/>
      <c r="C313" s="6"/>
      <c r="D313" s="6"/>
      <c r="E313" s="6"/>
      <c r="F313" s="6"/>
      <c r="G313" s="6"/>
    </row>
    <row r="314" ht="12.75" customHeight="1">
      <c r="A314" s="6"/>
      <c r="B314" s="6"/>
      <c r="C314" s="6"/>
      <c r="D314" s="6"/>
      <c r="E314" s="6"/>
      <c r="F314" s="6"/>
      <c r="G314" s="6"/>
    </row>
    <row r="315" ht="12.75" customHeight="1">
      <c r="A315" s="6"/>
      <c r="B315" s="6"/>
      <c r="C315" s="6"/>
      <c r="D315" s="6"/>
      <c r="E315" s="6"/>
      <c r="F315" s="6"/>
      <c r="G315" s="6"/>
    </row>
    <row r="316" ht="12.75" customHeight="1">
      <c r="A316" s="6"/>
      <c r="B316" s="6"/>
      <c r="C316" s="6"/>
      <c r="D316" s="6"/>
      <c r="E316" s="6"/>
      <c r="F316" s="6"/>
      <c r="G316" s="6"/>
    </row>
    <row r="317" ht="12.75" customHeight="1">
      <c r="A317" s="6"/>
      <c r="B317" s="6"/>
      <c r="C317" s="6"/>
      <c r="D317" s="6"/>
      <c r="E317" s="6"/>
      <c r="F317" s="6"/>
      <c r="G317" s="6"/>
    </row>
    <row r="318" ht="12.75" customHeight="1">
      <c r="A318" s="6"/>
      <c r="B318" s="6"/>
      <c r="C318" s="6"/>
      <c r="D318" s="6"/>
      <c r="E318" s="6"/>
      <c r="F318" s="6"/>
      <c r="G318" s="6"/>
    </row>
    <row r="319" ht="12.75" customHeight="1">
      <c r="A319" s="6"/>
      <c r="B319" s="6"/>
      <c r="C319" s="6"/>
      <c r="D319" s="6"/>
      <c r="E319" s="6"/>
      <c r="F319" s="6"/>
      <c r="G319" s="6"/>
    </row>
    <row r="320" ht="12.75" customHeight="1">
      <c r="A320" s="6"/>
      <c r="B320" s="6"/>
      <c r="C320" s="6"/>
      <c r="D320" s="6"/>
      <c r="E320" s="6"/>
      <c r="F320" s="6"/>
      <c r="G320" s="6"/>
    </row>
    <row r="321" ht="12.75" customHeight="1">
      <c r="A321" s="6"/>
      <c r="B321" s="6"/>
      <c r="C321" s="6"/>
      <c r="D321" s="6"/>
      <c r="E321" s="6"/>
      <c r="F321" s="6"/>
      <c r="G321" s="6"/>
    </row>
    <row r="322" ht="12.75" customHeight="1">
      <c r="A322" s="6"/>
      <c r="B322" s="6"/>
      <c r="C322" s="6"/>
      <c r="D322" s="6"/>
      <c r="E322" s="6"/>
      <c r="F322" s="6"/>
      <c r="G322" s="6"/>
    </row>
    <row r="323" ht="12.75" customHeight="1">
      <c r="A323" s="6"/>
      <c r="B323" s="6"/>
      <c r="C323" s="6"/>
      <c r="D323" s="6"/>
      <c r="E323" s="6"/>
      <c r="F323" s="6"/>
      <c r="G323" s="6"/>
    </row>
    <row r="324" ht="12.75" customHeight="1">
      <c r="A324" s="6"/>
      <c r="B324" s="6"/>
      <c r="C324" s="6"/>
      <c r="D324" s="6"/>
      <c r="E324" s="6"/>
      <c r="F324" s="6"/>
      <c r="G324" s="6"/>
    </row>
    <row r="325" ht="12.75" customHeight="1">
      <c r="A325" s="6"/>
      <c r="B325" s="6"/>
      <c r="C325" s="6"/>
      <c r="D325" s="6"/>
      <c r="E325" s="6"/>
      <c r="F325" s="6"/>
      <c r="G325" s="6"/>
    </row>
    <row r="326" ht="12.75" customHeight="1">
      <c r="A326" s="6"/>
      <c r="B326" s="6"/>
      <c r="C326" s="6"/>
      <c r="D326" s="6"/>
      <c r="E326" s="6"/>
      <c r="F326" s="6"/>
      <c r="G326" s="6"/>
    </row>
    <row r="327" ht="12.75" customHeight="1">
      <c r="A327" s="6"/>
      <c r="B327" s="6"/>
      <c r="C327" s="6"/>
      <c r="D327" s="6"/>
      <c r="E327" s="6"/>
      <c r="F327" s="6"/>
      <c r="G327" s="6"/>
    </row>
    <row r="328" ht="12.75" customHeight="1">
      <c r="A328" s="6"/>
      <c r="B328" s="6"/>
      <c r="C328" s="6"/>
      <c r="D328" s="6"/>
      <c r="E328" s="6"/>
      <c r="F328" s="6"/>
      <c r="G328" s="6"/>
    </row>
    <row r="329" ht="12.75" customHeight="1">
      <c r="A329" s="6"/>
      <c r="B329" s="6"/>
      <c r="C329" s="6"/>
      <c r="D329" s="6"/>
      <c r="E329" s="6"/>
      <c r="F329" s="6"/>
      <c r="G329" s="6"/>
    </row>
    <row r="330" ht="12.75" customHeight="1">
      <c r="A330" s="6"/>
      <c r="B330" s="6"/>
      <c r="C330" s="6"/>
      <c r="D330" s="6"/>
      <c r="E330" s="6"/>
      <c r="F330" s="6"/>
      <c r="G330" s="6"/>
    </row>
    <row r="331" ht="12.75" customHeight="1">
      <c r="A331" s="6"/>
      <c r="B331" s="6"/>
      <c r="C331" s="6"/>
      <c r="D331" s="6"/>
      <c r="E331" s="6"/>
      <c r="F331" s="6"/>
      <c r="G331" s="6"/>
    </row>
    <row r="332" ht="12.75" customHeight="1">
      <c r="A332" s="6"/>
      <c r="B332" s="6"/>
      <c r="C332" s="6"/>
      <c r="D332" s="6"/>
      <c r="E332" s="6"/>
      <c r="F332" s="6"/>
      <c r="G332" s="6"/>
    </row>
    <row r="333" ht="12.75" customHeight="1">
      <c r="A333" s="6"/>
      <c r="B333" s="6"/>
      <c r="C333" s="6"/>
      <c r="D333" s="6"/>
      <c r="E333" s="6"/>
      <c r="F333" s="6"/>
      <c r="G333" s="6"/>
    </row>
    <row r="334" ht="12.75" customHeight="1">
      <c r="A334" s="6"/>
      <c r="B334" s="6"/>
      <c r="C334" s="6"/>
      <c r="D334" s="6"/>
      <c r="E334" s="6"/>
      <c r="F334" s="6"/>
      <c r="G334" s="6"/>
    </row>
    <row r="335" ht="12.75" customHeight="1">
      <c r="A335" s="6"/>
      <c r="B335" s="6"/>
      <c r="C335" s="6"/>
      <c r="D335" s="6"/>
      <c r="E335" s="6"/>
      <c r="F335" s="6"/>
      <c r="G335" s="6"/>
    </row>
    <row r="336" ht="12.75" customHeight="1">
      <c r="A336" s="6"/>
      <c r="B336" s="6"/>
      <c r="C336" s="6"/>
      <c r="D336" s="6"/>
      <c r="E336" s="6"/>
      <c r="F336" s="6"/>
      <c r="G336" s="6"/>
    </row>
    <row r="337" ht="12.75" customHeight="1">
      <c r="A337" s="6"/>
      <c r="B337" s="6"/>
      <c r="C337" s="6"/>
      <c r="D337" s="6"/>
      <c r="E337" s="6"/>
      <c r="F337" s="6"/>
      <c r="G337" s="6"/>
    </row>
    <row r="338" ht="12.75" customHeight="1">
      <c r="A338" s="6"/>
      <c r="B338" s="6"/>
      <c r="C338" s="6"/>
      <c r="D338" s="6"/>
      <c r="E338" s="6"/>
      <c r="F338" s="6"/>
      <c r="G338" s="6"/>
    </row>
    <row r="339" ht="12.75" customHeight="1">
      <c r="A339" s="6"/>
      <c r="B339" s="6"/>
      <c r="C339" s="6"/>
      <c r="D339" s="6"/>
      <c r="E339" s="6"/>
      <c r="F339" s="6"/>
      <c r="G339" s="6"/>
    </row>
    <row r="340" ht="12.75" customHeight="1">
      <c r="A340" s="6"/>
      <c r="B340" s="6"/>
      <c r="C340" s="6"/>
      <c r="D340" s="6"/>
      <c r="E340" s="6"/>
      <c r="F340" s="6"/>
      <c r="G340" s="6"/>
    </row>
    <row r="341" ht="12.75" customHeight="1">
      <c r="A341" s="6"/>
      <c r="B341" s="6"/>
      <c r="C341" s="6"/>
      <c r="D341" s="6"/>
      <c r="E341" s="6"/>
      <c r="F341" s="6"/>
      <c r="G341" s="6"/>
    </row>
    <row r="342" ht="12.75" customHeight="1">
      <c r="A342" s="6"/>
      <c r="B342" s="6"/>
      <c r="C342" s="6"/>
      <c r="D342" s="6"/>
      <c r="E342" s="6"/>
      <c r="F342" s="6"/>
      <c r="G342" s="6"/>
    </row>
    <row r="343" ht="12.75" customHeight="1">
      <c r="A343" s="6"/>
      <c r="B343" s="6"/>
      <c r="C343" s="6"/>
      <c r="D343" s="6"/>
      <c r="E343" s="6"/>
      <c r="F343" s="6"/>
      <c r="G343" s="6"/>
    </row>
    <row r="344" ht="12.75" customHeight="1">
      <c r="A344" s="6"/>
      <c r="B344" s="6"/>
      <c r="C344" s="6"/>
      <c r="D344" s="6"/>
      <c r="E344" s="6"/>
      <c r="F344" s="6"/>
      <c r="G344" s="6"/>
    </row>
    <row r="345" ht="12.75" customHeight="1">
      <c r="A345" s="6"/>
      <c r="B345" s="6"/>
      <c r="C345" s="6"/>
      <c r="D345" s="6"/>
      <c r="E345" s="6"/>
      <c r="F345" s="6"/>
      <c r="G345" s="6"/>
    </row>
    <row r="346" ht="12.75" customHeight="1">
      <c r="A346" s="6"/>
      <c r="B346" s="6"/>
      <c r="C346" s="6"/>
      <c r="D346" s="6"/>
      <c r="E346" s="6"/>
      <c r="F346" s="6"/>
      <c r="G346" s="6"/>
    </row>
    <row r="347" ht="12.75" customHeight="1">
      <c r="A347" s="6"/>
      <c r="B347" s="6"/>
      <c r="C347" s="6"/>
      <c r="D347" s="6"/>
      <c r="E347" s="6"/>
      <c r="F347" s="6"/>
      <c r="G347" s="6"/>
    </row>
    <row r="348" ht="12.75" customHeight="1">
      <c r="A348" s="6"/>
      <c r="B348" s="6"/>
      <c r="C348" s="6"/>
      <c r="D348" s="6"/>
      <c r="E348" s="6"/>
      <c r="F348" s="6"/>
      <c r="G348" s="6"/>
    </row>
    <row r="349" ht="12.75" customHeight="1">
      <c r="A349" s="6"/>
      <c r="B349" s="6"/>
      <c r="C349" s="6"/>
      <c r="D349" s="6"/>
      <c r="E349" s="6"/>
      <c r="F349" s="6"/>
      <c r="G349" s="6"/>
    </row>
    <row r="350" ht="12.75" customHeight="1">
      <c r="A350" s="6"/>
      <c r="B350" s="6"/>
      <c r="C350" s="6"/>
      <c r="D350" s="6"/>
      <c r="E350" s="6"/>
      <c r="F350" s="6"/>
      <c r="G350" s="6"/>
    </row>
    <row r="351" ht="12.75" customHeight="1">
      <c r="A351" s="6"/>
      <c r="B351" s="6"/>
      <c r="C351" s="6"/>
      <c r="D351" s="6"/>
      <c r="E351" s="6"/>
      <c r="F351" s="6"/>
      <c r="G351" s="6"/>
    </row>
    <row r="352" ht="12.75" customHeight="1">
      <c r="A352" s="6"/>
      <c r="B352" s="6"/>
      <c r="C352" s="6"/>
      <c r="D352" s="6"/>
      <c r="E352" s="6"/>
      <c r="F352" s="6"/>
      <c r="G352" s="6"/>
    </row>
    <row r="353" ht="12.75" customHeight="1">
      <c r="A353" s="6"/>
      <c r="B353" s="6"/>
      <c r="C353" s="6"/>
      <c r="D353" s="6"/>
      <c r="E353" s="6"/>
      <c r="F353" s="6"/>
      <c r="G353" s="6"/>
    </row>
    <row r="354" ht="12.75" customHeight="1">
      <c r="A354" s="6"/>
      <c r="B354" s="6"/>
      <c r="C354" s="6"/>
      <c r="D354" s="6"/>
      <c r="E354" s="6"/>
      <c r="F354" s="6"/>
      <c r="G354" s="6"/>
    </row>
    <row r="355" ht="12.75" customHeight="1">
      <c r="A355" s="6"/>
      <c r="B355" s="6"/>
      <c r="C355" s="6"/>
      <c r="D355" s="6"/>
      <c r="E355" s="6"/>
      <c r="F355" s="6"/>
      <c r="G355" s="6"/>
    </row>
    <row r="356" ht="12.75" customHeight="1">
      <c r="A356" s="6"/>
      <c r="B356" s="6"/>
      <c r="C356" s="6"/>
      <c r="D356" s="6"/>
      <c r="E356" s="6"/>
      <c r="F356" s="6"/>
      <c r="G356" s="6"/>
    </row>
    <row r="357" ht="12.75" customHeight="1">
      <c r="A357" s="6"/>
      <c r="B357" s="6"/>
      <c r="C357" s="6"/>
      <c r="D357" s="6"/>
      <c r="E357" s="6"/>
      <c r="F357" s="6"/>
      <c r="G357" s="6"/>
    </row>
    <row r="358" ht="12.75" customHeight="1">
      <c r="A358" s="6"/>
      <c r="B358" s="6"/>
      <c r="C358" s="6"/>
      <c r="D358" s="6"/>
      <c r="E358" s="6"/>
      <c r="F358" s="6"/>
      <c r="G358" s="6"/>
    </row>
    <row r="359" ht="12.75" customHeight="1">
      <c r="A359" s="6"/>
      <c r="B359" s="6"/>
      <c r="C359" s="6"/>
      <c r="D359" s="6"/>
      <c r="E359" s="6"/>
      <c r="F359" s="6"/>
      <c r="G359" s="6"/>
    </row>
    <row r="360" ht="12.75" customHeight="1">
      <c r="A360" s="6"/>
      <c r="B360" s="6"/>
      <c r="C360" s="6"/>
      <c r="D360" s="6"/>
      <c r="E360" s="6"/>
      <c r="F360" s="6"/>
      <c r="G360" s="6"/>
    </row>
    <row r="361" ht="12.75" customHeight="1">
      <c r="A361" s="6"/>
      <c r="B361" s="6"/>
      <c r="C361" s="6"/>
      <c r="D361" s="6"/>
      <c r="E361" s="6"/>
      <c r="F361" s="6"/>
      <c r="G361" s="6"/>
    </row>
    <row r="362" ht="12.75" customHeight="1">
      <c r="A362" s="6"/>
      <c r="B362" s="6"/>
      <c r="C362" s="6"/>
      <c r="D362" s="6"/>
      <c r="E362" s="6"/>
      <c r="F362" s="6"/>
      <c r="G362" s="6"/>
    </row>
    <row r="363" ht="12.75" customHeight="1">
      <c r="A363" s="6"/>
      <c r="B363" s="6"/>
      <c r="C363" s="6"/>
      <c r="D363" s="6"/>
      <c r="E363" s="6"/>
      <c r="F363" s="6"/>
      <c r="G363" s="6"/>
    </row>
    <row r="364" ht="12.75" customHeight="1">
      <c r="A364" s="6"/>
      <c r="B364" s="6"/>
      <c r="C364" s="6"/>
      <c r="D364" s="6"/>
      <c r="E364" s="6"/>
      <c r="F364" s="6"/>
      <c r="G364" s="6"/>
    </row>
    <row r="365" ht="12.75" customHeight="1">
      <c r="A365" s="6"/>
      <c r="B365" s="6"/>
      <c r="C365" s="6"/>
      <c r="D365" s="6"/>
      <c r="E365" s="6"/>
      <c r="F365" s="6"/>
      <c r="G365" s="6"/>
    </row>
    <row r="366" ht="12.75" customHeight="1">
      <c r="A366" s="6"/>
      <c r="B366" s="6"/>
      <c r="C366" s="6"/>
      <c r="D366" s="6"/>
      <c r="E366" s="6"/>
      <c r="F366" s="6"/>
      <c r="G366" s="6"/>
    </row>
    <row r="367" ht="12.75" customHeight="1">
      <c r="A367" s="6"/>
      <c r="B367" s="6"/>
      <c r="C367" s="6"/>
      <c r="D367" s="6"/>
      <c r="E367" s="6"/>
      <c r="F367" s="6"/>
      <c r="G367" s="6"/>
    </row>
    <row r="368" ht="12.75" customHeight="1">
      <c r="A368" s="6"/>
      <c r="B368" s="6"/>
      <c r="C368" s="6"/>
      <c r="D368" s="6"/>
      <c r="E368" s="6"/>
      <c r="F368" s="6"/>
      <c r="G368" s="6"/>
    </row>
    <row r="369" ht="12.75" customHeight="1">
      <c r="A369" s="6"/>
      <c r="B369" s="6"/>
      <c r="C369" s="6"/>
      <c r="D369" s="6"/>
      <c r="E369" s="6"/>
      <c r="F369" s="6"/>
      <c r="G369" s="6"/>
    </row>
    <row r="370" ht="12.75" customHeight="1">
      <c r="A370" s="6"/>
      <c r="B370" s="6"/>
      <c r="C370" s="6"/>
      <c r="D370" s="6"/>
      <c r="E370" s="6"/>
      <c r="F370" s="6"/>
      <c r="G370" s="6"/>
    </row>
    <row r="371" ht="12.75" customHeight="1">
      <c r="A371" s="6"/>
      <c r="B371" s="6"/>
      <c r="C371" s="6"/>
      <c r="D371" s="6"/>
      <c r="E371" s="6"/>
      <c r="F371" s="6"/>
      <c r="G371" s="6"/>
    </row>
    <row r="372" ht="12.75" customHeight="1">
      <c r="A372" s="6"/>
      <c r="B372" s="6"/>
      <c r="C372" s="6"/>
      <c r="D372" s="6"/>
      <c r="E372" s="6"/>
      <c r="F372" s="6"/>
      <c r="G372" s="6"/>
    </row>
    <row r="373" ht="12.75" customHeight="1">
      <c r="A373" s="6"/>
      <c r="B373" s="6"/>
      <c r="C373" s="6"/>
      <c r="D373" s="6"/>
      <c r="E373" s="6"/>
      <c r="F373" s="6"/>
      <c r="G373" s="6"/>
    </row>
    <row r="374" ht="12.75" customHeight="1">
      <c r="A374" s="6"/>
      <c r="B374" s="6"/>
      <c r="C374" s="6"/>
      <c r="D374" s="6"/>
      <c r="E374" s="6"/>
      <c r="F374" s="6"/>
      <c r="G374" s="6"/>
    </row>
    <row r="375" ht="12.75" customHeight="1">
      <c r="A375" s="6"/>
      <c r="B375" s="6"/>
      <c r="C375" s="6"/>
      <c r="D375" s="6"/>
      <c r="E375" s="6"/>
      <c r="F375" s="6"/>
      <c r="G375" s="6"/>
    </row>
    <row r="376" ht="12.75" customHeight="1">
      <c r="A376" s="6"/>
      <c r="B376" s="6"/>
      <c r="C376" s="6"/>
      <c r="D376" s="6"/>
      <c r="E376" s="6"/>
      <c r="F376" s="6"/>
      <c r="G376" s="6"/>
    </row>
    <row r="377" ht="12.75" customHeight="1">
      <c r="A377" s="6"/>
      <c r="B377" s="6"/>
      <c r="C377" s="6"/>
      <c r="D377" s="6"/>
      <c r="E377" s="6"/>
      <c r="F377" s="6"/>
      <c r="G377" s="6"/>
    </row>
    <row r="378" ht="12.75" customHeight="1">
      <c r="A378" s="6"/>
      <c r="B378" s="6"/>
      <c r="C378" s="6"/>
      <c r="D378" s="6"/>
      <c r="E378" s="6"/>
      <c r="F378" s="6"/>
      <c r="G378" s="6"/>
    </row>
    <row r="379" ht="12.75" customHeight="1">
      <c r="A379" s="6"/>
      <c r="B379" s="6"/>
      <c r="C379" s="6"/>
      <c r="D379" s="6"/>
      <c r="E379" s="6"/>
      <c r="F379" s="6"/>
      <c r="G379" s="6"/>
    </row>
    <row r="380" ht="12.75" customHeight="1">
      <c r="A380" s="6"/>
      <c r="B380" s="6"/>
      <c r="C380" s="6"/>
      <c r="D380" s="6"/>
      <c r="E380" s="6"/>
      <c r="F380" s="6"/>
      <c r="G380" s="6"/>
    </row>
    <row r="381" ht="12.75" customHeight="1">
      <c r="A381" s="6"/>
      <c r="B381" s="6"/>
      <c r="C381" s="6"/>
      <c r="D381" s="6"/>
      <c r="E381" s="6"/>
      <c r="F381" s="6"/>
      <c r="G381" s="6"/>
    </row>
    <row r="382" ht="12.75" customHeight="1">
      <c r="A382" s="6"/>
      <c r="B382" s="6"/>
      <c r="C382" s="6"/>
      <c r="D382" s="6"/>
      <c r="E382" s="6"/>
      <c r="F382" s="6"/>
      <c r="G382" s="6"/>
    </row>
    <row r="383" ht="12.75" customHeight="1">
      <c r="A383" s="6"/>
      <c r="B383" s="6"/>
      <c r="C383" s="6"/>
      <c r="D383" s="6"/>
      <c r="E383" s="6"/>
      <c r="F383" s="6"/>
      <c r="G383" s="6"/>
    </row>
    <row r="384" ht="12.75" customHeight="1">
      <c r="A384" s="6"/>
      <c r="B384" s="6"/>
      <c r="C384" s="6"/>
      <c r="D384" s="6"/>
      <c r="E384" s="6"/>
      <c r="F384" s="6"/>
      <c r="G384" s="6"/>
    </row>
    <row r="385" ht="12.75" customHeight="1">
      <c r="A385" s="6"/>
      <c r="B385" s="6"/>
      <c r="C385" s="6"/>
      <c r="D385" s="6"/>
      <c r="E385" s="6"/>
      <c r="F385" s="6"/>
      <c r="G385" s="6"/>
    </row>
    <row r="386" ht="12.75" customHeight="1">
      <c r="A386" s="6"/>
      <c r="B386" s="6"/>
      <c r="C386" s="6"/>
      <c r="D386" s="6"/>
      <c r="E386" s="6"/>
      <c r="F386" s="6"/>
      <c r="G386" s="6"/>
    </row>
    <row r="387" ht="12.75" customHeight="1">
      <c r="A387" s="6"/>
      <c r="B387" s="6"/>
      <c r="C387" s="6"/>
      <c r="D387" s="6"/>
      <c r="E387" s="6"/>
      <c r="F387" s="6"/>
      <c r="G387" s="6"/>
    </row>
    <row r="388" ht="12.75" customHeight="1">
      <c r="A388" s="6"/>
      <c r="B388" s="6"/>
      <c r="C388" s="6"/>
      <c r="D388" s="6"/>
      <c r="E388" s="6"/>
      <c r="F388" s="6"/>
      <c r="G388" s="6"/>
    </row>
    <row r="389" ht="12.75" customHeight="1">
      <c r="A389" s="6"/>
      <c r="B389" s="6"/>
      <c r="C389" s="6"/>
      <c r="D389" s="6"/>
      <c r="E389" s="6"/>
      <c r="F389" s="6"/>
      <c r="G389" s="6"/>
    </row>
    <row r="390" ht="12.75" customHeight="1">
      <c r="A390" s="6"/>
      <c r="B390" s="6"/>
      <c r="C390" s="6"/>
      <c r="D390" s="6"/>
      <c r="E390" s="6"/>
      <c r="F390" s="6"/>
      <c r="G390" s="6"/>
    </row>
    <row r="391" ht="12.75" customHeight="1">
      <c r="A391" s="6"/>
      <c r="B391" s="6"/>
      <c r="C391" s="6"/>
      <c r="D391" s="6"/>
      <c r="E391" s="6"/>
      <c r="F391" s="6"/>
      <c r="G391" s="6"/>
    </row>
    <row r="392" ht="12.75" customHeight="1">
      <c r="A392" s="6"/>
      <c r="B392" s="6"/>
      <c r="C392" s="6"/>
      <c r="D392" s="6"/>
      <c r="E392" s="6"/>
      <c r="F392" s="6"/>
      <c r="G392" s="6"/>
    </row>
    <row r="393" ht="12.75" customHeight="1">
      <c r="A393" s="6"/>
      <c r="B393" s="6"/>
      <c r="C393" s="6"/>
      <c r="D393" s="6"/>
      <c r="E393" s="6"/>
      <c r="F393" s="6"/>
      <c r="G393" s="6"/>
    </row>
    <row r="394" ht="12.75" customHeight="1">
      <c r="A394" s="6"/>
      <c r="B394" s="6"/>
      <c r="C394" s="6"/>
      <c r="D394" s="6"/>
      <c r="E394" s="6"/>
      <c r="F394" s="6"/>
      <c r="G394" s="6"/>
    </row>
    <row r="395" ht="12.75" customHeight="1">
      <c r="A395" s="6"/>
      <c r="B395" s="6"/>
      <c r="C395" s="6"/>
      <c r="D395" s="6"/>
      <c r="E395" s="6"/>
      <c r="F395" s="6"/>
      <c r="G395" s="6"/>
    </row>
    <row r="396" ht="12.75" customHeight="1">
      <c r="A396" s="6"/>
      <c r="B396" s="6"/>
      <c r="C396" s="6"/>
      <c r="D396" s="6"/>
      <c r="E396" s="6"/>
      <c r="F396" s="6"/>
      <c r="G396" s="6"/>
    </row>
    <row r="397" ht="12.75" customHeight="1">
      <c r="A397" s="6"/>
      <c r="B397" s="6"/>
      <c r="C397" s="6"/>
      <c r="D397" s="6"/>
      <c r="E397" s="6"/>
      <c r="F397" s="6"/>
      <c r="G397" s="6"/>
    </row>
    <row r="398" ht="12.75" customHeight="1">
      <c r="A398" s="6"/>
      <c r="B398" s="6"/>
      <c r="C398" s="6"/>
      <c r="D398" s="6"/>
      <c r="E398" s="6"/>
      <c r="F398" s="6"/>
      <c r="G398" s="6"/>
    </row>
    <row r="399" ht="12.75" customHeight="1">
      <c r="A399" s="6"/>
      <c r="B399" s="6"/>
      <c r="C399" s="6"/>
      <c r="D399" s="6"/>
      <c r="E399" s="6"/>
      <c r="F399" s="6"/>
      <c r="G399" s="6"/>
    </row>
    <row r="400" ht="12.75" customHeight="1">
      <c r="A400" s="6"/>
      <c r="B400" s="6"/>
      <c r="C400" s="6"/>
      <c r="D400" s="6"/>
      <c r="E400" s="6"/>
      <c r="F400" s="6"/>
      <c r="G400" s="6"/>
    </row>
    <row r="401" ht="12.75" customHeight="1">
      <c r="A401" s="6"/>
      <c r="B401" s="6"/>
      <c r="C401" s="6"/>
      <c r="D401" s="6"/>
      <c r="E401" s="6"/>
      <c r="F401" s="6"/>
      <c r="G401" s="6"/>
    </row>
    <row r="402" ht="12.75" customHeight="1">
      <c r="A402" s="6"/>
      <c r="B402" s="6"/>
      <c r="C402" s="6"/>
      <c r="D402" s="6"/>
      <c r="E402" s="6"/>
      <c r="F402" s="6"/>
      <c r="G402" s="6"/>
    </row>
    <row r="403" ht="12.75" customHeight="1">
      <c r="A403" s="6"/>
      <c r="B403" s="6"/>
      <c r="C403" s="6"/>
      <c r="D403" s="6"/>
      <c r="E403" s="6"/>
      <c r="F403" s="6"/>
      <c r="G403" s="6"/>
    </row>
    <row r="404" ht="12.75" customHeight="1">
      <c r="A404" s="6"/>
      <c r="B404" s="6"/>
      <c r="C404" s="6"/>
      <c r="D404" s="6"/>
      <c r="E404" s="6"/>
      <c r="F404" s="6"/>
      <c r="G404" s="6"/>
    </row>
    <row r="405" ht="12.75" customHeight="1">
      <c r="A405" s="6"/>
      <c r="B405" s="6"/>
      <c r="C405" s="6"/>
      <c r="D405" s="6"/>
      <c r="E405" s="6"/>
      <c r="F405" s="6"/>
      <c r="G405" s="6"/>
    </row>
    <row r="406" ht="12.75" customHeight="1">
      <c r="A406" s="6"/>
      <c r="B406" s="6"/>
      <c r="C406" s="6"/>
      <c r="D406" s="6"/>
      <c r="E406" s="6"/>
      <c r="F406" s="6"/>
      <c r="G406" s="6"/>
    </row>
    <row r="407" ht="12.75" customHeight="1">
      <c r="A407" s="6"/>
      <c r="B407" s="6"/>
      <c r="C407" s="6"/>
      <c r="D407" s="6"/>
      <c r="E407" s="6"/>
      <c r="F407" s="6"/>
      <c r="G407" s="6"/>
    </row>
    <row r="408" ht="12.75" customHeight="1">
      <c r="A408" s="6"/>
      <c r="B408" s="6"/>
      <c r="C408" s="6"/>
      <c r="D408" s="6"/>
      <c r="E408" s="6"/>
      <c r="F408" s="6"/>
      <c r="G408" s="6"/>
    </row>
    <row r="409" ht="12.75" customHeight="1">
      <c r="A409" s="6"/>
      <c r="B409" s="6"/>
      <c r="C409" s="6"/>
      <c r="D409" s="6"/>
      <c r="E409" s="6"/>
      <c r="F409" s="6"/>
      <c r="G409" s="6"/>
    </row>
    <row r="410" ht="12.75" customHeight="1">
      <c r="A410" s="6"/>
      <c r="B410" s="6"/>
      <c r="C410" s="6"/>
      <c r="D410" s="6"/>
      <c r="E410" s="6"/>
      <c r="F410" s="6"/>
      <c r="G410" s="6"/>
    </row>
    <row r="411" ht="12.75" customHeight="1">
      <c r="A411" s="6"/>
      <c r="B411" s="6"/>
      <c r="C411" s="6"/>
      <c r="D411" s="6"/>
      <c r="E411" s="6"/>
      <c r="F411" s="6"/>
      <c r="G411" s="6"/>
    </row>
    <row r="412" ht="12.75" customHeight="1">
      <c r="A412" s="6"/>
      <c r="B412" s="6"/>
      <c r="C412" s="6"/>
      <c r="D412" s="6"/>
      <c r="E412" s="6"/>
      <c r="F412" s="6"/>
      <c r="G412" s="6"/>
    </row>
    <row r="413" ht="12.75" customHeight="1">
      <c r="A413" s="6"/>
      <c r="B413" s="6"/>
      <c r="C413" s="6"/>
      <c r="D413" s="6"/>
      <c r="E413" s="6"/>
      <c r="F413" s="6"/>
      <c r="G413" s="6"/>
    </row>
    <row r="414" ht="12.75" customHeight="1">
      <c r="A414" s="6"/>
      <c r="B414" s="6"/>
      <c r="C414" s="6"/>
      <c r="D414" s="6"/>
      <c r="E414" s="6"/>
      <c r="F414" s="6"/>
      <c r="G414" s="6"/>
    </row>
    <row r="415" ht="12.75" customHeight="1">
      <c r="A415" s="6"/>
      <c r="B415" s="6"/>
      <c r="C415" s="6"/>
      <c r="D415" s="6"/>
      <c r="E415" s="6"/>
      <c r="F415" s="6"/>
      <c r="G415" s="6"/>
    </row>
    <row r="416" ht="12.75" customHeight="1">
      <c r="A416" s="6"/>
      <c r="B416" s="6"/>
      <c r="C416" s="6"/>
      <c r="D416" s="6"/>
      <c r="E416" s="6"/>
      <c r="F416" s="6"/>
      <c r="G416" s="6"/>
    </row>
    <row r="417" ht="12.75" customHeight="1">
      <c r="A417" s="6"/>
      <c r="B417" s="6"/>
      <c r="C417" s="6"/>
      <c r="D417" s="6"/>
      <c r="E417" s="6"/>
      <c r="F417" s="6"/>
      <c r="G417" s="6"/>
    </row>
    <row r="418" ht="12.75" customHeight="1">
      <c r="A418" s="6"/>
      <c r="B418" s="6"/>
      <c r="C418" s="6"/>
      <c r="D418" s="6"/>
      <c r="E418" s="6"/>
      <c r="F418" s="6"/>
      <c r="G418" s="6"/>
    </row>
    <row r="419" ht="12.75" customHeight="1">
      <c r="A419" s="6"/>
      <c r="B419" s="6"/>
      <c r="C419" s="6"/>
      <c r="D419" s="6"/>
      <c r="E419" s="6"/>
      <c r="F419" s="6"/>
      <c r="G419" s="6"/>
    </row>
    <row r="420" ht="12.75" customHeight="1">
      <c r="A420" s="6"/>
      <c r="B420" s="6"/>
      <c r="C420" s="6"/>
      <c r="D420" s="6"/>
      <c r="E420" s="6"/>
      <c r="F420" s="6"/>
      <c r="G420" s="6"/>
    </row>
    <row r="421" ht="12.75" customHeight="1">
      <c r="A421" s="6"/>
      <c r="B421" s="6"/>
      <c r="C421" s="6"/>
      <c r="D421" s="6"/>
      <c r="E421" s="6"/>
      <c r="F421" s="6"/>
      <c r="G421" s="6"/>
    </row>
    <row r="422" ht="12.75" customHeight="1">
      <c r="A422" s="6"/>
      <c r="B422" s="6"/>
      <c r="C422" s="6"/>
      <c r="D422" s="6"/>
      <c r="E422" s="6"/>
      <c r="F422" s="6"/>
      <c r="G422" s="6"/>
    </row>
    <row r="423" ht="12.75" customHeight="1">
      <c r="A423" s="6"/>
      <c r="B423" s="6"/>
      <c r="C423" s="6"/>
      <c r="D423" s="6"/>
      <c r="E423" s="6"/>
      <c r="F423" s="6"/>
      <c r="G423" s="6"/>
    </row>
    <row r="424" ht="12.75" customHeight="1">
      <c r="A424" s="6"/>
      <c r="B424" s="6"/>
      <c r="C424" s="6"/>
      <c r="D424" s="6"/>
      <c r="E424" s="6"/>
      <c r="F424" s="6"/>
      <c r="G424" s="6"/>
    </row>
    <row r="425" ht="12.75" customHeight="1">
      <c r="A425" s="6"/>
      <c r="B425" s="6"/>
      <c r="C425" s="6"/>
      <c r="D425" s="6"/>
      <c r="E425" s="6"/>
      <c r="F425" s="6"/>
      <c r="G425" s="6"/>
    </row>
    <row r="426" ht="12.75" customHeight="1">
      <c r="A426" s="6"/>
      <c r="B426" s="6"/>
      <c r="C426" s="6"/>
      <c r="D426" s="6"/>
      <c r="E426" s="6"/>
      <c r="F426" s="6"/>
      <c r="G426" s="6"/>
    </row>
    <row r="427" ht="12.75" customHeight="1">
      <c r="A427" s="6"/>
      <c r="B427" s="6"/>
      <c r="C427" s="6"/>
      <c r="D427" s="6"/>
      <c r="E427" s="6"/>
      <c r="F427" s="6"/>
      <c r="G427" s="6"/>
    </row>
    <row r="428" ht="12.75" customHeight="1">
      <c r="A428" s="6"/>
      <c r="B428" s="6"/>
      <c r="C428" s="6"/>
      <c r="D428" s="6"/>
      <c r="E428" s="6"/>
      <c r="F428" s="6"/>
      <c r="G428" s="6"/>
    </row>
    <row r="429" ht="12.75" customHeight="1">
      <c r="A429" s="6"/>
      <c r="B429" s="6"/>
      <c r="C429" s="6"/>
      <c r="D429" s="6"/>
      <c r="E429" s="6"/>
      <c r="F429" s="6"/>
      <c r="G429" s="6"/>
    </row>
    <row r="430" ht="12.75" customHeight="1">
      <c r="A430" s="6"/>
      <c r="B430" s="6"/>
      <c r="C430" s="6"/>
      <c r="D430" s="6"/>
      <c r="E430" s="6"/>
      <c r="F430" s="6"/>
      <c r="G430" s="6"/>
    </row>
    <row r="431" ht="12.75" customHeight="1">
      <c r="A431" s="6"/>
      <c r="B431" s="6"/>
      <c r="C431" s="6"/>
      <c r="D431" s="6"/>
      <c r="E431" s="6"/>
      <c r="F431" s="6"/>
      <c r="G431" s="6"/>
    </row>
    <row r="432" ht="12.75" customHeight="1">
      <c r="A432" s="6"/>
      <c r="B432" s="6"/>
      <c r="C432" s="6"/>
      <c r="D432" s="6"/>
      <c r="E432" s="6"/>
      <c r="F432" s="6"/>
      <c r="G432" s="6"/>
    </row>
    <row r="433" ht="12.75" customHeight="1">
      <c r="A433" s="6"/>
      <c r="B433" s="6"/>
      <c r="C433" s="6"/>
      <c r="D433" s="6"/>
      <c r="E433" s="6"/>
      <c r="F433" s="6"/>
      <c r="G433" s="6"/>
    </row>
    <row r="434" ht="12.75" customHeight="1">
      <c r="A434" s="6"/>
      <c r="B434" s="6"/>
      <c r="C434" s="6"/>
      <c r="D434" s="6"/>
      <c r="E434" s="6"/>
      <c r="F434" s="6"/>
      <c r="G434" s="6"/>
    </row>
    <row r="435" ht="12.75" customHeight="1">
      <c r="A435" s="6"/>
      <c r="B435" s="6"/>
      <c r="C435" s="6"/>
      <c r="D435" s="6"/>
      <c r="E435" s="6"/>
      <c r="F435" s="6"/>
      <c r="G435" s="6"/>
    </row>
    <row r="436" ht="12.75" customHeight="1">
      <c r="A436" s="6"/>
      <c r="B436" s="6"/>
      <c r="C436" s="6"/>
      <c r="D436" s="6"/>
      <c r="E436" s="6"/>
      <c r="F436" s="6"/>
      <c r="G436" s="6"/>
    </row>
    <row r="437" ht="12.75" customHeight="1">
      <c r="A437" s="6"/>
      <c r="B437" s="6"/>
      <c r="C437" s="6"/>
      <c r="D437" s="6"/>
      <c r="E437" s="6"/>
      <c r="F437" s="6"/>
      <c r="G437" s="6"/>
    </row>
    <row r="438" ht="12.75" customHeight="1">
      <c r="A438" s="6"/>
      <c r="B438" s="6"/>
      <c r="C438" s="6"/>
      <c r="D438" s="6"/>
      <c r="E438" s="6"/>
      <c r="F438" s="6"/>
      <c r="G438" s="6"/>
    </row>
    <row r="439" ht="12.75" customHeight="1">
      <c r="A439" s="6"/>
      <c r="B439" s="6"/>
      <c r="C439" s="6"/>
      <c r="D439" s="6"/>
      <c r="E439" s="6"/>
      <c r="F439" s="6"/>
      <c r="G439" s="6"/>
    </row>
    <row r="440" ht="12.75" customHeight="1">
      <c r="A440" s="6"/>
      <c r="B440" s="6"/>
      <c r="C440" s="6"/>
      <c r="D440" s="6"/>
      <c r="E440" s="6"/>
      <c r="F440" s="6"/>
      <c r="G440" s="6"/>
    </row>
    <row r="441" ht="12.75" customHeight="1">
      <c r="A441" s="6"/>
      <c r="B441" s="6"/>
      <c r="C441" s="6"/>
      <c r="D441" s="6"/>
      <c r="E441" s="6"/>
      <c r="F441" s="6"/>
      <c r="G441" s="6"/>
    </row>
    <row r="442" ht="12.75" customHeight="1">
      <c r="A442" s="6"/>
      <c r="B442" s="6"/>
      <c r="C442" s="6"/>
      <c r="D442" s="6"/>
      <c r="E442" s="6"/>
      <c r="F442" s="6"/>
      <c r="G442" s="6"/>
    </row>
    <row r="443" ht="12.75" customHeight="1">
      <c r="A443" s="6"/>
      <c r="B443" s="6"/>
      <c r="C443" s="6"/>
      <c r="D443" s="6"/>
      <c r="E443" s="6"/>
      <c r="F443" s="6"/>
      <c r="G443" s="6"/>
    </row>
    <row r="444" ht="12.75" customHeight="1">
      <c r="A444" s="6"/>
      <c r="B444" s="6"/>
      <c r="C444" s="6"/>
      <c r="D444" s="6"/>
      <c r="E444" s="6"/>
      <c r="F444" s="6"/>
      <c r="G444" s="6"/>
    </row>
    <row r="445" ht="12.75" customHeight="1">
      <c r="A445" s="6"/>
      <c r="B445" s="6"/>
      <c r="C445" s="6"/>
      <c r="D445" s="6"/>
      <c r="E445" s="6"/>
      <c r="F445" s="6"/>
      <c r="G445" s="6"/>
    </row>
    <row r="446" ht="12.75" customHeight="1">
      <c r="A446" s="6"/>
      <c r="B446" s="6"/>
      <c r="C446" s="6"/>
      <c r="D446" s="6"/>
      <c r="E446" s="6"/>
      <c r="F446" s="6"/>
      <c r="G446" s="6"/>
    </row>
    <row r="447" ht="12.75" customHeight="1">
      <c r="A447" s="6"/>
      <c r="B447" s="6"/>
      <c r="C447" s="6"/>
      <c r="D447" s="6"/>
      <c r="E447" s="6"/>
      <c r="F447" s="6"/>
      <c r="G447" s="6"/>
    </row>
    <row r="448" ht="12.75" customHeight="1">
      <c r="A448" s="6"/>
      <c r="B448" s="6"/>
      <c r="C448" s="6"/>
      <c r="D448" s="6"/>
      <c r="E448" s="6"/>
      <c r="F448" s="6"/>
      <c r="G448" s="6"/>
    </row>
    <row r="449" ht="12.75" customHeight="1">
      <c r="A449" s="6"/>
      <c r="B449" s="6"/>
      <c r="C449" s="6"/>
      <c r="D449" s="6"/>
      <c r="E449" s="6"/>
      <c r="F449" s="6"/>
      <c r="G449" s="6"/>
    </row>
    <row r="450" ht="12.75" customHeight="1">
      <c r="A450" s="6"/>
      <c r="B450" s="6"/>
      <c r="C450" s="6"/>
      <c r="D450" s="6"/>
      <c r="E450" s="6"/>
      <c r="F450" s="6"/>
      <c r="G450" s="6"/>
    </row>
    <row r="451" ht="12.75" customHeight="1">
      <c r="A451" s="6"/>
      <c r="B451" s="6"/>
      <c r="C451" s="6"/>
      <c r="D451" s="6"/>
      <c r="E451" s="6"/>
      <c r="F451" s="6"/>
      <c r="G451" s="6"/>
    </row>
    <row r="452" ht="12.75" customHeight="1">
      <c r="A452" s="6"/>
      <c r="B452" s="6"/>
      <c r="C452" s="6"/>
      <c r="D452" s="6"/>
      <c r="E452" s="6"/>
      <c r="F452" s="6"/>
      <c r="G452" s="6"/>
    </row>
    <row r="453" ht="12.75" customHeight="1">
      <c r="A453" s="6"/>
      <c r="B453" s="6"/>
      <c r="C453" s="6"/>
      <c r="D453" s="6"/>
      <c r="E453" s="6"/>
      <c r="F453" s="6"/>
      <c r="G453" s="6"/>
    </row>
    <row r="454" ht="12.75" customHeight="1">
      <c r="A454" s="6"/>
      <c r="B454" s="6"/>
      <c r="C454" s="6"/>
      <c r="D454" s="6"/>
      <c r="E454" s="6"/>
      <c r="F454" s="6"/>
      <c r="G454" s="6"/>
    </row>
    <row r="455" ht="12.75" customHeight="1">
      <c r="A455" s="6"/>
      <c r="B455" s="6"/>
      <c r="C455" s="6"/>
      <c r="D455" s="6"/>
      <c r="E455" s="6"/>
      <c r="F455" s="6"/>
      <c r="G455" s="6"/>
    </row>
    <row r="456" ht="12.75" customHeight="1">
      <c r="A456" s="6"/>
      <c r="B456" s="6"/>
      <c r="C456" s="6"/>
      <c r="D456" s="6"/>
      <c r="E456" s="6"/>
      <c r="F456" s="6"/>
      <c r="G456" s="6"/>
    </row>
    <row r="457" ht="12.75" customHeight="1">
      <c r="A457" s="6"/>
      <c r="B457" s="6"/>
      <c r="C457" s="6"/>
      <c r="D457" s="6"/>
      <c r="E457" s="6"/>
      <c r="F457" s="6"/>
      <c r="G457" s="6"/>
    </row>
    <row r="458" ht="12.75" customHeight="1">
      <c r="A458" s="6"/>
      <c r="B458" s="6"/>
      <c r="C458" s="6"/>
      <c r="D458" s="6"/>
      <c r="E458" s="6"/>
      <c r="F458" s="6"/>
      <c r="G458" s="6"/>
    </row>
    <row r="459" ht="12.75" customHeight="1">
      <c r="A459" s="6"/>
      <c r="B459" s="6"/>
      <c r="C459" s="6"/>
      <c r="D459" s="6"/>
      <c r="E459" s="6"/>
      <c r="F459" s="6"/>
      <c r="G459" s="6"/>
    </row>
    <row r="460" ht="12.75" customHeight="1">
      <c r="A460" s="6"/>
      <c r="B460" s="6"/>
      <c r="C460" s="6"/>
      <c r="D460" s="6"/>
      <c r="E460" s="6"/>
      <c r="F460" s="6"/>
      <c r="G460" s="6"/>
    </row>
    <row r="461" ht="12.75" customHeight="1">
      <c r="A461" s="6"/>
      <c r="B461" s="6"/>
      <c r="C461" s="6"/>
      <c r="D461" s="6"/>
      <c r="E461" s="6"/>
      <c r="F461" s="6"/>
      <c r="G461" s="6"/>
    </row>
    <row r="462" ht="12.75" customHeight="1">
      <c r="A462" s="6"/>
      <c r="B462" s="6"/>
      <c r="C462" s="6"/>
      <c r="D462" s="6"/>
      <c r="E462" s="6"/>
      <c r="F462" s="6"/>
      <c r="G462" s="6"/>
    </row>
    <row r="463" ht="12.75" customHeight="1">
      <c r="A463" s="6"/>
      <c r="B463" s="6"/>
      <c r="C463" s="6"/>
      <c r="D463" s="6"/>
      <c r="E463" s="6"/>
      <c r="F463" s="6"/>
      <c r="G463" s="6"/>
    </row>
    <row r="464" ht="12.75" customHeight="1">
      <c r="A464" s="6"/>
      <c r="B464" s="6"/>
      <c r="C464" s="6"/>
      <c r="D464" s="6"/>
      <c r="E464" s="6"/>
      <c r="F464" s="6"/>
      <c r="G464" s="6"/>
    </row>
    <row r="465" ht="12.75" customHeight="1">
      <c r="A465" s="6"/>
      <c r="B465" s="6"/>
      <c r="C465" s="6"/>
      <c r="D465" s="6"/>
      <c r="E465" s="6"/>
      <c r="F465" s="6"/>
      <c r="G465" s="6"/>
    </row>
    <row r="466" ht="12.75" customHeight="1">
      <c r="A466" s="6"/>
      <c r="B466" s="6"/>
      <c r="C466" s="6"/>
      <c r="D466" s="6"/>
      <c r="E466" s="6"/>
      <c r="F466" s="6"/>
      <c r="G466" s="6"/>
    </row>
    <row r="467" ht="12.75" customHeight="1">
      <c r="A467" s="6"/>
      <c r="B467" s="6"/>
      <c r="C467" s="6"/>
      <c r="D467" s="6"/>
      <c r="E467" s="6"/>
      <c r="F467" s="6"/>
      <c r="G467" s="6"/>
    </row>
    <row r="468" ht="12.75" customHeight="1">
      <c r="A468" s="6"/>
      <c r="B468" s="6"/>
      <c r="C468" s="6"/>
      <c r="D468" s="6"/>
      <c r="E468" s="6"/>
      <c r="F468" s="6"/>
      <c r="G468" s="6"/>
    </row>
    <row r="469" ht="12.75" customHeight="1">
      <c r="A469" s="6"/>
      <c r="B469" s="6"/>
      <c r="C469" s="6"/>
      <c r="D469" s="6"/>
      <c r="E469" s="6"/>
      <c r="F469" s="6"/>
      <c r="G469" s="6"/>
    </row>
    <row r="470" ht="12.75" customHeight="1">
      <c r="A470" s="6"/>
      <c r="B470" s="6"/>
      <c r="C470" s="6"/>
      <c r="D470" s="6"/>
      <c r="E470" s="6"/>
      <c r="F470" s="6"/>
      <c r="G470" s="6"/>
    </row>
    <row r="471" ht="12.75" customHeight="1">
      <c r="A471" s="6"/>
      <c r="B471" s="6"/>
      <c r="C471" s="6"/>
      <c r="D471" s="6"/>
      <c r="E471" s="6"/>
      <c r="F471" s="6"/>
      <c r="G471" s="6"/>
    </row>
    <row r="472" ht="12.75" customHeight="1">
      <c r="A472" s="6"/>
      <c r="B472" s="6"/>
      <c r="C472" s="6"/>
      <c r="D472" s="6"/>
      <c r="E472" s="6"/>
      <c r="F472" s="6"/>
      <c r="G472" s="6"/>
    </row>
    <row r="473" ht="12.75" customHeight="1">
      <c r="A473" s="6"/>
      <c r="B473" s="6"/>
      <c r="C473" s="6"/>
      <c r="D473" s="6"/>
      <c r="E473" s="6"/>
      <c r="F473" s="6"/>
      <c r="G473" s="6"/>
    </row>
    <row r="474" ht="12.75" customHeight="1">
      <c r="A474" s="6"/>
      <c r="B474" s="6"/>
      <c r="C474" s="6"/>
      <c r="D474" s="6"/>
      <c r="E474" s="6"/>
      <c r="F474" s="6"/>
      <c r="G474" s="6"/>
    </row>
    <row r="475" ht="12.75" customHeight="1">
      <c r="A475" s="6"/>
      <c r="B475" s="6"/>
      <c r="C475" s="6"/>
      <c r="D475" s="6"/>
      <c r="E475" s="6"/>
      <c r="F475" s="6"/>
      <c r="G475" s="6"/>
    </row>
    <row r="476" ht="12.75" customHeight="1">
      <c r="A476" s="6"/>
      <c r="B476" s="6"/>
      <c r="C476" s="6"/>
      <c r="D476" s="6"/>
      <c r="E476" s="6"/>
      <c r="F476" s="6"/>
      <c r="G476" s="6"/>
    </row>
    <row r="477" ht="12.75" customHeight="1">
      <c r="A477" s="6"/>
      <c r="B477" s="6"/>
      <c r="C477" s="6"/>
      <c r="D477" s="6"/>
      <c r="E477" s="6"/>
      <c r="F477" s="6"/>
      <c r="G477" s="6"/>
    </row>
    <row r="478" ht="12.75" customHeight="1">
      <c r="A478" s="6"/>
      <c r="B478" s="6"/>
      <c r="C478" s="6"/>
      <c r="D478" s="6"/>
      <c r="E478" s="6"/>
      <c r="F478" s="6"/>
      <c r="G478" s="6"/>
    </row>
    <row r="479" ht="12.75" customHeight="1">
      <c r="A479" s="6"/>
      <c r="B479" s="6"/>
      <c r="C479" s="6"/>
      <c r="D479" s="6"/>
      <c r="E479" s="6"/>
      <c r="F479" s="6"/>
      <c r="G479" s="6"/>
    </row>
    <row r="480" ht="12.75" customHeight="1">
      <c r="A480" s="6"/>
      <c r="B480" s="6"/>
      <c r="C480" s="6"/>
      <c r="D480" s="6"/>
      <c r="E480" s="6"/>
      <c r="F480" s="6"/>
      <c r="G480" s="6"/>
    </row>
    <row r="481" ht="12.75" customHeight="1">
      <c r="A481" s="6"/>
      <c r="B481" s="6"/>
      <c r="C481" s="6"/>
      <c r="D481" s="6"/>
      <c r="E481" s="6"/>
      <c r="F481" s="6"/>
      <c r="G481" s="6"/>
    </row>
    <row r="482" ht="12.75" customHeight="1">
      <c r="A482" s="6"/>
      <c r="B482" s="6"/>
      <c r="C482" s="6"/>
      <c r="D482" s="6"/>
      <c r="E482" s="6"/>
      <c r="F482" s="6"/>
      <c r="G482" s="6"/>
    </row>
    <row r="483" ht="12.75" customHeight="1">
      <c r="A483" s="6"/>
      <c r="B483" s="6"/>
      <c r="C483" s="6"/>
      <c r="D483" s="6"/>
      <c r="E483" s="6"/>
      <c r="F483" s="6"/>
      <c r="G483" s="6"/>
    </row>
    <row r="484" ht="12.75" customHeight="1">
      <c r="A484" s="6"/>
      <c r="B484" s="6"/>
      <c r="C484" s="6"/>
      <c r="D484" s="6"/>
      <c r="E484" s="6"/>
      <c r="F484" s="6"/>
      <c r="G484" s="6"/>
    </row>
    <row r="485" ht="12.75" customHeight="1">
      <c r="A485" s="6"/>
      <c r="B485" s="6"/>
      <c r="C485" s="6"/>
      <c r="D485" s="6"/>
      <c r="E485" s="6"/>
      <c r="F485" s="6"/>
      <c r="G485" s="6"/>
    </row>
    <row r="486" ht="12.75" customHeight="1">
      <c r="A486" s="6"/>
      <c r="B486" s="6"/>
      <c r="C486" s="6"/>
      <c r="D486" s="6"/>
      <c r="E486" s="6"/>
      <c r="F486" s="6"/>
      <c r="G486" s="6"/>
    </row>
    <row r="487" ht="12.75" customHeight="1">
      <c r="A487" s="6"/>
      <c r="B487" s="6"/>
      <c r="C487" s="6"/>
      <c r="D487" s="6"/>
      <c r="E487" s="6"/>
      <c r="F487" s="6"/>
      <c r="G487" s="6"/>
    </row>
    <row r="488" ht="12.75" customHeight="1">
      <c r="A488" s="6"/>
      <c r="B488" s="6"/>
      <c r="C488" s="6"/>
      <c r="D488" s="6"/>
      <c r="E488" s="6"/>
      <c r="F488" s="6"/>
      <c r="G488" s="6"/>
    </row>
    <row r="489" ht="12.75" customHeight="1">
      <c r="A489" s="6"/>
      <c r="B489" s="6"/>
      <c r="C489" s="6"/>
      <c r="D489" s="6"/>
      <c r="E489" s="6"/>
      <c r="F489" s="6"/>
      <c r="G489" s="6"/>
    </row>
    <row r="490" ht="12.75" customHeight="1">
      <c r="A490" s="6"/>
      <c r="B490" s="6"/>
      <c r="C490" s="6"/>
      <c r="D490" s="6"/>
      <c r="E490" s="6"/>
      <c r="F490" s="6"/>
      <c r="G490" s="6"/>
    </row>
    <row r="491" ht="12.75" customHeight="1">
      <c r="A491" s="6"/>
      <c r="B491" s="6"/>
      <c r="C491" s="6"/>
      <c r="D491" s="6"/>
      <c r="E491" s="6"/>
      <c r="F491" s="6"/>
      <c r="G491" s="6"/>
    </row>
    <row r="492" ht="12.75" customHeight="1">
      <c r="A492" s="6"/>
      <c r="B492" s="6"/>
      <c r="C492" s="6"/>
      <c r="D492" s="6"/>
      <c r="E492" s="6"/>
      <c r="F492" s="6"/>
      <c r="G492" s="6"/>
    </row>
    <row r="493" ht="12.75" customHeight="1">
      <c r="A493" s="6"/>
      <c r="B493" s="6"/>
      <c r="C493" s="6"/>
      <c r="D493" s="6"/>
      <c r="E493" s="6"/>
      <c r="F493" s="6"/>
      <c r="G493" s="6"/>
    </row>
    <row r="494" ht="12.75" customHeight="1">
      <c r="A494" s="6"/>
      <c r="B494" s="6"/>
      <c r="C494" s="6"/>
      <c r="D494" s="6"/>
      <c r="E494" s="6"/>
      <c r="F494" s="6"/>
      <c r="G494" s="6"/>
    </row>
    <row r="495" ht="12.75" customHeight="1">
      <c r="A495" s="6"/>
      <c r="B495" s="6"/>
      <c r="C495" s="6"/>
      <c r="D495" s="6"/>
      <c r="E495" s="6"/>
      <c r="F495" s="6"/>
      <c r="G495" s="6"/>
    </row>
    <row r="496" ht="12.75" customHeight="1">
      <c r="A496" s="6"/>
      <c r="B496" s="6"/>
      <c r="C496" s="6"/>
      <c r="D496" s="6"/>
      <c r="E496" s="6"/>
      <c r="F496" s="6"/>
      <c r="G496" s="6"/>
    </row>
    <row r="497" ht="12.75" customHeight="1">
      <c r="A497" s="6"/>
      <c r="B497" s="6"/>
      <c r="C497" s="6"/>
      <c r="D497" s="6"/>
      <c r="E497" s="6"/>
      <c r="F497" s="6"/>
      <c r="G497" s="6"/>
    </row>
    <row r="498" ht="12.75" customHeight="1">
      <c r="A498" s="6"/>
      <c r="B498" s="6"/>
      <c r="C498" s="6"/>
      <c r="D498" s="6"/>
      <c r="E498" s="6"/>
      <c r="F498" s="6"/>
      <c r="G498" s="6"/>
    </row>
    <row r="499" ht="12.75" customHeight="1">
      <c r="A499" s="6"/>
      <c r="B499" s="6"/>
      <c r="C499" s="6"/>
      <c r="D499" s="6"/>
      <c r="E499" s="6"/>
      <c r="F499" s="6"/>
      <c r="G499" s="6"/>
    </row>
    <row r="500" ht="12.75" customHeight="1">
      <c r="A500" s="6"/>
      <c r="B500" s="6"/>
      <c r="C500" s="6"/>
      <c r="D500" s="6"/>
      <c r="E500" s="6"/>
      <c r="F500" s="6"/>
      <c r="G500" s="6"/>
    </row>
    <row r="501" ht="12.75" customHeight="1">
      <c r="A501" s="6"/>
      <c r="B501" s="6"/>
      <c r="C501" s="6"/>
      <c r="D501" s="6"/>
      <c r="E501" s="6"/>
      <c r="F501" s="6"/>
      <c r="G501" s="6"/>
    </row>
    <row r="502" ht="12.75" customHeight="1">
      <c r="A502" s="6"/>
      <c r="B502" s="6"/>
      <c r="C502" s="6"/>
      <c r="D502" s="6"/>
      <c r="E502" s="6"/>
      <c r="F502" s="6"/>
      <c r="G502" s="6"/>
    </row>
    <row r="503" ht="12.75" customHeight="1">
      <c r="A503" s="6"/>
      <c r="B503" s="6"/>
      <c r="C503" s="6"/>
      <c r="D503" s="6"/>
      <c r="E503" s="6"/>
      <c r="F503" s="6"/>
      <c r="G503" s="6"/>
    </row>
    <row r="504" ht="12.75" customHeight="1">
      <c r="A504" s="6"/>
      <c r="B504" s="6"/>
      <c r="C504" s="6"/>
      <c r="D504" s="6"/>
      <c r="E504" s="6"/>
      <c r="F504" s="6"/>
      <c r="G504" s="6"/>
    </row>
    <row r="505" ht="12.75" customHeight="1">
      <c r="A505" s="6"/>
      <c r="B505" s="6"/>
      <c r="C505" s="6"/>
      <c r="D505" s="6"/>
      <c r="E505" s="6"/>
      <c r="F505" s="6"/>
      <c r="G505" s="6"/>
    </row>
    <row r="506" ht="12.75" customHeight="1">
      <c r="A506" s="6"/>
      <c r="B506" s="6"/>
      <c r="C506" s="6"/>
      <c r="D506" s="6"/>
      <c r="E506" s="6"/>
      <c r="F506" s="6"/>
      <c r="G506" s="6"/>
    </row>
    <row r="507" ht="12.75" customHeight="1">
      <c r="A507" s="6"/>
      <c r="B507" s="6"/>
      <c r="C507" s="6"/>
      <c r="D507" s="6"/>
      <c r="E507" s="6"/>
      <c r="F507" s="6"/>
      <c r="G507" s="6"/>
    </row>
    <row r="508" ht="12.75" customHeight="1">
      <c r="A508" s="6"/>
      <c r="B508" s="6"/>
      <c r="C508" s="6"/>
      <c r="D508" s="6"/>
      <c r="E508" s="6"/>
      <c r="F508" s="6"/>
      <c r="G508" s="6"/>
    </row>
    <row r="509" ht="12.75" customHeight="1">
      <c r="A509" s="6"/>
      <c r="B509" s="6"/>
      <c r="C509" s="6"/>
      <c r="D509" s="6"/>
      <c r="E509" s="6"/>
      <c r="F509" s="6"/>
      <c r="G509" s="6"/>
    </row>
    <row r="510" ht="12.75" customHeight="1">
      <c r="A510" s="6"/>
      <c r="B510" s="6"/>
      <c r="C510" s="6"/>
      <c r="D510" s="6"/>
      <c r="E510" s="6"/>
      <c r="F510" s="6"/>
      <c r="G510" s="6"/>
    </row>
    <row r="511" ht="12.75" customHeight="1">
      <c r="A511" s="6"/>
      <c r="B511" s="6"/>
      <c r="C511" s="6"/>
      <c r="D511" s="6"/>
      <c r="E511" s="6"/>
      <c r="F511" s="6"/>
      <c r="G511" s="6"/>
    </row>
    <row r="512" ht="12.75" customHeight="1">
      <c r="A512" s="6"/>
      <c r="B512" s="6"/>
      <c r="C512" s="6"/>
      <c r="D512" s="6"/>
      <c r="E512" s="6"/>
      <c r="F512" s="6"/>
      <c r="G512" s="6"/>
    </row>
    <row r="513" ht="12.75" customHeight="1">
      <c r="A513" s="6"/>
      <c r="B513" s="6"/>
      <c r="C513" s="6"/>
      <c r="D513" s="6"/>
      <c r="E513" s="6"/>
      <c r="F513" s="6"/>
      <c r="G513" s="6"/>
    </row>
    <row r="514" ht="12.75" customHeight="1">
      <c r="A514" s="6"/>
      <c r="B514" s="6"/>
      <c r="C514" s="6"/>
      <c r="D514" s="6"/>
      <c r="E514" s="6"/>
      <c r="F514" s="6"/>
      <c r="G514" s="6"/>
    </row>
    <row r="515" ht="12.75" customHeight="1">
      <c r="A515" s="6"/>
      <c r="B515" s="6"/>
      <c r="C515" s="6"/>
      <c r="D515" s="6"/>
      <c r="E515" s="6"/>
      <c r="F515" s="6"/>
      <c r="G515" s="6"/>
    </row>
    <row r="516" ht="12.75" customHeight="1">
      <c r="A516" s="6"/>
      <c r="B516" s="6"/>
      <c r="C516" s="6"/>
      <c r="D516" s="6"/>
      <c r="E516" s="6"/>
      <c r="F516" s="6"/>
      <c r="G516" s="6"/>
    </row>
    <row r="517" ht="12.75" customHeight="1">
      <c r="A517" s="6"/>
      <c r="B517" s="6"/>
      <c r="C517" s="6"/>
      <c r="D517" s="6"/>
      <c r="E517" s="6"/>
      <c r="F517" s="6"/>
      <c r="G517" s="6"/>
    </row>
    <row r="518" ht="12.75" customHeight="1">
      <c r="A518" s="6"/>
      <c r="B518" s="6"/>
      <c r="C518" s="6"/>
      <c r="D518" s="6"/>
      <c r="E518" s="6"/>
      <c r="F518" s="6"/>
      <c r="G518" s="6"/>
    </row>
    <row r="519" ht="12.75" customHeight="1">
      <c r="A519" s="6"/>
      <c r="B519" s="6"/>
      <c r="C519" s="6"/>
      <c r="D519" s="6"/>
      <c r="E519" s="6"/>
      <c r="F519" s="6"/>
      <c r="G519" s="6"/>
    </row>
    <row r="520" ht="12.75" customHeight="1">
      <c r="A520" s="6"/>
      <c r="B520" s="6"/>
      <c r="C520" s="6"/>
      <c r="D520" s="6"/>
      <c r="E520" s="6"/>
      <c r="F520" s="6"/>
      <c r="G520" s="6"/>
    </row>
    <row r="521" ht="12.75" customHeight="1">
      <c r="A521" s="6"/>
      <c r="B521" s="6"/>
      <c r="C521" s="6"/>
      <c r="D521" s="6"/>
      <c r="E521" s="6"/>
      <c r="F521" s="6"/>
      <c r="G521" s="6"/>
    </row>
    <row r="522" ht="12.75" customHeight="1">
      <c r="A522" s="6"/>
      <c r="B522" s="6"/>
      <c r="C522" s="6"/>
      <c r="D522" s="6"/>
      <c r="E522" s="6"/>
      <c r="F522" s="6"/>
      <c r="G522" s="6"/>
    </row>
    <row r="523" ht="12.75" customHeight="1">
      <c r="A523" s="6"/>
      <c r="B523" s="6"/>
      <c r="C523" s="6"/>
      <c r="D523" s="6"/>
      <c r="E523" s="6"/>
      <c r="F523" s="6"/>
      <c r="G523" s="6"/>
    </row>
    <row r="524" ht="12.75" customHeight="1">
      <c r="A524" s="6"/>
      <c r="B524" s="6"/>
      <c r="C524" s="6"/>
      <c r="D524" s="6"/>
      <c r="E524" s="6"/>
      <c r="F524" s="6"/>
      <c r="G524" s="6"/>
    </row>
    <row r="525" ht="12.75" customHeight="1">
      <c r="A525" s="6"/>
      <c r="B525" s="6"/>
      <c r="C525" s="6"/>
      <c r="D525" s="6"/>
      <c r="E525" s="6"/>
      <c r="F525" s="6"/>
      <c r="G525" s="6"/>
    </row>
    <row r="526" ht="12.75" customHeight="1">
      <c r="A526" s="6"/>
      <c r="B526" s="6"/>
      <c r="C526" s="6"/>
      <c r="D526" s="6"/>
      <c r="E526" s="6"/>
      <c r="F526" s="6"/>
      <c r="G526" s="6"/>
    </row>
    <row r="527" ht="12.75" customHeight="1">
      <c r="A527" s="6"/>
      <c r="B527" s="6"/>
      <c r="C527" s="6"/>
      <c r="D527" s="6"/>
      <c r="E527" s="6"/>
      <c r="F527" s="6"/>
      <c r="G527" s="6"/>
    </row>
    <row r="528" ht="12.75" customHeight="1">
      <c r="A528" s="6"/>
      <c r="B528" s="6"/>
      <c r="C528" s="6"/>
      <c r="D528" s="6"/>
      <c r="E528" s="6"/>
      <c r="F528" s="6"/>
      <c r="G528" s="6"/>
    </row>
    <row r="529" ht="12.75" customHeight="1">
      <c r="A529" s="6"/>
      <c r="B529" s="6"/>
      <c r="C529" s="6"/>
      <c r="D529" s="6"/>
      <c r="E529" s="6"/>
      <c r="F529" s="6"/>
      <c r="G529" s="6"/>
    </row>
    <row r="530" ht="12.75" customHeight="1">
      <c r="A530" s="6"/>
      <c r="B530" s="6"/>
      <c r="C530" s="6"/>
      <c r="D530" s="6"/>
      <c r="E530" s="6"/>
      <c r="F530" s="6"/>
      <c r="G530" s="6"/>
    </row>
    <row r="531" ht="12.75" customHeight="1">
      <c r="A531" s="6"/>
      <c r="B531" s="6"/>
      <c r="C531" s="6"/>
      <c r="D531" s="6"/>
      <c r="E531" s="6"/>
      <c r="F531" s="6"/>
      <c r="G531" s="6"/>
    </row>
    <row r="532" ht="12.75" customHeight="1">
      <c r="A532" s="6"/>
      <c r="B532" s="6"/>
      <c r="C532" s="6"/>
      <c r="D532" s="6"/>
      <c r="E532" s="6"/>
      <c r="F532" s="6"/>
      <c r="G532" s="6"/>
    </row>
    <row r="533" ht="12.75" customHeight="1">
      <c r="A533" s="6"/>
      <c r="B533" s="6"/>
      <c r="C533" s="6"/>
      <c r="D533" s="6"/>
      <c r="E533" s="6"/>
      <c r="F533" s="6"/>
      <c r="G533" s="6"/>
    </row>
    <row r="534" ht="12.75" customHeight="1">
      <c r="A534" s="6"/>
      <c r="B534" s="6"/>
      <c r="C534" s="6"/>
      <c r="D534" s="6"/>
      <c r="E534" s="6"/>
      <c r="F534" s="6"/>
      <c r="G534" s="6"/>
    </row>
    <row r="535" ht="12.75" customHeight="1">
      <c r="A535" s="6"/>
      <c r="B535" s="6"/>
      <c r="C535" s="6"/>
      <c r="D535" s="6"/>
      <c r="E535" s="6"/>
      <c r="F535" s="6"/>
      <c r="G535" s="6"/>
    </row>
    <row r="536" ht="12.75" customHeight="1">
      <c r="A536" s="6"/>
      <c r="B536" s="6"/>
      <c r="C536" s="6"/>
      <c r="D536" s="6"/>
      <c r="E536" s="6"/>
      <c r="F536" s="6"/>
      <c r="G536" s="6"/>
    </row>
    <row r="537" ht="12.75" customHeight="1">
      <c r="A537" s="6"/>
      <c r="B537" s="6"/>
      <c r="C537" s="6"/>
      <c r="D537" s="6"/>
      <c r="E537" s="6"/>
      <c r="F537" s="6"/>
      <c r="G537" s="6"/>
    </row>
    <row r="538" ht="12.75" customHeight="1">
      <c r="A538" s="6"/>
      <c r="B538" s="6"/>
      <c r="C538" s="6"/>
      <c r="D538" s="6"/>
      <c r="E538" s="6"/>
      <c r="F538" s="6"/>
      <c r="G538" s="6"/>
    </row>
    <row r="539" ht="12.75" customHeight="1">
      <c r="A539" s="6"/>
      <c r="B539" s="6"/>
      <c r="C539" s="6"/>
      <c r="D539" s="6"/>
      <c r="E539" s="6"/>
      <c r="F539" s="6"/>
      <c r="G539" s="6"/>
    </row>
    <row r="540" ht="12.75" customHeight="1">
      <c r="A540" s="6"/>
      <c r="B540" s="6"/>
      <c r="C540" s="6"/>
      <c r="D540" s="6"/>
      <c r="E540" s="6"/>
      <c r="F540" s="6"/>
      <c r="G540" s="6"/>
    </row>
    <row r="541" ht="12.75" customHeight="1">
      <c r="A541" s="6"/>
      <c r="B541" s="6"/>
      <c r="C541" s="6"/>
      <c r="D541" s="6"/>
      <c r="E541" s="6"/>
      <c r="F541" s="6"/>
      <c r="G541" s="6"/>
    </row>
    <row r="542" ht="12.75" customHeight="1">
      <c r="A542" s="6"/>
      <c r="B542" s="6"/>
      <c r="C542" s="6"/>
      <c r="D542" s="6"/>
      <c r="E542" s="6"/>
      <c r="F542" s="6"/>
      <c r="G542" s="6"/>
    </row>
    <row r="543" ht="12.75" customHeight="1">
      <c r="A543" s="6"/>
      <c r="B543" s="6"/>
      <c r="C543" s="6"/>
      <c r="D543" s="6"/>
      <c r="E543" s="6"/>
      <c r="F543" s="6"/>
      <c r="G543" s="6"/>
    </row>
    <row r="544" ht="12.75" customHeight="1">
      <c r="A544" s="6"/>
      <c r="B544" s="6"/>
      <c r="C544" s="6"/>
      <c r="D544" s="6"/>
      <c r="E544" s="6"/>
      <c r="F544" s="6"/>
      <c r="G544" s="6"/>
    </row>
    <row r="545" ht="12.75" customHeight="1">
      <c r="A545" s="6"/>
      <c r="B545" s="6"/>
      <c r="C545" s="6"/>
      <c r="D545" s="6"/>
      <c r="E545" s="6"/>
      <c r="F545" s="6"/>
      <c r="G545" s="6"/>
    </row>
    <row r="546" ht="12.75" customHeight="1">
      <c r="A546" s="6"/>
      <c r="B546" s="6"/>
      <c r="C546" s="6"/>
      <c r="D546" s="6"/>
      <c r="E546" s="6"/>
      <c r="F546" s="6"/>
      <c r="G546" s="6"/>
    </row>
    <row r="547" ht="12.75" customHeight="1">
      <c r="A547" s="6"/>
      <c r="B547" s="6"/>
      <c r="C547" s="6"/>
      <c r="D547" s="6"/>
      <c r="E547" s="6"/>
      <c r="F547" s="6"/>
      <c r="G547" s="6"/>
    </row>
    <row r="548" ht="12.75" customHeight="1">
      <c r="A548" s="6"/>
      <c r="B548" s="6"/>
      <c r="C548" s="6"/>
      <c r="D548" s="6"/>
      <c r="E548" s="6"/>
      <c r="F548" s="6"/>
      <c r="G548" s="6"/>
    </row>
    <row r="549" ht="12.75" customHeight="1">
      <c r="A549" s="6"/>
      <c r="B549" s="6"/>
      <c r="C549" s="6"/>
      <c r="D549" s="6"/>
      <c r="E549" s="6"/>
      <c r="F549" s="6"/>
      <c r="G549" s="6"/>
    </row>
    <row r="550" ht="12.75" customHeight="1">
      <c r="A550" s="6"/>
      <c r="B550" s="6"/>
      <c r="C550" s="6"/>
      <c r="D550" s="6"/>
      <c r="E550" s="6"/>
      <c r="F550" s="6"/>
      <c r="G550" s="6"/>
    </row>
    <row r="551" ht="12.75" customHeight="1">
      <c r="A551" s="6"/>
      <c r="B551" s="6"/>
      <c r="C551" s="6"/>
      <c r="D551" s="6"/>
      <c r="E551" s="6"/>
      <c r="F551" s="6"/>
      <c r="G551" s="6"/>
    </row>
    <row r="552" ht="12.75" customHeight="1">
      <c r="A552" s="6"/>
      <c r="B552" s="6"/>
      <c r="C552" s="6"/>
      <c r="D552" s="6"/>
      <c r="E552" s="6"/>
      <c r="F552" s="6"/>
      <c r="G552" s="6"/>
    </row>
    <row r="553" ht="12.75" customHeight="1">
      <c r="A553" s="6"/>
      <c r="B553" s="6"/>
      <c r="C553" s="6"/>
      <c r="D553" s="6"/>
      <c r="E553" s="6"/>
      <c r="F553" s="6"/>
      <c r="G553" s="6"/>
    </row>
    <row r="554" ht="12.75" customHeight="1">
      <c r="A554" s="6"/>
      <c r="B554" s="6"/>
      <c r="C554" s="6"/>
      <c r="D554" s="6"/>
      <c r="E554" s="6"/>
      <c r="F554" s="6"/>
      <c r="G554" s="6"/>
    </row>
    <row r="555" ht="12.75" customHeight="1">
      <c r="A555" s="6"/>
      <c r="B555" s="6"/>
      <c r="C555" s="6"/>
      <c r="D555" s="6"/>
      <c r="E555" s="6"/>
      <c r="F555" s="6"/>
      <c r="G555" s="6"/>
    </row>
    <row r="556" ht="12.75" customHeight="1">
      <c r="A556" s="6"/>
      <c r="B556" s="6"/>
      <c r="C556" s="6"/>
      <c r="D556" s="6"/>
      <c r="E556" s="6"/>
      <c r="F556" s="6"/>
      <c r="G556" s="6"/>
    </row>
    <row r="557" ht="12.75" customHeight="1">
      <c r="A557" s="6"/>
      <c r="B557" s="6"/>
      <c r="C557" s="6"/>
      <c r="D557" s="6"/>
      <c r="E557" s="6"/>
      <c r="F557" s="6"/>
      <c r="G557" s="6"/>
    </row>
    <row r="558" ht="12.75" customHeight="1">
      <c r="A558" s="6"/>
      <c r="B558" s="6"/>
      <c r="C558" s="6"/>
      <c r="D558" s="6"/>
      <c r="E558" s="6"/>
      <c r="F558" s="6"/>
      <c r="G558" s="6"/>
    </row>
    <row r="559" ht="12.75" customHeight="1">
      <c r="A559" s="6"/>
      <c r="B559" s="6"/>
      <c r="C559" s="6"/>
      <c r="D559" s="6"/>
      <c r="E559" s="6"/>
      <c r="F559" s="6"/>
      <c r="G559" s="6"/>
    </row>
    <row r="560" ht="12.75" customHeight="1">
      <c r="A560" s="6"/>
      <c r="B560" s="6"/>
      <c r="C560" s="6"/>
      <c r="D560" s="6"/>
      <c r="E560" s="6"/>
      <c r="F560" s="6"/>
      <c r="G560" s="6"/>
    </row>
    <row r="561" ht="12.75" customHeight="1">
      <c r="A561" s="6"/>
      <c r="B561" s="6"/>
      <c r="C561" s="6"/>
      <c r="D561" s="6"/>
      <c r="E561" s="6"/>
      <c r="F561" s="6"/>
      <c r="G561" s="6"/>
    </row>
    <row r="562" ht="12.75" customHeight="1">
      <c r="A562" s="6"/>
      <c r="B562" s="6"/>
      <c r="C562" s="6"/>
      <c r="D562" s="6"/>
      <c r="E562" s="6"/>
      <c r="F562" s="6"/>
      <c r="G562" s="6"/>
    </row>
    <row r="563" ht="12.75" customHeight="1">
      <c r="A563" s="6"/>
      <c r="B563" s="6"/>
      <c r="C563" s="6"/>
      <c r="D563" s="6"/>
      <c r="E563" s="6"/>
      <c r="F563" s="6"/>
      <c r="G563" s="6"/>
    </row>
    <row r="564" ht="12.75" customHeight="1">
      <c r="A564" s="6"/>
      <c r="B564" s="6"/>
      <c r="C564" s="6"/>
      <c r="D564" s="6"/>
      <c r="E564" s="6"/>
      <c r="F564" s="6"/>
      <c r="G564" s="6"/>
    </row>
    <row r="565" ht="12.75" customHeight="1">
      <c r="A565" s="6"/>
      <c r="B565" s="6"/>
      <c r="C565" s="6"/>
      <c r="D565" s="6"/>
      <c r="E565" s="6"/>
      <c r="F565" s="6"/>
      <c r="G565" s="6"/>
    </row>
    <row r="566" ht="12.75" customHeight="1">
      <c r="A566" s="6"/>
      <c r="B566" s="6"/>
      <c r="C566" s="6"/>
      <c r="D566" s="6"/>
      <c r="E566" s="6"/>
      <c r="F566" s="6"/>
      <c r="G566" s="6"/>
    </row>
    <row r="567" ht="12.75" customHeight="1">
      <c r="A567" s="6"/>
      <c r="B567" s="6"/>
      <c r="C567" s="6"/>
      <c r="D567" s="6"/>
      <c r="E567" s="6"/>
      <c r="F567" s="6"/>
      <c r="G567" s="6"/>
    </row>
    <row r="568" ht="12.75" customHeight="1">
      <c r="A568" s="6"/>
      <c r="B568" s="6"/>
      <c r="C568" s="6"/>
      <c r="D568" s="6"/>
      <c r="E568" s="6"/>
      <c r="F568" s="6"/>
      <c r="G568" s="6"/>
    </row>
    <row r="569" ht="12.75" customHeight="1">
      <c r="A569" s="6"/>
      <c r="B569" s="6"/>
      <c r="C569" s="6"/>
      <c r="D569" s="6"/>
      <c r="E569" s="6"/>
      <c r="F569" s="6"/>
      <c r="G569" s="6"/>
    </row>
    <row r="570" ht="12.75" customHeight="1">
      <c r="A570" s="6"/>
      <c r="B570" s="6"/>
      <c r="C570" s="6"/>
      <c r="D570" s="6"/>
      <c r="E570" s="6"/>
      <c r="F570" s="6"/>
      <c r="G570" s="6"/>
    </row>
    <row r="571" ht="12.75" customHeight="1">
      <c r="A571" s="6"/>
      <c r="B571" s="6"/>
      <c r="C571" s="6"/>
      <c r="D571" s="6"/>
      <c r="E571" s="6"/>
      <c r="F571" s="6"/>
      <c r="G571" s="6"/>
    </row>
    <row r="572" ht="12.75" customHeight="1">
      <c r="A572" s="6"/>
      <c r="B572" s="6"/>
      <c r="C572" s="6"/>
      <c r="D572" s="6"/>
      <c r="E572" s="6"/>
      <c r="F572" s="6"/>
      <c r="G572" s="6"/>
    </row>
    <row r="573" ht="12.75" customHeight="1">
      <c r="A573" s="6"/>
      <c r="B573" s="6"/>
      <c r="C573" s="6"/>
      <c r="D573" s="6"/>
      <c r="E573" s="6"/>
      <c r="F573" s="6"/>
      <c r="G573" s="6"/>
    </row>
    <row r="574" ht="12.75" customHeight="1">
      <c r="A574" s="6"/>
      <c r="B574" s="6"/>
      <c r="C574" s="6"/>
      <c r="D574" s="6"/>
      <c r="E574" s="6"/>
      <c r="F574" s="6"/>
      <c r="G574" s="6"/>
    </row>
    <row r="575" ht="12.75" customHeight="1">
      <c r="A575" s="6"/>
      <c r="B575" s="6"/>
      <c r="C575" s="6"/>
      <c r="D575" s="6"/>
      <c r="E575" s="6"/>
      <c r="F575" s="6"/>
      <c r="G575" s="6"/>
    </row>
    <row r="576" ht="12.75" customHeight="1">
      <c r="A576" s="6"/>
      <c r="B576" s="6"/>
      <c r="C576" s="6"/>
      <c r="D576" s="6"/>
      <c r="E576" s="6"/>
      <c r="F576" s="6"/>
      <c r="G576" s="6"/>
    </row>
    <row r="577" ht="12.75" customHeight="1">
      <c r="A577" s="6"/>
      <c r="B577" s="6"/>
      <c r="C577" s="6"/>
      <c r="D577" s="6"/>
      <c r="E577" s="6"/>
      <c r="F577" s="6"/>
      <c r="G577" s="6"/>
    </row>
    <row r="578" ht="12.75" customHeight="1">
      <c r="A578" s="6"/>
      <c r="B578" s="6"/>
      <c r="C578" s="6"/>
      <c r="D578" s="6"/>
      <c r="E578" s="6"/>
      <c r="F578" s="6"/>
      <c r="G578" s="6"/>
    </row>
    <row r="579" ht="12.75" customHeight="1">
      <c r="A579" s="6"/>
      <c r="B579" s="6"/>
      <c r="C579" s="6"/>
      <c r="D579" s="6"/>
      <c r="E579" s="6"/>
      <c r="F579" s="6"/>
      <c r="G579" s="6"/>
    </row>
    <row r="580" ht="12.75" customHeight="1">
      <c r="A580" s="6"/>
      <c r="B580" s="6"/>
      <c r="C580" s="6"/>
      <c r="D580" s="6"/>
      <c r="E580" s="6"/>
      <c r="F580" s="6"/>
      <c r="G580" s="6"/>
    </row>
    <row r="581" ht="12.75" customHeight="1">
      <c r="A581" s="6"/>
      <c r="B581" s="6"/>
      <c r="C581" s="6"/>
      <c r="D581" s="6"/>
      <c r="E581" s="6"/>
      <c r="F581" s="6"/>
      <c r="G581" s="6"/>
    </row>
    <row r="582" ht="12.75" customHeight="1">
      <c r="A582" s="6"/>
      <c r="B582" s="6"/>
      <c r="C582" s="6"/>
      <c r="D582" s="6"/>
      <c r="E582" s="6"/>
      <c r="F582" s="6"/>
      <c r="G582" s="6"/>
    </row>
    <row r="583" ht="12.75" customHeight="1">
      <c r="A583" s="6"/>
      <c r="B583" s="6"/>
      <c r="C583" s="6"/>
      <c r="D583" s="6"/>
      <c r="E583" s="6"/>
      <c r="F583" s="6"/>
      <c r="G583" s="6"/>
    </row>
    <row r="584" ht="12.75" customHeight="1">
      <c r="A584" s="6"/>
      <c r="B584" s="6"/>
      <c r="C584" s="6"/>
      <c r="D584" s="6"/>
      <c r="E584" s="6"/>
      <c r="F584" s="6"/>
      <c r="G584" s="6"/>
    </row>
    <row r="585" ht="12.75" customHeight="1">
      <c r="A585" s="6"/>
      <c r="B585" s="6"/>
      <c r="C585" s="6"/>
      <c r="D585" s="6"/>
      <c r="E585" s="6"/>
      <c r="F585" s="6"/>
      <c r="G585" s="6"/>
    </row>
    <row r="586" ht="12.75" customHeight="1">
      <c r="A586" s="6"/>
      <c r="B586" s="6"/>
      <c r="C586" s="6"/>
      <c r="D586" s="6"/>
      <c r="E586" s="6"/>
      <c r="F586" s="6"/>
      <c r="G586" s="6"/>
    </row>
    <row r="587" ht="12.75" customHeight="1">
      <c r="A587" s="6"/>
      <c r="B587" s="6"/>
      <c r="C587" s="6"/>
      <c r="D587" s="6"/>
      <c r="E587" s="6"/>
      <c r="F587" s="6"/>
      <c r="G587" s="6"/>
    </row>
    <row r="588" ht="12.75" customHeight="1">
      <c r="A588" s="6"/>
      <c r="B588" s="6"/>
      <c r="C588" s="6"/>
      <c r="D588" s="6"/>
      <c r="E588" s="6"/>
      <c r="F588" s="6"/>
      <c r="G588" s="6"/>
    </row>
    <row r="589" ht="12.75" customHeight="1">
      <c r="A589" s="6"/>
      <c r="B589" s="6"/>
      <c r="C589" s="6"/>
      <c r="D589" s="6"/>
      <c r="E589" s="6"/>
      <c r="F589" s="6"/>
      <c r="G589" s="6"/>
    </row>
    <row r="590" ht="12.75" customHeight="1">
      <c r="A590" s="6"/>
      <c r="B590" s="6"/>
      <c r="C590" s="6"/>
      <c r="D590" s="6"/>
      <c r="E590" s="6"/>
      <c r="F590" s="6"/>
      <c r="G590" s="6"/>
    </row>
    <row r="591" ht="12.75" customHeight="1">
      <c r="A591" s="6"/>
      <c r="B591" s="6"/>
      <c r="C591" s="6"/>
      <c r="D591" s="6"/>
      <c r="E591" s="6"/>
      <c r="F591" s="6"/>
      <c r="G591" s="6"/>
    </row>
    <row r="592" ht="12.75" customHeight="1">
      <c r="A592" s="6"/>
      <c r="B592" s="6"/>
      <c r="C592" s="6"/>
      <c r="D592" s="6"/>
      <c r="E592" s="6"/>
      <c r="F592" s="6"/>
      <c r="G592" s="6"/>
    </row>
    <row r="593" ht="12.75" customHeight="1">
      <c r="A593" s="6"/>
      <c r="B593" s="6"/>
      <c r="C593" s="6"/>
      <c r="D593" s="6"/>
      <c r="E593" s="6"/>
      <c r="F593" s="6"/>
      <c r="G593" s="6"/>
    </row>
    <row r="594" ht="12.75" customHeight="1">
      <c r="A594" s="6"/>
      <c r="B594" s="6"/>
      <c r="C594" s="6"/>
      <c r="D594" s="6"/>
      <c r="E594" s="6"/>
      <c r="F594" s="6"/>
      <c r="G594" s="6"/>
    </row>
    <row r="595" ht="12.75" customHeight="1">
      <c r="A595" s="6"/>
      <c r="B595" s="6"/>
      <c r="C595" s="6"/>
      <c r="D595" s="6"/>
      <c r="E595" s="6"/>
      <c r="F595" s="6"/>
      <c r="G595" s="6"/>
    </row>
    <row r="596" ht="12.75" customHeight="1">
      <c r="A596" s="6"/>
      <c r="B596" s="6"/>
      <c r="C596" s="6"/>
      <c r="D596" s="6"/>
      <c r="E596" s="6"/>
      <c r="F596" s="6"/>
      <c r="G596" s="6"/>
    </row>
    <row r="597" ht="12.75" customHeight="1">
      <c r="A597" s="6"/>
      <c r="B597" s="6"/>
      <c r="C597" s="6"/>
      <c r="D597" s="6"/>
      <c r="E597" s="6"/>
      <c r="F597" s="6"/>
      <c r="G597" s="6"/>
    </row>
    <row r="598" ht="12.75" customHeight="1">
      <c r="A598" s="6"/>
      <c r="B598" s="6"/>
      <c r="C598" s="6"/>
      <c r="D598" s="6"/>
      <c r="E598" s="6"/>
      <c r="F598" s="6"/>
      <c r="G598" s="6"/>
    </row>
    <row r="599" ht="12.75" customHeight="1">
      <c r="A599" s="6"/>
      <c r="B599" s="6"/>
      <c r="C599" s="6"/>
      <c r="D599" s="6"/>
      <c r="E599" s="6"/>
      <c r="F599" s="6"/>
      <c r="G599" s="6"/>
    </row>
    <row r="600" ht="12.75" customHeight="1">
      <c r="A600" s="6"/>
      <c r="B600" s="6"/>
      <c r="C600" s="6"/>
      <c r="D600" s="6"/>
      <c r="E600" s="6"/>
      <c r="F600" s="6"/>
      <c r="G600" s="6"/>
    </row>
    <row r="601" ht="12.75" customHeight="1">
      <c r="A601" s="6"/>
      <c r="B601" s="6"/>
      <c r="C601" s="6"/>
      <c r="D601" s="6"/>
      <c r="E601" s="6"/>
      <c r="F601" s="6"/>
      <c r="G601" s="6"/>
    </row>
    <row r="602" ht="12.75" customHeight="1">
      <c r="A602" s="6"/>
      <c r="B602" s="6"/>
      <c r="C602" s="6"/>
      <c r="D602" s="6"/>
      <c r="E602" s="6"/>
      <c r="F602" s="6"/>
      <c r="G602" s="6"/>
    </row>
    <row r="603" ht="12.75" customHeight="1">
      <c r="A603" s="6"/>
      <c r="B603" s="6"/>
      <c r="C603" s="6"/>
      <c r="D603" s="6"/>
      <c r="E603" s="6"/>
      <c r="F603" s="6"/>
      <c r="G603" s="6"/>
    </row>
    <row r="604" ht="12.75" customHeight="1">
      <c r="A604" s="6"/>
      <c r="B604" s="6"/>
      <c r="C604" s="6"/>
      <c r="D604" s="6"/>
      <c r="E604" s="6"/>
      <c r="F604" s="6"/>
      <c r="G604" s="6"/>
    </row>
    <row r="605" ht="12.75" customHeight="1">
      <c r="A605" s="6"/>
      <c r="B605" s="6"/>
      <c r="C605" s="6"/>
      <c r="D605" s="6"/>
      <c r="E605" s="6"/>
      <c r="F605" s="6"/>
      <c r="G605" s="6"/>
    </row>
    <row r="606" ht="12.75" customHeight="1">
      <c r="A606" s="6"/>
      <c r="B606" s="6"/>
      <c r="C606" s="6"/>
      <c r="D606" s="6"/>
      <c r="E606" s="6"/>
      <c r="F606" s="6"/>
      <c r="G606" s="6"/>
    </row>
    <row r="607" ht="12.75" customHeight="1">
      <c r="A607" s="6"/>
      <c r="B607" s="6"/>
      <c r="C607" s="6"/>
      <c r="D607" s="6"/>
      <c r="E607" s="6"/>
      <c r="F607" s="6"/>
      <c r="G607" s="6"/>
    </row>
    <row r="608" ht="12.75" customHeight="1">
      <c r="A608" s="6"/>
      <c r="B608" s="6"/>
      <c r="C608" s="6"/>
      <c r="D608" s="6"/>
      <c r="E608" s="6"/>
      <c r="F608" s="6"/>
      <c r="G608" s="6"/>
    </row>
    <row r="609" ht="12.75" customHeight="1">
      <c r="A609" s="6"/>
      <c r="B609" s="6"/>
      <c r="C609" s="6"/>
      <c r="D609" s="6"/>
      <c r="E609" s="6"/>
      <c r="F609" s="6"/>
      <c r="G609" s="6"/>
    </row>
    <row r="610" ht="12.75" customHeight="1">
      <c r="A610" s="6"/>
      <c r="B610" s="6"/>
      <c r="C610" s="6"/>
      <c r="D610" s="6"/>
      <c r="E610" s="6"/>
      <c r="F610" s="6"/>
      <c r="G610" s="6"/>
    </row>
    <row r="611" ht="12.75" customHeight="1">
      <c r="A611" s="6"/>
      <c r="B611" s="6"/>
      <c r="C611" s="6"/>
      <c r="D611" s="6"/>
      <c r="E611" s="6"/>
      <c r="F611" s="6"/>
      <c r="G611" s="6"/>
    </row>
    <row r="612" ht="12.75" customHeight="1">
      <c r="A612" s="6"/>
      <c r="B612" s="6"/>
      <c r="C612" s="6"/>
      <c r="D612" s="6"/>
      <c r="E612" s="6"/>
      <c r="F612" s="6"/>
      <c r="G612" s="6"/>
    </row>
    <row r="613" ht="12.75" customHeight="1">
      <c r="A613" s="6"/>
      <c r="B613" s="6"/>
      <c r="C613" s="6"/>
      <c r="D613" s="6"/>
      <c r="E613" s="6"/>
      <c r="F613" s="6"/>
      <c r="G613" s="6"/>
    </row>
    <row r="614" ht="12.75" customHeight="1">
      <c r="A614" s="6"/>
      <c r="B614" s="6"/>
      <c r="C614" s="6"/>
      <c r="D614" s="6"/>
      <c r="E614" s="6"/>
      <c r="F614" s="6"/>
      <c r="G614" s="6"/>
    </row>
    <row r="615" ht="12.75" customHeight="1">
      <c r="A615" s="6"/>
      <c r="B615" s="6"/>
      <c r="C615" s="6"/>
      <c r="D615" s="6"/>
      <c r="E615" s="6"/>
      <c r="F615" s="6"/>
      <c r="G615" s="6"/>
    </row>
    <row r="616" ht="12.75" customHeight="1">
      <c r="A616" s="6"/>
      <c r="B616" s="6"/>
      <c r="C616" s="6"/>
      <c r="D616" s="6"/>
      <c r="E616" s="6"/>
      <c r="F616" s="6"/>
      <c r="G616" s="6"/>
    </row>
    <row r="617" ht="12.75" customHeight="1">
      <c r="A617" s="6"/>
      <c r="B617" s="6"/>
      <c r="C617" s="6"/>
      <c r="D617" s="6"/>
      <c r="E617" s="6"/>
      <c r="F617" s="6"/>
      <c r="G617" s="6"/>
    </row>
    <row r="618" ht="12.75" customHeight="1">
      <c r="A618" s="6"/>
      <c r="B618" s="6"/>
      <c r="C618" s="6"/>
      <c r="D618" s="6"/>
      <c r="E618" s="6"/>
      <c r="F618" s="6"/>
      <c r="G618" s="6"/>
    </row>
    <row r="619" ht="12.75" customHeight="1">
      <c r="A619" s="6"/>
      <c r="B619" s="6"/>
      <c r="C619" s="6"/>
      <c r="D619" s="6"/>
      <c r="E619" s="6"/>
      <c r="F619" s="6"/>
      <c r="G619" s="6"/>
    </row>
    <row r="620" ht="12.75" customHeight="1">
      <c r="A620" s="6"/>
      <c r="B620" s="6"/>
      <c r="C620" s="6"/>
      <c r="D620" s="6"/>
      <c r="E620" s="6"/>
      <c r="F620" s="6"/>
      <c r="G620" s="6"/>
    </row>
    <row r="621" ht="12.75" customHeight="1">
      <c r="A621" s="6"/>
      <c r="B621" s="6"/>
      <c r="C621" s="6"/>
      <c r="D621" s="6"/>
      <c r="E621" s="6"/>
      <c r="F621" s="6"/>
      <c r="G621" s="6"/>
    </row>
    <row r="622" ht="12.75" customHeight="1">
      <c r="A622" s="6"/>
      <c r="B622" s="6"/>
      <c r="C622" s="6"/>
      <c r="D622" s="6"/>
      <c r="E622" s="6"/>
      <c r="F622" s="6"/>
      <c r="G622" s="6"/>
    </row>
    <row r="623" ht="12.75" customHeight="1">
      <c r="A623" s="6"/>
      <c r="B623" s="6"/>
      <c r="C623" s="6"/>
      <c r="D623" s="6"/>
      <c r="E623" s="6"/>
      <c r="F623" s="6"/>
      <c r="G623" s="6"/>
    </row>
    <row r="624" ht="12.75" customHeight="1">
      <c r="A624" s="6"/>
      <c r="B624" s="6"/>
      <c r="C624" s="6"/>
      <c r="D624" s="6"/>
      <c r="E624" s="6"/>
      <c r="F624" s="6"/>
      <c r="G624" s="6"/>
    </row>
    <row r="625" ht="12.75" customHeight="1">
      <c r="A625" s="6"/>
      <c r="B625" s="6"/>
      <c r="C625" s="6"/>
      <c r="D625" s="6"/>
      <c r="E625" s="6"/>
      <c r="F625" s="6"/>
      <c r="G625" s="6"/>
    </row>
    <row r="626" ht="12.75" customHeight="1">
      <c r="A626" s="6"/>
      <c r="B626" s="6"/>
      <c r="C626" s="6"/>
      <c r="D626" s="6"/>
      <c r="E626" s="6"/>
      <c r="F626" s="6"/>
      <c r="G626" s="6"/>
    </row>
    <row r="627" ht="12.75" customHeight="1">
      <c r="A627" s="6"/>
      <c r="B627" s="6"/>
      <c r="C627" s="6"/>
      <c r="D627" s="6"/>
      <c r="E627" s="6"/>
      <c r="F627" s="6"/>
      <c r="G627" s="6"/>
    </row>
    <row r="628" ht="12.75" customHeight="1">
      <c r="A628" s="6"/>
      <c r="B628" s="6"/>
      <c r="C628" s="6"/>
      <c r="D628" s="6"/>
      <c r="E628" s="6"/>
      <c r="F628" s="6"/>
      <c r="G628" s="6"/>
    </row>
    <row r="629" ht="12.75" customHeight="1">
      <c r="A629" s="6"/>
      <c r="B629" s="6"/>
      <c r="C629" s="6"/>
      <c r="D629" s="6"/>
      <c r="E629" s="6"/>
      <c r="F629" s="6"/>
      <c r="G629" s="6"/>
    </row>
    <row r="630" ht="12.75" customHeight="1">
      <c r="A630" s="6"/>
      <c r="B630" s="6"/>
      <c r="C630" s="6"/>
      <c r="D630" s="6"/>
      <c r="E630" s="6"/>
      <c r="F630" s="6"/>
      <c r="G630" s="6"/>
    </row>
    <row r="631" ht="12.75" customHeight="1">
      <c r="A631" s="6"/>
      <c r="B631" s="6"/>
      <c r="C631" s="6"/>
      <c r="D631" s="6"/>
      <c r="E631" s="6"/>
      <c r="F631" s="6"/>
      <c r="G631" s="6"/>
    </row>
    <row r="632" ht="12.75" customHeight="1">
      <c r="A632" s="6"/>
      <c r="B632" s="6"/>
      <c r="C632" s="6"/>
      <c r="D632" s="6"/>
      <c r="E632" s="6"/>
      <c r="F632" s="6"/>
      <c r="G632" s="6"/>
    </row>
    <row r="633" ht="12.75" customHeight="1">
      <c r="A633" s="6"/>
      <c r="B633" s="6"/>
      <c r="C633" s="6"/>
      <c r="D633" s="6"/>
      <c r="E633" s="6"/>
      <c r="F633" s="6"/>
      <c r="G633" s="6"/>
    </row>
    <row r="634" ht="12.75" customHeight="1">
      <c r="A634" s="6"/>
      <c r="B634" s="6"/>
      <c r="C634" s="6"/>
      <c r="D634" s="6"/>
      <c r="E634" s="6"/>
      <c r="F634" s="6"/>
      <c r="G634" s="6"/>
    </row>
    <row r="635" ht="12.75" customHeight="1">
      <c r="A635" s="6"/>
      <c r="B635" s="6"/>
      <c r="C635" s="6"/>
      <c r="D635" s="6"/>
      <c r="E635" s="6"/>
      <c r="F635" s="6"/>
      <c r="G635" s="6"/>
    </row>
    <row r="636" ht="12.75" customHeight="1">
      <c r="A636" s="6"/>
      <c r="B636" s="6"/>
      <c r="C636" s="6"/>
      <c r="D636" s="6"/>
      <c r="E636" s="6"/>
      <c r="F636" s="6"/>
      <c r="G636" s="6"/>
    </row>
    <row r="637" ht="12.75" customHeight="1">
      <c r="A637" s="6"/>
      <c r="B637" s="6"/>
      <c r="C637" s="6"/>
      <c r="D637" s="6"/>
      <c r="E637" s="6"/>
      <c r="F637" s="6"/>
      <c r="G637" s="6"/>
    </row>
    <row r="638" ht="12.75" customHeight="1">
      <c r="A638" s="6"/>
      <c r="B638" s="6"/>
      <c r="C638" s="6"/>
      <c r="D638" s="6"/>
      <c r="E638" s="6"/>
      <c r="F638" s="6"/>
      <c r="G638" s="6"/>
    </row>
    <row r="639" ht="12.75" customHeight="1">
      <c r="A639" s="6"/>
      <c r="B639" s="6"/>
      <c r="C639" s="6"/>
      <c r="D639" s="6"/>
      <c r="E639" s="6"/>
      <c r="F639" s="6"/>
      <c r="G639" s="6"/>
    </row>
    <row r="640" ht="12.75" customHeight="1">
      <c r="A640" s="6"/>
      <c r="B640" s="6"/>
      <c r="C640" s="6"/>
      <c r="D640" s="6"/>
      <c r="E640" s="6"/>
      <c r="F640" s="6"/>
      <c r="G640" s="6"/>
    </row>
    <row r="641" ht="12.75" customHeight="1">
      <c r="A641" s="6"/>
      <c r="B641" s="6"/>
      <c r="C641" s="6"/>
      <c r="D641" s="6"/>
      <c r="E641" s="6"/>
      <c r="F641" s="6"/>
      <c r="G641" s="6"/>
    </row>
    <row r="642" ht="12.75" customHeight="1">
      <c r="A642" s="6"/>
      <c r="B642" s="6"/>
      <c r="C642" s="6"/>
      <c r="D642" s="6"/>
      <c r="E642" s="6"/>
      <c r="F642" s="6"/>
      <c r="G642" s="6"/>
    </row>
    <row r="643" ht="12.75" customHeight="1">
      <c r="A643" s="6"/>
      <c r="B643" s="6"/>
      <c r="C643" s="6"/>
      <c r="D643" s="6"/>
      <c r="E643" s="6"/>
      <c r="F643" s="6"/>
      <c r="G643" s="6"/>
    </row>
    <row r="644" ht="12.75" customHeight="1">
      <c r="A644" s="6"/>
      <c r="B644" s="6"/>
      <c r="C644" s="6"/>
      <c r="D644" s="6"/>
      <c r="E644" s="6"/>
      <c r="F644" s="6"/>
      <c r="G644" s="6"/>
    </row>
    <row r="645" ht="12.75" customHeight="1">
      <c r="A645" s="6"/>
      <c r="B645" s="6"/>
      <c r="C645" s="6"/>
      <c r="D645" s="6"/>
      <c r="E645" s="6"/>
      <c r="F645" s="6"/>
      <c r="G645" s="6"/>
    </row>
    <row r="646" ht="12.75" customHeight="1">
      <c r="A646" s="6"/>
      <c r="B646" s="6"/>
      <c r="C646" s="6"/>
      <c r="D646" s="6"/>
      <c r="E646" s="6"/>
      <c r="F646" s="6"/>
      <c r="G646" s="6"/>
    </row>
    <row r="647" ht="12.75" customHeight="1">
      <c r="A647" s="6"/>
      <c r="B647" s="6"/>
      <c r="C647" s="6"/>
      <c r="D647" s="6"/>
      <c r="E647" s="6"/>
      <c r="F647" s="6"/>
      <c r="G647" s="6"/>
    </row>
    <row r="648" ht="12.75" customHeight="1">
      <c r="A648" s="6"/>
      <c r="B648" s="6"/>
      <c r="C648" s="6"/>
      <c r="D648" s="6"/>
      <c r="E648" s="6"/>
      <c r="F648" s="6"/>
      <c r="G648" s="6"/>
    </row>
    <row r="649" ht="12.75" customHeight="1">
      <c r="A649" s="6"/>
      <c r="B649" s="6"/>
      <c r="C649" s="6"/>
      <c r="D649" s="6"/>
      <c r="E649" s="6"/>
      <c r="F649" s="6"/>
      <c r="G649" s="6"/>
    </row>
    <row r="650" ht="12.75" customHeight="1">
      <c r="A650" s="6"/>
      <c r="B650" s="6"/>
      <c r="C650" s="6"/>
      <c r="D650" s="6"/>
      <c r="E650" s="6"/>
      <c r="F650" s="6"/>
      <c r="G650" s="6"/>
    </row>
    <row r="651" ht="12.75" customHeight="1">
      <c r="A651" s="6"/>
      <c r="B651" s="6"/>
      <c r="C651" s="6"/>
      <c r="D651" s="6"/>
      <c r="E651" s="6"/>
      <c r="F651" s="6"/>
      <c r="G651" s="6"/>
    </row>
    <row r="652" ht="12.75" customHeight="1">
      <c r="A652" s="6"/>
      <c r="B652" s="6"/>
      <c r="C652" s="6"/>
      <c r="D652" s="6"/>
      <c r="E652" s="6"/>
      <c r="F652" s="6"/>
      <c r="G652" s="6"/>
    </row>
    <row r="653" ht="12.75" customHeight="1">
      <c r="A653" s="6"/>
      <c r="B653" s="6"/>
      <c r="C653" s="6"/>
      <c r="D653" s="6"/>
      <c r="E653" s="6"/>
      <c r="F653" s="6"/>
      <c r="G653" s="6"/>
    </row>
    <row r="654" ht="12.75" customHeight="1">
      <c r="A654" s="6"/>
      <c r="B654" s="6"/>
      <c r="C654" s="6"/>
      <c r="D654" s="6"/>
      <c r="E654" s="6"/>
      <c r="F654" s="6"/>
      <c r="G654" s="6"/>
    </row>
    <row r="655" ht="12.75" customHeight="1">
      <c r="A655" s="6"/>
      <c r="B655" s="6"/>
      <c r="C655" s="6"/>
      <c r="D655" s="6"/>
      <c r="E655" s="6"/>
      <c r="F655" s="6"/>
      <c r="G655" s="6"/>
    </row>
    <row r="656" ht="12.75" customHeight="1">
      <c r="A656" s="6"/>
      <c r="B656" s="6"/>
      <c r="C656" s="6"/>
      <c r="D656" s="6"/>
      <c r="E656" s="6"/>
      <c r="F656" s="6"/>
      <c r="G656" s="6"/>
    </row>
    <row r="657" ht="12.75" customHeight="1">
      <c r="A657" s="6"/>
      <c r="B657" s="6"/>
      <c r="C657" s="6"/>
      <c r="D657" s="6"/>
      <c r="E657" s="6"/>
      <c r="F657" s="6"/>
      <c r="G657" s="6"/>
    </row>
    <row r="658" ht="12.75" customHeight="1">
      <c r="A658" s="6"/>
      <c r="B658" s="6"/>
      <c r="C658" s="6"/>
      <c r="D658" s="6"/>
      <c r="E658" s="6"/>
      <c r="F658" s="6"/>
      <c r="G658" s="6"/>
    </row>
    <row r="659" ht="12.75" customHeight="1">
      <c r="A659" s="6"/>
      <c r="B659" s="6"/>
      <c r="C659" s="6"/>
      <c r="D659" s="6"/>
      <c r="E659" s="6"/>
      <c r="F659" s="6"/>
      <c r="G659" s="6"/>
    </row>
    <row r="660" ht="12.75" customHeight="1">
      <c r="A660" s="6"/>
      <c r="B660" s="6"/>
      <c r="C660" s="6"/>
      <c r="D660" s="6"/>
      <c r="E660" s="6"/>
      <c r="F660" s="6"/>
      <c r="G660" s="6"/>
    </row>
    <row r="661" ht="12.75" customHeight="1">
      <c r="A661" s="6"/>
      <c r="B661" s="6"/>
      <c r="C661" s="6"/>
      <c r="D661" s="6"/>
      <c r="E661" s="6"/>
      <c r="F661" s="6"/>
      <c r="G661" s="6"/>
    </row>
    <row r="662" ht="12.75" customHeight="1">
      <c r="A662" s="6"/>
      <c r="B662" s="6"/>
      <c r="C662" s="6"/>
      <c r="D662" s="6"/>
      <c r="E662" s="6"/>
      <c r="F662" s="6"/>
      <c r="G662" s="6"/>
    </row>
    <row r="663" ht="12.75" customHeight="1">
      <c r="A663" s="6"/>
      <c r="B663" s="6"/>
      <c r="C663" s="6"/>
      <c r="D663" s="6"/>
      <c r="E663" s="6"/>
      <c r="F663" s="6"/>
      <c r="G663" s="6"/>
    </row>
    <row r="664" ht="12.75" customHeight="1">
      <c r="A664" s="6"/>
      <c r="B664" s="6"/>
      <c r="C664" s="6"/>
      <c r="D664" s="6"/>
      <c r="E664" s="6"/>
      <c r="F664" s="6"/>
      <c r="G664" s="6"/>
    </row>
    <row r="665" ht="12.75" customHeight="1">
      <c r="A665" s="6"/>
      <c r="B665" s="6"/>
      <c r="C665" s="6"/>
      <c r="D665" s="6"/>
      <c r="E665" s="6"/>
      <c r="F665" s="6"/>
      <c r="G665" s="6"/>
    </row>
    <row r="666" ht="12.75" customHeight="1">
      <c r="A666" s="6"/>
      <c r="B666" s="6"/>
      <c r="C666" s="6"/>
      <c r="D666" s="6"/>
      <c r="E666" s="6"/>
      <c r="F666" s="6"/>
      <c r="G666" s="6"/>
    </row>
    <row r="667" ht="12.75" customHeight="1">
      <c r="A667" s="6"/>
      <c r="B667" s="6"/>
      <c r="C667" s="6"/>
      <c r="D667" s="6"/>
      <c r="E667" s="6"/>
      <c r="F667" s="6"/>
      <c r="G667" s="6"/>
    </row>
    <row r="668" ht="12.75" customHeight="1">
      <c r="A668" s="6"/>
      <c r="B668" s="6"/>
      <c r="C668" s="6"/>
      <c r="D668" s="6"/>
      <c r="E668" s="6"/>
      <c r="F668" s="6"/>
      <c r="G668" s="6"/>
    </row>
    <row r="669" ht="12.75" customHeight="1">
      <c r="A669" s="6"/>
      <c r="B669" s="6"/>
      <c r="C669" s="6"/>
      <c r="D669" s="6"/>
      <c r="E669" s="6"/>
      <c r="F669" s="6"/>
      <c r="G669" s="6"/>
    </row>
    <row r="670" ht="12.75" customHeight="1">
      <c r="A670" s="6"/>
      <c r="B670" s="6"/>
      <c r="C670" s="6"/>
      <c r="D670" s="6"/>
      <c r="E670" s="6"/>
      <c r="F670" s="6"/>
      <c r="G670" s="6"/>
    </row>
    <row r="671" ht="12.75" customHeight="1">
      <c r="A671" s="6"/>
      <c r="B671" s="6"/>
      <c r="C671" s="6"/>
      <c r="D671" s="6"/>
      <c r="E671" s="6"/>
      <c r="F671" s="6"/>
      <c r="G671" s="6"/>
    </row>
    <row r="672" ht="12.75" customHeight="1">
      <c r="A672" s="6"/>
      <c r="B672" s="6"/>
      <c r="C672" s="6"/>
      <c r="D672" s="6"/>
      <c r="E672" s="6"/>
      <c r="F672" s="6"/>
      <c r="G672" s="6"/>
    </row>
    <row r="673" ht="12.75" customHeight="1">
      <c r="A673" s="6"/>
      <c r="B673" s="6"/>
      <c r="C673" s="6"/>
      <c r="D673" s="6"/>
      <c r="E673" s="6"/>
      <c r="F673" s="6"/>
      <c r="G673" s="6"/>
    </row>
    <row r="674" ht="12.75" customHeight="1">
      <c r="A674" s="6"/>
      <c r="B674" s="6"/>
      <c r="C674" s="6"/>
      <c r="D674" s="6"/>
      <c r="E674" s="6"/>
      <c r="F674" s="6"/>
      <c r="G674" s="6"/>
    </row>
    <row r="675" ht="12.75" customHeight="1">
      <c r="A675" s="6"/>
      <c r="B675" s="6"/>
      <c r="C675" s="6"/>
      <c r="D675" s="6"/>
      <c r="E675" s="6"/>
      <c r="F675" s="6"/>
      <c r="G675" s="6"/>
    </row>
    <row r="676" ht="12.75" customHeight="1">
      <c r="A676" s="6"/>
      <c r="B676" s="6"/>
      <c r="C676" s="6"/>
      <c r="D676" s="6"/>
      <c r="E676" s="6"/>
      <c r="F676" s="6"/>
      <c r="G676" s="6"/>
    </row>
    <row r="677" ht="12.75" customHeight="1">
      <c r="A677" s="6"/>
      <c r="B677" s="6"/>
      <c r="C677" s="6"/>
      <c r="D677" s="6"/>
      <c r="E677" s="6"/>
      <c r="F677" s="6"/>
      <c r="G677" s="6"/>
    </row>
    <row r="678" ht="12.75" customHeight="1">
      <c r="A678" s="6"/>
      <c r="B678" s="6"/>
      <c r="C678" s="6"/>
      <c r="D678" s="6"/>
      <c r="E678" s="6"/>
      <c r="F678" s="6"/>
      <c r="G678" s="6"/>
    </row>
    <row r="679" ht="12.75" customHeight="1">
      <c r="A679" s="6"/>
      <c r="B679" s="6"/>
      <c r="C679" s="6"/>
      <c r="D679" s="6"/>
      <c r="E679" s="6"/>
      <c r="F679" s="6"/>
      <c r="G679" s="6"/>
    </row>
    <row r="680" ht="12.75" customHeight="1">
      <c r="A680" s="6"/>
      <c r="B680" s="6"/>
      <c r="C680" s="6"/>
      <c r="D680" s="6"/>
      <c r="E680" s="6"/>
      <c r="F680" s="6"/>
      <c r="G680" s="6"/>
    </row>
    <row r="681" ht="12.75" customHeight="1">
      <c r="A681" s="6"/>
      <c r="B681" s="6"/>
      <c r="C681" s="6"/>
      <c r="D681" s="6"/>
      <c r="E681" s="6"/>
      <c r="F681" s="6"/>
      <c r="G681" s="6"/>
    </row>
    <row r="682" ht="12.75" customHeight="1">
      <c r="A682" s="6"/>
      <c r="B682" s="6"/>
      <c r="C682" s="6"/>
      <c r="D682" s="6"/>
      <c r="E682" s="6"/>
      <c r="F682" s="6"/>
      <c r="G682" s="6"/>
    </row>
    <row r="683" ht="12.75" customHeight="1">
      <c r="A683" s="6"/>
      <c r="B683" s="6"/>
      <c r="C683" s="6"/>
      <c r="D683" s="6"/>
      <c r="E683" s="6"/>
      <c r="F683" s="6"/>
      <c r="G683" s="6"/>
    </row>
    <row r="684" ht="12.75" customHeight="1">
      <c r="A684" s="6"/>
      <c r="B684" s="6"/>
      <c r="C684" s="6"/>
      <c r="D684" s="6"/>
      <c r="E684" s="6"/>
      <c r="F684" s="6"/>
      <c r="G684" s="6"/>
    </row>
    <row r="685" ht="12.75" customHeight="1">
      <c r="A685" s="6"/>
      <c r="B685" s="6"/>
      <c r="C685" s="6"/>
      <c r="D685" s="6"/>
      <c r="E685" s="6"/>
      <c r="F685" s="6"/>
      <c r="G685" s="6"/>
    </row>
    <row r="686" ht="12.75" customHeight="1">
      <c r="A686" s="6"/>
      <c r="B686" s="6"/>
      <c r="C686" s="6"/>
      <c r="D686" s="6"/>
      <c r="E686" s="6"/>
      <c r="F686" s="6"/>
      <c r="G686" s="6"/>
    </row>
    <row r="687" ht="12.75" customHeight="1">
      <c r="A687" s="6"/>
      <c r="B687" s="6"/>
      <c r="C687" s="6"/>
      <c r="D687" s="6"/>
      <c r="E687" s="6"/>
      <c r="F687" s="6"/>
      <c r="G687" s="6"/>
    </row>
    <row r="688" ht="12.75" customHeight="1">
      <c r="A688" s="6"/>
      <c r="B688" s="6"/>
      <c r="C688" s="6"/>
      <c r="D688" s="6"/>
      <c r="E688" s="6"/>
      <c r="F688" s="6"/>
      <c r="G688" s="6"/>
    </row>
    <row r="689" ht="12.75" customHeight="1">
      <c r="A689" s="6"/>
      <c r="B689" s="6"/>
      <c r="C689" s="6"/>
      <c r="D689" s="6"/>
      <c r="E689" s="6"/>
      <c r="F689" s="6"/>
      <c r="G689" s="6"/>
    </row>
    <row r="690" ht="12.75" customHeight="1">
      <c r="A690" s="6"/>
      <c r="B690" s="6"/>
      <c r="C690" s="6"/>
      <c r="D690" s="6"/>
      <c r="E690" s="6"/>
      <c r="F690" s="6"/>
      <c r="G690" s="6"/>
    </row>
    <row r="691" ht="12.75" customHeight="1">
      <c r="A691" s="6"/>
      <c r="B691" s="6"/>
      <c r="C691" s="6"/>
      <c r="D691" s="6"/>
      <c r="E691" s="6"/>
      <c r="F691" s="6"/>
      <c r="G691" s="6"/>
    </row>
    <row r="692" ht="12.75" customHeight="1">
      <c r="A692" s="6"/>
      <c r="B692" s="6"/>
      <c r="C692" s="6"/>
      <c r="D692" s="6"/>
      <c r="E692" s="6"/>
      <c r="F692" s="6"/>
      <c r="G692" s="6"/>
    </row>
    <row r="693" ht="12.75" customHeight="1">
      <c r="A693" s="6"/>
      <c r="B693" s="6"/>
      <c r="C693" s="6"/>
      <c r="D693" s="6"/>
      <c r="E693" s="6"/>
      <c r="F693" s="6"/>
      <c r="G693" s="6"/>
    </row>
    <row r="694" ht="12.75" customHeight="1">
      <c r="A694" s="6"/>
      <c r="B694" s="6"/>
      <c r="C694" s="6"/>
      <c r="D694" s="6"/>
      <c r="E694" s="6"/>
      <c r="F694" s="6"/>
      <c r="G694" s="6"/>
    </row>
    <row r="695" ht="12.75" customHeight="1">
      <c r="A695" s="6"/>
      <c r="B695" s="6"/>
      <c r="C695" s="6"/>
      <c r="D695" s="6"/>
      <c r="E695" s="6"/>
      <c r="F695" s="6"/>
      <c r="G695" s="6"/>
    </row>
    <row r="696" ht="12.75" customHeight="1">
      <c r="A696" s="6"/>
      <c r="B696" s="6"/>
      <c r="C696" s="6"/>
      <c r="D696" s="6"/>
      <c r="E696" s="6"/>
      <c r="F696" s="6"/>
      <c r="G696" s="6"/>
    </row>
    <row r="697" ht="12.75" customHeight="1">
      <c r="A697" s="6"/>
      <c r="B697" s="6"/>
      <c r="C697" s="6"/>
      <c r="D697" s="6"/>
      <c r="E697" s="6"/>
      <c r="F697" s="6"/>
      <c r="G697" s="6"/>
    </row>
    <row r="698" ht="12.75" customHeight="1">
      <c r="A698" s="6"/>
      <c r="B698" s="6"/>
      <c r="C698" s="6"/>
      <c r="D698" s="6"/>
      <c r="E698" s="6"/>
      <c r="F698" s="6"/>
      <c r="G698" s="6"/>
    </row>
    <row r="699" ht="12.75" customHeight="1">
      <c r="A699" s="6"/>
      <c r="B699" s="6"/>
      <c r="C699" s="6"/>
      <c r="D699" s="6"/>
      <c r="E699" s="6"/>
      <c r="F699" s="6"/>
      <c r="G699" s="6"/>
    </row>
    <row r="700" ht="12.75" customHeight="1">
      <c r="A700" s="6"/>
      <c r="B700" s="6"/>
      <c r="C700" s="6"/>
      <c r="D700" s="6"/>
      <c r="E700" s="6"/>
      <c r="F700" s="6"/>
      <c r="G700" s="6"/>
    </row>
    <row r="701" ht="12.75" customHeight="1">
      <c r="A701" s="6"/>
      <c r="B701" s="6"/>
      <c r="C701" s="6"/>
      <c r="D701" s="6"/>
      <c r="E701" s="6"/>
      <c r="F701" s="6"/>
      <c r="G701" s="6"/>
    </row>
    <row r="702" ht="12.75" customHeight="1">
      <c r="A702" s="6"/>
      <c r="B702" s="6"/>
      <c r="C702" s="6"/>
      <c r="D702" s="6"/>
      <c r="E702" s="6"/>
      <c r="F702" s="6"/>
      <c r="G702" s="6"/>
    </row>
    <row r="703" ht="12.75" customHeight="1">
      <c r="A703" s="6"/>
      <c r="B703" s="6"/>
      <c r="C703" s="6"/>
      <c r="D703" s="6"/>
      <c r="E703" s="6"/>
      <c r="F703" s="6"/>
      <c r="G703" s="6"/>
    </row>
    <row r="704" ht="12.75" customHeight="1">
      <c r="A704" s="6"/>
      <c r="B704" s="6"/>
      <c r="C704" s="6"/>
      <c r="D704" s="6"/>
      <c r="E704" s="6"/>
      <c r="F704" s="6"/>
      <c r="G704" s="6"/>
    </row>
    <row r="705" ht="12.75" customHeight="1">
      <c r="A705" s="6"/>
      <c r="B705" s="6"/>
      <c r="C705" s="6"/>
      <c r="D705" s="6"/>
      <c r="E705" s="6"/>
      <c r="F705" s="6"/>
      <c r="G705" s="6"/>
    </row>
    <row r="706" ht="12.75" customHeight="1">
      <c r="A706" s="6"/>
      <c r="B706" s="6"/>
      <c r="C706" s="6"/>
      <c r="D706" s="6"/>
      <c r="E706" s="6"/>
      <c r="F706" s="6"/>
      <c r="G706" s="6"/>
    </row>
    <row r="707" ht="12.75" customHeight="1">
      <c r="A707" s="6"/>
      <c r="B707" s="6"/>
      <c r="C707" s="6"/>
      <c r="D707" s="6"/>
      <c r="E707" s="6"/>
      <c r="F707" s="6"/>
      <c r="G707" s="6"/>
    </row>
    <row r="708" ht="12.75" customHeight="1">
      <c r="A708" s="6"/>
      <c r="B708" s="6"/>
      <c r="C708" s="6"/>
      <c r="D708" s="6"/>
      <c r="E708" s="6"/>
      <c r="F708" s="6"/>
      <c r="G708" s="6"/>
    </row>
    <row r="709" ht="12.75" customHeight="1">
      <c r="A709" s="6"/>
      <c r="B709" s="6"/>
      <c r="C709" s="6"/>
      <c r="D709" s="6"/>
      <c r="E709" s="6"/>
      <c r="F709" s="6"/>
      <c r="G709" s="6"/>
    </row>
    <row r="710" ht="12.75" customHeight="1">
      <c r="A710" s="6"/>
      <c r="B710" s="6"/>
      <c r="C710" s="6"/>
      <c r="D710" s="6"/>
      <c r="E710" s="6"/>
      <c r="F710" s="6"/>
      <c r="G710" s="6"/>
    </row>
    <row r="711" ht="12.75" customHeight="1">
      <c r="A711" s="6"/>
      <c r="B711" s="6"/>
      <c r="C711" s="6"/>
      <c r="D711" s="6"/>
      <c r="E711" s="6"/>
      <c r="F711" s="6"/>
      <c r="G711" s="6"/>
    </row>
    <row r="712" ht="12.75" customHeight="1">
      <c r="A712" s="6"/>
      <c r="B712" s="6"/>
      <c r="C712" s="6"/>
      <c r="D712" s="6"/>
      <c r="E712" s="6"/>
      <c r="F712" s="6"/>
      <c r="G712" s="6"/>
    </row>
    <row r="713" ht="12.75" customHeight="1">
      <c r="A713" s="6"/>
      <c r="B713" s="6"/>
      <c r="C713" s="6"/>
      <c r="D713" s="6"/>
      <c r="E713" s="6"/>
      <c r="F713" s="6"/>
      <c r="G713" s="6"/>
    </row>
    <row r="714" ht="12.75" customHeight="1">
      <c r="A714" s="6"/>
      <c r="B714" s="6"/>
      <c r="C714" s="6"/>
      <c r="D714" s="6"/>
      <c r="E714" s="6"/>
      <c r="F714" s="6"/>
      <c r="G714" s="6"/>
    </row>
    <row r="715" ht="12.75" customHeight="1">
      <c r="A715" s="6"/>
      <c r="B715" s="6"/>
      <c r="C715" s="6"/>
      <c r="D715" s="6"/>
      <c r="E715" s="6"/>
      <c r="F715" s="6"/>
      <c r="G715" s="6"/>
    </row>
    <row r="716" ht="12.75" customHeight="1">
      <c r="A716" s="6"/>
      <c r="B716" s="6"/>
      <c r="C716" s="6"/>
      <c r="D716" s="6"/>
      <c r="E716" s="6"/>
      <c r="F716" s="6"/>
      <c r="G716" s="6"/>
    </row>
    <row r="717" ht="12.75" customHeight="1">
      <c r="A717" s="6"/>
      <c r="B717" s="6"/>
      <c r="C717" s="6"/>
      <c r="D717" s="6"/>
      <c r="E717" s="6"/>
      <c r="F717" s="6"/>
      <c r="G717" s="6"/>
    </row>
    <row r="718" ht="12.75" customHeight="1">
      <c r="A718" s="6"/>
      <c r="B718" s="6"/>
      <c r="C718" s="6"/>
      <c r="D718" s="6"/>
      <c r="E718" s="6"/>
      <c r="F718" s="6"/>
      <c r="G718" s="6"/>
    </row>
    <row r="719" ht="12.75" customHeight="1">
      <c r="A719" s="6"/>
      <c r="B719" s="6"/>
      <c r="C719" s="6"/>
      <c r="D719" s="6"/>
      <c r="E719" s="6"/>
      <c r="F719" s="6"/>
      <c r="G719" s="6"/>
    </row>
    <row r="720" ht="12.75" customHeight="1">
      <c r="A720" s="6"/>
      <c r="B720" s="6"/>
      <c r="C720" s="6"/>
      <c r="D720" s="6"/>
      <c r="E720" s="6"/>
      <c r="F720" s="6"/>
      <c r="G720" s="6"/>
    </row>
    <row r="721" ht="12.75" customHeight="1">
      <c r="A721" s="6"/>
      <c r="B721" s="6"/>
      <c r="C721" s="6"/>
      <c r="D721" s="6"/>
      <c r="E721" s="6"/>
      <c r="F721" s="6"/>
      <c r="G721" s="6"/>
    </row>
    <row r="722" ht="12.75" customHeight="1">
      <c r="A722" s="6"/>
      <c r="B722" s="6"/>
      <c r="C722" s="6"/>
      <c r="D722" s="6"/>
      <c r="E722" s="6"/>
      <c r="F722" s="6"/>
      <c r="G722" s="6"/>
    </row>
    <row r="723" ht="12.75" customHeight="1">
      <c r="A723" s="6"/>
      <c r="B723" s="6"/>
      <c r="C723" s="6"/>
      <c r="D723" s="6"/>
      <c r="E723" s="6"/>
      <c r="F723" s="6"/>
      <c r="G723" s="6"/>
    </row>
    <row r="724" ht="12.75" customHeight="1">
      <c r="A724" s="6"/>
      <c r="B724" s="6"/>
      <c r="C724" s="6"/>
      <c r="D724" s="6"/>
      <c r="E724" s="6"/>
      <c r="F724" s="6"/>
      <c r="G724" s="6"/>
    </row>
    <row r="725" ht="12.75" customHeight="1">
      <c r="A725" s="6"/>
      <c r="B725" s="6"/>
      <c r="C725" s="6"/>
      <c r="D725" s="6"/>
      <c r="E725" s="6"/>
      <c r="F725" s="6"/>
      <c r="G725" s="6"/>
    </row>
    <row r="726" ht="12.75" customHeight="1">
      <c r="A726" s="6"/>
      <c r="B726" s="6"/>
      <c r="C726" s="6"/>
      <c r="D726" s="6"/>
      <c r="E726" s="6"/>
      <c r="F726" s="6"/>
      <c r="G726" s="6"/>
    </row>
    <row r="727" ht="12.75" customHeight="1">
      <c r="A727" s="6"/>
      <c r="B727" s="6"/>
      <c r="C727" s="6"/>
      <c r="D727" s="6"/>
      <c r="E727" s="6"/>
      <c r="F727" s="6"/>
      <c r="G727" s="6"/>
    </row>
    <row r="728" ht="12.75" customHeight="1">
      <c r="A728" s="6"/>
      <c r="B728" s="6"/>
      <c r="C728" s="6"/>
      <c r="D728" s="6"/>
      <c r="E728" s="6"/>
      <c r="F728" s="6"/>
      <c r="G728" s="6"/>
    </row>
    <row r="729" ht="12.75" customHeight="1">
      <c r="A729" s="6"/>
      <c r="B729" s="6"/>
      <c r="C729" s="6"/>
      <c r="D729" s="6"/>
      <c r="E729" s="6"/>
      <c r="F729" s="6"/>
      <c r="G729" s="6"/>
    </row>
    <row r="730" ht="12.75" customHeight="1">
      <c r="A730" s="6"/>
      <c r="B730" s="6"/>
      <c r="C730" s="6"/>
      <c r="D730" s="6"/>
      <c r="E730" s="6"/>
      <c r="F730" s="6"/>
      <c r="G730" s="6"/>
    </row>
    <row r="731" ht="12.75" customHeight="1">
      <c r="A731" s="6"/>
      <c r="B731" s="6"/>
      <c r="C731" s="6"/>
      <c r="D731" s="6"/>
      <c r="E731" s="6"/>
      <c r="F731" s="6"/>
      <c r="G731" s="6"/>
    </row>
    <row r="732" ht="12.75" customHeight="1">
      <c r="A732" s="6"/>
      <c r="B732" s="6"/>
      <c r="C732" s="6"/>
      <c r="D732" s="6"/>
      <c r="E732" s="6"/>
      <c r="F732" s="6"/>
      <c r="G732" s="6"/>
    </row>
    <row r="733" ht="12.75" customHeight="1">
      <c r="A733" s="6"/>
      <c r="B733" s="6"/>
      <c r="C733" s="6"/>
      <c r="D733" s="6"/>
      <c r="E733" s="6"/>
      <c r="F733" s="6"/>
      <c r="G733" s="6"/>
    </row>
    <row r="734" ht="12.75" customHeight="1">
      <c r="A734" s="6"/>
      <c r="B734" s="6"/>
      <c r="C734" s="6"/>
      <c r="D734" s="6"/>
      <c r="E734" s="6"/>
      <c r="F734" s="6"/>
      <c r="G734" s="6"/>
    </row>
    <row r="735" ht="12.75" customHeight="1">
      <c r="A735" s="6"/>
      <c r="B735" s="6"/>
      <c r="C735" s="6"/>
      <c r="D735" s="6"/>
      <c r="E735" s="6"/>
      <c r="F735" s="6"/>
      <c r="G735" s="6"/>
    </row>
    <row r="736" ht="12.75" customHeight="1">
      <c r="A736" s="6"/>
      <c r="B736" s="6"/>
      <c r="C736" s="6"/>
      <c r="D736" s="6"/>
      <c r="E736" s="6"/>
      <c r="F736" s="6"/>
      <c r="G736" s="6"/>
    </row>
    <row r="737" ht="12.75" customHeight="1">
      <c r="A737" s="6"/>
      <c r="B737" s="6"/>
      <c r="C737" s="6"/>
      <c r="D737" s="6"/>
      <c r="E737" s="6"/>
      <c r="F737" s="6"/>
      <c r="G737" s="6"/>
    </row>
    <row r="738" ht="12.75" customHeight="1">
      <c r="A738" s="6"/>
      <c r="B738" s="6"/>
      <c r="C738" s="6"/>
      <c r="D738" s="6"/>
      <c r="E738" s="6"/>
      <c r="F738" s="6"/>
      <c r="G738" s="6"/>
    </row>
    <row r="739" ht="12.75" customHeight="1">
      <c r="A739" s="6"/>
      <c r="B739" s="6"/>
      <c r="C739" s="6"/>
      <c r="D739" s="6"/>
      <c r="E739" s="6"/>
      <c r="F739" s="6"/>
      <c r="G739" s="6"/>
    </row>
    <row r="740" ht="12.75" customHeight="1">
      <c r="A740" s="6"/>
      <c r="B740" s="6"/>
      <c r="C740" s="6"/>
      <c r="D740" s="6"/>
      <c r="E740" s="6"/>
      <c r="F740" s="6"/>
      <c r="G740" s="6"/>
    </row>
    <row r="741" ht="12.75" customHeight="1">
      <c r="A741" s="6"/>
      <c r="B741" s="6"/>
      <c r="C741" s="6"/>
      <c r="D741" s="6"/>
      <c r="E741" s="6"/>
      <c r="F741" s="6"/>
      <c r="G741" s="6"/>
    </row>
    <row r="742" ht="12.75" customHeight="1">
      <c r="A742" s="6"/>
      <c r="B742" s="6"/>
      <c r="C742" s="6"/>
      <c r="D742" s="6"/>
      <c r="E742" s="6"/>
      <c r="F742" s="6"/>
      <c r="G742" s="6"/>
    </row>
    <row r="743" ht="12.75" customHeight="1">
      <c r="A743" s="6"/>
      <c r="B743" s="6"/>
      <c r="C743" s="6"/>
      <c r="D743" s="6"/>
      <c r="E743" s="6"/>
      <c r="F743" s="6"/>
      <c r="G743" s="6"/>
    </row>
    <row r="744" ht="12.75" customHeight="1">
      <c r="A744" s="6"/>
      <c r="B744" s="6"/>
      <c r="C744" s="6"/>
      <c r="D744" s="6"/>
      <c r="E744" s="6"/>
      <c r="F744" s="6"/>
      <c r="G744" s="6"/>
    </row>
    <row r="745" ht="12.75" customHeight="1">
      <c r="A745" s="6"/>
      <c r="B745" s="6"/>
      <c r="C745" s="6"/>
      <c r="D745" s="6"/>
      <c r="E745" s="6"/>
      <c r="F745" s="6"/>
      <c r="G745" s="6"/>
    </row>
    <row r="746" ht="12.75" customHeight="1">
      <c r="A746" s="6"/>
      <c r="B746" s="6"/>
      <c r="C746" s="6"/>
      <c r="D746" s="6"/>
      <c r="E746" s="6"/>
      <c r="F746" s="6"/>
      <c r="G746" s="6"/>
    </row>
    <row r="747" ht="12.75" customHeight="1">
      <c r="A747" s="6"/>
      <c r="B747" s="6"/>
      <c r="C747" s="6"/>
      <c r="D747" s="6"/>
      <c r="E747" s="6"/>
      <c r="F747" s="6"/>
      <c r="G747" s="6"/>
    </row>
    <row r="748" ht="12.75" customHeight="1">
      <c r="A748" s="6"/>
      <c r="B748" s="6"/>
      <c r="C748" s="6"/>
      <c r="D748" s="6"/>
      <c r="E748" s="6"/>
      <c r="F748" s="6"/>
      <c r="G748" s="6"/>
    </row>
    <row r="749" ht="12.75" customHeight="1">
      <c r="A749" s="6"/>
      <c r="B749" s="6"/>
      <c r="C749" s="6"/>
      <c r="D749" s="6"/>
      <c r="E749" s="6"/>
      <c r="F749" s="6"/>
      <c r="G749" s="6"/>
    </row>
    <row r="750" ht="12.75" customHeight="1">
      <c r="A750" s="6"/>
      <c r="B750" s="6"/>
      <c r="C750" s="6"/>
      <c r="D750" s="6"/>
      <c r="E750" s="6"/>
      <c r="F750" s="6"/>
      <c r="G750" s="6"/>
    </row>
    <row r="751" ht="12.75" customHeight="1">
      <c r="A751" s="6"/>
      <c r="B751" s="6"/>
      <c r="C751" s="6"/>
      <c r="D751" s="6"/>
      <c r="E751" s="6"/>
      <c r="F751" s="6"/>
      <c r="G751" s="6"/>
    </row>
    <row r="752" ht="12.75" customHeight="1">
      <c r="A752" s="6"/>
      <c r="B752" s="6"/>
      <c r="C752" s="6"/>
      <c r="D752" s="6"/>
      <c r="E752" s="6"/>
      <c r="F752" s="6"/>
      <c r="G752" s="6"/>
    </row>
    <row r="753" ht="12.75" customHeight="1">
      <c r="A753" s="6"/>
      <c r="B753" s="6"/>
      <c r="C753" s="6"/>
      <c r="D753" s="6"/>
      <c r="E753" s="6"/>
      <c r="F753" s="6"/>
      <c r="G753" s="6"/>
    </row>
    <row r="754" ht="12.75" customHeight="1">
      <c r="A754" s="6"/>
      <c r="B754" s="6"/>
      <c r="C754" s="6"/>
      <c r="D754" s="6"/>
      <c r="E754" s="6"/>
      <c r="F754" s="6"/>
      <c r="G754" s="6"/>
    </row>
    <row r="755" ht="12.75" customHeight="1">
      <c r="A755" s="6"/>
      <c r="B755" s="6"/>
      <c r="C755" s="6"/>
      <c r="D755" s="6"/>
      <c r="E755" s="6"/>
      <c r="F755" s="6"/>
      <c r="G755" s="6"/>
    </row>
    <row r="756" ht="12.75" customHeight="1">
      <c r="A756" s="6"/>
      <c r="B756" s="6"/>
      <c r="C756" s="6"/>
      <c r="D756" s="6"/>
      <c r="E756" s="6"/>
      <c r="F756" s="6"/>
      <c r="G756" s="6"/>
    </row>
    <row r="757" ht="12.75" customHeight="1">
      <c r="A757" s="6"/>
      <c r="B757" s="6"/>
      <c r="C757" s="6"/>
      <c r="D757" s="6"/>
      <c r="E757" s="6"/>
      <c r="F757" s="6"/>
      <c r="G757" s="6"/>
    </row>
    <row r="758" ht="12.75" customHeight="1">
      <c r="A758" s="6"/>
      <c r="B758" s="6"/>
      <c r="C758" s="6"/>
      <c r="D758" s="6"/>
      <c r="E758" s="6"/>
      <c r="F758" s="6"/>
      <c r="G758" s="6"/>
    </row>
    <row r="759" ht="12.75" customHeight="1">
      <c r="A759" s="6"/>
      <c r="B759" s="6"/>
      <c r="C759" s="6"/>
      <c r="D759" s="6"/>
      <c r="E759" s="6"/>
      <c r="F759" s="6"/>
      <c r="G759" s="6"/>
    </row>
    <row r="760" ht="12.75" customHeight="1">
      <c r="A760" s="6"/>
      <c r="B760" s="6"/>
      <c r="C760" s="6"/>
      <c r="D760" s="6"/>
      <c r="E760" s="6"/>
      <c r="F760" s="6"/>
      <c r="G760" s="6"/>
    </row>
    <row r="761" ht="12.75" customHeight="1">
      <c r="A761" s="6"/>
      <c r="B761" s="6"/>
      <c r="C761" s="6"/>
      <c r="D761" s="6"/>
      <c r="E761" s="6"/>
      <c r="F761" s="6"/>
      <c r="G761" s="6"/>
    </row>
    <row r="762" ht="12.75" customHeight="1">
      <c r="A762" s="6"/>
      <c r="B762" s="6"/>
      <c r="C762" s="6"/>
      <c r="D762" s="6"/>
      <c r="E762" s="6"/>
      <c r="F762" s="6"/>
      <c r="G762" s="6"/>
    </row>
    <row r="763" ht="12.75" customHeight="1">
      <c r="A763" s="6"/>
      <c r="B763" s="6"/>
      <c r="C763" s="6"/>
      <c r="D763" s="6"/>
      <c r="E763" s="6"/>
      <c r="F763" s="6"/>
      <c r="G763" s="6"/>
    </row>
    <row r="764" ht="12.75" customHeight="1">
      <c r="A764" s="6"/>
      <c r="B764" s="6"/>
      <c r="C764" s="6"/>
      <c r="D764" s="6"/>
      <c r="E764" s="6"/>
      <c r="F764" s="6"/>
      <c r="G764" s="6"/>
    </row>
    <row r="765" ht="12.75" customHeight="1">
      <c r="A765" s="6"/>
      <c r="B765" s="6"/>
      <c r="C765" s="6"/>
      <c r="D765" s="6"/>
      <c r="E765" s="6"/>
      <c r="F765" s="6"/>
      <c r="G765" s="6"/>
    </row>
    <row r="766" ht="12.75" customHeight="1">
      <c r="A766" s="6"/>
      <c r="B766" s="6"/>
      <c r="C766" s="6"/>
      <c r="D766" s="6"/>
      <c r="E766" s="6"/>
      <c r="F766" s="6"/>
      <c r="G766" s="6"/>
    </row>
    <row r="767" ht="12.75" customHeight="1">
      <c r="A767" s="6"/>
      <c r="B767" s="6"/>
      <c r="C767" s="6"/>
      <c r="D767" s="6"/>
      <c r="E767" s="6"/>
      <c r="F767" s="6"/>
      <c r="G767" s="6"/>
    </row>
    <row r="768" ht="12.75" customHeight="1">
      <c r="A768" s="6"/>
      <c r="B768" s="6"/>
      <c r="C768" s="6"/>
      <c r="D768" s="6"/>
      <c r="E768" s="6"/>
      <c r="F768" s="6"/>
      <c r="G768" s="6"/>
    </row>
    <row r="769" ht="12.75" customHeight="1">
      <c r="A769" s="6"/>
      <c r="B769" s="6"/>
      <c r="C769" s="6"/>
      <c r="D769" s="6"/>
      <c r="E769" s="6"/>
      <c r="F769" s="6"/>
      <c r="G769" s="6"/>
    </row>
    <row r="770" ht="12.75" customHeight="1">
      <c r="A770" s="6"/>
      <c r="B770" s="6"/>
      <c r="C770" s="6"/>
      <c r="D770" s="6"/>
      <c r="E770" s="6"/>
      <c r="F770" s="6"/>
      <c r="G770" s="6"/>
    </row>
    <row r="771" ht="12.75" customHeight="1">
      <c r="A771" s="6"/>
      <c r="B771" s="6"/>
      <c r="C771" s="6"/>
      <c r="D771" s="6"/>
      <c r="E771" s="6"/>
      <c r="F771" s="6"/>
      <c r="G771" s="6"/>
    </row>
    <row r="772" ht="12.75" customHeight="1">
      <c r="A772" s="6"/>
      <c r="B772" s="6"/>
      <c r="C772" s="6"/>
      <c r="D772" s="6"/>
      <c r="E772" s="6"/>
      <c r="F772" s="6"/>
      <c r="G772" s="6"/>
    </row>
    <row r="773" ht="12.75" customHeight="1">
      <c r="A773" s="6"/>
      <c r="B773" s="6"/>
      <c r="C773" s="6"/>
      <c r="D773" s="6"/>
      <c r="E773" s="6"/>
      <c r="F773" s="6"/>
      <c r="G773" s="6"/>
    </row>
    <row r="774" ht="12.75" customHeight="1">
      <c r="A774" s="6"/>
      <c r="B774" s="6"/>
      <c r="C774" s="6"/>
      <c r="D774" s="6"/>
      <c r="E774" s="6"/>
      <c r="F774" s="6"/>
      <c r="G774" s="6"/>
    </row>
    <row r="775" ht="12.75" customHeight="1">
      <c r="A775" s="6"/>
      <c r="B775" s="6"/>
      <c r="C775" s="6"/>
      <c r="D775" s="6"/>
      <c r="E775" s="6"/>
      <c r="F775" s="6"/>
      <c r="G775" s="6"/>
    </row>
    <row r="776" ht="12.75" customHeight="1">
      <c r="A776" s="6"/>
      <c r="B776" s="6"/>
      <c r="C776" s="6"/>
      <c r="D776" s="6"/>
      <c r="E776" s="6"/>
      <c r="F776" s="6"/>
      <c r="G776" s="6"/>
    </row>
    <row r="777" ht="12.75" customHeight="1">
      <c r="A777" s="6"/>
      <c r="B777" s="6"/>
      <c r="C777" s="6"/>
      <c r="D777" s="6"/>
      <c r="E777" s="6"/>
      <c r="F777" s="6"/>
      <c r="G777" s="6"/>
    </row>
    <row r="778" ht="12.75" customHeight="1">
      <c r="A778" s="6"/>
      <c r="B778" s="6"/>
      <c r="C778" s="6"/>
      <c r="D778" s="6"/>
      <c r="E778" s="6"/>
      <c r="F778" s="6"/>
      <c r="G778" s="6"/>
    </row>
    <row r="779" ht="12.75" customHeight="1">
      <c r="A779" s="6"/>
      <c r="B779" s="6"/>
      <c r="C779" s="6"/>
      <c r="D779" s="6"/>
      <c r="E779" s="6"/>
      <c r="F779" s="6"/>
      <c r="G779" s="6"/>
    </row>
    <row r="780" ht="12.75" customHeight="1">
      <c r="A780" s="6"/>
      <c r="B780" s="6"/>
      <c r="C780" s="6"/>
      <c r="D780" s="6"/>
      <c r="E780" s="6"/>
      <c r="F780" s="6"/>
      <c r="G780" s="6"/>
    </row>
    <row r="781" ht="12.75" customHeight="1">
      <c r="A781" s="6"/>
      <c r="B781" s="6"/>
      <c r="C781" s="6"/>
      <c r="D781" s="6"/>
      <c r="E781" s="6"/>
      <c r="F781" s="6"/>
      <c r="G781" s="6"/>
    </row>
    <row r="782" ht="12.75" customHeight="1">
      <c r="A782" s="6"/>
      <c r="B782" s="6"/>
      <c r="C782" s="6"/>
      <c r="D782" s="6"/>
      <c r="E782" s="6"/>
      <c r="F782" s="6"/>
      <c r="G782" s="6"/>
    </row>
    <row r="783" ht="12.75" customHeight="1">
      <c r="A783" s="6"/>
      <c r="B783" s="6"/>
      <c r="C783" s="6"/>
      <c r="D783" s="6"/>
      <c r="E783" s="6"/>
      <c r="F783" s="6"/>
      <c r="G783" s="6"/>
    </row>
    <row r="784" ht="12.75" customHeight="1">
      <c r="A784" s="6"/>
      <c r="B784" s="6"/>
      <c r="C784" s="6"/>
      <c r="D784" s="6"/>
      <c r="E784" s="6"/>
      <c r="F784" s="6"/>
      <c r="G784" s="6"/>
    </row>
    <row r="785" ht="12.75" customHeight="1">
      <c r="A785" s="6"/>
      <c r="B785" s="6"/>
      <c r="C785" s="6"/>
      <c r="D785" s="6"/>
      <c r="E785" s="6"/>
      <c r="F785" s="6"/>
      <c r="G785" s="6"/>
    </row>
    <row r="786" ht="12.75" customHeight="1">
      <c r="A786" s="6"/>
      <c r="B786" s="6"/>
      <c r="C786" s="6"/>
      <c r="D786" s="6"/>
      <c r="E786" s="6"/>
      <c r="F786" s="6"/>
      <c r="G786" s="6"/>
    </row>
    <row r="787" ht="12.75" customHeight="1">
      <c r="A787" s="6"/>
      <c r="B787" s="6"/>
      <c r="C787" s="6"/>
      <c r="D787" s="6"/>
      <c r="E787" s="6"/>
      <c r="F787" s="6"/>
      <c r="G787" s="6"/>
    </row>
    <row r="788" ht="12.75" customHeight="1">
      <c r="A788" s="6"/>
      <c r="B788" s="6"/>
      <c r="C788" s="6"/>
      <c r="D788" s="6"/>
      <c r="E788" s="6"/>
      <c r="F788" s="6"/>
      <c r="G788" s="6"/>
    </row>
    <row r="789" ht="12.75" customHeight="1">
      <c r="A789" s="6"/>
      <c r="B789" s="6"/>
      <c r="C789" s="6"/>
      <c r="D789" s="6"/>
      <c r="E789" s="6"/>
      <c r="F789" s="6"/>
      <c r="G789" s="6"/>
    </row>
    <row r="790" ht="12.75" customHeight="1">
      <c r="A790" s="6"/>
      <c r="B790" s="6"/>
      <c r="C790" s="6"/>
      <c r="D790" s="6"/>
      <c r="E790" s="6"/>
      <c r="F790" s="6"/>
      <c r="G790" s="6"/>
    </row>
    <row r="791" ht="12.75" customHeight="1">
      <c r="A791" s="6"/>
      <c r="B791" s="6"/>
      <c r="C791" s="6"/>
      <c r="D791" s="6"/>
      <c r="E791" s="6"/>
      <c r="F791" s="6"/>
      <c r="G791" s="6"/>
    </row>
    <row r="792" ht="12.75" customHeight="1">
      <c r="A792" s="6"/>
      <c r="B792" s="6"/>
      <c r="C792" s="6"/>
      <c r="D792" s="6"/>
      <c r="E792" s="6"/>
      <c r="F792" s="6"/>
      <c r="G792" s="6"/>
    </row>
    <row r="793" ht="12.75" customHeight="1">
      <c r="A793" s="6"/>
      <c r="B793" s="6"/>
      <c r="C793" s="6"/>
      <c r="D793" s="6"/>
      <c r="E793" s="6"/>
      <c r="F793" s="6"/>
      <c r="G793" s="6"/>
    </row>
    <row r="794" ht="12.75" customHeight="1">
      <c r="A794" s="6"/>
      <c r="B794" s="6"/>
      <c r="C794" s="6"/>
      <c r="D794" s="6"/>
      <c r="E794" s="6"/>
      <c r="F794" s="6"/>
      <c r="G794" s="6"/>
    </row>
    <row r="795" ht="12.75" customHeight="1">
      <c r="A795" s="6"/>
      <c r="B795" s="6"/>
      <c r="C795" s="6"/>
      <c r="D795" s="6"/>
      <c r="E795" s="6"/>
      <c r="F795" s="6"/>
      <c r="G795" s="6"/>
    </row>
    <row r="796" ht="12.75" customHeight="1">
      <c r="A796" s="6"/>
      <c r="B796" s="6"/>
      <c r="C796" s="6"/>
      <c r="D796" s="6"/>
      <c r="E796" s="6"/>
      <c r="F796" s="6"/>
      <c r="G796" s="6"/>
    </row>
    <row r="797" ht="12.75" customHeight="1">
      <c r="A797" s="6"/>
      <c r="B797" s="6"/>
      <c r="C797" s="6"/>
      <c r="D797" s="6"/>
      <c r="E797" s="6"/>
      <c r="F797" s="6"/>
      <c r="G797" s="6"/>
    </row>
    <row r="798" ht="12.75" customHeight="1">
      <c r="A798" s="6"/>
      <c r="B798" s="6"/>
      <c r="C798" s="6"/>
      <c r="D798" s="6"/>
      <c r="E798" s="6"/>
      <c r="F798" s="6"/>
      <c r="G798" s="6"/>
    </row>
    <row r="799" ht="12.75" customHeight="1">
      <c r="A799" s="6"/>
      <c r="B799" s="6"/>
      <c r="C799" s="6"/>
      <c r="D799" s="6"/>
      <c r="E799" s="6"/>
      <c r="F799" s="6"/>
      <c r="G799" s="6"/>
    </row>
    <row r="800" ht="12.75" customHeight="1">
      <c r="A800" s="6"/>
      <c r="B800" s="6"/>
      <c r="C800" s="6"/>
      <c r="D800" s="6"/>
      <c r="E800" s="6"/>
      <c r="F800" s="6"/>
      <c r="G800" s="6"/>
    </row>
    <row r="801" ht="12.75" customHeight="1">
      <c r="A801" s="6"/>
      <c r="B801" s="6"/>
      <c r="C801" s="6"/>
      <c r="D801" s="6"/>
      <c r="E801" s="6"/>
      <c r="F801" s="6"/>
      <c r="G801" s="6"/>
    </row>
    <row r="802" ht="12.75" customHeight="1">
      <c r="A802" s="6"/>
      <c r="B802" s="6"/>
      <c r="C802" s="6"/>
      <c r="D802" s="6"/>
      <c r="E802" s="6"/>
      <c r="F802" s="6"/>
      <c r="G802" s="6"/>
    </row>
    <row r="803" ht="12.75" customHeight="1">
      <c r="A803" s="6"/>
      <c r="B803" s="6"/>
      <c r="C803" s="6"/>
      <c r="D803" s="6"/>
      <c r="E803" s="6"/>
      <c r="F803" s="6"/>
      <c r="G803" s="6"/>
    </row>
    <row r="804" ht="12.75" customHeight="1">
      <c r="A804" s="6"/>
      <c r="B804" s="6"/>
      <c r="C804" s="6"/>
      <c r="D804" s="6"/>
      <c r="E804" s="6"/>
      <c r="F804" s="6"/>
      <c r="G804" s="6"/>
    </row>
    <row r="805" ht="12.75" customHeight="1">
      <c r="A805" s="6"/>
      <c r="B805" s="6"/>
      <c r="C805" s="6"/>
      <c r="D805" s="6"/>
      <c r="E805" s="6"/>
      <c r="F805" s="6"/>
      <c r="G805" s="6"/>
    </row>
    <row r="806" ht="12.75" customHeight="1">
      <c r="A806" s="6"/>
      <c r="B806" s="6"/>
      <c r="C806" s="6"/>
      <c r="D806" s="6"/>
      <c r="E806" s="6"/>
      <c r="F806" s="6"/>
      <c r="G806" s="6"/>
    </row>
    <row r="807" ht="12.75" customHeight="1">
      <c r="A807" s="6"/>
      <c r="B807" s="6"/>
      <c r="C807" s="6"/>
      <c r="D807" s="6"/>
      <c r="E807" s="6"/>
      <c r="F807" s="6"/>
      <c r="G807" s="6"/>
    </row>
    <row r="808" ht="12.75" customHeight="1">
      <c r="A808" s="6"/>
      <c r="B808" s="6"/>
      <c r="C808" s="6"/>
      <c r="D808" s="6"/>
      <c r="E808" s="6"/>
      <c r="F808" s="6"/>
      <c r="G808" s="6"/>
    </row>
    <row r="809" ht="12.75" customHeight="1">
      <c r="A809" s="6"/>
      <c r="B809" s="6"/>
      <c r="C809" s="6"/>
      <c r="D809" s="6"/>
      <c r="E809" s="6"/>
      <c r="F809" s="6"/>
      <c r="G809" s="6"/>
    </row>
    <row r="810" ht="12.75" customHeight="1">
      <c r="A810" s="6"/>
      <c r="B810" s="6"/>
      <c r="C810" s="6"/>
      <c r="D810" s="6"/>
      <c r="E810" s="6"/>
      <c r="F810" s="6"/>
      <c r="G810" s="6"/>
    </row>
    <row r="811" ht="12.75" customHeight="1">
      <c r="A811" s="6"/>
      <c r="B811" s="6"/>
      <c r="C811" s="6"/>
      <c r="D811" s="6"/>
      <c r="E811" s="6"/>
      <c r="F811" s="6"/>
      <c r="G811" s="6"/>
    </row>
    <row r="812" ht="12.75" customHeight="1">
      <c r="A812" s="6"/>
      <c r="B812" s="6"/>
      <c r="C812" s="6"/>
      <c r="D812" s="6"/>
      <c r="E812" s="6"/>
      <c r="F812" s="6"/>
      <c r="G812" s="6"/>
    </row>
    <row r="813" ht="12.75" customHeight="1">
      <c r="A813" s="6"/>
      <c r="B813" s="6"/>
      <c r="C813" s="6"/>
      <c r="D813" s="6"/>
      <c r="E813" s="6"/>
      <c r="F813" s="6"/>
      <c r="G813" s="6"/>
    </row>
    <row r="814" ht="12.75" customHeight="1">
      <c r="A814" s="6"/>
      <c r="B814" s="6"/>
      <c r="C814" s="6"/>
      <c r="D814" s="6"/>
      <c r="E814" s="6"/>
      <c r="F814" s="6"/>
      <c r="G814" s="6"/>
    </row>
    <row r="815" ht="12.75" customHeight="1">
      <c r="A815" s="6"/>
      <c r="B815" s="6"/>
      <c r="C815" s="6"/>
      <c r="D815" s="6"/>
      <c r="E815" s="6"/>
      <c r="F815" s="6"/>
      <c r="G815" s="6"/>
    </row>
    <row r="816" ht="12.75" customHeight="1">
      <c r="A816" s="6"/>
      <c r="B816" s="6"/>
      <c r="C816" s="6"/>
      <c r="D816" s="6"/>
      <c r="E816" s="6"/>
      <c r="F816" s="6"/>
      <c r="G816" s="6"/>
    </row>
    <row r="817" ht="12.75" customHeight="1">
      <c r="A817" s="6"/>
      <c r="B817" s="6"/>
      <c r="C817" s="6"/>
      <c r="D817" s="6"/>
      <c r="E817" s="6"/>
      <c r="F817" s="6"/>
      <c r="G817" s="6"/>
    </row>
    <row r="818" ht="12.75" customHeight="1">
      <c r="A818" s="6"/>
      <c r="B818" s="6"/>
      <c r="C818" s="6"/>
      <c r="D818" s="6"/>
      <c r="E818" s="6"/>
      <c r="F818" s="6"/>
      <c r="G818" s="6"/>
    </row>
    <row r="819" ht="12.75" customHeight="1">
      <c r="A819" s="6"/>
      <c r="B819" s="6"/>
      <c r="C819" s="6"/>
      <c r="D819" s="6"/>
      <c r="E819" s="6"/>
      <c r="F819" s="6"/>
      <c r="G819" s="6"/>
    </row>
    <row r="820" ht="12.75" customHeight="1">
      <c r="A820" s="6"/>
      <c r="B820" s="6"/>
      <c r="C820" s="6"/>
      <c r="D820" s="6"/>
      <c r="E820" s="6"/>
      <c r="F820" s="6"/>
      <c r="G820" s="6"/>
    </row>
    <row r="821" ht="12.75" customHeight="1">
      <c r="A821" s="6"/>
      <c r="B821" s="6"/>
      <c r="C821" s="6"/>
      <c r="D821" s="6"/>
      <c r="E821" s="6"/>
      <c r="F821" s="6"/>
      <c r="G821" s="6"/>
    </row>
    <row r="822" ht="12.75" customHeight="1">
      <c r="A822" s="6"/>
      <c r="B822" s="6"/>
      <c r="C822" s="6"/>
      <c r="D822" s="6"/>
      <c r="E822" s="6"/>
      <c r="F822" s="6"/>
      <c r="G822" s="6"/>
    </row>
    <row r="823" ht="12.75" customHeight="1">
      <c r="A823" s="6"/>
      <c r="B823" s="6"/>
      <c r="C823" s="6"/>
      <c r="D823" s="6"/>
      <c r="E823" s="6"/>
      <c r="F823" s="6"/>
      <c r="G823" s="6"/>
    </row>
    <row r="824" ht="12.75" customHeight="1">
      <c r="A824" s="6"/>
      <c r="B824" s="6"/>
      <c r="C824" s="6"/>
      <c r="D824" s="6"/>
      <c r="E824" s="6"/>
      <c r="F824" s="6"/>
      <c r="G824" s="6"/>
    </row>
    <row r="825" ht="12.75" customHeight="1">
      <c r="A825" s="6"/>
      <c r="B825" s="6"/>
      <c r="C825" s="6"/>
      <c r="D825" s="6"/>
      <c r="E825" s="6"/>
      <c r="F825" s="6"/>
      <c r="G825" s="6"/>
    </row>
    <row r="826" ht="12.75" customHeight="1">
      <c r="A826" s="6"/>
      <c r="B826" s="6"/>
      <c r="C826" s="6"/>
      <c r="D826" s="6"/>
      <c r="E826" s="6"/>
      <c r="F826" s="6"/>
      <c r="G826" s="6"/>
    </row>
    <row r="827" ht="12.75" customHeight="1">
      <c r="A827" s="6"/>
      <c r="B827" s="6"/>
      <c r="C827" s="6"/>
      <c r="D827" s="6"/>
      <c r="E827" s="6"/>
      <c r="F827" s="6"/>
      <c r="G827" s="6"/>
    </row>
    <row r="828" ht="12.75" customHeight="1">
      <c r="A828" s="6"/>
      <c r="B828" s="6"/>
      <c r="C828" s="6"/>
      <c r="D828" s="6"/>
      <c r="E828" s="6"/>
      <c r="F828" s="6"/>
      <c r="G828" s="6"/>
    </row>
    <row r="829" ht="12.75" customHeight="1">
      <c r="A829" s="6"/>
      <c r="B829" s="6"/>
      <c r="C829" s="6"/>
      <c r="D829" s="6"/>
      <c r="E829" s="6"/>
      <c r="F829" s="6"/>
      <c r="G829" s="6"/>
    </row>
    <row r="830" ht="12.75" customHeight="1">
      <c r="A830" s="6"/>
      <c r="B830" s="6"/>
      <c r="C830" s="6"/>
      <c r="D830" s="6"/>
      <c r="E830" s="6"/>
      <c r="F830" s="6"/>
      <c r="G830" s="6"/>
    </row>
    <row r="831" ht="12.75" customHeight="1">
      <c r="A831" s="6"/>
      <c r="B831" s="6"/>
      <c r="C831" s="6"/>
      <c r="D831" s="6"/>
      <c r="E831" s="6"/>
      <c r="F831" s="6"/>
      <c r="G831" s="6"/>
    </row>
    <row r="832" ht="12.75" customHeight="1">
      <c r="A832" s="6"/>
      <c r="B832" s="6"/>
      <c r="C832" s="6"/>
      <c r="D832" s="6"/>
      <c r="E832" s="6"/>
      <c r="F832" s="6"/>
      <c r="G832" s="6"/>
    </row>
    <row r="833" ht="12.75" customHeight="1">
      <c r="A833" s="6"/>
      <c r="B833" s="6"/>
      <c r="C833" s="6"/>
      <c r="D833" s="6"/>
      <c r="E833" s="6"/>
      <c r="F833" s="6"/>
      <c r="G833" s="6"/>
    </row>
    <row r="834" ht="12.75" customHeight="1">
      <c r="A834" s="6"/>
      <c r="B834" s="6"/>
      <c r="C834" s="6"/>
      <c r="D834" s="6"/>
      <c r="E834" s="6"/>
      <c r="F834" s="6"/>
      <c r="G834" s="6"/>
    </row>
    <row r="835" ht="12.75" customHeight="1">
      <c r="A835" s="6"/>
      <c r="B835" s="6"/>
      <c r="C835" s="6"/>
      <c r="D835" s="6"/>
      <c r="E835" s="6"/>
      <c r="F835" s="6"/>
      <c r="G835" s="6"/>
    </row>
    <row r="836" ht="12.75" customHeight="1">
      <c r="A836" s="6"/>
      <c r="B836" s="6"/>
      <c r="C836" s="6"/>
      <c r="D836" s="6"/>
      <c r="E836" s="6"/>
      <c r="F836" s="6"/>
      <c r="G836" s="6"/>
    </row>
    <row r="837" ht="12.75" customHeight="1">
      <c r="A837" s="6"/>
      <c r="B837" s="6"/>
      <c r="C837" s="6"/>
      <c r="D837" s="6"/>
      <c r="E837" s="6"/>
      <c r="F837" s="6"/>
      <c r="G837" s="6"/>
    </row>
    <row r="838" ht="12.75" customHeight="1">
      <c r="A838" s="6"/>
      <c r="B838" s="6"/>
      <c r="C838" s="6"/>
      <c r="D838" s="6"/>
      <c r="E838" s="6"/>
      <c r="F838" s="6"/>
      <c r="G838" s="6"/>
    </row>
    <row r="839" ht="12.75" customHeight="1">
      <c r="A839" s="6"/>
      <c r="B839" s="6"/>
      <c r="C839" s="6"/>
      <c r="D839" s="6"/>
      <c r="E839" s="6"/>
      <c r="F839" s="6"/>
      <c r="G839" s="6"/>
    </row>
    <row r="840" ht="12.75" customHeight="1">
      <c r="A840" s="6"/>
      <c r="B840" s="6"/>
      <c r="C840" s="6"/>
      <c r="D840" s="6"/>
      <c r="E840" s="6"/>
      <c r="F840" s="6"/>
      <c r="G840" s="6"/>
    </row>
    <row r="841" ht="12.75" customHeight="1">
      <c r="A841" s="6"/>
      <c r="B841" s="6"/>
      <c r="C841" s="6"/>
      <c r="D841" s="6"/>
      <c r="E841" s="6"/>
      <c r="F841" s="6"/>
      <c r="G841" s="6"/>
    </row>
    <row r="842" ht="12.75" customHeight="1">
      <c r="A842" s="6"/>
      <c r="B842" s="6"/>
      <c r="C842" s="6"/>
      <c r="D842" s="6"/>
      <c r="E842" s="6"/>
      <c r="F842" s="6"/>
      <c r="G842" s="6"/>
    </row>
    <row r="843" ht="12.75" customHeight="1">
      <c r="A843" s="6"/>
      <c r="B843" s="6"/>
      <c r="C843" s="6"/>
      <c r="D843" s="6"/>
      <c r="E843" s="6"/>
      <c r="F843" s="6"/>
      <c r="G843" s="6"/>
    </row>
    <row r="844" ht="12.75" customHeight="1">
      <c r="A844" s="6"/>
      <c r="B844" s="6"/>
      <c r="C844" s="6"/>
      <c r="D844" s="6"/>
      <c r="E844" s="6"/>
      <c r="F844" s="6"/>
      <c r="G844" s="6"/>
    </row>
    <row r="845" ht="12.75" customHeight="1">
      <c r="A845" s="6"/>
      <c r="B845" s="6"/>
      <c r="C845" s="6"/>
      <c r="D845" s="6"/>
      <c r="E845" s="6"/>
      <c r="F845" s="6"/>
      <c r="G845" s="6"/>
    </row>
    <row r="846" ht="12.75" customHeight="1">
      <c r="A846" s="6"/>
      <c r="B846" s="6"/>
      <c r="C846" s="6"/>
      <c r="D846" s="6"/>
      <c r="E846" s="6"/>
      <c r="F846" s="6"/>
      <c r="G846" s="6"/>
    </row>
    <row r="847" ht="12.75" customHeight="1">
      <c r="A847" s="6"/>
      <c r="B847" s="6"/>
      <c r="C847" s="6"/>
      <c r="D847" s="6"/>
      <c r="E847" s="6"/>
      <c r="F847" s="6"/>
      <c r="G847" s="6"/>
    </row>
    <row r="848" ht="12.75" customHeight="1">
      <c r="A848" s="6"/>
      <c r="B848" s="6"/>
      <c r="C848" s="6"/>
      <c r="D848" s="6"/>
      <c r="E848" s="6"/>
      <c r="F848" s="6"/>
      <c r="G848" s="6"/>
    </row>
    <row r="849" ht="12.75" customHeight="1">
      <c r="A849" s="6"/>
      <c r="B849" s="6"/>
      <c r="C849" s="6"/>
      <c r="D849" s="6"/>
      <c r="E849" s="6"/>
      <c r="F849" s="6"/>
      <c r="G849" s="6"/>
    </row>
    <row r="850" ht="12.75" customHeight="1">
      <c r="A850" s="6"/>
      <c r="B850" s="6"/>
      <c r="C850" s="6"/>
      <c r="D850" s="6"/>
      <c r="E850" s="6"/>
      <c r="F850" s="6"/>
      <c r="G850" s="6"/>
    </row>
    <row r="851" ht="12.75" customHeight="1">
      <c r="A851" s="6"/>
      <c r="B851" s="6"/>
      <c r="C851" s="6"/>
      <c r="D851" s="6"/>
      <c r="E851" s="6"/>
      <c r="F851" s="6"/>
      <c r="G851" s="6"/>
    </row>
    <row r="852" ht="12.75" customHeight="1">
      <c r="A852" s="6"/>
      <c r="B852" s="6"/>
      <c r="C852" s="6"/>
      <c r="D852" s="6"/>
      <c r="E852" s="6"/>
      <c r="F852" s="6"/>
      <c r="G852" s="6"/>
    </row>
    <row r="853" ht="12.75" customHeight="1">
      <c r="A853" s="6"/>
      <c r="B853" s="6"/>
      <c r="C853" s="6"/>
      <c r="D853" s="6"/>
      <c r="E853" s="6"/>
      <c r="F853" s="6"/>
      <c r="G853" s="6"/>
    </row>
    <row r="854" ht="12.75" customHeight="1">
      <c r="A854" s="6"/>
      <c r="B854" s="6"/>
      <c r="C854" s="6"/>
      <c r="D854" s="6"/>
      <c r="E854" s="6"/>
      <c r="F854" s="6"/>
      <c r="G854" s="6"/>
    </row>
    <row r="855" ht="12.75" customHeight="1">
      <c r="A855" s="6"/>
      <c r="B855" s="6"/>
      <c r="C855" s="6"/>
      <c r="D855" s="6"/>
      <c r="E855" s="6"/>
      <c r="F855" s="6"/>
      <c r="G855" s="6"/>
    </row>
    <row r="856" ht="12.75" customHeight="1">
      <c r="A856" s="6"/>
      <c r="B856" s="6"/>
      <c r="C856" s="6"/>
      <c r="D856" s="6"/>
      <c r="E856" s="6"/>
      <c r="F856" s="6"/>
      <c r="G856" s="6"/>
    </row>
    <row r="857" ht="12.75" customHeight="1">
      <c r="A857" s="6"/>
      <c r="B857" s="6"/>
      <c r="C857" s="6"/>
      <c r="D857" s="6"/>
      <c r="E857" s="6"/>
      <c r="F857" s="6"/>
      <c r="G857" s="6"/>
    </row>
    <row r="858" ht="12.75" customHeight="1">
      <c r="A858" s="6"/>
      <c r="B858" s="6"/>
      <c r="C858" s="6"/>
      <c r="D858" s="6"/>
      <c r="E858" s="6"/>
      <c r="F858" s="6"/>
      <c r="G858" s="6"/>
    </row>
    <row r="859" ht="12.75" customHeight="1">
      <c r="A859" s="6"/>
      <c r="B859" s="6"/>
      <c r="C859" s="6"/>
      <c r="D859" s="6"/>
      <c r="E859" s="6"/>
      <c r="F859" s="6"/>
      <c r="G859" s="6"/>
    </row>
    <row r="860" ht="12.75" customHeight="1">
      <c r="A860" s="6"/>
      <c r="B860" s="6"/>
      <c r="C860" s="6"/>
      <c r="D860" s="6"/>
      <c r="E860" s="6"/>
      <c r="F860" s="6"/>
      <c r="G860" s="6"/>
    </row>
    <row r="861" ht="12.75" customHeight="1">
      <c r="A861" s="6"/>
      <c r="B861" s="6"/>
      <c r="C861" s="6"/>
      <c r="D861" s="6"/>
      <c r="E861" s="6"/>
      <c r="F861" s="6"/>
      <c r="G861" s="6"/>
    </row>
    <row r="862" ht="12.75" customHeight="1">
      <c r="A862" s="6"/>
      <c r="B862" s="6"/>
      <c r="C862" s="6"/>
      <c r="D862" s="6"/>
      <c r="E862" s="6"/>
      <c r="F862" s="6"/>
      <c r="G862" s="6"/>
    </row>
    <row r="863" ht="12.75" customHeight="1">
      <c r="A863" s="6"/>
      <c r="B863" s="6"/>
      <c r="C863" s="6"/>
      <c r="D863" s="6"/>
      <c r="E863" s="6"/>
      <c r="F863" s="6"/>
      <c r="G863" s="6"/>
    </row>
    <row r="864" ht="12.75" customHeight="1">
      <c r="A864" s="6"/>
      <c r="B864" s="6"/>
      <c r="C864" s="6"/>
      <c r="D864" s="6"/>
      <c r="E864" s="6"/>
      <c r="F864" s="6"/>
      <c r="G864" s="6"/>
    </row>
    <row r="865" ht="12.75" customHeight="1">
      <c r="A865" s="6"/>
      <c r="B865" s="6"/>
      <c r="C865" s="6"/>
      <c r="D865" s="6"/>
      <c r="E865" s="6"/>
      <c r="F865" s="6"/>
      <c r="G865" s="6"/>
    </row>
    <row r="866" ht="12.75" customHeight="1">
      <c r="A866" s="6"/>
      <c r="B866" s="6"/>
      <c r="C866" s="6"/>
      <c r="D866" s="6"/>
      <c r="E866" s="6"/>
      <c r="F866" s="6"/>
      <c r="G866" s="6"/>
    </row>
    <row r="867" ht="12.75" customHeight="1">
      <c r="A867" s="6"/>
      <c r="B867" s="6"/>
      <c r="C867" s="6"/>
      <c r="D867" s="6"/>
      <c r="E867" s="6"/>
      <c r="F867" s="6"/>
      <c r="G867" s="6"/>
    </row>
    <row r="868" ht="12.75" customHeight="1">
      <c r="A868" s="6"/>
      <c r="B868" s="6"/>
      <c r="C868" s="6"/>
      <c r="D868" s="6"/>
      <c r="E868" s="6"/>
      <c r="F868" s="6"/>
      <c r="G868" s="6"/>
    </row>
    <row r="869" ht="12.75" customHeight="1">
      <c r="A869" s="6"/>
      <c r="B869" s="6"/>
      <c r="C869" s="6"/>
      <c r="D869" s="6"/>
      <c r="E869" s="6"/>
      <c r="F869" s="6"/>
      <c r="G869" s="6"/>
    </row>
    <row r="870" ht="12.75" customHeight="1">
      <c r="A870" s="6"/>
      <c r="B870" s="6"/>
      <c r="C870" s="6"/>
      <c r="D870" s="6"/>
      <c r="E870" s="6"/>
      <c r="F870" s="6"/>
      <c r="G870" s="6"/>
    </row>
    <row r="871" ht="12.75" customHeight="1">
      <c r="A871" s="6"/>
      <c r="B871" s="6"/>
      <c r="C871" s="6"/>
      <c r="D871" s="6"/>
      <c r="E871" s="6"/>
      <c r="F871" s="6"/>
      <c r="G871" s="6"/>
    </row>
    <row r="872" ht="12.75" customHeight="1">
      <c r="A872" s="6"/>
      <c r="B872" s="6"/>
      <c r="C872" s="6"/>
      <c r="D872" s="6"/>
      <c r="E872" s="6"/>
      <c r="F872" s="6"/>
      <c r="G872" s="6"/>
    </row>
    <row r="873" ht="12.75" customHeight="1">
      <c r="A873" s="6"/>
      <c r="B873" s="6"/>
      <c r="C873" s="6"/>
      <c r="D873" s="6"/>
      <c r="E873" s="6"/>
      <c r="F873" s="6"/>
      <c r="G873" s="6"/>
    </row>
    <row r="874" ht="12.75" customHeight="1">
      <c r="A874" s="6"/>
      <c r="B874" s="6"/>
      <c r="C874" s="6"/>
      <c r="D874" s="6"/>
      <c r="E874" s="6"/>
      <c r="F874" s="6"/>
      <c r="G874" s="6"/>
    </row>
    <row r="875" ht="12.75" customHeight="1">
      <c r="A875" s="6"/>
      <c r="B875" s="6"/>
      <c r="C875" s="6"/>
      <c r="D875" s="6"/>
      <c r="E875" s="6"/>
      <c r="F875" s="6"/>
      <c r="G875" s="6"/>
    </row>
    <row r="876" ht="12.75" customHeight="1">
      <c r="A876" s="6"/>
      <c r="B876" s="6"/>
      <c r="C876" s="6"/>
      <c r="D876" s="6"/>
      <c r="E876" s="6"/>
      <c r="F876" s="6"/>
      <c r="G876" s="6"/>
    </row>
    <row r="877" ht="12.75" customHeight="1">
      <c r="A877" s="6"/>
      <c r="B877" s="6"/>
      <c r="C877" s="6"/>
      <c r="D877" s="6"/>
      <c r="E877" s="6"/>
      <c r="F877" s="6"/>
      <c r="G877" s="6"/>
    </row>
    <row r="878" ht="12.75" customHeight="1">
      <c r="A878" s="6"/>
      <c r="B878" s="6"/>
      <c r="C878" s="6"/>
      <c r="D878" s="6"/>
      <c r="E878" s="6"/>
      <c r="F878" s="6"/>
      <c r="G878" s="6"/>
    </row>
    <row r="879" ht="12.75" customHeight="1">
      <c r="A879" s="6"/>
      <c r="B879" s="6"/>
      <c r="C879" s="6"/>
      <c r="D879" s="6"/>
      <c r="E879" s="6"/>
      <c r="F879" s="6"/>
      <c r="G879" s="6"/>
    </row>
    <row r="880" ht="12.75" customHeight="1">
      <c r="A880" s="6"/>
      <c r="B880" s="6"/>
      <c r="C880" s="6"/>
      <c r="D880" s="6"/>
      <c r="E880" s="6"/>
      <c r="F880" s="6"/>
      <c r="G880" s="6"/>
    </row>
    <row r="881" ht="12.75" customHeight="1">
      <c r="A881" s="6"/>
      <c r="B881" s="6"/>
      <c r="C881" s="6"/>
      <c r="D881" s="6"/>
      <c r="E881" s="6"/>
      <c r="F881" s="6"/>
      <c r="G881" s="6"/>
    </row>
    <row r="882" ht="12.75" customHeight="1">
      <c r="A882" s="6"/>
      <c r="B882" s="6"/>
      <c r="C882" s="6"/>
      <c r="D882" s="6"/>
      <c r="E882" s="6"/>
      <c r="F882" s="6"/>
      <c r="G882" s="6"/>
    </row>
    <row r="883" ht="12.75" customHeight="1">
      <c r="A883" s="6"/>
      <c r="B883" s="6"/>
      <c r="C883" s="6"/>
      <c r="D883" s="6"/>
      <c r="E883" s="6"/>
      <c r="F883" s="6"/>
      <c r="G883" s="6"/>
    </row>
    <row r="884" ht="12.75" customHeight="1">
      <c r="A884" s="6"/>
      <c r="B884" s="6"/>
      <c r="C884" s="6"/>
      <c r="D884" s="6"/>
      <c r="E884" s="6"/>
      <c r="F884" s="6"/>
      <c r="G884" s="6"/>
    </row>
    <row r="885" ht="12.75" customHeight="1">
      <c r="A885" s="6"/>
      <c r="B885" s="6"/>
      <c r="C885" s="6"/>
      <c r="D885" s="6"/>
      <c r="E885" s="6"/>
      <c r="F885" s="6"/>
      <c r="G885" s="6"/>
    </row>
    <row r="886" ht="12.75" customHeight="1">
      <c r="A886" s="6"/>
      <c r="B886" s="6"/>
      <c r="C886" s="6"/>
      <c r="D886" s="6"/>
      <c r="E886" s="6"/>
      <c r="F886" s="6"/>
      <c r="G886" s="6"/>
    </row>
    <row r="887" ht="12.75" customHeight="1">
      <c r="A887" s="6"/>
      <c r="B887" s="6"/>
      <c r="C887" s="6"/>
      <c r="D887" s="6"/>
      <c r="E887" s="6"/>
      <c r="F887" s="6"/>
      <c r="G887" s="6"/>
    </row>
    <row r="888" ht="12.75" customHeight="1">
      <c r="A888" s="6"/>
      <c r="B888" s="6"/>
      <c r="C888" s="6"/>
      <c r="D888" s="6"/>
      <c r="E888" s="6"/>
      <c r="F888" s="6"/>
      <c r="G888" s="6"/>
    </row>
    <row r="889" ht="12.75" customHeight="1">
      <c r="A889" s="6"/>
      <c r="B889" s="6"/>
      <c r="C889" s="6"/>
      <c r="D889" s="6"/>
      <c r="E889" s="6"/>
      <c r="F889" s="6"/>
      <c r="G889" s="6"/>
    </row>
    <row r="890" ht="12.75" customHeight="1">
      <c r="A890" s="6"/>
      <c r="B890" s="6"/>
      <c r="C890" s="6"/>
      <c r="D890" s="6"/>
      <c r="E890" s="6"/>
      <c r="F890" s="6"/>
      <c r="G890" s="6"/>
    </row>
    <row r="891" ht="12.75" customHeight="1">
      <c r="A891" s="6"/>
      <c r="B891" s="6"/>
      <c r="C891" s="6"/>
      <c r="D891" s="6"/>
      <c r="E891" s="6"/>
      <c r="F891" s="6"/>
      <c r="G891" s="6"/>
    </row>
    <row r="892" ht="12.75" customHeight="1">
      <c r="A892" s="6"/>
      <c r="B892" s="6"/>
      <c r="C892" s="6"/>
      <c r="D892" s="6"/>
      <c r="E892" s="6"/>
      <c r="F892" s="6"/>
      <c r="G892" s="6"/>
    </row>
    <row r="893" ht="12.75" customHeight="1">
      <c r="A893" s="6"/>
      <c r="B893" s="6"/>
      <c r="C893" s="6"/>
      <c r="D893" s="6"/>
      <c r="E893" s="6"/>
      <c r="F893" s="6"/>
      <c r="G893" s="6"/>
    </row>
    <row r="894" ht="12.75" customHeight="1">
      <c r="A894" s="6"/>
      <c r="B894" s="6"/>
      <c r="C894" s="6"/>
      <c r="D894" s="6"/>
      <c r="E894" s="6"/>
      <c r="F894" s="6"/>
      <c r="G894" s="6"/>
    </row>
    <row r="895" ht="12.75" customHeight="1">
      <c r="A895" s="6"/>
      <c r="B895" s="6"/>
      <c r="C895" s="6"/>
      <c r="D895" s="6"/>
      <c r="E895" s="6"/>
      <c r="F895" s="6"/>
      <c r="G895" s="6"/>
    </row>
    <row r="896" ht="12.75" customHeight="1">
      <c r="A896" s="6"/>
      <c r="B896" s="6"/>
      <c r="C896" s="6"/>
      <c r="D896" s="6"/>
      <c r="E896" s="6"/>
      <c r="F896" s="6"/>
      <c r="G896" s="6"/>
    </row>
    <row r="897" ht="12.75" customHeight="1">
      <c r="A897" s="6"/>
      <c r="B897" s="6"/>
      <c r="C897" s="6"/>
      <c r="D897" s="6"/>
      <c r="E897" s="6"/>
      <c r="F897" s="6"/>
      <c r="G897" s="6"/>
    </row>
    <row r="898" ht="12.75" customHeight="1">
      <c r="A898" s="6"/>
      <c r="B898" s="6"/>
      <c r="C898" s="6"/>
      <c r="D898" s="6"/>
      <c r="E898" s="6"/>
      <c r="F898" s="6"/>
      <c r="G898" s="6"/>
    </row>
    <row r="899" ht="12.75" customHeight="1">
      <c r="A899" s="6"/>
      <c r="B899" s="6"/>
      <c r="C899" s="6"/>
      <c r="D899" s="6"/>
      <c r="E899" s="6"/>
      <c r="F899" s="6"/>
      <c r="G899" s="6"/>
    </row>
    <row r="900" ht="12.75" customHeight="1">
      <c r="A900" s="6"/>
      <c r="B900" s="6"/>
      <c r="C900" s="6"/>
      <c r="D900" s="6"/>
      <c r="E900" s="6"/>
      <c r="F900" s="6"/>
      <c r="G900" s="6"/>
    </row>
    <row r="901" ht="12.75" customHeight="1">
      <c r="A901" s="6"/>
      <c r="B901" s="6"/>
      <c r="C901" s="6"/>
      <c r="D901" s="6"/>
      <c r="E901" s="6"/>
      <c r="F901" s="6"/>
      <c r="G901" s="6"/>
    </row>
    <row r="902" ht="12.75" customHeight="1">
      <c r="A902" s="6"/>
      <c r="B902" s="6"/>
      <c r="C902" s="6"/>
      <c r="D902" s="6"/>
      <c r="E902" s="6"/>
      <c r="F902" s="6"/>
      <c r="G902" s="6"/>
    </row>
    <row r="903" ht="12.75" customHeight="1">
      <c r="A903" s="6"/>
      <c r="B903" s="6"/>
      <c r="C903" s="6"/>
      <c r="D903" s="6"/>
      <c r="E903" s="6"/>
      <c r="F903" s="6"/>
      <c r="G903" s="6"/>
    </row>
    <row r="904" ht="12.75" customHeight="1">
      <c r="A904" s="6"/>
      <c r="B904" s="6"/>
      <c r="C904" s="6"/>
      <c r="D904" s="6"/>
      <c r="E904" s="6"/>
      <c r="F904" s="6"/>
      <c r="G904" s="6"/>
    </row>
    <row r="905" ht="12.75" customHeight="1">
      <c r="A905" s="6"/>
      <c r="B905" s="6"/>
      <c r="C905" s="6"/>
      <c r="D905" s="6"/>
      <c r="E905" s="6"/>
      <c r="F905" s="6"/>
      <c r="G905" s="6"/>
    </row>
    <row r="906" ht="12.75" customHeight="1">
      <c r="A906" s="6"/>
      <c r="B906" s="6"/>
      <c r="C906" s="6"/>
      <c r="D906" s="6"/>
      <c r="E906" s="6"/>
      <c r="F906" s="6"/>
      <c r="G906" s="6"/>
    </row>
    <row r="907" ht="12.75" customHeight="1">
      <c r="A907" s="6"/>
      <c r="B907" s="6"/>
      <c r="C907" s="6"/>
      <c r="D907" s="6"/>
      <c r="E907" s="6"/>
      <c r="F907" s="6"/>
      <c r="G907" s="6"/>
    </row>
    <row r="908" ht="12.75" customHeight="1">
      <c r="A908" s="6"/>
      <c r="B908" s="6"/>
      <c r="C908" s="6"/>
      <c r="D908" s="6"/>
      <c r="E908" s="6"/>
      <c r="F908" s="6"/>
      <c r="G908" s="6"/>
    </row>
    <row r="909" ht="12.75" customHeight="1">
      <c r="A909" s="6"/>
      <c r="B909" s="6"/>
      <c r="C909" s="6"/>
      <c r="D909" s="6"/>
      <c r="E909" s="6"/>
      <c r="F909" s="6"/>
      <c r="G909" s="6"/>
    </row>
    <row r="910" ht="12.75" customHeight="1">
      <c r="A910" s="6"/>
      <c r="B910" s="6"/>
      <c r="C910" s="6"/>
      <c r="D910" s="6"/>
      <c r="E910" s="6"/>
      <c r="F910" s="6"/>
      <c r="G910" s="6"/>
    </row>
    <row r="911" ht="12.75" customHeight="1">
      <c r="A911" s="6"/>
      <c r="B911" s="6"/>
      <c r="C911" s="6"/>
      <c r="D911" s="6"/>
      <c r="E911" s="6"/>
      <c r="F911" s="6"/>
      <c r="G911" s="6"/>
    </row>
    <row r="912" ht="12.75" customHeight="1">
      <c r="A912" s="6"/>
      <c r="B912" s="6"/>
      <c r="C912" s="6"/>
      <c r="D912" s="6"/>
      <c r="E912" s="6"/>
      <c r="F912" s="6"/>
      <c r="G912" s="6"/>
    </row>
    <row r="913" ht="12.75" customHeight="1">
      <c r="A913" s="6"/>
      <c r="B913" s="6"/>
      <c r="C913" s="6"/>
      <c r="D913" s="6"/>
      <c r="E913" s="6"/>
      <c r="F913" s="6"/>
      <c r="G913" s="6"/>
    </row>
    <row r="914" ht="12.75" customHeight="1">
      <c r="A914" s="6"/>
      <c r="B914" s="6"/>
      <c r="C914" s="6"/>
      <c r="D914" s="6"/>
      <c r="E914" s="6"/>
      <c r="F914" s="6"/>
      <c r="G914" s="6"/>
    </row>
    <row r="915" ht="12.75" customHeight="1">
      <c r="A915" s="6"/>
      <c r="B915" s="6"/>
      <c r="C915" s="6"/>
      <c r="D915" s="6"/>
      <c r="E915" s="6"/>
      <c r="F915" s="6"/>
      <c r="G915" s="6"/>
    </row>
    <row r="916" ht="12.75" customHeight="1">
      <c r="A916" s="6"/>
      <c r="B916" s="6"/>
      <c r="C916" s="6"/>
      <c r="D916" s="6"/>
      <c r="E916" s="6"/>
      <c r="F916" s="6"/>
      <c r="G916" s="6"/>
    </row>
    <row r="917" ht="12.75" customHeight="1">
      <c r="A917" s="6"/>
      <c r="B917" s="6"/>
      <c r="C917" s="6"/>
      <c r="D917" s="6"/>
      <c r="E917" s="6"/>
      <c r="F917" s="6"/>
      <c r="G917" s="6"/>
    </row>
    <row r="918" ht="12.75" customHeight="1">
      <c r="A918" s="6"/>
      <c r="B918" s="6"/>
      <c r="C918" s="6"/>
      <c r="D918" s="6"/>
      <c r="E918" s="6"/>
      <c r="F918" s="6"/>
      <c r="G918" s="6"/>
    </row>
    <row r="919" ht="12.75" customHeight="1">
      <c r="A919" s="6"/>
      <c r="B919" s="6"/>
      <c r="C919" s="6"/>
      <c r="D919" s="6"/>
      <c r="E919" s="6"/>
      <c r="F919" s="6"/>
      <c r="G919" s="6"/>
    </row>
    <row r="920" ht="12.75" customHeight="1">
      <c r="A920" s="6"/>
      <c r="B920" s="6"/>
      <c r="C920" s="6"/>
      <c r="D920" s="6"/>
      <c r="E920" s="6"/>
      <c r="F920" s="6"/>
      <c r="G920" s="6"/>
    </row>
    <row r="921" ht="12.75" customHeight="1">
      <c r="A921" s="6"/>
      <c r="B921" s="6"/>
      <c r="C921" s="6"/>
      <c r="D921" s="6"/>
      <c r="E921" s="6"/>
      <c r="F921" s="6"/>
      <c r="G921" s="6"/>
    </row>
    <row r="922" ht="12.75" customHeight="1">
      <c r="A922" s="6"/>
      <c r="B922" s="6"/>
      <c r="C922" s="6"/>
      <c r="D922" s="6"/>
      <c r="E922" s="6"/>
      <c r="F922" s="6"/>
      <c r="G922" s="6"/>
    </row>
    <row r="923" ht="12.75" customHeight="1">
      <c r="A923" s="6"/>
      <c r="B923" s="6"/>
      <c r="C923" s="6"/>
      <c r="D923" s="6"/>
      <c r="E923" s="6"/>
      <c r="F923" s="6"/>
      <c r="G923" s="6"/>
    </row>
    <row r="924" ht="12.75" customHeight="1">
      <c r="A924" s="6"/>
      <c r="B924" s="6"/>
      <c r="C924" s="6"/>
      <c r="D924" s="6"/>
      <c r="E924" s="6"/>
      <c r="F924" s="6"/>
      <c r="G924" s="6"/>
    </row>
    <row r="925" ht="12.75" customHeight="1">
      <c r="A925" s="6"/>
      <c r="B925" s="6"/>
      <c r="C925" s="6"/>
      <c r="D925" s="6"/>
      <c r="E925" s="6"/>
      <c r="F925" s="6"/>
      <c r="G925" s="6"/>
    </row>
    <row r="926" ht="12.75" customHeight="1">
      <c r="A926" s="6"/>
      <c r="B926" s="6"/>
      <c r="C926" s="6"/>
      <c r="D926" s="6"/>
      <c r="E926" s="6"/>
      <c r="F926" s="6"/>
      <c r="G926" s="6"/>
    </row>
    <row r="927" ht="12.75" customHeight="1">
      <c r="A927" s="6"/>
      <c r="B927" s="6"/>
      <c r="C927" s="6"/>
      <c r="D927" s="6"/>
      <c r="E927" s="6"/>
      <c r="F927" s="6"/>
      <c r="G927" s="6"/>
    </row>
    <row r="928" ht="12.75" customHeight="1">
      <c r="A928" s="6"/>
      <c r="B928" s="6"/>
      <c r="C928" s="6"/>
      <c r="D928" s="6"/>
      <c r="E928" s="6"/>
      <c r="F928" s="6"/>
      <c r="G928" s="6"/>
    </row>
    <row r="929" ht="12.75" customHeight="1">
      <c r="A929" s="6"/>
      <c r="B929" s="6"/>
      <c r="C929" s="6"/>
      <c r="D929" s="6"/>
      <c r="E929" s="6"/>
      <c r="F929" s="6"/>
      <c r="G929" s="6"/>
    </row>
    <row r="930" ht="12.75" customHeight="1">
      <c r="A930" s="6"/>
      <c r="B930" s="6"/>
      <c r="C930" s="6"/>
      <c r="D930" s="6"/>
      <c r="E930" s="6"/>
      <c r="F930" s="6"/>
      <c r="G930" s="6"/>
    </row>
    <row r="931" ht="12.75" customHeight="1">
      <c r="A931" s="6"/>
      <c r="B931" s="6"/>
      <c r="C931" s="6"/>
      <c r="D931" s="6"/>
      <c r="E931" s="6"/>
      <c r="F931" s="6"/>
      <c r="G931" s="6"/>
    </row>
    <row r="932" ht="12.75" customHeight="1">
      <c r="A932" s="6"/>
      <c r="B932" s="6"/>
      <c r="C932" s="6"/>
      <c r="D932" s="6"/>
      <c r="E932" s="6"/>
      <c r="F932" s="6"/>
      <c r="G932" s="6"/>
    </row>
    <row r="933" ht="12.75" customHeight="1">
      <c r="A933" s="6"/>
      <c r="B933" s="6"/>
      <c r="C933" s="6"/>
      <c r="D933" s="6"/>
      <c r="E933" s="6"/>
      <c r="F933" s="6"/>
      <c r="G933" s="6"/>
    </row>
    <row r="934" ht="12.75" customHeight="1">
      <c r="A934" s="6"/>
      <c r="B934" s="6"/>
      <c r="C934" s="6"/>
      <c r="D934" s="6"/>
      <c r="E934" s="6"/>
      <c r="F934" s="6"/>
      <c r="G934" s="6"/>
    </row>
    <row r="935" ht="12.75" customHeight="1">
      <c r="A935" s="6"/>
      <c r="B935" s="6"/>
      <c r="C935" s="6"/>
      <c r="D935" s="6"/>
      <c r="E935" s="6"/>
      <c r="F935" s="6"/>
      <c r="G935" s="6"/>
    </row>
    <row r="936" ht="12.75" customHeight="1">
      <c r="A936" s="6"/>
      <c r="B936" s="6"/>
      <c r="C936" s="6"/>
      <c r="D936" s="6"/>
      <c r="E936" s="6"/>
      <c r="F936" s="6"/>
      <c r="G936" s="6"/>
    </row>
    <row r="937" ht="12.75" customHeight="1">
      <c r="A937" s="6"/>
      <c r="B937" s="6"/>
      <c r="C937" s="6"/>
      <c r="D937" s="6"/>
      <c r="E937" s="6"/>
      <c r="F937" s="6"/>
      <c r="G937" s="6"/>
    </row>
    <row r="938" ht="12.75" customHeight="1">
      <c r="A938" s="6"/>
      <c r="B938" s="6"/>
      <c r="C938" s="6"/>
      <c r="D938" s="6"/>
      <c r="E938" s="6"/>
      <c r="F938" s="6"/>
      <c r="G938" s="6"/>
    </row>
    <row r="939" ht="12.75" customHeight="1">
      <c r="A939" s="6"/>
      <c r="B939" s="6"/>
      <c r="C939" s="6"/>
      <c r="D939" s="6"/>
      <c r="E939" s="6"/>
      <c r="F939" s="6"/>
      <c r="G939" s="6"/>
    </row>
    <row r="940" ht="12.75" customHeight="1">
      <c r="A940" s="6"/>
      <c r="B940" s="6"/>
      <c r="C940" s="6"/>
      <c r="D940" s="6"/>
      <c r="E940" s="6"/>
      <c r="F940" s="6"/>
      <c r="G940" s="6"/>
    </row>
    <row r="941" ht="12.75" customHeight="1">
      <c r="A941" s="6"/>
      <c r="B941" s="6"/>
      <c r="C941" s="6"/>
      <c r="D941" s="6"/>
      <c r="E941" s="6"/>
      <c r="F941" s="6"/>
      <c r="G941" s="6"/>
    </row>
    <row r="942" ht="12.75" customHeight="1">
      <c r="A942" s="6"/>
      <c r="B942" s="6"/>
      <c r="C942" s="6"/>
      <c r="D942" s="6"/>
      <c r="E942" s="6"/>
      <c r="F942" s="6"/>
      <c r="G942" s="6"/>
    </row>
    <row r="943" ht="12.75" customHeight="1">
      <c r="A943" s="6"/>
      <c r="B943" s="6"/>
      <c r="C943" s="6"/>
      <c r="D943" s="6"/>
      <c r="E943" s="6"/>
      <c r="F943" s="6"/>
      <c r="G943" s="6"/>
    </row>
    <row r="944" ht="12.75" customHeight="1">
      <c r="A944" s="6"/>
      <c r="B944" s="6"/>
      <c r="C944" s="6"/>
      <c r="D944" s="6"/>
      <c r="E944" s="6"/>
      <c r="F944" s="6"/>
      <c r="G944" s="6"/>
    </row>
    <row r="945" ht="12.75" customHeight="1">
      <c r="A945" s="6"/>
      <c r="B945" s="6"/>
      <c r="C945" s="6"/>
      <c r="D945" s="6"/>
      <c r="E945" s="6"/>
      <c r="F945" s="6"/>
      <c r="G945" s="6"/>
    </row>
    <row r="946" ht="12.75" customHeight="1">
      <c r="A946" s="6"/>
      <c r="B946" s="6"/>
      <c r="C946" s="6"/>
      <c r="D946" s="6"/>
      <c r="E946" s="6"/>
      <c r="F946" s="6"/>
      <c r="G946" s="6"/>
    </row>
    <row r="947" ht="12.75" customHeight="1">
      <c r="A947" s="6"/>
      <c r="B947" s="6"/>
      <c r="C947" s="6"/>
      <c r="D947" s="6"/>
      <c r="E947" s="6"/>
      <c r="F947" s="6"/>
      <c r="G947" s="6"/>
    </row>
    <row r="948" ht="12.75" customHeight="1">
      <c r="A948" s="6"/>
      <c r="B948" s="6"/>
      <c r="C948" s="6"/>
      <c r="D948" s="6"/>
      <c r="E948" s="6"/>
      <c r="F948" s="6"/>
      <c r="G948" s="6"/>
    </row>
    <row r="949" ht="12.75" customHeight="1">
      <c r="A949" s="6"/>
      <c r="B949" s="6"/>
      <c r="C949" s="6"/>
      <c r="D949" s="6"/>
      <c r="E949" s="6"/>
      <c r="F949" s="6"/>
      <c r="G949" s="6"/>
    </row>
    <row r="950" ht="12.75" customHeight="1">
      <c r="A950" s="6"/>
      <c r="B950" s="6"/>
      <c r="C950" s="6"/>
      <c r="D950" s="6"/>
      <c r="E950" s="6"/>
      <c r="F950" s="6"/>
      <c r="G950" s="6"/>
    </row>
    <row r="951" ht="12.75" customHeight="1">
      <c r="A951" s="6"/>
      <c r="B951" s="6"/>
      <c r="C951" s="6"/>
      <c r="D951" s="6"/>
      <c r="E951" s="6"/>
      <c r="F951" s="6"/>
      <c r="G951" s="6"/>
    </row>
    <row r="952" ht="12.75" customHeight="1">
      <c r="A952" s="6"/>
      <c r="B952" s="6"/>
      <c r="C952" s="6"/>
      <c r="D952" s="6"/>
      <c r="E952" s="6"/>
      <c r="F952" s="6"/>
      <c r="G952" s="6"/>
    </row>
    <row r="953" ht="12.75" customHeight="1">
      <c r="A953" s="6"/>
      <c r="B953" s="6"/>
      <c r="C953" s="6"/>
      <c r="D953" s="6"/>
      <c r="E953" s="6"/>
      <c r="F953" s="6"/>
      <c r="G953" s="6"/>
    </row>
    <row r="954" ht="12.75" customHeight="1">
      <c r="A954" s="6"/>
      <c r="B954" s="6"/>
      <c r="C954" s="6"/>
      <c r="D954" s="6"/>
      <c r="E954" s="6"/>
      <c r="F954" s="6"/>
      <c r="G954" s="6"/>
    </row>
    <row r="955" ht="12.75" customHeight="1">
      <c r="A955" s="6"/>
      <c r="B955" s="6"/>
      <c r="C955" s="6"/>
      <c r="D955" s="6"/>
      <c r="E955" s="6"/>
      <c r="F955" s="6"/>
      <c r="G955" s="6"/>
    </row>
    <row r="956" ht="12.75" customHeight="1">
      <c r="A956" s="6"/>
      <c r="B956" s="6"/>
      <c r="C956" s="6"/>
      <c r="D956" s="6"/>
      <c r="E956" s="6"/>
      <c r="F956" s="6"/>
      <c r="G956" s="6"/>
    </row>
    <row r="957" ht="12.75" customHeight="1">
      <c r="A957" s="6"/>
      <c r="B957" s="6"/>
      <c r="C957" s="6"/>
      <c r="D957" s="6"/>
      <c r="E957" s="6"/>
      <c r="F957" s="6"/>
      <c r="G957" s="6"/>
    </row>
    <row r="958" ht="12.75" customHeight="1">
      <c r="A958" s="6"/>
      <c r="B958" s="6"/>
      <c r="C958" s="6"/>
      <c r="D958" s="6"/>
      <c r="E958" s="6"/>
      <c r="F958" s="6"/>
      <c r="G958" s="6"/>
    </row>
    <row r="959" ht="12.75" customHeight="1">
      <c r="A959" s="6"/>
      <c r="B959" s="6"/>
      <c r="C959" s="6"/>
      <c r="D959" s="6"/>
      <c r="E959" s="6"/>
      <c r="F959" s="6"/>
      <c r="G959" s="6"/>
    </row>
    <row r="960" ht="12.75" customHeight="1">
      <c r="A960" s="6"/>
      <c r="B960" s="6"/>
      <c r="C960" s="6"/>
      <c r="D960" s="6"/>
      <c r="E960" s="6"/>
      <c r="F960" s="6"/>
      <c r="G960" s="6"/>
    </row>
    <row r="961" ht="12.75" customHeight="1">
      <c r="A961" s="6"/>
      <c r="B961" s="6"/>
      <c r="C961" s="6"/>
      <c r="D961" s="6"/>
      <c r="E961" s="6"/>
      <c r="F961" s="6"/>
      <c r="G961" s="6"/>
    </row>
    <row r="962" ht="12.75" customHeight="1">
      <c r="A962" s="6"/>
      <c r="B962" s="6"/>
      <c r="C962" s="6"/>
      <c r="D962" s="6"/>
      <c r="E962" s="6"/>
      <c r="F962" s="6"/>
      <c r="G962" s="6"/>
    </row>
    <row r="963" ht="12.75" customHeight="1">
      <c r="A963" s="6"/>
      <c r="B963" s="6"/>
      <c r="C963" s="6"/>
      <c r="D963" s="6"/>
      <c r="E963" s="6"/>
      <c r="F963" s="6"/>
      <c r="G963" s="6"/>
    </row>
    <row r="964" ht="12.75" customHeight="1">
      <c r="A964" s="6"/>
      <c r="B964" s="6"/>
      <c r="C964" s="6"/>
      <c r="D964" s="6"/>
      <c r="E964" s="6"/>
      <c r="F964" s="6"/>
      <c r="G964" s="6"/>
    </row>
    <row r="965" ht="12.75" customHeight="1">
      <c r="A965" s="6"/>
      <c r="B965" s="6"/>
      <c r="C965" s="6"/>
      <c r="D965" s="6"/>
      <c r="E965" s="6"/>
      <c r="F965" s="6"/>
      <c r="G965" s="6"/>
    </row>
    <row r="966" ht="12.75" customHeight="1">
      <c r="A966" s="6"/>
      <c r="B966" s="6"/>
      <c r="C966" s="6"/>
      <c r="D966" s="6"/>
      <c r="E966" s="6"/>
      <c r="F966" s="6"/>
      <c r="G966" s="6"/>
    </row>
    <row r="967" ht="12.75" customHeight="1">
      <c r="A967" s="6"/>
      <c r="B967" s="6"/>
      <c r="C967" s="6"/>
      <c r="D967" s="6"/>
      <c r="E967" s="6"/>
      <c r="F967" s="6"/>
      <c r="G967" s="6"/>
    </row>
    <row r="968" ht="12.75" customHeight="1">
      <c r="A968" s="6"/>
      <c r="B968" s="6"/>
      <c r="C968" s="6"/>
      <c r="D968" s="6"/>
      <c r="E968" s="6"/>
      <c r="F968" s="6"/>
      <c r="G968" s="6"/>
    </row>
    <row r="969" ht="12.75" customHeight="1">
      <c r="A969" s="6"/>
      <c r="B969" s="6"/>
      <c r="C969" s="6"/>
      <c r="D969" s="6"/>
      <c r="E969" s="6"/>
      <c r="F969" s="6"/>
      <c r="G969" s="6"/>
    </row>
    <row r="970" ht="12.75" customHeight="1">
      <c r="A970" s="6"/>
      <c r="B970" s="6"/>
      <c r="C970" s="6"/>
      <c r="D970" s="6"/>
      <c r="E970" s="6"/>
      <c r="F970" s="6"/>
      <c r="G970" s="6"/>
    </row>
    <row r="971" ht="12.75" customHeight="1">
      <c r="A971" s="6"/>
      <c r="B971" s="6"/>
      <c r="C971" s="6"/>
      <c r="D971" s="6"/>
      <c r="E971" s="6"/>
      <c r="F971" s="6"/>
      <c r="G971" s="6"/>
    </row>
    <row r="972" ht="12.75" customHeight="1">
      <c r="A972" s="6"/>
      <c r="B972" s="6"/>
      <c r="C972" s="6"/>
      <c r="D972" s="6"/>
      <c r="E972" s="6"/>
      <c r="F972" s="6"/>
      <c r="G972" s="6"/>
    </row>
    <row r="973" ht="12.75" customHeight="1">
      <c r="A973" s="6"/>
      <c r="B973" s="6"/>
      <c r="C973" s="6"/>
      <c r="D973" s="6"/>
      <c r="E973" s="6"/>
      <c r="F973" s="6"/>
      <c r="G973" s="6"/>
    </row>
    <row r="974" ht="12.75" customHeight="1">
      <c r="A974" s="6"/>
      <c r="B974" s="6"/>
      <c r="C974" s="6"/>
      <c r="D974" s="6"/>
      <c r="E974" s="6"/>
      <c r="F974" s="6"/>
      <c r="G974" s="6"/>
    </row>
    <row r="975" ht="12.75" customHeight="1">
      <c r="A975" s="6"/>
      <c r="B975" s="6"/>
      <c r="C975" s="6"/>
      <c r="D975" s="6"/>
      <c r="E975" s="6"/>
      <c r="F975" s="6"/>
      <c r="G975" s="6"/>
    </row>
    <row r="976" ht="12.75" customHeight="1">
      <c r="A976" s="6"/>
      <c r="B976" s="6"/>
      <c r="C976" s="6"/>
      <c r="D976" s="6"/>
      <c r="E976" s="6"/>
      <c r="F976" s="6"/>
      <c r="G976" s="6"/>
    </row>
    <row r="977" ht="12.75" customHeight="1">
      <c r="A977" s="6"/>
      <c r="B977" s="6"/>
      <c r="C977" s="6"/>
      <c r="D977" s="6"/>
      <c r="E977" s="6"/>
      <c r="F977" s="6"/>
      <c r="G977" s="6"/>
    </row>
    <row r="978" ht="12.75" customHeight="1">
      <c r="A978" s="6"/>
      <c r="B978" s="6"/>
      <c r="C978" s="6"/>
      <c r="D978" s="6"/>
      <c r="E978" s="6"/>
      <c r="F978" s="6"/>
      <c r="G978" s="6"/>
    </row>
    <row r="979" ht="12.75" customHeight="1">
      <c r="A979" s="6"/>
      <c r="B979" s="6"/>
      <c r="C979" s="6"/>
      <c r="D979" s="6"/>
      <c r="E979" s="6"/>
      <c r="F979" s="6"/>
      <c r="G979" s="6"/>
    </row>
    <row r="980" ht="12.75" customHeight="1">
      <c r="A980" s="6"/>
      <c r="B980" s="6"/>
      <c r="C980" s="6"/>
      <c r="D980" s="6"/>
      <c r="E980" s="6"/>
      <c r="F980" s="6"/>
      <c r="G980" s="6"/>
    </row>
    <row r="981" ht="12.75" customHeight="1">
      <c r="A981" s="6"/>
      <c r="B981" s="6"/>
      <c r="C981" s="6"/>
      <c r="D981" s="6"/>
      <c r="E981" s="6"/>
      <c r="F981" s="6"/>
      <c r="G981" s="6"/>
    </row>
    <row r="982" ht="12.75" customHeight="1">
      <c r="A982" s="6"/>
      <c r="B982" s="6"/>
      <c r="C982" s="6"/>
      <c r="D982" s="6"/>
      <c r="E982" s="6"/>
      <c r="F982" s="6"/>
      <c r="G982" s="6"/>
    </row>
    <row r="983" ht="12.75" customHeight="1">
      <c r="A983" s="6"/>
      <c r="B983" s="6"/>
      <c r="C983" s="6"/>
      <c r="D983" s="6"/>
      <c r="E983" s="6"/>
      <c r="F983" s="6"/>
      <c r="G983" s="6"/>
    </row>
    <row r="984" ht="12.75" customHeight="1">
      <c r="A984" s="6"/>
      <c r="B984" s="6"/>
      <c r="C984" s="6"/>
      <c r="D984" s="6"/>
      <c r="E984" s="6"/>
      <c r="F984" s="6"/>
      <c r="G984" s="6"/>
    </row>
    <row r="985" ht="12.75" customHeight="1">
      <c r="A985" s="6"/>
      <c r="B985" s="6"/>
      <c r="C985" s="6"/>
      <c r="D985" s="6"/>
      <c r="E985" s="6"/>
      <c r="F985" s="6"/>
      <c r="G985" s="6"/>
    </row>
    <row r="986" ht="12.75" customHeight="1">
      <c r="A986" s="6"/>
      <c r="B986" s="6"/>
      <c r="C986" s="6"/>
      <c r="D986" s="6"/>
      <c r="E986" s="6"/>
      <c r="F986" s="6"/>
      <c r="G986" s="6"/>
    </row>
    <row r="987" ht="12.75" customHeight="1">
      <c r="A987" s="6"/>
      <c r="B987" s="6"/>
      <c r="C987" s="6"/>
      <c r="D987" s="6"/>
      <c r="E987" s="6"/>
      <c r="F987" s="6"/>
      <c r="G987" s="6"/>
    </row>
    <row r="988" ht="12.75" customHeight="1">
      <c r="A988" s="6"/>
      <c r="B988" s="6"/>
      <c r="C988" s="6"/>
      <c r="D988" s="6"/>
      <c r="E988" s="6"/>
      <c r="F988" s="6"/>
      <c r="G988" s="6"/>
    </row>
    <row r="989" ht="12.75" customHeight="1">
      <c r="A989" s="6"/>
      <c r="B989" s="6"/>
      <c r="C989" s="6"/>
      <c r="D989" s="6"/>
      <c r="E989" s="6"/>
      <c r="F989" s="6"/>
      <c r="G989" s="6"/>
    </row>
    <row r="990" ht="12.75" customHeight="1">
      <c r="A990" s="6"/>
      <c r="B990" s="6"/>
      <c r="C990" s="6"/>
      <c r="D990" s="6"/>
      <c r="E990" s="6"/>
      <c r="F990" s="6"/>
      <c r="G990" s="6"/>
    </row>
    <row r="991" ht="12.75" customHeight="1">
      <c r="A991" s="6"/>
      <c r="B991" s="6"/>
      <c r="C991" s="6"/>
      <c r="D991" s="6"/>
      <c r="E991" s="6"/>
      <c r="F991" s="6"/>
      <c r="G991" s="6"/>
    </row>
    <row r="992" ht="12.75" customHeight="1">
      <c r="A992" s="6"/>
      <c r="B992" s="6"/>
      <c r="C992" s="6"/>
      <c r="D992" s="6"/>
      <c r="E992" s="6"/>
      <c r="F992" s="6"/>
      <c r="G992" s="6"/>
    </row>
    <row r="993" ht="12.75" customHeight="1">
      <c r="A993" s="6"/>
      <c r="B993" s="6"/>
      <c r="C993" s="6"/>
      <c r="D993" s="6"/>
      <c r="E993" s="6"/>
      <c r="F993" s="6"/>
      <c r="G993" s="6"/>
    </row>
    <row r="994" ht="12.75" customHeight="1">
      <c r="A994" s="6"/>
      <c r="B994" s="6"/>
      <c r="C994" s="6"/>
      <c r="D994" s="6"/>
      <c r="E994" s="6"/>
      <c r="F994" s="6"/>
      <c r="G994" s="6"/>
    </row>
    <row r="995" ht="12.75" customHeight="1">
      <c r="A995" s="6"/>
      <c r="B995" s="6"/>
      <c r="C995" s="6"/>
      <c r="D995" s="6"/>
      <c r="E995" s="6"/>
      <c r="F995" s="6"/>
      <c r="G995" s="6"/>
    </row>
    <row r="996" ht="12.75" customHeight="1">
      <c r="A996" s="6"/>
      <c r="B996" s="6"/>
      <c r="C996" s="6"/>
      <c r="D996" s="6"/>
      <c r="E996" s="6"/>
      <c r="F996" s="6"/>
      <c r="G996" s="6"/>
    </row>
    <row r="997" ht="12.75" customHeight="1">
      <c r="A997" s="6"/>
      <c r="B997" s="6"/>
      <c r="C997" s="6"/>
      <c r="D997" s="6"/>
      <c r="E997" s="6"/>
      <c r="F997" s="6"/>
      <c r="G997" s="6"/>
    </row>
    <row r="998" ht="12.75" customHeight="1">
      <c r="A998" s="6"/>
      <c r="B998" s="6"/>
      <c r="C998" s="6"/>
      <c r="D998" s="6"/>
      <c r="E998" s="6"/>
      <c r="F998" s="6"/>
      <c r="G998" s="6"/>
    </row>
    <row r="999" ht="12.75" customHeight="1">
      <c r="A999" s="6"/>
      <c r="B999" s="6"/>
      <c r="C999" s="6"/>
      <c r="D999" s="6"/>
      <c r="E999" s="6"/>
      <c r="F999" s="6"/>
      <c r="G999" s="6"/>
    </row>
    <row r="1000" ht="12.75" customHeight="1">
      <c r="A1000" s="6"/>
      <c r="B1000" s="6"/>
      <c r="C1000" s="6"/>
      <c r="D1000" s="6"/>
      <c r="E1000" s="6"/>
      <c r="F1000" s="6"/>
      <c r="G1000" s="6"/>
    </row>
  </sheetData>
  <mergeCells count="4">
    <mergeCell ref="C13:D13"/>
    <mergeCell ref="C14:D14"/>
    <mergeCell ref="C15:D15"/>
    <mergeCell ref="B27:G27"/>
  </mergeCells>
  <printOptions/>
  <pageMargins bottom="0.38" footer="0.0" header="0.0" left="0.7874015748031497" right="0.7874015748031497" top="0.55"/>
  <pageSetup paperSize="9" orientation="landscape"/>
  <drawing r:id="rId1"/>
  <legacyDrawing r:id="rId2"/>
  <oleObjects>
    <oleObject progId="PBrush" shapeId="3073" r:id="rId3"/>
  </oleObjec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33CC"/>
    <pageSetUpPr/>
  </sheetPr>
  <sheetViews>
    <sheetView showGridLines="0" workbookViewId="0"/>
  </sheetViews>
  <sheetFormatPr customHeight="1" defaultColWidth="12.63" defaultRowHeight="15.0"/>
  <cols>
    <col customWidth="1" min="1" max="1" width="6.13"/>
    <col customWidth="1" min="2" max="2" width="4.75"/>
    <col customWidth="1" min="3" max="3" width="65.88"/>
    <col customWidth="1" min="4" max="6" width="15.0"/>
    <col customWidth="1" min="7" max="7" width="20.13"/>
    <col customWidth="1" min="8" max="8" width="19.25"/>
    <col customWidth="1" min="9" max="11" width="16.0"/>
    <col customWidth="1" min="12" max="12" width="2.25"/>
    <col customWidth="1" min="13" max="26" width="9.13"/>
  </cols>
  <sheetData>
    <row r="1" ht="21.0" customHeight="1">
      <c r="A1" s="1"/>
      <c r="B1" s="208" t="s">
        <v>385</v>
      </c>
      <c r="C1" s="3"/>
      <c r="D1" s="3"/>
      <c r="E1" s="3"/>
      <c r="F1" s="3"/>
      <c r="G1" s="3"/>
      <c r="H1" s="3"/>
      <c r="I1" s="3"/>
      <c r="J1" s="3"/>
      <c r="K1" s="3"/>
      <c r="L1" s="4"/>
      <c r="M1" s="1"/>
      <c r="N1" s="1"/>
      <c r="O1" s="1"/>
      <c r="P1" s="1"/>
      <c r="Q1" s="1"/>
      <c r="R1" s="1"/>
      <c r="S1" s="1"/>
      <c r="T1" s="1"/>
      <c r="U1" s="1"/>
      <c r="V1" s="1"/>
      <c r="W1" s="1"/>
      <c r="X1" s="1"/>
      <c r="Y1" s="1"/>
      <c r="Z1" s="1"/>
    </row>
    <row r="2" ht="12.75" customHeight="1">
      <c r="A2" s="1"/>
      <c r="B2" s="24" t="s">
        <v>386</v>
      </c>
      <c r="M2" s="1"/>
      <c r="N2" s="1"/>
      <c r="O2" s="1"/>
      <c r="P2" s="1"/>
      <c r="Q2" s="1"/>
      <c r="R2" s="1"/>
      <c r="S2" s="1"/>
      <c r="T2" s="1"/>
      <c r="U2" s="1"/>
      <c r="V2" s="1"/>
      <c r="W2" s="1"/>
      <c r="X2" s="1"/>
      <c r="Y2" s="1"/>
      <c r="Z2" s="1"/>
    </row>
    <row r="3" ht="12.75" customHeight="1">
      <c r="A3" s="1"/>
      <c r="B3" s="6"/>
      <c r="C3" s="6"/>
      <c r="D3" s="6"/>
      <c r="E3" s="168"/>
      <c r="F3" s="6"/>
      <c r="G3" s="6"/>
      <c r="H3" s="6"/>
      <c r="I3" s="6"/>
      <c r="J3" s="6"/>
      <c r="K3" s="6"/>
      <c r="L3" s="6"/>
      <c r="M3" s="1"/>
      <c r="N3" s="1"/>
      <c r="O3" s="1"/>
      <c r="P3" s="1"/>
      <c r="Q3" s="1"/>
      <c r="R3" s="1"/>
      <c r="S3" s="1"/>
      <c r="T3" s="1"/>
      <c r="U3" s="1"/>
      <c r="V3" s="1"/>
      <c r="W3" s="1"/>
      <c r="X3" s="1"/>
      <c r="Y3" s="1"/>
      <c r="Z3" s="1"/>
    </row>
    <row r="4" ht="12.75" customHeight="1">
      <c r="A4" s="1"/>
      <c r="B4" s="7" t="s">
        <v>55</v>
      </c>
      <c r="C4" s="7"/>
      <c r="D4" s="7"/>
      <c r="E4" s="209"/>
      <c r="F4" s="7"/>
      <c r="G4" s="7"/>
      <c r="H4" s="6"/>
      <c r="I4" s="6"/>
      <c r="J4" s="6"/>
      <c r="K4" s="6"/>
      <c r="L4" s="6"/>
      <c r="M4" s="1"/>
      <c r="N4" s="1"/>
      <c r="O4" s="1"/>
      <c r="P4" s="1"/>
      <c r="Q4" s="1"/>
      <c r="R4" s="1"/>
      <c r="S4" s="1"/>
      <c r="T4" s="1"/>
      <c r="U4" s="1"/>
      <c r="V4" s="1"/>
      <c r="W4" s="1"/>
      <c r="X4" s="1"/>
      <c r="Y4" s="1"/>
      <c r="Z4" s="1"/>
    </row>
    <row r="5" ht="27.75" customHeight="1">
      <c r="A5" s="1"/>
      <c r="B5" s="129"/>
      <c r="C5" s="210" t="s">
        <v>387</v>
      </c>
      <c r="D5" s="211" t="str">
        <f t="shared" ref="D5:D6" si="1">#REF!</f>
        <v>#REF!</v>
      </c>
      <c r="E5" s="29"/>
      <c r="F5" s="7"/>
      <c r="G5" s="212" t="s">
        <v>388</v>
      </c>
      <c r="H5" s="213" t="str">
        <f t="shared" ref="H5:H6" si="2">#REF!</f>
        <v>#REF!</v>
      </c>
      <c r="I5" s="14"/>
      <c r="J5" s="7"/>
      <c r="K5" s="7"/>
      <c r="L5" s="6"/>
      <c r="M5" s="1"/>
      <c r="N5" s="1"/>
      <c r="O5" s="1"/>
      <c r="P5" s="1"/>
      <c r="Q5" s="1"/>
      <c r="R5" s="1"/>
      <c r="S5" s="1"/>
      <c r="T5" s="1"/>
      <c r="U5" s="1"/>
      <c r="V5" s="1"/>
      <c r="W5" s="1"/>
      <c r="X5" s="1"/>
      <c r="Y5" s="1"/>
      <c r="Z5" s="1"/>
    </row>
    <row r="6" ht="27.75" customHeight="1">
      <c r="A6" s="1"/>
      <c r="B6" s="129"/>
      <c r="C6" s="214" t="s">
        <v>389</v>
      </c>
      <c r="D6" s="215" t="str">
        <f t="shared" si="1"/>
        <v>#REF!</v>
      </c>
      <c r="E6" s="38"/>
      <c r="F6" s="6"/>
      <c r="G6" s="212" t="s">
        <v>341</v>
      </c>
      <c r="H6" s="213" t="str">
        <f t="shared" si="2"/>
        <v>#REF!</v>
      </c>
      <c r="I6" s="14"/>
      <c r="J6" s="6"/>
      <c r="K6" s="6"/>
      <c r="L6" s="6"/>
      <c r="M6" s="1"/>
      <c r="N6" s="1"/>
      <c r="O6" s="1"/>
      <c r="P6" s="1"/>
      <c r="Q6" s="1"/>
      <c r="R6" s="1"/>
      <c r="S6" s="1"/>
      <c r="T6" s="1"/>
      <c r="U6" s="1"/>
      <c r="V6" s="1"/>
      <c r="W6" s="1"/>
      <c r="X6" s="1"/>
      <c r="Y6" s="1"/>
      <c r="Z6" s="1"/>
    </row>
    <row r="7" ht="12.75" customHeight="1">
      <c r="A7" s="1"/>
      <c r="B7" s="129"/>
      <c r="C7" s="6"/>
      <c r="D7" s="6"/>
      <c r="E7" s="216"/>
      <c r="F7" s="12"/>
      <c r="G7" s="12"/>
      <c r="H7" s="6"/>
      <c r="I7" s="6"/>
      <c r="J7" s="6"/>
      <c r="K7" s="6"/>
      <c r="L7" s="6"/>
      <c r="M7" s="1"/>
      <c r="N7" s="1"/>
      <c r="O7" s="1"/>
      <c r="P7" s="1"/>
      <c r="Q7" s="1"/>
      <c r="R7" s="1"/>
      <c r="S7" s="1"/>
      <c r="T7" s="1"/>
      <c r="U7" s="1"/>
      <c r="V7" s="1"/>
      <c r="W7" s="1"/>
      <c r="X7" s="1"/>
      <c r="Y7" s="1"/>
      <c r="Z7" s="1"/>
    </row>
    <row r="8" ht="12.75" customHeight="1">
      <c r="A8" s="1"/>
      <c r="B8" s="7" t="s">
        <v>79</v>
      </c>
      <c r="C8" s="6"/>
      <c r="D8" s="6"/>
      <c r="E8" s="216"/>
      <c r="F8" s="12"/>
      <c r="G8" s="12"/>
      <c r="H8" s="6"/>
      <c r="I8" s="6"/>
      <c r="J8" s="6"/>
      <c r="K8" s="6"/>
      <c r="L8" s="6"/>
      <c r="M8" s="1"/>
      <c r="N8" s="1"/>
      <c r="O8" s="1"/>
      <c r="P8" s="1"/>
      <c r="Q8" s="1"/>
      <c r="R8" s="1"/>
      <c r="S8" s="1"/>
      <c r="T8" s="1"/>
      <c r="U8" s="1"/>
      <c r="V8" s="1"/>
      <c r="W8" s="1"/>
      <c r="X8" s="1"/>
      <c r="Y8" s="1"/>
      <c r="Z8" s="1"/>
    </row>
    <row r="9" ht="12.75" customHeight="1">
      <c r="A9" s="1"/>
      <c r="B9" s="129"/>
      <c r="C9" s="217" t="s">
        <v>81</v>
      </c>
      <c r="D9" s="30"/>
      <c r="E9" s="29"/>
      <c r="F9" s="218">
        <v>42481.0</v>
      </c>
      <c r="G9" s="219"/>
      <c r="H9" s="6"/>
      <c r="I9" s="6"/>
      <c r="J9" s="6"/>
      <c r="K9" s="6"/>
      <c r="L9" s="6"/>
      <c r="M9" s="1"/>
      <c r="N9" s="1"/>
      <c r="O9" s="1"/>
      <c r="P9" s="1"/>
      <c r="Q9" s="1"/>
      <c r="R9" s="1"/>
      <c r="S9" s="1"/>
      <c r="T9" s="1"/>
      <c r="U9" s="1"/>
      <c r="V9" s="1"/>
      <c r="W9" s="1"/>
      <c r="X9" s="1"/>
      <c r="Y9" s="1"/>
      <c r="Z9" s="1"/>
    </row>
    <row r="10" ht="12.75" customHeight="1">
      <c r="A10" s="1"/>
      <c r="B10" s="129"/>
      <c r="C10" s="220" t="s">
        <v>390</v>
      </c>
      <c r="D10" s="221" t="s">
        <v>391</v>
      </c>
      <c r="E10" s="32"/>
      <c r="F10" s="222">
        <f>F1383</f>
        <v>229018</v>
      </c>
      <c r="G10" s="6"/>
      <c r="H10" s="6"/>
      <c r="I10" s="6"/>
      <c r="J10" s="6"/>
      <c r="K10" s="6"/>
      <c r="L10" s="6"/>
      <c r="M10" s="1"/>
      <c r="N10" s="1"/>
      <c r="O10" s="1"/>
      <c r="P10" s="1"/>
      <c r="Q10" s="1"/>
      <c r="R10" s="1"/>
      <c r="S10" s="1"/>
      <c r="T10" s="1"/>
      <c r="U10" s="1"/>
      <c r="V10" s="1"/>
      <c r="W10" s="1"/>
      <c r="X10" s="1"/>
      <c r="Y10" s="1"/>
      <c r="Z10" s="1"/>
    </row>
    <row r="11" ht="12.75" customHeight="1">
      <c r="A11" s="1"/>
      <c r="B11" s="129"/>
      <c r="C11" s="220" t="s">
        <v>392</v>
      </c>
      <c r="D11" s="221" t="s">
        <v>393</v>
      </c>
      <c r="E11" s="32"/>
      <c r="F11" s="222"/>
      <c r="G11" s="6"/>
      <c r="H11" s="6"/>
      <c r="I11" s="6"/>
      <c r="J11" s="6"/>
      <c r="K11" s="6"/>
      <c r="L11" s="6"/>
      <c r="M11" s="1"/>
      <c r="N11" s="1"/>
      <c r="O11" s="1"/>
      <c r="P11" s="1"/>
      <c r="Q11" s="1"/>
      <c r="R11" s="1"/>
      <c r="S11" s="1"/>
      <c r="T11" s="1"/>
      <c r="U11" s="1"/>
      <c r="V11" s="1"/>
      <c r="W11" s="1"/>
      <c r="X11" s="1"/>
      <c r="Y11" s="1"/>
      <c r="Z11" s="1"/>
    </row>
    <row r="12" ht="12.75" customHeight="1">
      <c r="A12" s="1"/>
      <c r="B12" s="129"/>
      <c r="C12" s="220"/>
      <c r="D12" s="221" t="s">
        <v>394</v>
      </c>
      <c r="E12" s="32"/>
      <c r="F12" s="222">
        <v>366.0</v>
      </c>
      <c r="G12" s="6"/>
      <c r="H12" s="6"/>
      <c r="I12" s="6"/>
      <c r="J12" s="6"/>
      <c r="K12" s="6"/>
      <c r="L12" s="6"/>
      <c r="M12" s="1"/>
      <c r="N12" s="1"/>
      <c r="O12" s="1"/>
      <c r="P12" s="1"/>
      <c r="Q12" s="1"/>
      <c r="R12" s="1"/>
      <c r="S12" s="1"/>
      <c r="T12" s="1"/>
      <c r="U12" s="1"/>
      <c r="V12" s="1"/>
      <c r="W12" s="1"/>
      <c r="X12" s="1"/>
      <c r="Y12" s="1"/>
      <c r="Z12" s="1"/>
    </row>
    <row r="13" ht="12.75" customHeight="1">
      <c r="A13" s="1"/>
      <c r="B13" s="129"/>
      <c r="C13" s="220" t="s">
        <v>395</v>
      </c>
      <c r="D13" s="221" t="s">
        <v>396</v>
      </c>
      <c r="E13" s="32"/>
      <c r="F13" s="222"/>
      <c r="G13" s="6"/>
      <c r="H13" s="6"/>
      <c r="I13" s="6"/>
      <c r="J13" s="6"/>
      <c r="K13" s="6"/>
      <c r="L13" s="6"/>
      <c r="M13" s="1"/>
      <c r="N13" s="1"/>
      <c r="O13" s="1"/>
      <c r="P13" s="1"/>
      <c r="Q13" s="1"/>
      <c r="R13" s="1"/>
      <c r="S13" s="1"/>
      <c r="T13" s="1"/>
      <c r="U13" s="1"/>
      <c r="V13" s="1"/>
      <c r="W13" s="1"/>
      <c r="X13" s="1"/>
      <c r="Y13" s="1"/>
      <c r="Z13" s="1"/>
    </row>
    <row r="14" ht="12.75" customHeight="1">
      <c r="A14" s="1"/>
      <c r="B14" s="129"/>
      <c r="C14" s="223"/>
      <c r="D14" s="224" t="s">
        <v>397</v>
      </c>
      <c r="E14" s="38"/>
      <c r="F14" s="225">
        <v>711.0</v>
      </c>
      <c r="G14" s="6"/>
      <c r="H14" s="6"/>
      <c r="I14" s="6"/>
      <c r="J14" s="6"/>
      <c r="K14" s="6"/>
      <c r="L14" s="6"/>
      <c r="M14" s="1"/>
      <c r="N14" s="1"/>
      <c r="O14" s="1"/>
      <c r="P14" s="1"/>
      <c r="Q14" s="1"/>
      <c r="R14" s="1"/>
      <c r="S14" s="1"/>
      <c r="T14" s="1"/>
      <c r="U14" s="1"/>
      <c r="V14" s="1"/>
      <c r="W14" s="1"/>
      <c r="X14" s="1"/>
      <c r="Y14" s="1"/>
      <c r="Z14" s="1"/>
    </row>
    <row r="15" ht="12.75" customHeight="1">
      <c r="A15" s="1"/>
      <c r="B15" s="129"/>
      <c r="C15" s="6"/>
      <c r="D15" s="6"/>
      <c r="E15" s="216"/>
      <c r="F15" s="12"/>
      <c r="G15" s="12"/>
      <c r="H15" s="6"/>
      <c r="I15" s="6"/>
      <c r="J15" s="6"/>
      <c r="K15" s="6"/>
      <c r="L15" s="6"/>
      <c r="M15" s="1"/>
      <c r="N15" s="1"/>
      <c r="O15" s="1"/>
      <c r="P15" s="1"/>
      <c r="Q15" s="1"/>
      <c r="R15" s="1"/>
      <c r="S15" s="1"/>
      <c r="T15" s="1"/>
      <c r="U15" s="1"/>
      <c r="V15" s="1"/>
      <c r="W15" s="1"/>
      <c r="X15" s="1"/>
      <c r="Y15" s="1"/>
      <c r="Z15" s="1"/>
    </row>
    <row r="16" ht="12.75" customHeight="1">
      <c r="A16" s="1"/>
      <c r="B16" s="7" t="s">
        <v>93</v>
      </c>
      <c r="C16" s="6"/>
      <c r="D16" s="6"/>
      <c r="E16" s="216"/>
      <c r="F16" s="12"/>
      <c r="G16" s="12"/>
      <c r="H16" s="6"/>
      <c r="I16" s="6"/>
      <c r="J16" s="6"/>
      <c r="K16" s="6"/>
      <c r="L16" s="6"/>
      <c r="M16" s="1"/>
      <c r="N16" s="1"/>
      <c r="O16" s="1"/>
      <c r="P16" s="1"/>
      <c r="Q16" s="1"/>
      <c r="R16" s="1"/>
      <c r="S16" s="1"/>
      <c r="T16" s="1"/>
      <c r="U16" s="1"/>
      <c r="V16" s="1"/>
      <c r="W16" s="1"/>
      <c r="X16" s="1"/>
      <c r="Y16" s="1"/>
      <c r="Z16" s="1"/>
    </row>
    <row r="17" ht="39.0" customHeight="1">
      <c r="A17" s="1"/>
      <c r="B17" s="129"/>
      <c r="C17" s="226" t="s">
        <v>398</v>
      </c>
      <c r="D17" s="227" t="s">
        <v>399</v>
      </c>
      <c r="E17" s="14"/>
      <c r="F17" s="228" t="s">
        <v>400</v>
      </c>
      <c r="G17" s="226" t="s">
        <v>401</v>
      </c>
      <c r="H17" s="226" t="s">
        <v>402</v>
      </c>
      <c r="I17" s="6"/>
      <c r="J17" s="6"/>
      <c r="K17" s="6"/>
      <c r="L17" s="6"/>
      <c r="M17" s="1"/>
      <c r="N17" s="1"/>
      <c r="O17" s="1"/>
      <c r="P17" s="1"/>
      <c r="Q17" s="1"/>
      <c r="R17" s="1"/>
      <c r="S17" s="1"/>
      <c r="T17" s="1"/>
      <c r="U17" s="1"/>
      <c r="V17" s="1"/>
      <c r="W17" s="1"/>
      <c r="X17" s="1"/>
      <c r="Y17" s="1"/>
      <c r="Z17" s="1"/>
    </row>
    <row r="18" ht="12.75" customHeight="1">
      <c r="A18" s="1"/>
      <c r="B18" s="129"/>
      <c r="C18" s="229"/>
      <c r="D18" s="230"/>
      <c r="E18" s="49"/>
      <c r="F18" s="231"/>
      <c r="G18" s="232"/>
      <c r="H18" s="233"/>
      <c r="I18" s="6"/>
      <c r="J18" s="6"/>
      <c r="K18" s="6"/>
      <c r="L18" s="6"/>
      <c r="M18" s="1"/>
      <c r="N18" s="1"/>
      <c r="O18" s="1"/>
      <c r="P18" s="1"/>
      <c r="Q18" s="1"/>
      <c r="R18" s="1"/>
      <c r="S18" s="1"/>
      <c r="T18" s="1"/>
      <c r="U18" s="1"/>
      <c r="V18" s="1"/>
      <c r="W18" s="1"/>
      <c r="X18" s="1"/>
      <c r="Y18" s="1"/>
      <c r="Z18" s="1"/>
    </row>
    <row r="19" ht="12.75" customHeight="1">
      <c r="A19" s="1"/>
      <c r="B19" s="129"/>
      <c r="C19" s="229"/>
      <c r="D19" s="234"/>
      <c r="E19" s="77"/>
      <c r="F19" s="235"/>
      <c r="G19" s="236"/>
      <c r="H19" s="237"/>
      <c r="I19" s="6"/>
      <c r="J19" s="6"/>
      <c r="K19" s="6"/>
      <c r="L19" s="6"/>
      <c r="M19" s="1"/>
      <c r="N19" s="1"/>
      <c r="O19" s="1"/>
      <c r="P19" s="1"/>
      <c r="Q19" s="1"/>
      <c r="R19" s="1"/>
      <c r="S19" s="1"/>
      <c r="T19" s="1"/>
      <c r="U19" s="1"/>
      <c r="V19" s="1"/>
      <c r="W19" s="1"/>
      <c r="X19" s="1"/>
      <c r="Y19" s="1"/>
      <c r="Z19" s="1"/>
    </row>
    <row r="20" ht="12.75" customHeight="1">
      <c r="A20" s="1"/>
      <c r="B20" s="129"/>
      <c r="C20" s="229"/>
      <c r="D20" s="234"/>
      <c r="E20" s="77"/>
      <c r="F20" s="235"/>
      <c r="G20" s="236"/>
      <c r="H20" s="237"/>
      <c r="I20" s="6"/>
      <c r="J20" s="6"/>
      <c r="K20" s="6"/>
      <c r="L20" s="6"/>
      <c r="M20" s="1"/>
      <c r="N20" s="1"/>
      <c r="O20" s="1"/>
      <c r="P20" s="1"/>
      <c r="Q20" s="1"/>
      <c r="R20" s="1"/>
      <c r="S20" s="1"/>
      <c r="T20" s="1"/>
      <c r="U20" s="1"/>
      <c r="V20" s="1"/>
      <c r="W20" s="1"/>
      <c r="X20" s="1"/>
      <c r="Y20" s="1"/>
      <c r="Z20" s="1"/>
    </row>
    <row r="21" ht="12.75" customHeight="1">
      <c r="A21" s="1"/>
      <c r="B21" s="129"/>
      <c r="C21" s="229"/>
      <c r="D21" s="234"/>
      <c r="E21" s="77"/>
      <c r="F21" s="235"/>
      <c r="G21" s="236"/>
      <c r="H21" s="237"/>
      <c r="I21" s="6"/>
      <c r="J21" s="6"/>
      <c r="K21" s="6"/>
      <c r="L21" s="6"/>
      <c r="M21" s="1"/>
      <c r="N21" s="1"/>
      <c r="O21" s="1"/>
      <c r="P21" s="1"/>
      <c r="Q21" s="1"/>
      <c r="R21" s="1"/>
      <c r="S21" s="1"/>
      <c r="T21" s="1"/>
      <c r="U21" s="1"/>
      <c r="V21" s="1"/>
      <c r="W21" s="1"/>
      <c r="X21" s="1"/>
      <c r="Y21" s="1"/>
      <c r="Z21" s="1"/>
    </row>
    <row r="22" ht="12.75" customHeight="1">
      <c r="A22" s="1"/>
      <c r="B22" s="129"/>
      <c r="C22" s="229"/>
      <c r="D22" s="234"/>
      <c r="E22" s="77"/>
      <c r="F22" s="235"/>
      <c r="G22" s="236"/>
      <c r="H22" s="237"/>
      <c r="I22" s="6"/>
      <c r="J22" s="6"/>
      <c r="K22" s="6"/>
      <c r="L22" s="6"/>
      <c r="M22" s="1"/>
      <c r="N22" s="1"/>
      <c r="O22" s="1"/>
      <c r="P22" s="1"/>
      <c r="Q22" s="1"/>
      <c r="R22" s="1"/>
      <c r="S22" s="1"/>
      <c r="T22" s="1"/>
      <c r="U22" s="1"/>
      <c r="V22" s="1"/>
      <c r="W22" s="1"/>
      <c r="X22" s="1"/>
      <c r="Y22" s="1"/>
      <c r="Z22" s="1"/>
    </row>
    <row r="23" ht="12.75" customHeight="1">
      <c r="A23" s="1"/>
      <c r="B23" s="129"/>
      <c r="C23" s="238" t="s">
        <v>403</v>
      </c>
      <c r="D23" s="40"/>
      <c r="E23" s="40"/>
      <c r="F23" s="40"/>
      <c r="G23" s="85"/>
      <c r="H23" s="239">
        <f>SUBTOTAL(9,H18:H22)</f>
        <v>0</v>
      </c>
      <c r="I23" s="6"/>
      <c r="J23" s="6"/>
      <c r="K23" s="6"/>
      <c r="L23" s="6"/>
      <c r="M23" s="1"/>
      <c r="N23" s="1"/>
      <c r="O23" s="1"/>
      <c r="P23" s="1"/>
      <c r="Q23" s="1"/>
      <c r="R23" s="1"/>
      <c r="S23" s="1"/>
      <c r="T23" s="1"/>
      <c r="U23" s="1"/>
      <c r="V23" s="1"/>
      <c r="W23" s="1"/>
      <c r="X23" s="1"/>
      <c r="Y23" s="1"/>
      <c r="Z23" s="1"/>
    </row>
    <row r="24" ht="12.75" customHeight="1">
      <c r="A24" s="1"/>
      <c r="B24" s="129"/>
      <c r="C24" s="6"/>
      <c r="D24" s="6"/>
      <c r="E24" s="216"/>
      <c r="F24" s="12"/>
      <c r="G24" s="12"/>
      <c r="H24" s="6"/>
      <c r="I24" s="6"/>
      <c r="J24" s="6"/>
      <c r="K24" s="6"/>
      <c r="L24" s="6"/>
      <c r="M24" s="1"/>
      <c r="N24" s="1"/>
      <c r="O24" s="1"/>
      <c r="P24" s="1"/>
      <c r="Q24" s="1"/>
      <c r="R24" s="1"/>
      <c r="S24" s="1"/>
      <c r="T24" s="1"/>
      <c r="U24" s="1"/>
      <c r="V24" s="1"/>
      <c r="W24" s="1"/>
      <c r="X24" s="1"/>
      <c r="Y24" s="1"/>
      <c r="Z24" s="1"/>
    </row>
    <row r="25" ht="12.75" customHeight="1">
      <c r="A25" s="1"/>
      <c r="B25" s="7" t="s">
        <v>105</v>
      </c>
      <c r="C25" s="6"/>
      <c r="D25" s="6"/>
      <c r="E25" s="216"/>
      <c r="F25" s="12"/>
      <c r="G25" s="12"/>
      <c r="H25" s="6"/>
      <c r="I25" s="6"/>
      <c r="J25" s="6"/>
      <c r="K25" s="6"/>
      <c r="L25" s="6"/>
      <c r="M25" s="1"/>
      <c r="N25" s="1"/>
      <c r="O25" s="1"/>
      <c r="P25" s="1"/>
      <c r="Q25" s="1"/>
      <c r="R25" s="1"/>
      <c r="S25" s="1"/>
      <c r="T25" s="1"/>
      <c r="U25" s="1"/>
      <c r="V25" s="1"/>
      <c r="W25" s="1"/>
      <c r="X25" s="1"/>
      <c r="Y25" s="1"/>
      <c r="Z25" s="1"/>
    </row>
    <row r="26" ht="51.75" customHeight="1">
      <c r="A26" s="1"/>
      <c r="B26" s="129"/>
      <c r="C26" s="226" t="s">
        <v>404</v>
      </c>
      <c r="D26" s="226" t="s">
        <v>405</v>
      </c>
      <c r="E26" s="226" t="s">
        <v>406</v>
      </c>
      <c r="F26" s="228" t="s">
        <v>407</v>
      </c>
      <c r="G26" s="226" t="s">
        <v>408</v>
      </c>
      <c r="H26" s="226" t="s">
        <v>409</v>
      </c>
      <c r="I26" s="226" t="s">
        <v>410</v>
      </c>
      <c r="J26" s="226" t="s">
        <v>411</v>
      </c>
      <c r="K26" s="226" t="s">
        <v>412</v>
      </c>
      <c r="L26" s="6"/>
      <c r="M26" s="1"/>
      <c r="N26" s="1"/>
      <c r="O26" s="1"/>
      <c r="P26" s="1"/>
      <c r="Q26" s="1"/>
      <c r="R26" s="1"/>
      <c r="S26" s="1"/>
      <c r="T26" s="1"/>
      <c r="U26" s="1"/>
      <c r="V26" s="1"/>
      <c r="W26" s="1"/>
      <c r="X26" s="1"/>
      <c r="Y26" s="1"/>
      <c r="Z26" s="1"/>
    </row>
    <row r="27" ht="12.75" customHeight="1">
      <c r="A27" s="1"/>
      <c r="B27" s="129"/>
      <c r="C27" s="240" t="s">
        <v>413</v>
      </c>
      <c r="D27" s="241">
        <v>1.0</v>
      </c>
      <c r="E27" s="241">
        <v>1.0</v>
      </c>
      <c r="F27" s="241">
        <v>150.0</v>
      </c>
      <c r="G27" s="231" t="s">
        <v>414</v>
      </c>
      <c r="H27" s="231">
        <v>5349071.0</v>
      </c>
      <c r="I27" s="232">
        <v>42492.0</v>
      </c>
      <c r="J27" s="242">
        <v>2544.47</v>
      </c>
      <c r="K27" s="233">
        <v>1234.07</v>
      </c>
      <c r="L27" s="6"/>
      <c r="M27" s="1"/>
      <c r="N27" s="1"/>
      <c r="O27" s="1"/>
      <c r="P27" s="1"/>
      <c r="Q27" s="1"/>
      <c r="R27" s="1"/>
      <c r="S27" s="1"/>
      <c r="T27" s="1"/>
      <c r="U27" s="1"/>
      <c r="V27" s="1"/>
      <c r="W27" s="1"/>
      <c r="X27" s="1"/>
      <c r="Y27" s="1"/>
      <c r="Z27" s="1"/>
    </row>
    <row r="28" ht="12.75" customHeight="1">
      <c r="A28" s="1"/>
      <c r="B28" s="129"/>
      <c r="C28" s="229" t="s">
        <v>415</v>
      </c>
      <c r="D28" s="243">
        <v>1.0</v>
      </c>
      <c r="E28" s="243">
        <v>1.0</v>
      </c>
      <c r="F28" s="244">
        <v>476.0</v>
      </c>
      <c r="G28" s="245" t="s">
        <v>416</v>
      </c>
      <c r="H28" s="245">
        <v>5349072.0</v>
      </c>
      <c r="I28" s="246">
        <v>42492.0</v>
      </c>
      <c r="J28" s="247">
        <v>7000.39</v>
      </c>
      <c r="K28" s="237">
        <v>3325.18</v>
      </c>
      <c r="L28" s="6"/>
      <c r="M28" s="1"/>
      <c r="N28" s="1"/>
      <c r="O28" s="1"/>
      <c r="P28" s="1"/>
      <c r="Q28" s="1"/>
      <c r="R28" s="1"/>
      <c r="S28" s="1"/>
      <c r="T28" s="1"/>
      <c r="U28" s="1"/>
      <c r="V28" s="1"/>
      <c r="W28" s="1"/>
      <c r="X28" s="1"/>
      <c r="Y28" s="1"/>
      <c r="Z28" s="1"/>
    </row>
    <row r="29" ht="12.75" customHeight="1">
      <c r="A29" s="1"/>
      <c r="B29" s="129"/>
      <c r="C29" s="229" t="s">
        <v>417</v>
      </c>
      <c r="D29" s="243">
        <v>1.0</v>
      </c>
      <c r="E29" s="243">
        <v>1.0</v>
      </c>
      <c r="F29" s="244">
        <v>226.0</v>
      </c>
      <c r="G29" s="245" t="s">
        <v>418</v>
      </c>
      <c r="H29" s="245">
        <v>5349073.0</v>
      </c>
      <c r="I29" s="246">
        <v>42492.0</v>
      </c>
      <c r="J29" s="247">
        <v>3657.81</v>
      </c>
      <c r="K29" s="237">
        <v>1737.46</v>
      </c>
      <c r="L29" s="6"/>
      <c r="M29" s="1"/>
      <c r="N29" s="1"/>
      <c r="O29" s="1"/>
      <c r="P29" s="1"/>
      <c r="Q29" s="1"/>
      <c r="R29" s="1"/>
      <c r="S29" s="1"/>
      <c r="T29" s="1"/>
      <c r="U29" s="1"/>
      <c r="V29" s="1"/>
      <c r="W29" s="1"/>
      <c r="X29" s="1"/>
      <c r="Y29" s="1"/>
      <c r="Z29" s="1"/>
    </row>
    <row r="30" ht="12.75" customHeight="1">
      <c r="A30" s="1"/>
      <c r="B30" s="129"/>
      <c r="C30" s="229" t="s">
        <v>419</v>
      </c>
      <c r="D30" s="243">
        <v>1.0</v>
      </c>
      <c r="E30" s="243">
        <v>1.0</v>
      </c>
      <c r="F30" s="244">
        <v>136.0</v>
      </c>
      <c r="G30" s="245" t="s">
        <v>420</v>
      </c>
      <c r="H30" s="245">
        <v>5349074.0</v>
      </c>
      <c r="I30" s="246">
        <v>42492.0</v>
      </c>
      <c r="J30" s="247">
        <v>2211.11</v>
      </c>
      <c r="K30" s="237">
        <v>1050.2700000000002</v>
      </c>
      <c r="L30" s="6"/>
      <c r="M30" s="1"/>
      <c r="N30" s="1"/>
      <c r="O30" s="1"/>
      <c r="P30" s="1"/>
      <c r="Q30" s="1"/>
      <c r="R30" s="1"/>
      <c r="S30" s="1"/>
      <c r="T30" s="1"/>
      <c r="U30" s="1"/>
      <c r="V30" s="1"/>
      <c r="W30" s="1"/>
      <c r="X30" s="1"/>
      <c r="Y30" s="1"/>
      <c r="Z30" s="1"/>
    </row>
    <row r="31" ht="12.75" customHeight="1">
      <c r="A31" s="1"/>
      <c r="B31" s="129"/>
      <c r="C31" s="229" t="s">
        <v>421</v>
      </c>
      <c r="D31" s="243">
        <v>1.0</v>
      </c>
      <c r="E31" s="243">
        <v>1.0</v>
      </c>
      <c r="F31" s="244">
        <v>209.0</v>
      </c>
      <c r="G31" s="245" t="s">
        <v>422</v>
      </c>
      <c r="H31" s="245">
        <v>5349075.0</v>
      </c>
      <c r="I31" s="246">
        <v>42492.0</v>
      </c>
      <c r="J31" s="247">
        <v>3318.12</v>
      </c>
      <c r="K31" s="237">
        <v>1576.1000000000001</v>
      </c>
      <c r="L31" s="6"/>
      <c r="M31" s="1"/>
      <c r="N31" s="1"/>
      <c r="O31" s="1"/>
      <c r="P31" s="1"/>
      <c r="Q31" s="1"/>
      <c r="R31" s="1"/>
      <c r="S31" s="1"/>
      <c r="T31" s="1"/>
      <c r="U31" s="1"/>
      <c r="V31" s="1"/>
      <c r="W31" s="1"/>
      <c r="X31" s="1"/>
      <c r="Y31" s="1"/>
      <c r="Z31" s="1"/>
    </row>
    <row r="32" ht="12.75" customHeight="1">
      <c r="A32" s="1"/>
      <c r="B32" s="129"/>
      <c r="C32" s="229" t="s">
        <v>423</v>
      </c>
      <c r="D32" s="243">
        <v>1.0</v>
      </c>
      <c r="E32" s="243">
        <v>1.0</v>
      </c>
      <c r="F32" s="244">
        <v>204.0</v>
      </c>
      <c r="G32" s="245" t="s">
        <v>424</v>
      </c>
      <c r="H32" s="245">
        <v>5349076.0</v>
      </c>
      <c r="I32" s="246">
        <v>42492.0</v>
      </c>
      <c r="J32" s="247">
        <v>3372.3</v>
      </c>
      <c r="K32" s="237">
        <v>1601.84</v>
      </c>
      <c r="L32" s="6"/>
      <c r="M32" s="1"/>
      <c r="N32" s="1"/>
      <c r="O32" s="1"/>
      <c r="P32" s="1"/>
      <c r="Q32" s="1"/>
      <c r="R32" s="1"/>
      <c r="S32" s="1"/>
      <c r="T32" s="1"/>
      <c r="U32" s="1"/>
      <c r="V32" s="1"/>
      <c r="W32" s="1"/>
      <c r="X32" s="1"/>
      <c r="Y32" s="1"/>
      <c r="Z32" s="1"/>
    </row>
    <row r="33" ht="12.75" customHeight="1">
      <c r="A33" s="1"/>
      <c r="B33" s="129"/>
      <c r="C33" s="229" t="s">
        <v>425</v>
      </c>
      <c r="D33" s="243">
        <v>1.0</v>
      </c>
      <c r="E33" s="243">
        <v>1.0</v>
      </c>
      <c r="F33" s="244">
        <v>285.0</v>
      </c>
      <c r="G33" s="245" t="s">
        <v>426</v>
      </c>
      <c r="H33" s="245">
        <v>5349077.0</v>
      </c>
      <c r="I33" s="246">
        <v>42492.0</v>
      </c>
      <c r="J33" s="247">
        <v>3699.02</v>
      </c>
      <c r="K33" s="237">
        <v>1849.51</v>
      </c>
      <c r="L33" s="6"/>
      <c r="M33" s="1"/>
      <c r="N33" s="1"/>
      <c r="O33" s="1"/>
      <c r="P33" s="1"/>
      <c r="Q33" s="1"/>
      <c r="R33" s="1"/>
      <c r="S33" s="1"/>
      <c r="T33" s="1"/>
      <c r="U33" s="1"/>
      <c r="V33" s="1"/>
      <c r="W33" s="1"/>
      <c r="X33" s="1"/>
      <c r="Y33" s="1"/>
      <c r="Z33" s="1"/>
    </row>
    <row r="34" ht="12.75" customHeight="1">
      <c r="A34" s="1"/>
      <c r="B34" s="129"/>
      <c r="C34" s="229" t="s">
        <v>427</v>
      </c>
      <c r="D34" s="243">
        <v>1.0</v>
      </c>
      <c r="E34" s="243">
        <v>1.0</v>
      </c>
      <c r="F34" s="244">
        <v>539.0</v>
      </c>
      <c r="G34" s="245" t="s">
        <v>428</v>
      </c>
      <c r="H34" s="245">
        <v>5349078.0</v>
      </c>
      <c r="I34" s="246">
        <v>42492.0</v>
      </c>
      <c r="J34" s="247">
        <v>8975.5</v>
      </c>
      <c r="K34" s="237">
        <v>4263.36</v>
      </c>
      <c r="L34" s="6"/>
      <c r="M34" s="1"/>
      <c r="N34" s="1"/>
      <c r="O34" s="1"/>
      <c r="P34" s="1"/>
      <c r="Q34" s="1"/>
      <c r="R34" s="1"/>
      <c r="S34" s="1"/>
      <c r="T34" s="1"/>
      <c r="U34" s="1"/>
      <c r="V34" s="1"/>
      <c r="W34" s="1"/>
      <c r="X34" s="1"/>
      <c r="Y34" s="1"/>
      <c r="Z34" s="1"/>
    </row>
    <row r="35" ht="12.75" customHeight="1">
      <c r="A35" s="1"/>
      <c r="B35" s="129"/>
      <c r="C35" s="229" t="s">
        <v>429</v>
      </c>
      <c r="D35" s="243">
        <v>1.0</v>
      </c>
      <c r="E35" s="243">
        <v>1.0</v>
      </c>
      <c r="F35" s="244">
        <v>314.0</v>
      </c>
      <c r="G35" s="245" t="s">
        <v>430</v>
      </c>
      <c r="H35" s="245">
        <v>5349079.0</v>
      </c>
      <c r="I35" s="246">
        <v>42492.0</v>
      </c>
      <c r="J35" s="247">
        <v>3905.5</v>
      </c>
      <c r="K35" s="237">
        <v>1913.6899999999998</v>
      </c>
      <c r="L35" s="6"/>
      <c r="M35" s="1"/>
      <c r="N35" s="1"/>
      <c r="O35" s="1"/>
      <c r="P35" s="1"/>
      <c r="Q35" s="1"/>
      <c r="R35" s="1"/>
      <c r="S35" s="1"/>
      <c r="T35" s="1"/>
      <c r="U35" s="1"/>
      <c r="V35" s="1"/>
      <c r="W35" s="1"/>
      <c r="X35" s="1"/>
      <c r="Y35" s="1"/>
      <c r="Z35" s="1"/>
    </row>
    <row r="36" ht="12.75" customHeight="1">
      <c r="A36" s="1"/>
      <c r="B36" s="129"/>
      <c r="C36" s="229" t="s">
        <v>431</v>
      </c>
      <c r="D36" s="243">
        <v>1.0</v>
      </c>
      <c r="E36" s="243">
        <v>1.0</v>
      </c>
      <c r="F36" s="244">
        <v>496.0</v>
      </c>
      <c r="G36" s="245" t="s">
        <v>432</v>
      </c>
      <c r="H36" s="245">
        <v>5349080.0</v>
      </c>
      <c r="I36" s="246">
        <v>42492.0</v>
      </c>
      <c r="J36" s="247">
        <v>7640.0</v>
      </c>
      <c r="K36" s="237">
        <v>3629.0</v>
      </c>
      <c r="L36" s="6"/>
      <c r="M36" s="1"/>
      <c r="N36" s="1"/>
      <c r="O36" s="1"/>
      <c r="P36" s="1"/>
      <c r="Q36" s="1"/>
      <c r="R36" s="1"/>
      <c r="S36" s="1"/>
      <c r="T36" s="1"/>
      <c r="U36" s="1"/>
      <c r="V36" s="1"/>
      <c r="W36" s="1"/>
      <c r="X36" s="1"/>
      <c r="Y36" s="1"/>
      <c r="Z36" s="1"/>
    </row>
    <row r="37" ht="12.75" customHeight="1">
      <c r="A37" s="1"/>
      <c r="B37" s="129"/>
      <c r="C37" s="229" t="s">
        <v>433</v>
      </c>
      <c r="D37" s="243">
        <v>1.0</v>
      </c>
      <c r="E37" s="243">
        <v>1.0</v>
      </c>
      <c r="F37" s="244">
        <v>303.0</v>
      </c>
      <c r="G37" s="245" t="s">
        <v>434</v>
      </c>
      <c r="H37" s="245">
        <v>5349081.0</v>
      </c>
      <c r="I37" s="246">
        <v>42492.0</v>
      </c>
      <c r="J37" s="247">
        <v>3119.5</v>
      </c>
      <c r="K37" s="237">
        <v>1481.76</v>
      </c>
      <c r="L37" s="6"/>
      <c r="M37" s="1"/>
      <c r="N37" s="1"/>
      <c r="O37" s="1"/>
      <c r="P37" s="1"/>
      <c r="Q37" s="1"/>
      <c r="R37" s="1"/>
      <c r="S37" s="1"/>
      <c r="T37" s="1"/>
      <c r="U37" s="1"/>
      <c r="V37" s="1"/>
      <c r="W37" s="1"/>
      <c r="X37" s="1"/>
      <c r="Y37" s="1"/>
      <c r="Z37" s="1"/>
    </row>
    <row r="38" ht="12.75" customHeight="1">
      <c r="A38" s="1"/>
      <c r="B38" s="129"/>
      <c r="C38" s="229" t="s">
        <v>435</v>
      </c>
      <c r="D38" s="243">
        <v>1.0</v>
      </c>
      <c r="E38" s="243">
        <v>1.0</v>
      </c>
      <c r="F38" s="244">
        <v>237.0</v>
      </c>
      <c r="G38" s="245" t="s">
        <v>436</v>
      </c>
      <c r="H38" s="245">
        <v>5349082.0</v>
      </c>
      <c r="I38" s="246">
        <v>42492.0</v>
      </c>
      <c r="J38" s="247">
        <v>2641.0</v>
      </c>
      <c r="K38" s="237">
        <v>1254.4699999999998</v>
      </c>
      <c r="L38" s="6"/>
      <c r="M38" s="1"/>
      <c r="N38" s="1"/>
      <c r="O38" s="1"/>
      <c r="P38" s="1"/>
      <c r="Q38" s="1"/>
      <c r="R38" s="1"/>
      <c r="S38" s="1"/>
      <c r="T38" s="1"/>
      <c r="U38" s="1"/>
      <c r="V38" s="1"/>
      <c r="W38" s="1"/>
      <c r="X38" s="1"/>
      <c r="Y38" s="1"/>
      <c r="Z38" s="1"/>
    </row>
    <row r="39" ht="12.75" customHeight="1">
      <c r="A39" s="1"/>
      <c r="B39" s="129"/>
      <c r="C39" s="229" t="s">
        <v>437</v>
      </c>
      <c r="D39" s="243">
        <v>1.0</v>
      </c>
      <c r="E39" s="243">
        <v>1.0</v>
      </c>
      <c r="F39" s="244">
        <v>253.0</v>
      </c>
      <c r="G39" s="245" t="s">
        <v>438</v>
      </c>
      <c r="H39" s="245">
        <v>5349083.0</v>
      </c>
      <c r="I39" s="246">
        <v>42492.0</v>
      </c>
      <c r="J39" s="247">
        <v>9917.5</v>
      </c>
      <c r="K39" s="237">
        <v>4809.98</v>
      </c>
      <c r="L39" s="6"/>
      <c r="M39" s="1"/>
      <c r="N39" s="1"/>
      <c r="O39" s="1"/>
      <c r="P39" s="1"/>
      <c r="Q39" s="1"/>
      <c r="R39" s="1"/>
      <c r="S39" s="1"/>
      <c r="T39" s="1"/>
      <c r="U39" s="1"/>
      <c r="V39" s="1"/>
      <c r="W39" s="1"/>
      <c r="X39" s="1"/>
      <c r="Y39" s="1"/>
      <c r="Z39" s="1"/>
    </row>
    <row r="40" ht="12.75" customHeight="1">
      <c r="A40" s="1"/>
      <c r="B40" s="129"/>
      <c r="C40" s="229" t="s">
        <v>437</v>
      </c>
      <c r="D40" s="243">
        <v>1.0</v>
      </c>
      <c r="E40" s="243">
        <v>1.0</v>
      </c>
      <c r="F40" s="244">
        <v>167.0</v>
      </c>
      <c r="G40" s="245" t="s">
        <v>438</v>
      </c>
      <c r="H40" s="245">
        <v>5349084.0</v>
      </c>
      <c r="I40" s="246">
        <v>42492.0</v>
      </c>
      <c r="J40" s="247">
        <v>7149.0</v>
      </c>
      <c r="K40" s="237">
        <v>3467.2599999999998</v>
      </c>
      <c r="L40" s="6"/>
      <c r="M40" s="1"/>
      <c r="N40" s="1"/>
      <c r="O40" s="1"/>
      <c r="P40" s="1"/>
      <c r="Q40" s="1"/>
      <c r="R40" s="1"/>
      <c r="S40" s="1"/>
      <c r="T40" s="1"/>
      <c r="U40" s="1"/>
      <c r="V40" s="1"/>
      <c r="W40" s="1"/>
      <c r="X40" s="1"/>
      <c r="Y40" s="1"/>
      <c r="Z40" s="1"/>
    </row>
    <row r="41" ht="12.75" customHeight="1">
      <c r="A41" s="1"/>
      <c r="B41" s="129"/>
      <c r="C41" s="229" t="s">
        <v>439</v>
      </c>
      <c r="D41" s="243">
        <v>1.0</v>
      </c>
      <c r="E41" s="243">
        <v>1.0</v>
      </c>
      <c r="F41" s="244">
        <v>1040.0</v>
      </c>
      <c r="G41" s="245" t="s">
        <v>440</v>
      </c>
      <c r="H41" s="245">
        <v>5349085.0</v>
      </c>
      <c r="I41" s="246">
        <v>42492.0</v>
      </c>
      <c r="J41" s="247">
        <v>19372.5</v>
      </c>
      <c r="K41" s="237">
        <v>9201.929999999998</v>
      </c>
      <c r="L41" s="6"/>
      <c r="M41" s="1"/>
      <c r="N41" s="1"/>
      <c r="O41" s="1"/>
      <c r="P41" s="1"/>
      <c r="Q41" s="1"/>
      <c r="R41" s="1"/>
      <c r="S41" s="1"/>
      <c r="T41" s="1"/>
      <c r="U41" s="1"/>
      <c r="V41" s="1"/>
      <c r="W41" s="1"/>
      <c r="X41" s="1"/>
      <c r="Y41" s="1"/>
      <c r="Z41" s="1"/>
    </row>
    <row r="42" ht="12.75" customHeight="1">
      <c r="A42" s="1"/>
      <c r="B42" s="129"/>
      <c r="C42" s="229" t="s">
        <v>441</v>
      </c>
      <c r="D42" s="243">
        <v>1.0</v>
      </c>
      <c r="E42" s="243">
        <v>1.0</v>
      </c>
      <c r="F42" s="244">
        <v>747.0</v>
      </c>
      <c r="G42" s="245" t="s">
        <v>442</v>
      </c>
      <c r="H42" s="245">
        <v>5349086.0</v>
      </c>
      <c r="I42" s="246">
        <v>42492.0</v>
      </c>
      <c r="J42" s="247">
        <v>8240.0</v>
      </c>
      <c r="K42" s="237">
        <v>3914.0</v>
      </c>
      <c r="L42" s="6"/>
      <c r="M42" s="1"/>
      <c r="N42" s="1"/>
      <c r="O42" s="1"/>
      <c r="P42" s="1"/>
      <c r="Q42" s="1"/>
      <c r="R42" s="1"/>
      <c r="S42" s="1"/>
      <c r="T42" s="1"/>
      <c r="U42" s="1"/>
      <c r="V42" s="1"/>
      <c r="W42" s="1"/>
      <c r="X42" s="1"/>
      <c r="Y42" s="1"/>
      <c r="Z42" s="1"/>
    </row>
    <row r="43" ht="12.75" customHeight="1">
      <c r="A43" s="1"/>
      <c r="B43" s="129"/>
      <c r="C43" s="229" t="s">
        <v>443</v>
      </c>
      <c r="D43" s="243">
        <v>1.0</v>
      </c>
      <c r="E43" s="243">
        <v>1.0</v>
      </c>
      <c r="F43" s="244">
        <v>280.0</v>
      </c>
      <c r="G43" s="245" t="s">
        <v>444</v>
      </c>
      <c r="H43" s="245">
        <v>5349087.0</v>
      </c>
      <c r="I43" s="246">
        <v>42492.0</v>
      </c>
      <c r="J43" s="247">
        <v>4208.0</v>
      </c>
      <c r="K43" s="237">
        <v>1998.8</v>
      </c>
      <c r="L43" s="6"/>
      <c r="M43" s="1"/>
      <c r="N43" s="1"/>
      <c r="O43" s="1"/>
      <c r="P43" s="1"/>
      <c r="Q43" s="1"/>
      <c r="R43" s="1"/>
      <c r="S43" s="1"/>
      <c r="T43" s="1"/>
      <c r="U43" s="1"/>
      <c r="V43" s="1"/>
      <c r="W43" s="1"/>
      <c r="X43" s="1"/>
      <c r="Y43" s="1"/>
      <c r="Z43" s="1"/>
    </row>
    <row r="44" ht="12.75" customHeight="1">
      <c r="A44" s="1"/>
      <c r="B44" s="129"/>
      <c r="C44" s="229" t="s">
        <v>445</v>
      </c>
      <c r="D44" s="243">
        <v>1.0</v>
      </c>
      <c r="E44" s="243">
        <v>1.0</v>
      </c>
      <c r="F44" s="244">
        <v>424.0</v>
      </c>
      <c r="G44" s="245" t="s">
        <v>446</v>
      </c>
      <c r="H44" s="245">
        <v>5349088.0</v>
      </c>
      <c r="I44" s="246">
        <v>42492.0</v>
      </c>
      <c r="J44" s="247">
        <v>7407.5</v>
      </c>
      <c r="K44" s="237">
        <v>3518.56</v>
      </c>
      <c r="L44" s="6"/>
      <c r="M44" s="1"/>
      <c r="N44" s="1"/>
      <c r="O44" s="1"/>
      <c r="P44" s="1"/>
      <c r="Q44" s="1"/>
      <c r="R44" s="1"/>
      <c r="S44" s="1"/>
      <c r="T44" s="1"/>
      <c r="U44" s="1"/>
      <c r="V44" s="1"/>
      <c r="W44" s="1"/>
      <c r="X44" s="1"/>
      <c r="Y44" s="1"/>
      <c r="Z44" s="1"/>
    </row>
    <row r="45" ht="12.75" customHeight="1">
      <c r="A45" s="1"/>
      <c r="B45" s="129"/>
      <c r="C45" s="229" t="s">
        <v>447</v>
      </c>
      <c r="D45" s="243">
        <v>1.0</v>
      </c>
      <c r="E45" s="243">
        <v>1.0</v>
      </c>
      <c r="F45" s="244">
        <v>281.0</v>
      </c>
      <c r="G45" s="245" t="s">
        <v>448</v>
      </c>
      <c r="H45" s="245">
        <v>5349089.0</v>
      </c>
      <c r="I45" s="246">
        <v>42492.0</v>
      </c>
      <c r="J45" s="247">
        <v>3698.5</v>
      </c>
      <c r="K45" s="237">
        <v>1803.02</v>
      </c>
      <c r="L45" s="6"/>
      <c r="M45" s="1"/>
      <c r="N45" s="1"/>
      <c r="O45" s="1"/>
      <c r="P45" s="1"/>
      <c r="Q45" s="1"/>
      <c r="R45" s="1"/>
      <c r="S45" s="1"/>
      <c r="T45" s="1"/>
      <c r="U45" s="1"/>
      <c r="V45" s="1"/>
      <c r="W45" s="1"/>
      <c r="X45" s="1"/>
      <c r="Y45" s="1"/>
      <c r="Z45" s="1"/>
    </row>
    <row r="46" ht="12.75" customHeight="1">
      <c r="A46" s="1"/>
      <c r="B46" s="129"/>
      <c r="C46" s="229" t="s">
        <v>449</v>
      </c>
      <c r="D46" s="243">
        <v>1.0</v>
      </c>
      <c r="E46" s="243">
        <v>1.0</v>
      </c>
      <c r="F46" s="244">
        <v>735.0</v>
      </c>
      <c r="G46" s="245" t="s">
        <v>450</v>
      </c>
      <c r="H46" s="245">
        <v>5349090.0</v>
      </c>
      <c r="I46" s="246">
        <v>42492.0</v>
      </c>
      <c r="J46" s="247">
        <v>10149.5</v>
      </c>
      <c r="K46" s="237">
        <v>4922.5</v>
      </c>
      <c r="L46" s="6"/>
      <c r="M46" s="1"/>
      <c r="N46" s="1"/>
      <c r="O46" s="1"/>
      <c r="P46" s="1"/>
      <c r="Q46" s="1"/>
      <c r="R46" s="1"/>
      <c r="S46" s="1"/>
      <c r="T46" s="1"/>
      <c r="U46" s="1"/>
      <c r="V46" s="1"/>
      <c r="W46" s="1"/>
      <c r="X46" s="1"/>
      <c r="Y46" s="1"/>
      <c r="Z46" s="1"/>
    </row>
    <row r="47" ht="12.75" customHeight="1">
      <c r="A47" s="1"/>
      <c r="B47" s="129"/>
      <c r="C47" s="229" t="s">
        <v>451</v>
      </c>
      <c r="D47" s="243">
        <v>1.0</v>
      </c>
      <c r="E47" s="243">
        <v>1.0</v>
      </c>
      <c r="F47" s="244">
        <v>269.0</v>
      </c>
      <c r="G47" s="245" t="s">
        <v>452</v>
      </c>
      <c r="H47" s="245">
        <v>5349091.0</v>
      </c>
      <c r="I47" s="246">
        <v>42492.0</v>
      </c>
      <c r="J47" s="247">
        <v>4285.0</v>
      </c>
      <c r="K47" s="237">
        <v>2035.37</v>
      </c>
      <c r="L47" s="6"/>
      <c r="M47" s="1"/>
      <c r="N47" s="1"/>
      <c r="O47" s="1"/>
      <c r="P47" s="1"/>
      <c r="Q47" s="1"/>
      <c r="R47" s="1"/>
      <c r="S47" s="1"/>
      <c r="T47" s="1"/>
      <c r="U47" s="1"/>
      <c r="V47" s="1"/>
      <c r="W47" s="1"/>
      <c r="X47" s="1"/>
      <c r="Y47" s="1"/>
      <c r="Z47" s="1"/>
    </row>
    <row r="48" ht="12.75" customHeight="1">
      <c r="A48" s="1"/>
      <c r="B48" s="129"/>
      <c r="C48" s="229" t="s">
        <v>453</v>
      </c>
      <c r="D48" s="243">
        <v>1.0</v>
      </c>
      <c r="E48" s="243">
        <v>1.0</v>
      </c>
      <c r="F48" s="244">
        <v>568.0</v>
      </c>
      <c r="G48" s="245" t="s">
        <v>454</v>
      </c>
      <c r="H48" s="245">
        <v>5349092.0</v>
      </c>
      <c r="I48" s="246">
        <v>42492.0</v>
      </c>
      <c r="J48" s="247">
        <v>6478.0</v>
      </c>
      <c r="K48" s="237">
        <v>3077.05</v>
      </c>
      <c r="L48" s="6"/>
      <c r="M48" s="1"/>
      <c r="N48" s="1"/>
      <c r="O48" s="1"/>
      <c r="P48" s="1"/>
      <c r="Q48" s="1"/>
      <c r="R48" s="1"/>
      <c r="S48" s="1"/>
      <c r="T48" s="1"/>
      <c r="U48" s="1"/>
      <c r="V48" s="1"/>
      <c r="W48" s="1"/>
      <c r="X48" s="1"/>
      <c r="Y48" s="1"/>
      <c r="Z48" s="1"/>
    </row>
    <row r="49" ht="12.75" customHeight="1">
      <c r="A49" s="1"/>
      <c r="B49" s="129"/>
      <c r="C49" s="229" t="s">
        <v>455</v>
      </c>
      <c r="D49" s="243">
        <v>1.0</v>
      </c>
      <c r="E49" s="243">
        <v>1.0</v>
      </c>
      <c r="F49" s="244">
        <v>203.0</v>
      </c>
      <c r="G49" s="245" t="s">
        <v>456</v>
      </c>
      <c r="H49" s="245">
        <v>5349093.0</v>
      </c>
      <c r="I49" s="246">
        <v>42492.0</v>
      </c>
      <c r="J49" s="247">
        <v>2450.0</v>
      </c>
      <c r="K49" s="237">
        <v>1188.25</v>
      </c>
      <c r="L49" s="6"/>
      <c r="M49" s="1"/>
      <c r="N49" s="1"/>
      <c r="O49" s="1"/>
      <c r="P49" s="1"/>
      <c r="Q49" s="1"/>
      <c r="R49" s="1"/>
      <c r="S49" s="1"/>
      <c r="T49" s="1"/>
      <c r="U49" s="1"/>
      <c r="V49" s="1"/>
      <c r="W49" s="1"/>
      <c r="X49" s="1"/>
      <c r="Y49" s="1"/>
      <c r="Z49" s="1"/>
    </row>
    <row r="50" ht="12.75" customHeight="1">
      <c r="A50" s="1"/>
      <c r="B50" s="129"/>
      <c r="C50" s="229" t="s">
        <v>457</v>
      </c>
      <c r="D50" s="243">
        <v>1.0</v>
      </c>
      <c r="E50" s="243">
        <v>1.0</v>
      </c>
      <c r="F50" s="244">
        <v>416.0</v>
      </c>
      <c r="G50" s="245" t="s">
        <v>458</v>
      </c>
      <c r="H50" s="245">
        <v>5349094.0</v>
      </c>
      <c r="I50" s="246">
        <v>42492.0</v>
      </c>
      <c r="J50" s="247">
        <v>6400.0</v>
      </c>
      <c r="K50" s="237">
        <v>3104.0</v>
      </c>
      <c r="L50" s="6"/>
      <c r="M50" s="1"/>
      <c r="N50" s="1"/>
      <c r="O50" s="1"/>
      <c r="P50" s="1"/>
      <c r="Q50" s="1"/>
      <c r="R50" s="1"/>
      <c r="S50" s="1"/>
      <c r="T50" s="1"/>
      <c r="U50" s="1"/>
      <c r="V50" s="1"/>
      <c r="W50" s="1"/>
      <c r="X50" s="1"/>
      <c r="Y50" s="1"/>
      <c r="Z50" s="1"/>
    </row>
    <row r="51" ht="12.75" customHeight="1">
      <c r="A51" s="1"/>
      <c r="B51" s="129"/>
      <c r="C51" s="229" t="s">
        <v>459</v>
      </c>
      <c r="D51" s="243">
        <v>1.0</v>
      </c>
      <c r="E51" s="243">
        <v>1.0</v>
      </c>
      <c r="F51" s="244">
        <v>116.0</v>
      </c>
      <c r="G51" s="245" t="s">
        <v>460</v>
      </c>
      <c r="H51" s="245">
        <v>5349095.0</v>
      </c>
      <c r="I51" s="246">
        <v>42492.0</v>
      </c>
      <c r="J51" s="247">
        <v>1309.0</v>
      </c>
      <c r="K51" s="237">
        <v>641.41</v>
      </c>
      <c r="L51" s="6"/>
      <c r="M51" s="1"/>
      <c r="N51" s="1"/>
      <c r="O51" s="1"/>
      <c r="P51" s="1"/>
      <c r="Q51" s="1"/>
      <c r="R51" s="1"/>
      <c r="S51" s="1"/>
      <c r="T51" s="1"/>
      <c r="U51" s="1"/>
      <c r="V51" s="1"/>
      <c r="W51" s="1"/>
      <c r="X51" s="1"/>
      <c r="Y51" s="1"/>
      <c r="Z51" s="1"/>
    </row>
    <row r="52" ht="12.75" customHeight="1">
      <c r="A52" s="1"/>
      <c r="B52" s="129"/>
      <c r="C52" s="229" t="s">
        <v>461</v>
      </c>
      <c r="D52" s="243">
        <v>1.0</v>
      </c>
      <c r="E52" s="243">
        <v>1.0</v>
      </c>
      <c r="F52" s="244">
        <v>425.0</v>
      </c>
      <c r="G52" s="245" t="s">
        <v>462</v>
      </c>
      <c r="H52" s="245">
        <v>5349096.0</v>
      </c>
      <c r="I52" s="246">
        <v>42492.0</v>
      </c>
      <c r="J52" s="247">
        <v>4916.0</v>
      </c>
      <c r="K52" s="237">
        <v>2335.1</v>
      </c>
      <c r="L52" s="6"/>
      <c r="M52" s="1"/>
      <c r="N52" s="1"/>
      <c r="O52" s="1"/>
      <c r="P52" s="1"/>
      <c r="Q52" s="1"/>
      <c r="R52" s="1"/>
      <c r="S52" s="1"/>
      <c r="T52" s="1"/>
      <c r="U52" s="1"/>
      <c r="V52" s="1"/>
      <c r="W52" s="1"/>
      <c r="X52" s="1"/>
      <c r="Y52" s="1"/>
      <c r="Z52" s="1"/>
    </row>
    <row r="53" ht="12.75" customHeight="1">
      <c r="A53" s="1"/>
      <c r="B53" s="129"/>
      <c r="C53" s="229" t="s">
        <v>463</v>
      </c>
      <c r="D53" s="243">
        <v>1.0</v>
      </c>
      <c r="E53" s="243">
        <v>1.0</v>
      </c>
      <c r="F53" s="244">
        <v>544.0</v>
      </c>
      <c r="G53" s="245" t="s">
        <v>464</v>
      </c>
      <c r="H53" s="245">
        <v>5349097.0</v>
      </c>
      <c r="I53" s="246">
        <v>42492.0</v>
      </c>
      <c r="J53" s="247">
        <v>8171.5</v>
      </c>
      <c r="K53" s="237">
        <v>3881.46</v>
      </c>
      <c r="L53" s="6"/>
      <c r="M53" s="1"/>
      <c r="N53" s="1"/>
      <c r="O53" s="1"/>
      <c r="P53" s="1"/>
      <c r="Q53" s="1"/>
      <c r="R53" s="1"/>
      <c r="S53" s="1"/>
      <c r="T53" s="1"/>
      <c r="U53" s="1"/>
      <c r="V53" s="1"/>
      <c r="W53" s="1"/>
      <c r="X53" s="1"/>
      <c r="Y53" s="1"/>
      <c r="Z53" s="1"/>
    </row>
    <row r="54" ht="12.75" customHeight="1">
      <c r="A54" s="1"/>
      <c r="B54" s="129"/>
      <c r="C54" s="229" t="s">
        <v>465</v>
      </c>
      <c r="D54" s="243">
        <v>1.0</v>
      </c>
      <c r="E54" s="243">
        <v>1.0</v>
      </c>
      <c r="F54" s="244">
        <v>251.0</v>
      </c>
      <c r="G54" s="245" t="s">
        <v>466</v>
      </c>
      <c r="H54" s="245">
        <v>5349098.0</v>
      </c>
      <c r="I54" s="246">
        <v>42492.0</v>
      </c>
      <c r="J54" s="247">
        <v>3644.0</v>
      </c>
      <c r="K54" s="237">
        <v>1730.9</v>
      </c>
      <c r="L54" s="6"/>
      <c r="M54" s="1"/>
      <c r="N54" s="1"/>
      <c r="O54" s="1"/>
      <c r="P54" s="1"/>
      <c r="Q54" s="1"/>
      <c r="R54" s="1"/>
      <c r="S54" s="1"/>
      <c r="T54" s="1"/>
      <c r="U54" s="1"/>
      <c r="V54" s="1"/>
      <c r="W54" s="1"/>
      <c r="X54" s="1"/>
      <c r="Y54" s="1"/>
      <c r="Z54" s="1"/>
    </row>
    <row r="55" ht="12.75" customHeight="1">
      <c r="A55" s="1"/>
      <c r="B55" s="129"/>
      <c r="C55" s="229" t="s">
        <v>467</v>
      </c>
      <c r="D55" s="243">
        <v>1.0</v>
      </c>
      <c r="E55" s="243">
        <v>1.0</v>
      </c>
      <c r="F55" s="244">
        <v>393.0</v>
      </c>
      <c r="G55" s="245" t="s">
        <v>468</v>
      </c>
      <c r="H55" s="245">
        <v>5349099.0</v>
      </c>
      <c r="I55" s="246">
        <v>42492.0</v>
      </c>
      <c r="J55" s="247">
        <v>5619.5</v>
      </c>
      <c r="K55" s="237">
        <v>2753.5499999999997</v>
      </c>
      <c r="L55" s="6"/>
      <c r="M55" s="1"/>
      <c r="N55" s="1"/>
      <c r="O55" s="1"/>
      <c r="P55" s="1"/>
      <c r="Q55" s="1"/>
      <c r="R55" s="1"/>
      <c r="S55" s="1"/>
      <c r="T55" s="1"/>
      <c r="U55" s="1"/>
      <c r="V55" s="1"/>
      <c r="W55" s="1"/>
      <c r="X55" s="1"/>
      <c r="Y55" s="1"/>
      <c r="Z55" s="1"/>
    </row>
    <row r="56" ht="12.75" customHeight="1">
      <c r="A56" s="1"/>
      <c r="B56" s="129"/>
      <c r="C56" s="229" t="s">
        <v>469</v>
      </c>
      <c r="D56" s="243">
        <v>1.0</v>
      </c>
      <c r="E56" s="243">
        <v>1.0</v>
      </c>
      <c r="F56" s="244">
        <v>1226.0</v>
      </c>
      <c r="G56" s="245" t="s">
        <v>470</v>
      </c>
      <c r="H56" s="245">
        <v>5349100.0</v>
      </c>
      <c r="I56" s="246">
        <v>42492.0</v>
      </c>
      <c r="J56" s="247">
        <v>18414.5</v>
      </c>
      <c r="K56" s="237">
        <v>8746.880000000001</v>
      </c>
      <c r="L56" s="6"/>
      <c r="M56" s="1"/>
      <c r="N56" s="1"/>
      <c r="O56" s="1"/>
      <c r="P56" s="1"/>
      <c r="Q56" s="1"/>
      <c r="R56" s="1"/>
      <c r="S56" s="1"/>
      <c r="T56" s="1"/>
      <c r="U56" s="1"/>
      <c r="V56" s="1"/>
      <c r="W56" s="1"/>
      <c r="X56" s="1"/>
      <c r="Y56" s="1"/>
      <c r="Z56" s="1"/>
    </row>
    <row r="57" ht="12.75" customHeight="1">
      <c r="A57" s="1"/>
      <c r="B57" s="129"/>
      <c r="C57" s="229" t="s">
        <v>471</v>
      </c>
      <c r="D57" s="243">
        <v>1.0</v>
      </c>
      <c r="E57" s="243">
        <v>1.0</v>
      </c>
      <c r="F57" s="244">
        <v>192.0</v>
      </c>
      <c r="G57" s="245" t="s">
        <v>472</v>
      </c>
      <c r="H57" s="245">
        <v>5349101.0</v>
      </c>
      <c r="I57" s="246">
        <v>42492.0</v>
      </c>
      <c r="J57" s="247">
        <v>3866.0</v>
      </c>
      <c r="K57" s="237">
        <v>1836.35</v>
      </c>
      <c r="L57" s="6"/>
      <c r="M57" s="1"/>
      <c r="N57" s="1"/>
      <c r="O57" s="1"/>
      <c r="P57" s="1"/>
      <c r="Q57" s="1"/>
      <c r="R57" s="1"/>
      <c r="S57" s="1"/>
      <c r="T57" s="1"/>
      <c r="U57" s="1"/>
      <c r="V57" s="1"/>
      <c r="W57" s="1"/>
      <c r="X57" s="1"/>
      <c r="Y57" s="1"/>
      <c r="Z57" s="1"/>
    </row>
    <row r="58" ht="12.75" customHeight="1">
      <c r="A58" s="1"/>
      <c r="B58" s="129"/>
      <c r="C58" s="229" t="s">
        <v>473</v>
      </c>
      <c r="D58" s="243">
        <v>1.0</v>
      </c>
      <c r="E58" s="243">
        <v>1.0</v>
      </c>
      <c r="F58" s="244">
        <v>704.0</v>
      </c>
      <c r="G58" s="245" t="s">
        <v>474</v>
      </c>
      <c r="H58" s="245">
        <v>5349102.0</v>
      </c>
      <c r="I58" s="246">
        <v>42492.0</v>
      </c>
      <c r="J58" s="247">
        <v>11965.0</v>
      </c>
      <c r="K58" s="237">
        <v>5683.37</v>
      </c>
      <c r="L58" s="6"/>
      <c r="M58" s="1"/>
      <c r="N58" s="1"/>
      <c r="O58" s="1"/>
      <c r="P58" s="1"/>
      <c r="Q58" s="1"/>
      <c r="R58" s="1"/>
      <c r="S58" s="1"/>
      <c r="T58" s="1"/>
      <c r="U58" s="1"/>
      <c r="V58" s="1"/>
      <c r="W58" s="1"/>
      <c r="X58" s="1"/>
      <c r="Y58" s="1"/>
      <c r="Z58" s="1"/>
    </row>
    <row r="59" ht="12.75" customHeight="1">
      <c r="A59" s="1"/>
      <c r="B59" s="129"/>
      <c r="C59" s="229" t="s">
        <v>475</v>
      </c>
      <c r="D59" s="243">
        <v>1.0</v>
      </c>
      <c r="E59" s="243">
        <v>1.0</v>
      </c>
      <c r="F59" s="244">
        <v>363.0</v>
      </c>
      <c r="G59" s="245" t="s">
        <v>476</v>
      </c>
      <c r="H59" s="245">
        <v>5349103.0</v>
      </c>
      <c r="I59" s="246">
        <v>42492.0</v>
      </c>
      <c r="J59" s="247">
        <v>4655.5</v>
      </c>
      <c r="K59" s="237">
        <v>2211.36</v>
      </c>
      <c r="L59" s="6"/>
      <c r="M59" s="1"/>
      <c r="N59" s="1"/>
      <c r="O59" s="1"/>
      <c r="P59" s="1"/>
      <c r="Q59" s="1"/>
      <c r="R59" s="1"/>
      <c r="S59" s="1"/>
      <c r="T59" s="1"/>
      <c r="U59" s="1"/>
      <c r="V59" s="1"/>
      <c r="W59" s="1"/>
      <c r="X59" s="1"/>
      <c r="Y59" s="1"/>
      <c r="Z59" s="1"/>
    </row>
    <row r="60" ht="12.75" customHeight="1">
      <c r="A60" s="1"/>
      <c r="B60" s="129"/>
      <c r="C60" s="229" t="s">
        <v>477</v>
      </c>
      <c r="D60" s="243">
        <v>1.0</v>
      </c>
      <c r="E60" s="243">
        <v>1.0</v>
      </c>
      <c r="F60" s="244">
        <v>535.0</v>
      </c>
      <c r="G60" s="245" t="s">
        <v>478</v>
      </c>
      <c r="H60" s="245">
        <v>5349104.0</v>
      </c>
      <c r="I60" s="246">
        <v>42492.0</v>
      </c>
      <c r="J60" s="247">
        <v>10130.5</v>
      </c>
      <c r="K60" s="237">
        <v>4811.98</v>
      </c>
      <c r="L60" s="6"/>
      <c r="M60" s="1"/>
      <c r="N60" s="1"/>
      <c r="O60" s="1"/>
      <c r="P60" s="1"/>
      <c r="Q60" s="1"/>
      <c r="R60" s="1"/>
      <c r="S60" s="1"/>
      <c r="T60" s="1"/>
      <c r="U60" s="1"/>
      <c r="V60" s="1"/>
      <c r="W60" s="1"/>
      <c r="X60" s="1"/>
      <c r="Y60" s="1"/>
      <c r="Z60" s="1"/>
    </row>
    <row r="61" ht="12.75" customHeight="1">
      <c r="A61" s="1"/>
      <c r="B61" s="129"/>
      <c r="C61" s="229" t="s">
        <v>479</v>
      </c>
      <c r="D61" s="243">
        <v>1.0</v>
      </c>
      <c r="E61" s="243">
        <v>1.0</v>
      </c>
      <c r="F61" s="244">
        <v>131.0</v>
      </c>
      <c r="G61" s="245" t="s">
        <v>480</v>
      </c>
      <c r="H61" s="245">
        <v>5349105.0</v>
      </c>
      <c r="I61" s="246">
        <v>42492.0</v>
      </c>
      <c r="J61" s="247">
        <v>1685.0</v>
      </c>
      <c r="K61" s="237">
        <v>825.65</v>
      </c>
      <c r="L61" s="6"/>
      <c r="M61" s="1"/>
      <c r="N61" s="1"/>
      <c r="O61" s="1"/>
      <c r="P61" s="1"/>
      <c r="Q61" s="1"/>
      <c r="R61" s="1"/>
      <c r="S61" s="1"/>
      <c r="T61" s="1"/>
      <c r="U61" s="1"/>
      <c r="V61" s="1"/>
      <c r="W61" s="1"/>
      <c r="X61" s="1"/>
      <c r="Y61" s="1"/>
      <c r="Z61" s="1"/>
    </row>
    <row r="62" ht="12.75" customHeight="1">
      <c r="A62" s="1"/>
      <c r="B62" s="129"/>
      <c r="C62" s="229" t="s">
        <v>481</v>
      </c>
      <c r="D62" s="243">
        <v>1.0</v>
      </c>
      <c r="E62" s="243">
        <v>1.0</v>
      </c>
      <c r="F62" s="244">
        <v>1479.0</v>
      </c>
      <c r="G62" s="245" t="s">
        <v>482</v>
      </c>
      <c r="H62" s="245">
        <v>5349106.0</v>
      </c>
      <c r="I62" s="246">
        <v>42492.0</v>
      </c>
      <c r="J62" s="247">
        <v>26524.5</v>
      </c>
      <c r="K62" s="237">
        <v>12864.38</v>
      </c>
      <c r="L62" s="6"/>
      <c r="M62" s="1"/>
      <c r="N62" s="1"/>
      <c r="O62" s="1"/>
      <c r="P62" s="1"/>
      <c r="Q62" s="1"/>
      <c r="R62" s="1"/>
      <c r="S62" s="1"/>
      <c r="T62" s="1"/>
      <c r="U62" s="1"/>
      <c r="V62" s="1"/>
      <c r="W62" s="1"/>
      <c r="X62" s="1"/>
      <c r="Y62" s="1"/>
      <c r="Z62" s="1"/>
    </row>
    <row r="63" ht="12.75" customHeight="1">
      <c r="A63" s="1"/>
      <c r="B63" s="129"/>
      <c r="C63" s="229" t="s">
        <v>483</v>
      </c>
      <c r="D63" s="243">
        <v>1.0</v>
      </c>
      <c r="E63" s="243">
        <v>1.0</v>
      </c>
      <c r="F63" s="244">
        <v>776.0</v>
      </c>
      <c r="G63" s="245" t="s">
        <v>484</v>
      </c>
      <c r="H63" s="245">
        <v>5349107.0</v>
      </c>
      <c r="I63" s="246">
        <v>42492.0</v>
      </c>
      <c r="J63" s="247">
        <v>10891.5</v>
      </c>
      <c r="K63" s="237">
        <v>5282.37</v>
      </c>
      <c r="L63" s="6"/>
      <c r="M63" s="1"/>
      <c r="N63" s="1"/>
      <c r="O63" s="1"/>
      <c r="P63" s="1"/>
      <c r="Q63" s="1"/>
      <c r="R63" s="1"/>
      <c r="S63" s="1"/>
      <c r="T63" s="1"/>
      <c r="U63" s="1"/>
      <c r="V63" s="1"/>
      <c r="W63" s="1"/>
      <c r="X63" s="1"/>
      <c r="Y63" s="1"/>
      <c r="Z63" s="1"/>
    </row>
    <row r="64" ht="12.75" customHeight="1">
      <c r="A64" s="1"/>
      <c r="B64" s="129"/>
      <c r="C64" s="229" t="s">
        <v>485</v>
      </c>
      <c r="D64" s="243">
        <v>1.0</v>
      </c>
      <c r="E64" s="243">
        <v>1.0</v>
      </c>
      <c r="F64" s="244">
        <v>318.0</v>
      </c>
      <c r="G64" s="245" t="s">
        <v>486</v>
      </c>
      <c r="H64" s="245">
        <v>5349108.0</v>
      </c>
      <c r="I64" s="246">
        <v>42492.0</v>
      </c>
      <c r="J64" s="247">
        <v>5517.5</v>
      </c>
      <c r="K64" s="237">
        <v>2703.5699999999997</v>
      </c>
      <c r="L64" s="6"/>
      <c r="M64" s="1"/>
      <c r="N64" s="1"/>
      <c r="O64" s="1"/>
      <c r="P64" s="1"/>
      <c r="Q64" s="1"/>
      <c r="R64" s="1"/>
      <c r="S64" s="1"/>
      <c r="T64" s="1"/>
      <c r="U64" s="1"/>
      <c r="V64" s="1"/>
      <c r="W64" s="1"/>
      <c r="X64" s="1"/>
      <c r="Y64" s="1"/>
      <c r="Z64" s="1"/>
    </row>
    <row r="65" ht="12.75" customHeight="1">
      <c r="A65" s="1"/>
      <c r="B65" s="129"/>
      <c r="C65" s="229" t="s">
        <v>487</v>
      </c>
      <c r="D65" s="243">
        <v>1.0</v>
      </c>
      <c r="E65" s="243">
        <v>1.0</v>
      </c>
      <c r="F65" s="244">
        <v>2254.0</v>
      </c>
      <c r="G65" s="245" t="s">
        <v>488</v>
      </c>
      <c r="H65" s="245">
        <v>5349109.0</v>
      </c>
      <c r="I65" s="246">
        <v>42492.0</v>
      </c>
      <c r="J65" s="247">
        <v>28983.0</v>
      </c>
      <c r="K65" s="237">
        <v>13766.919999999998</v>
      </c>
      <c r="L65" s="6"/>
      <c r="M65" s="1"/>
      <c r="N65" s="1"/>
      <c r="O65" s="1"/>
      <c r="P65" s="1"/>
      <c r="Q65" s="1"/>
      <c r="R65" s="1"/>
      <c r="S65" s="1"/>
      <c r="T65" s="1"/>
      <c r="U65" s="1"/>
      <c r="V65" s="1"/>
      <c r="W65" s="1"/>
      <c r="X65" s="1"/>
      <c r="Y65" s="1"/>
      <c r="Z65" s="1"/>
    </row>
    <row r="66" ht="12.75" customHeight="1">
      <c r="A66" s="1"/>
      <c r="B66" s="129"/>
      <c r="C66" s="229" t="s">
        <v>489</v>
      </c>
      <c r="D66" s="243">
        <v>1.0</v>
      </c>
      <c r="E66" s="243">
        <v>1.0</v>
      </c>
      <c r="F66" s="244">
        <v>405.0</v>
      </c>
      <c r="G66" s="245" t="s">
        <v>490</v>
      </c>
      <c r="H66" s="245">
        <v>5349110.0</v>
      </c>
      <c r="I66" s="246">
        <v>42492.0</v>
      </c>
      <c r="J66" s="247">
        <v>4867.0</v>
      </c>
      <c r="K66" s="237">
        <v>2311.8199999999997</v>
      </c>
      <c r="L66" s="6"/>
      <c r="M66" s="1"/>
      <c r="N66" s="1"/>
      <c r="O66" s="1"/>
      <c r="P66" s="1"/>
      <c r="Q66" s="1"/>
      <c r="R66" s="1"/>
      <c r="S66" s="1"/>
      <c r="T66" s="1"/>
      <c r="U66" s="1"/>
      <c r="V66" s="1"/>
      <c r="W66" s="1"/>
      <c r="X66" s="1"/>
      <c r="Y66" s="1"/>
      <c r="Z66" s="1"/>
    </row>
    <row r="67" ht="12.75" customHeight="1">
      <c r="A67" s="1"/>
      <c r="B67" s="129"/>
      <c r="C67" s="229" t="s">
        <v>491</v>
      </c>
      <c r="D67" s="243">
        <v>1.0</v>
      </c>
      <c r="E67" s="243">
        <v>1.0</v>
      </c>
      <c r="F67" s="244">
        <v>343.0</v>
      </c>
      <c r="G67" s="245" t="s">
        <v>492</v>
      </c>
      <c r="H67" s="245">
        <v>5349111.0</v>
      </c>
      <c r="I67" s="246">
        <v>42492.0</v>
      </c>
      <c r="J67" s="247">
        <v>4216.0</v>
      </c>
      <c r="K67" s="237">
        <v>2002.6</v>
      </c>
      <c r="L67" s="6"/>
      <c r="M67" s="1"/>
      <c r="N67" s="1"/>
      <c r="O67" s="1"/>
      <c r="P67" s="1"/>
      <c r="Q67" s="1"/>
      <c r="R67" s="1"/>
      <c r="S67" s="1"/>
      <c r="T67" s="1"/>
      <c r="U67" s="1"/>
      <c r="V67" s="1"/>
      <c r="W67" s="1"/>
      <c r="X67" s="1"/>
      <c r="Y67" s="1"/>
      <c r="Z67" s="1"/>
    </row>
    <row r="68" ht="12.75" customHeight="1">
      <c r="A68" s="1"/>
      <c r="B68" s="129"/>
      <c r="C68" s="229" t="s">
        <v>493</v>
      </c>
      <c r="D68" s="243">
        <v>1.0</v>
      </c>
      <c r="E68" s="243">
        <v>1.0</v>
      </c>
      <c r="F68" s="244">
        <v>706.0</v>
      </c>
      <c r="G68" s="245" t="s">
        <v>494</v>
      </c>
      <c r="H68" s="245">
        <v>5349112.0</v>
      </c>
      <c r="I68" s="246">
        <v>42492.0</v>
      </c>
      <c r="J68" s="247">
        <v>10481.0</v>
      </c>
      <c r="K68" s="237">
        <v>4978.470000000001</v>
      </c>
      <c r="L68" s="6"/>
      <c r="M68" s="1"/>
      <c r="N68" s="1"/>
      <c r="O68" s="1"/>
      <c r="P68" s="1"/>
      <c r="Q68" s="1"/>
      <c r="R68" s="1"/>
      <c r="S68" s="1"/>
      <c r="T68" s="1"/>
      <c r="U68" s="1"/>
      <c r="V68" s="1"/>
      <c r="W68" s="1"/>
      <c r="X68" s="1"/>
      <c r="Y68" s="1"/>
      <c r="Z68" s="1"/>
    </row>
    <row r="69" ht="12.75" customHeight="1">
      <c r="A69" s="1"/>
      <c r="B69" s="129"/>
      <c r="C69" s="229" t="s">
        <v>495</v>
      </c>
      <c r="D69" s="243">
        <v>1.0</v>
      </c>
      <c r="E69" s="243">
        <v>1.0</v>
      </c>
      <c r="F69" s="244">
        <v>575.0</v>
      </c>
      <c r="G69" s="245" t="s">
        <v>496</v>
      </c>
      <c r="H69" s="245">
        <v>5349113.0</v>
      </c>
      <c r="I69" s="246">
        <v>42492.0</v>
      </c>
      <c r="J69" s="247">
        <v>8397.0</v>
      </c>
      <c r="K69" s="237">
        <v>3988.5699999999997</v>
      </c>
      <c r="L69" s="6"/>
      <c r="M69" s="1"/>
      <c r="N69" s="1"/>
      <c r="O69" s="1"/>
      <c r="P69" s="1"/>
      <c r="Q69" s="1"/>
      <c r="R69" s="1"/>
      <c r="S69" s="1"/>
      <c r="T69" s="1"/>
      <c r="U69" s="1"/>
      <c r="V69" s="1"/>
      <c r="W69" s="1"/>
      <c r="X69" s="1"/>
      <c r="Y69" s="1"/>
      <c r="Z69" s="1"/>
    </row>
    <row r="70" ht="12.75" customHeight="1">
      <c r="A70" s="1"/>
      <c r="B70" s="129"/>
      <c r="C70" s="229" t="s">
        <v>497</v>
      </c>
      <c r="D70" s="243">
        <v>1.0</v>
      </c>
      <c r="E70" s="243">
        <v>1.0</v>
      </c>
      <c r="F70" s="244">
        <v>541.0</v>
      </c>
      <c r="G70" s="245" t="s">
        <v>498</v>
      </c>
      <c r="H70" s="245">
        <v>5349114.0</v>
      </c>
      <c r="I70" s="246">
        <v>42492.0</v>
      </c>
      <c r="J70" s="247">
        <v>8948.0</v>
      </c>
      <c r="K70" s="237">
        <v>4250.3</v>
      </c>
      <c r="L70" s="6"/>
      <c r="M70" s="1"/>
      <c r="N70" s="1"/>
      <c r="O70" s="1"/>
      <c r="P70" s="1"/>
      <c r="Q70" s="1"/>
      <c r="R70" s="1"/>
      <c r="S70" s="1"/>
      <c r="T70" s="1"/>
      <c r="U70" s="1"/>
      <c r="V70" s="1"/>
      <c r="W70" s="1"/>
      <c r="X70" s="1"/>
      <c r="Y70" s="1"/>
      <c r="Z70" s="1"/>
    </row>
    <row r="71" ht="12.75" customHeight="1">
      <c r="A71" s="1"/>
      <c r="B71" s="129"/>
      <c r="C71" s="229" t="s">
        <v>499</v>
      </c>
      <c r="D71" s="243">
        <v>1.0</v>
      </c>
      <c r="E71" s="243">
        <v>1.0</v>
      </c>
      <c r="F71" s="244">
        <v>617.0</v>
      </c>
      <c r="G71" s="245" t="s">
        <v>500</v>
      </c>
      <c r="H71" s="245">
        <v>5349115.0</v>
      </c>
      <c r="I71" s="246">
        <v>42492.0</v>
      </c>
      <c r="J71" s="247">
        <v>8981.5</v>
      </c>
      <c r="K71" s="237">
        <v>4266.21</v>
      </c>
      <c r="L71" s="6"/>
      <c r="M71" s="1"/>
      <c r="N71" s="1"/>
      <c r="O71" s="1"/>
      <c r="P71" s="1"/>
      <c r="Q71" s="1"/>
      <c r="R71" s="1"/>
      <c r="S71" s="1"/>
      <c r="T71" s="1"/>
      <c r="U71" s="1"/>
      <c r="V71" s="1"/>
      <c r="W71" s="1"/>
      <c r="X71" s="1"/>
      <c r="Y71" s="1"/>
      <c r="Z71" s="1"/>
    </row>
    <row r="72" ht="12.75" customHeight="1">
      <c r="A72" s="1"/>
      <c r="B72" s="129"/>
      <c r="C72" s="229" t="s">
        <v>501</v>
      </c>
      <c r="D72" s="243">
        <v>1.0</v>
      </c>
      <c r="E72" s="243">
        <v>1.0</v>
      </c>
      <c r="F72" s="244">
        <v>749.0</v>
      </c>
      <c r="G72" s="245" t="s">
        <v>502</v>
      </c>
      <c r="H72" s="245">
        <v>5349116.0</v>
      </c>
      <c r="I72" s="246">
        <v>42492.0</v>
      </c>
      <c r="J72" s="247">
        <v>10647.0</v>
      </c>
      <c r="K72" s="237">
        <v>5057.32</v>
      </c>
      <c r="L72" s="6"/>
      <c r="M72" s="1"/>
      <c r="N72" s="1"/>
      <c r="O72" s="1"/>
      <c r="P72" s="1"/>
      <c r="Q72" s="1"/>
      <c r="R72" s="1"/>
      <c r="S72" s="1"/>
      <c r="T72" s="1"/>
      <c r="U72" s="1"/>
      <c r="V72" s="1"/>
      <c r="W72" s="1"/>
      <c r="X72" s="1"/>
      <c r="Y72" s="1"/>
      <c r="Z72" s="1"/>
    </row>
    <row r="73" ht="12.75" customHeight="1">
      <c r="A73" s="1"/>
      <c r="B73" s="129"/>
      <c r="C73" s="229" t="s">
        <v>503</v>
      </c>
      <c r="D73" s="243">
        <v>1.0</v>
      </c>
      <c r="E73" s="243">
        <v>1.0</v>
      </c>
      <c r="F73" s="244">
        <v>286.0</v>
      </c>
      <c r="G73" s="245" t="s">
        <v>504</v>
      </c>
      <c r="H73" s="245">
        <v>5349117.0</v>
      </c>
      <c r="I73" s="246">
        <v>42492.0</v>
      </c>
      <c r="J73" s="247">
        <v>3735.0</v>
      </c>
      <c r="K73" s="237">
        <v>1774.12</v>
      </c>
      <c r="L73" s="6"/>
      <c r="M73" s="1"/>
      <c r="N73" s="1"/>
      <c r="O73" s="1"/>
      <c r="P73" s="1"/>
      <c r="Q73" s="1"/>
      <c r="R73" s="1"/>
      <c r="S73" s="1"/>
      <c r="T73" s="1"/>
      <c r="U73" s="1"/>
      <c r="V73" s="1"/>
      <c r="W73" s="1"/>
      <c r="X73" s="1"/>
      <c r="Y73" s="1"/>
      <c r="Z73" s="1"/>
    </row>
    <row r="74" ht="12.75" customHeight="1">
      <c r="A74" s="1"/>
      <c r="B74" s="129"/>
      <c r="C74" s="229" t="s">
        <v>505</v>
      </c>
      <c r="D74" s="243">
        <v>1.0</v>
      </c>
      <c r="E74" s="243">
        <v>1.0</v>
      </c>
      <c r="F74" s="244">
        <v>559.0</v>
      </c>
      <c r="G74" s="245" t="s">
        <v>506</v>
      </c>
      <c r="H74" s="245">
        <v>5349118.0</v>
      </c>
      <c r="I74" s="246">
        <v>42492.0</v>
      </c>
      <c r="J74" s="247">
        <v>8700.0</v>
      </c>
      <c r="K74" s="237">
        <v>4132.5</v>
      </c>
      <c r="L74" s="6"/>
      <c r="M74" s="1"/>
      <c r="N74" s="1"/>
      <c r="O74" s="1"/>
      <c r="P74" s="1"/>
      <c r="Q74" s="1"/>
      <c r="R74" s="1"/>
      <c r="S74" s="1"/>
      <c r="T74" s="1"/>
      <c r="U74" s="1"/>
      <c r="V74" s="1"/>
      <c r="W74" s="1"/>
      <c r="X74" s="1"/>
      <c r="Y74" s="1"/>
      <c r="Z74" s="1"/>
    </row>
    <row r="75" ht="12.75" customHeight="1">
      <c r="A75" s="1"/>
      <c r="B75" s="129"/>
      <c r="C75" s="229" t="s">
        <v>507</v>
      </c>
      <c r="D75" s="243">
        <v>1.0</v>
      </c>
      <c r="E75" s="243">
        <v>1.0</v>
      </c>
      <c r="F75" s="244">
        <v>432.0</v>
      </c>
      <c r="G75" s="245" t="s">
        <v>508</v>
      </c>
      <c r="H75" s="245">
        <v>5349119.0</v>
      </c>
      <c r="I75" s="246">
        <v>42492.0</v>
      </c>
      <c r="J75" s="247">
        <v>6472.5</v>
      </c>
      <c r="K75" s="237">
        <v>3074.43</v>
      </c>
      <c r="L75" s="6"/>
      <c r="M75" s="1"/>
      <c r="N75" s="1"/>
      <c r="O75" s="1"/>
      <c r="P75" s="1"/>
      <c r="Q75" s="1"/>
      <c r="R75" s="1"/>
      <c r="S75" s="1"/>
      <c r="T75" s="1"/>
      <c r="U75" s="1"/>
      <c r="V75" s="1"/>
      <c r="W75" s="1"/>
      <c r="X75" s="1"/>
      <c r="Y75" s="1"/>
      <c r="Z75" s="1"/>
    </row>
    <row r="76" ht="12.75" customHeight="1">
      <c r="A76" s="1"/>
      <c r="B76" s="129"/>
      <c r="C76" s="229" t="s">
        <v>509</v>
      </c>
      <c r="D76" s="243">
        <v>1.0</v>
      </c>
      <c r="E76" s="243">
        <v>1.0</v>
      </c>
      <c r="F76" s="244">
        <v>1195.0</v>
      </c>
      <c r="G76" s="245" t="s">
        <v>510</v>
      </c>
      <c r="H76" s="245">
        <v>5349120.0</v>
      </c>
      <c r="I76" s="246">
        <v>42492.0</v>
      </c>
      <c r="J76" s="247">
        <v>16003.0</v>
      </c>
      <c r="K76" s="237">
        <v>7601.42</v>
      </c>
      <c r="L76" s="6"/>
      <c r="M76" s="1"/>
      <c r="N76" s="1"/>
      <c r="O76" s="1"/>
      <c r="P76" s="1"/>
      <c r="Q76" s="1"/>
      <c r="R76" s="1"/>
      <c r="S76" s="1"/>
      <c r="T76" s="1"/>
      <c r="U76" s="1"/>
      <c r="V76" s="1"/>
      <c r="W76" s="1"/>
      <c r="X76" s="1"/>
      <c r="Y76" s="1"/>
      <c r="Z76" s="1"/>
    </row>
    <row r="77" ht="12.75" customHeight="1">
      <c r="A77" s="1"/>
      <c r="B77" s="129"/>
      <c r="C77" s="229" t="s">
        <v>511</v>
      </c>
      <c r="D77" s="243">
        <v>1.0</v>
      </c>
      <c r="E77" s="243">
        <v>1.0</v>
      </c>
      <c r="F77" s="244">
        <v>476.0</v>
      </c>
      <c r="G77" s="245" t="s">
        <v>512</v>
      </c>
      <c r="H77" s="245">
        <v>5349121.0</v>
      </c>
      <c r="I77" s="246">
        <v>42492.0</v>
      </c>
      <c r="J77" s="247">
        <v>9946.5</v>
      </c>
      <c r="K77" s="237">
        <v>4724.58</v>
      </c>
      <c r="L77" s="6"/>
      <c r="M77" s="1"/>
      <c r="N77" s="1"/>
      <c r="O77" s="1"/>
      <c r="P77" s="1"/>
      <c r="Q77" s="1"/>
      <c r="R77" s="1"/>
      <c r="S77" s="1"/>
      <c r="T77" s="1"/>
      <c r="U77" s="1"/>
      <c r="V77" s="1"/>
      <c r="W77" s="1"/>
      <c r="X77" s="1"/>
      <c r="Y77" s="1"/>
      <c r="Z77" s="1"/>
    </row>
    <row r="78" ht="12.75" customHeight="1">
      <c r="A78" s="1"/>
      <c r="B78" s="129"/>
      <c r="C78" s="229" t="s">
        <v>513</v>
      </c>
      <c r="D78" s="243">
        <v>1.0</v>
      </c>
      <c r="E78" s="243">
        <v>1.0</v>
      </c>
      <c r="F78" s="244">
        <v>330.0</v>
      </c>
      <c r="G78" s="245" t="s">
        <v>514</v>
      </c>
      <c r="H78" s="245">
        <v>5349122.0</v>
      </c>
      <c r="I78" s="246">
        <v>42492.0</v>
      </c>
      <c r="J78" s="247">
        <v>3733.0</v>
      </c>
      <c r="K78" s="237">
        <v>1773.1699999999998</v>
      </c>
      <c r="L78" s="6"/>
      <c r="M78" s="1"/>
      <c r="N78" s="1"/>
      <c r="O78" s="1"/>
      <c r="P78" s="1"/>
      <c r="Q78" s="1"/>
      <c r="R78" s="1"/>
      <c r="S78" s="1"/>
      <c r="T78" s="1"/>
      <c r="U78" s="1"/>
      <c r="V78" s="1"/>
      <c r="W78" s="1"/>
      <c r="X78" s="1"/>
      <c r="Y78" s="1"/>
      <c r="Z78" s="1"/>
    </row>
    <row r="79" ht="12.75" customHeight="1">
      <c r="A79" s="1"/>
      <c r="B79" s="129"/>
      <c r="C79" s="229" t="s">
        <v>515</v>
      </c>
      <c r="D79" s="243">
        <v>1.0</v>
      </c>
      <c r="E79" s="243">
        <v>1.0</v>
      </c>
      <c r="F79" s="244">
        <v>598.0</v>
      </c>
      <c r="G79" s="245" t="s">
        <v>516</v>
      </c>
      <c r="H79" s="245">
        <v>5349123.0</v>
      </c>
      <c r="I79" s="246">
        <v>42492.0</v>
      </c>
      <c r="J79" s="247">
        <v>9038.0</v>
      </c>
      <c r="K79" s="237">
        <v>4428.62</v>
      </c>
      <c r="L79" s="6"/>
      <c r="M79" s="1"/>
      <c r="N79" s="1"/>
      <c r="O79" s="1"/>
      <c r="P79" s="1"/>
      <c r="Q79" s="1"/>
      <c r="R79" s="1"/>
      <c r="S79" s="1"/>
      <c r="T79" s="1"/>
      <c r="U79" s="1"/>
      <c r="V79" s="1"/>
      <c r="W79" s="1"/>
      <c r="X79" s="1"/>
      <c r="Y79" s="1"/>
      <c r="Z79" s="1"/>
    </row>
    <row r="80" ht="12.75" customHeight="1">
      <c r="A80" s="1"/>
      <c r="B80" s="129"/>
      <c r="C80" s="229" t="s">
        <v>517</v>
      </c>
      <c r="D80" s="243">
        <v>1.0</v>
      </c>
      <c r="E80" s="243">
        <v>1.0</v>
      </c>
      <c r="F80" s="244">
        <v>451.0</v>
      </c>
      <c r="G80" s="245" t="s">
        <v>518</v>
      </c>
      <c r="H80" s="245">
        <v>5349124.0</v>
      </c>
      <c r="I80" s="246">
        <v>42492.0</v>
      </c>
      <c r="J80" s="247">
        <v>7901.0</v>
      </c>
      <c r="K80" s="237">
        <v>3752.97</v>
      </c>
      <c r="L80" s="6"/>
      <c r="M80" s="1"/>
      <c r="N80" s="1"/>
      <c r="O80" s="1"/>
      <c r="P80" s="1"/>
      <c r="Q80" s="1"/>
      <c r="R80" s="1"/>
      <c r="S80" s="1"/>
      <c r="T80" s="1"/>
      <c r="U80" s="1"/>
      <c r="V80" s="1"/>
      <c r="W80" s="1"/>
      <c r="X80" s="1"/>
      <c r="Y80" s="1"/>
      <c r="Z80" s="1"/>
    </row>
    <row r="81" ht="12.75" customHeight="1">
      <c r="A81" s="1"/>
      <c r="B81" s="129"/>
      <c r="C81" s="229" t="s">
        <v>519</v>
      </c>
      <c r="D81" s="243">
        <v>1.0</v>
      </c>
      <c r="E81" s="243">
        <v>1.0</v>
      </c>
      <c r="F81" s="244">
        <v>719.0</v>
      </c>
      <c r="G81" s="245" t="s">
        <v>520</v>
      </c>
      <c r="H81" s="245">
        <v>5349125.0</v>
      </c>
      <c r="I81" s="246">
        <v>42492.0</v>
      </c>
      <c r="J81" s="247">
        <v>9995.5</v>
      </c>
      <c r="K81" s="237">
        <v>4747.86</v>
      </c>
      <c r="L81" s="6"/>
      <c r="M81" s="1"/>
      <c r="N81" s="1"/>
      <c r="O81" s="1"/>
      <c r="P81" s="1"/>
      <c r="Q81" s="1"/>
      <c r="R81" s="1"/>
      <c r="S81" s="1"/>
      <c r="T81" s="1"/>
      <c r="U81" s="1"/>
      <c r="V81" s="1"/>
      <c r="W81" s="1"/>
      <c r="X81" s="1"/>
      <c r="Y81" s="1"/>
      <c r="Z81" s="1"/>
    </row>
    <row r="82" ht="12.75" customHeight="1">
      <c r="A82" s="1"/>
      <c r="B82" s="129"/>
      <c r="C82" s="229" t="s">
        <v>521</v>
      </c>
      <c r="D82" s="243">
        <v>1.0</v>
      </c>
      <c r="E82" s="243">
        <v>1.0</v>
      </c>
      <c r="F82" s="244">
        <v>376.0</v>
      </c>
      <c r="G82" s="245" t="s">
        <v>522</v>
      </c>
      <c r="H82" s="245">
        <v>5349126.0</v>
      </c>
      <c r="I82" s="246">
        <v>42492.0</v>
      </c>
      <c r="J82" s="247">
        <v>4466.0</v>
      </c>
      <c r="K82" s="237">
        <v>2121.35</v>
      </c>
      <c r="L82" s="6"/>
      <c r="M82" s="1"/>
      <c r="N82" s="1"/>
      <c r="O82" s="1"/>
      <c r="P82" s="1"/>
      <c r="Q82" s="1"/>
      <c r="R82" s="1"/>
      <c r="S82" s="1"/>
      <c r="T82" s="1"/>
      <c r="U82" s="1"/>
      <c r="V82" s="1"/>
      <c r="W82" s="1"/>
      <c r="X82" s="1"/>
      <c r="Y82" s="1"/>
      <c r="Z82" s="1"/>
    </row>
    <row r="83" ht="12.75" customHeight="1">
      <c r="A83" s="1"/>
      <c r="B83" s="129"/>
      <c r="C83" s="229" t="s">
        <v>523</v>
      </c>
      <c r="D83" s="243">
        <v>1.0</v>
      </c>
      <c r="E83" s="243">
        <v>1.0</v>
      </c>
      <c r="F83" s="244">
        <v>308.0</v>
      </c>
      <c r="G83" s="245" t="s">
        <v>524</v>
      </c>
      <c r="H83" s="245">
        <v>5349127.0</v>
      </c>
      <c r="I83" s="246">
        <v>42492.0</v>
      </c>
      <c r="J83" s="247">
        <v>5076.5</v>
      </c>
      <c r="K83" s="237">
        <v>2411.33</v>
      </c>
      <c r="L83" s="6"/>
      <c r="M83" s="1"/>
      <c r="N83" s="1"/>
      <c r="O83" s="1"/>
      <c r="P83" s="1"/>
      <c r="Q83" s="1"/>
      <c r="R83" s="1"/>
      <c r="S83" s="1"/>
      <c r="T83" s="1"/>
      <c r="U83" s="1"/>
      <c r="V83" s="1"/>
      <c r="W83" s="1"/>
      <c r="X83" s="1"/>
      <c r="Y83" s="1"/>
      <c r="Z83" s="1"/>
    </row>
    <row r="84" ht="12.75" customHeight="1">
      <c r="A84" s="1"/>
      <c r="B84" s="129"/>
      <c r="C84" s="229" t="s">
        <v>525</v>
      </c>
      <c r="D84" s="243">
        <v>1.0</v>
      </c>
      <c r="E84" s="243">
        <v>1.0</v>
      </c>
      <c r="F84" s="244">
        <v>332.0</v>
      </c>
      <c r="G84" s="245" t="s">
        <v>526</v>
      </c>
      <c r="H84" s="245">
        <v>5349128.0</v>
      </c>
      <c r="I84" s="246">
        <v>42492.0</v>
      </c>
      <c r="J84" s="247">
        <v>4643.0</v>
      </c>
      <c r="K84" s="237">
        <v>2205.4200000000005</v>
      </c>
      <c r="L84" s="6"/>
      <c r="M84" s="1"/>
      <c r="N84" s="1"/>
      <c r="O84" s="1"/>
      <c r="P84" s="1"/>
      <c r="Q84" s="1"/>
      <c r="R84" s="1"/>
      <c r="S84" s="1"/>
      <c r="T84" s="1"/>
      <c r="U84" s="1"/>
      <c r="V84" s="1"/>
      <c r="W84" s="1"/>
      <c r="X84" s="1"/>
      <c r="Y84" s="1"/>
      <c r="Z84" s="1"/>
    </row>
    <row r="85" ht="12.75" customHeight="1">
      <c r="A85" s="1"/>
      <c r="B85" s="129"/>
      <c r="C85" s="229" t="s">
        <v>527</v>
      </c>
      <c r="D85" s="243">
        <v>1.0</v>
      </c>
      <c r="E85" s="243">
        <v>1.0</v>
      </c>
      <c r="F85" s="244">
        <v>535.0</v>
      </c>
      <c r="G85" s="245" t="s">
        <v>528</v>
      </c>
      <c r="H85" s="245">
        <v>5349129.0</v>
      </c>
      <c r="I85" s="246">
        <v>42492.0</v>
      </c>
      <c r="J85" s="247">
        <v>10929.0</v>
      </c>
      <c r="K85" s="237">
        <v>5191.2699999999995</v>
      </c>
      <c r="L85" s="6"/>
      <c r="M85" s="1"/>
      <c r="N85" s="1"/>
      <c r="O85" s="1"/>
      <c r="P85" s="1"/>
      <c r="Q85" s="1"/>
      <c r="R85" s="1"/>
      <c r="S85" s="1"/>
      <c r="T85" s="1"/>
      <c r="U85" s="1"/>
      <c r="V85" s="1"/>
      <c r="W85" s="1"/>
      <c r="X85" s="1"/>
      <c r="Y85" s="1"/>
      <c r="Z85" s="1"/>
    </row>
    <row r="86" ht="12.75" customHeight="1">
      <c r="A86" s="1"/>
      <c r="B86" s="129"/>
      <c r="C86" s="229" t="s">
        <v>529</v>
      </c>
      <c r="D86" s="243">
        <v>1.0</v>
      </c>
      <c r="E86" s="243">
        <v>1.0</v>
      </c>
      <c r="F86" s="244">
        <v>269.0</v>
      </c>
      <c r="G86" s="245" t="s">
        <v>530</v>
      </c>
      <c r="H86" s="245">
        <v>5349130.0</v>
      </c>
      <c r="I86" s="246">
        <v>42492.0</v>
      </c>
      <c r="J86" s="247">
        <v>4721.0</v>
      </c>
      <c r="K86" s="237">
        <v>2242.47</v>
      </c>
      <c r="L86" s="6"/>
      <c r="M86" s="1"/>
      <c r="N86" s="1"/>
      <c r="O86" s="1"/>
      <c r="P86" s="1"/>
      <c r="Q86" s="1"/>
      <c r="R86" s="1"/>
      <c r="S86" s="1"/>
      <c r="T86" s="1"/>
      <c r="U86" s="1"/>
      <c r="V86" s="1"/>
      <c r="W86" s="1"/>
      <c r="X86" s="1"/>
      <c r="Y86" s="1"/>
      <c r="Z86" s="1"/>
    </row>
    <row r="87" ht="12.75" customHeight="1">
      <c r="A87" s="1"/>
      <c r="B87" s="129"/>
      <c r="C87" s="229" t="s">
        <v>531</v>
      </c>
      <c r="D87" s="243">
        <v>1.0</v>
      </c>
      <c r="E87" s="243">
        <v>1.0</v>
      </c>
      <c r="F87" s="244">
        <v>387.0</v>
      </c>
      <c r="G87" s="245" t="s">
        <v>532</v>
      </c>
      <c r="H87" s="245">
        <v>5349131.0</v>
      </c>
      <c r="I87" s="246">
        <v>42492.0</v>
      </c>
      <c r="J87" s="247">
        <v>5832.0</v>
      </c>
      <c r="K87" s="237">
        <v>2770.2</v>
      </c>
      <c r="L87" s="6"/>
      <c r="M87" s="1"/>
      <c r="N87" s="1"/>
      <c r="O87" s="1"/>
      <c r="P87" s="1"/>
      <c r="Q87" s="1"/>
      <c r="R87" s="1"/>
      <c r="S87" s="1"/>
      <c r="T87" s="1"/>
      <c r="U87" s="1"/>
      <c r="V87" s="1"/>
      <c r="W87" s="1"/>
      <c r="X87" s="1"/>
      <c r="Y87" s="1"/>
      <c r="Z87" s="1"/>
    </row>
    <row r="88" ht="12.75" customHeight="1">
      <c r="A88" s="1"/>
      <c r="B88" s="129"/>
      <c r="C88" s="229" t="s">
        <v>533</v>
      </c>
      <c r="D88" s="243">
        <v>1.0</v>
      </c>
      <c r="E88" s="243">
        <v>1.0</v>
      </c>
      <c r="F88" s="244">
        <v>749.0</v>
      </c>
      <c r="G88" s="245" t="s">
        <v>534</v>
      </c>
      <c r="H88" s="245">
        <v>5349132.0</v>
      </c>
      <c r="I88" s="246">
        <v>42492.0</v>
      </c>
      <c r="J88" s="247">
        <v>11547.0</v>
      </c>
      <c r="K88" s="237">
        <v>5484.82</v>
      </c>
      <c r="L88" s="6"/>
      <c r="M88" s="1"/>
      <c r="N88" s="1"/>
      <c r="O88" s="1"/>
      <c r="P88" s="1"/>
      <c r="Q88" s="1"/>
      <c r="R88" s="1"/>
      <c r="S88" s="1"/>
      <c r="T88" s="1"/>
      <c r="U88" s="1"/>
      <c r="V88" s="1"/>
      <c r="W88" s="1"/>
      <c r="X88" s="1"/>
      <c r="Y88" s="1"/>
      <c r="Z88" s="1"/>
    </row>
    <row r="89" ht="12.75" customHeight="1">
      <c r="A89" s="1"/>
      <c r="B89" s="129"/>
      <c r="C89" s="229" t="s">
        <v>535</v>
      </c>
      <c r="D89" s="243">
        <v>1.0</v>
      </c>
      <c r="E89" s="243">
        <v>1.0</v>
      </c>
      <c r="F89" s="244">
        <v>554.0</v>
      </c>
      <c r="G89" s="245" t="s">
        <v>536</v>
      </c>
      <c r="H89" s="245">
        <v>5349133.0</v>
      </c>
      <c r="I89" s="246">
        <v>42492.0</v>
      </c>
      <c r="J89" s="247">
        <v>6157.5</v>
      </c>
      <c r="K89" s="237">
        <v>2986.3800000000006</v>
      </c>
      <c r="L89" s="6"/>
      <c r="M89" s="1"/>
      <c r="N89" s="1"/>
      <c r="O89" s="1"/>
      <c r="P89" s="1"/>
      <c r="Q89" s="1"/>
      <c r="R89" s="1"/>
      <c r="S89" s="1"/>
      <c r="T89" s="1"/>
      <c r="U89" s="1"/>
      <c r="V89" s="1"/>
      <c r="W89" s="1"/>
      <c r="X89" s="1"/>
      <c r="Y89" s="1"/>
      <c r="Z89" s="1"/>
    </row>
    <row r="90" ht="12.75" customHeight="1">
      <c r="A90" s="1"/>
      <c r="B90" s="129"/>
      <c r="C90" s="229" t="s">
        <v>537</v>
      </c>
      <c r="D90" s="243">
        <v>1.0</v>
      </c>
      <c r="E90" s="243">
        <v>1.0</v>
      </c>
      <c r="F90" s="244">
        <v>632.0</v>
      </c>
      <c r="G90" s="245" t="s">
        <v>538</v>
      </c>
      <c r="H90" s="245">
        <v>5349134.0</v>
      </c>
      <c r="I90" s="246">
        <v>42492.0</v>
      </c>
      <c r="J90" s="247">
        <v>11210.0</v>
      </c>
      <c r="K90" s="237">
        <v>5324.75</v>
      </c>
      <c r="L90" s="6"/>
      <c r="M90" s="1"/>
      <c r="N90" s="1"/>
      <c r="O90" s="1"/>
      <c r="P90" s="1"/>
      <c r="Q90" s="1"/>
      <c r="R90" s="1"/>
      <c r="S90" s="1"/>
      <c r="T90" s="1"/>
      <c r="U90" s="1"/>
      <c r="V90" s="1"/>
      <c r="W90" s="1"/>
      <c r="X90" s="1"/>
      <c r="Y90" s="1"/>
      <c r="Z90" s="1"/>
    </row>
    <row r="91" ht="12.75" customHeight="1">
      <c r="A91" s="1"/>
      <c r="B91" s="129"/>
      <c r="C91" s="229" t="s">
        <v>539</v>
      </c>
      <c r="D91" s="243">
        <v>1.0</v>
      </c>
      <c r="E91" s="243">
        <v>1.0</v>
      </c>
      <c r="F91" s="244">
        <v>495.0</v>
      </c>
      <c r="G91" s="245" t="s">
        <v>540</v>
      </c>
      <c r="H91" s="245">
        <v>5349135.0</v>
      </c>
      <c r="I91" s="246">
        <v>42492.0</v>
      </c>
      <c r="J91" s="247">
        <v>8557.5</v>
      </c>
      <c r="K91" s="237">
        <v>4064.81</v>
      </c>
      <c r="L91" s="6"/>
      <c r="M91" s="1"/>
      <c r="N91" s="1"/>
      <c r="O91" s="1"/>
      <c r="P91" s="1"/>
      <c r="Q91" s="1"/>
      <c r="R91" s="1"/>
      <c r="S91" s="1"/>
      <c r="T91" s="1"/>
      <c r="U91" s="1"/>
      <c r="V91" s="1"/>
      <c r="W91" s="1"/>
      <c r="X91" s="1"/>
      <c r="Y91" s="1"/>
      <c r="Z91" s="1"/>
    </row>
    <row r="92" ht="12.75" customHeight="1">
      <c r="A92" s="1"/>
      <c r="B92" s="129"/>
      <c r="C92" s="229" t="s">
        <v>541</v>
      </c>
      <c r="D92" s="243">
        <v>1.0</v>
      </c>
      <c r="E92" s="243">
        <v>1.0</v>
      </c>
      <c r="F92" s="244">
        <v>461.0</v>
      </c>
      <c r="G92" s="245" t="s">
        <v>542</v>
      </c>
      <c r="H92" s="245">
        <v>5349136.0</v>
      </c>
      <c r="I92" s="246">
        <v>42492.0</v>
      </c>
      <c r="J92" s="247">
        <v>8322.0</v>
      </c>
      <c r="K92" s="237">
        <v>3952.95</v>
      </c>
      <c r="L92" s="6"/>
      <c r="M92" s="1"/>
      <c r="N92" s="1"/>
      <c r="O92" s="1"/>
      <c r="P92" s="1"/>
      <c r="Q92" s="1"/>
      <c r="R92" s="1"/>
      <c r="S92" s="1"/>
      <c r="T92" s="1"/>
      <c r="U92" s="1"/>
      <c r="V92" s="1"/>
      <c r="W92" s="1"/>
      <c r="X92" s="1"/>
      <c r="Y92" s="1"/>
      <c r="Z92" s="1"/>
    </row>
    <row r="93" ht="12.75" customHeight="1">
      <c r="A93" s="1"/>
      <c r="B93" s="129"/>
      <c r="C93" s="229" t="s">
        <v>543</v>
      </c>
      <c r="D93" s="243">
        <v>1.0</v>
      </c>
      <c r="E93" s="243">
        <v>1.0</v>
      </c>
      <c r="F93" s="244">
        <v>174.0</v>
      </c>
      <c r="G93" s="245" t="s">
        <v>544</v>
      </c>
      <c r="H93" s="245">
        <v>5349137.0</v>
      </c>
      <c r="I93" s="246">
        <v>42492.0</v>
      </c>
      <c r="J93" s="247">
        <v>2355.0</v>
      </c>
      <c r="K93" s="237">
        <v>1118.62</v>
      </c>
      <c r="L93" s="6"/>
      <c r="M93" s="1"/>
      <c r="N93" s="1"/>
      <c r="O93" s="1"/>
      <c r="P93" s="1"/>
      <c r="Q93" s="1"/>
      <c r="R93" s="1"/>
      <c r="S93" s="1"/>
      <c r="T93" s="1"/>
      <c r="U93" s="1"/>
      <c r="V93" s="1"/>
      <c r="W93" s="1"/>
      <c r="X93" s="1"/>
      <c r="Y93" s="1"/>
      <c r="Z93" s="1"/>
    </row>
    <row r="94" ht="12.75" customHeight="1">
      <c r="A94" s="1"/>
      <c r="B94" s="129"/>
      <c r="C94" s="229" t="s">
        <v>545</v>
      </c>
      <c r="D94" s="243">
        <v>1.0</v>
      </c>
      <c r="E94" s="243">
        <v>1.0</v>
      </c>
      <c r="F94" s="244">
        <v>707.0</v>
      </c>
      <c r="G94" s="245" t="s">
        <v>546</v>
      </c>
      <c r="H94" s="245">
        <v>5349138.0</v>
      </c>
      <c r="I94" s="246">
        <v>42492.0</v>
      </c>
      <c r="J94" s="247">
        <v>11330.5</v>
      </c>
      <c r="K94" s="237">
        <v>5381.98</v>
      </c>
      <c r="L94" s="6"/>
      <c r="M94" s="1"/>
      <c r="N94" s="1"/>
      <c r="O94" s="1"/>
      <c r="P94" s="1"/>
      <c r="Q94" s="1"/>
      <c r="R94" s="1"/>
      <c r="S94" s="1"/>
      <c r="T94" s="1"/>
      <c r="U94" s="1"/>
      <c r="V94" s="1"/>
      <c r="W94" s="1"/>
      <c r="X94" s="1"/>
      <c r="Y94" s="1"/>
      <c r="Z94" s="1"/>
    </row>
    <row r="95" ht="12.75" customHeight="1">
      <c r="A95" s="1"/>
      <c r="B95" s="129"/>
      <c r="C95" s="229" t="s">
        <v>547</v>
      </c>
      <c r="D95" s="243">
        <v>1.0</v>
      </c>
      <c r="E95" s="243">
        <v>1.0</v>
      </c>
      <c r="F95" s="244">
        <v>190.0</v>
      </c>
      <c r="G95" s="245" t="s">
        <v>548</v>
      </c>
      <c r="H95" s="245">
        <v>5349139.0</v>
      </c>
      <c r="I95" s="246">
        <v>42492.0</v>
      </c>
      <c r="J95" s="247">
        <v>2635.5</v>
      </c>
      <c r="K95" s="237">
        <v>1291.3899999999999</v>
      </c>
      <c r="L95" s="6"/>
      <c r="M95" s="1"/>
      <c r="N95" s="1"/>
      <c r="O95" s="1"/>
      <c r="P95" s="1"/>
      <c r="Q95" s="1"/>
      <c r="R95" s="1"/>
      <c r="S95" s="1"/>
      <c r="T95" s="1"/>
      <c r="U95" s="1"/>
      <c r="V95" s="1"/>
      <c r="W95" s="1"/>
      <c r="X95" s="1"/>
      <c r="Y95" s="1"/>
      <c r="Z95" s="1"/>
    </row>
    <row r="96" ht="12.75" customHeight="1">
      <c r="A96" s="1"/>
      <c r="B96" s="129"/>
      <c r="C96" s="229" t="s">
        <v>549</v>
      </c>
      <c r="D96" s="243">
        <v>1.0</v>
      </c>
      <c r="E96" s="243">
        <v>1.0</v>
      </c>
      <c r="F96" s="244">
        <v>337.0</v>
      </c>
      <c r="G96" s="245" t="s">
        <v>550</v>
      </c>
      <c r="H96" s="245">
        <v>5349140.0</v>
      </c>
      <c r="I96" s="246">
        <v>42492.0</v>
      </c>
      <c r="J96" s="247">
        <v>6074.5</v>
      </c>
      <c r="K96" s="237">
        <v>2885.3800000000006</v>
      </c>
      <c r="L96" s="6"/>
      <c r="M96" s="1"/>
      <c r="N96" s="1"/>
      <c r="O96" s="1"/>
      <c r="P96" s="1"/>
      <c r="Q96" s="1"/>
      <c r="R96" s="1"/>
      <c r="S96" s="1"/>
      <c r="T96" s="1"/>
      <c r="U96" s="1"/>
      <c r="V96" s="1"/>
      <c r="W96" s="1"/>
      <c r="X96" s="1"/>
      <c r="Y96" s="1"/>
      <c r="Z96" s="1"/>
    </row>
    <row r="97" ht="12.75" customHeight="1">
      <c r="A97" s="1"/>
      <c r="B97" s="129"/>
      <c r="C97" s="229" t="s">
        <v>551</v>
      </c>
      <c r="D97" s="243">
        <v>1.0</v>
      </c>
      <c r="E97" s="243">
        <v>1.0</v>
      </c>
      <c r="F97" s="244">
        <v>662.0</v>
      </c>
      <c r="G97" s="245" t="s">
        <v>552</v>
      </c>
      <c r="H97" s="245">
        <v>5349141.0</v>
      </c>
      <c r="I97" s="246">
        <v>42492.0</v>
      </c>
      <c r="J97" s="247">
        <v>11864.5</v>
      </c>
      <c r="K97" s="237">
        <v>5754.28</v>
      </c>
      <c r="L97" s="6"/>
      <c r="M97" s="1"/>
      <c r="N97" s="1"/>
      <c r="O97" s="1"/>
      <c r="P97" s="1"/>
      <c r="Q97" s="1"/>
      <c r="R97" s="1"/>
      <c r="S97" s="1"/>
      <c r="T97" s="1"/>
      <c r="U97" s="1"/>
      <c r="V97" s="1"/>
      <c r="W97" s="1"/>
      <c r="X97" s="1"/>
      <c r="Y97" s="1"/>
      <c r="Z97" s="1"/>
    </row>
    <row r="98" ht="12.75" customHeight="1">
      <c r="A98" s="1"/>
      <c r="B98" s="129"/>
      <c r="C98" s="229" t="s">
        <v>553</v>
      </c>
      <c r="D98" s="243">
        <v>1.0</v>
      </c>
      <c r="E98" s="243">
        <v>1.0</v>
      </c>
      <c r="F98" s="244">
        <v>420.0</v>
      </c>
      <c r="G98" s="245" t="s">
        <v>554</v>
      </c>
      <c r="H98" s="245">
        <v>5349142.0</v>
      </c>
      <c r="I98" s="246">
        <v>42492.0</v>
      </c>
      <c r="J98" s="247">
        <v>6265.0</v>
      </c>
      <c r="K98" s="237">
        <v>2975.87</v>
      </c>
      <c r="L98" s="6"/>
      <c r="M98" s="1"/>
      <c r="N98" s="1"/>
      <c r="O98" s="1"/>
      <c r="P98" s="1"/>
      <c r="Q98" s="1"/>
      <c r="R98" s="1"/>
      <c r="S98" s="1"/>
      <c r="T98" s="1"/>
      <c r="U98" s="1"/>
      <c r="V98" s="1"/>
      <c r="W98" s="1"/>
      <c r="X98" s="1"/>
      <c r="Y98" s="1"/>
      <c r="Z98" s="1"/>
    </row>
    <row r="99" ht="12.75" customHeight="1">
      <c r="A99" s="1"/>
      <c r="B99" s="129"/>
      <c r="C99" s="229" t="s">
        <v>555</v>
      </c>
      <c r="D99" s="243">
        <v>1.0</v>
      </c>
      <c r="E99" s="243">
        <v>1.0</v>
      </c>
      <c r="F99" s="244">
        <v>339.0</v>
      </c>
      <c r="G99" s="245" t="s">
        <v>556</v>
      </c>
      <c r="H99" s="245">
        <v>5349143.0</v>
      </c>
      <c r="I99" s="246">
        <v>42492.0</v>
      </c>
      <c r="J99" s="247">
        <v>5598.0</v>
      </c>
      <c r="K99" s="237">
        <v>2659.05</v>
      </c>
      <c r="L99" s="6"/>
      <c r="M99" s="1"/>
      <c r="N99" s="1"/>
      <c r="O99" s="1"/>
      <c r="P99" s="1"/>
      <c r="Q99" s="1"/>
      <c r="R99" s="1"/>
      <c r="S99" s="1"/>
      <c r="T99" s="1"/>
      <c r="U99" s="1"/>
      <c r="V99" s="1"/>
      <c r="W99" s="1"/>
      <c r="X99" s="1"/>
      <c r="Y99" s="1"/>
      <c r="Z99" s="1"/>
    </row>
    <row r="100" ht="12.75" customHeight="1">
      <c r="A100" s="1"/>
      <c r="B100" s="129"/>
      <c r="C100" s="229" t="s">
        <v>557</v>
      </c>
      <c r="D100" s="243">
        <v>1.0</v>
      </c>
      <c r="E100" s="243">
        <v>1.0</v>
      </c>
      <c r="F100" s="244">
        <v>375.0</v>
      </c>
      <c r="G100" s="245" t="s">
        <v>558</v>
      </c>
      <c r="H100" s="245">
        <v>5349144.0</v>
      </c>
      <c r="I100" s="246">
        <v>42492.0</v>
      </c>
      <c r="J100" s="247">
        <v>6116.0</v>
      </c>
      <c r="K100" s="237">
        <v>2996.84</v>
      </c>
      <c r="L100" s="6"/>
      <c r="M100" s="1"/>
      <c r="N100" s="1"/>
      <c r="O100" s="1"/>
      <c r="P100" s="1"/>
      <c r="Q100" s="1"/>
      <c r="R100" s="1"/>
      <c r="S100" s="1"/>
      <c r="T100" s="1"/>
      <c r="U100" s="1"/>
      <c r="V100" s="1"/>
      <c r="W100" s="1"/>
      <c r="X100" s="1"/>
      <c r="Y100" s="1"/>
      <c r="Z100" s="1"/>
    </row>
    <row r="101" ht="12.75" customHeight="1">
      <c r="A101" s="1"/>
      <c r="B101" s="129"/>
      <c r="C101" s="229" t="s">
        <v>559</v>
      </c>
      <c r="D101" s="243">
        <v>1.0</v>
      </c>
      <c r="E101" s="243">
        <v>1.0</v>
      </c>
      <c r="F101" s="244">
        <v>386.0</v>
      </c>
      <c r="G101" s="245" t="s">
        <v>560</v>
      </c>
      <c r="H101" s="245">
        <v>5349145.0</v>
      </c>
      <c r="I101" s="246">
        <v>42492.0</v>
      </c>
      <c r="J101" s="247">
        <v>5654.5</v>
      </c>
      <c r="K101" s="237">
        <v>2685.8800000000006</v>
      </c>
      <c r="L101" s="6"/>
      <c r="M101" s="1"/>
      <c r="N101" s="1"/>
      <c r="O101" s="1"/>
      <c r="P101" s="1"/>
      <c r="Q101" s="1"/>
      <c r="R101" s="1"/>
      <c r="S101" s="1"/>
      <c r="T101" s="1"/>
      <c r="U101" s="1"/>
      <c r="V101" s="1"/>
      <c r="W101" s="1"/>
      <c r="X101" s="1"/>
      <c r="Y101" s="1"/>
      <c r="Z101" s="1"/>
    </row>
    <row r="102" ht="12.75" customHeight="1">
      <c r="A102" s="1"/>
      <c r="B102" s="129"/>
      <c r="C102" s="229" t="s">
        <v>561</v>
      </c>
      <c r="D102" s="243">
        <v>1.0</v>
      </c>
      <c r="E102" s="243">
        <v>1.0</v>
      </c>
      <c r="F102" s="244">
        <v>609.0</v>
      </c>
      <c r="G102" s="245" t="s">
        <v>562</v>
      </c>
      <c r="H102" s="245">
        <v>5349146.0</v>
      </c>
      <c r="I102" s="246">
        <v>42492.0</v>
      </c>
      <c r="J102" s="247">
        <v>9278.0</v>
      </c>
      <c r="K102" s="237">
        <v>4407.05</v>
      </c>
      <c r="L102" s="6"/>
      <c r="M102" s="1"/>
      <c r="N102" s="1"/>
      <c r="O102" s="1"/>
      <c r="P102" s="1"/>
      <c r="Q102" s="1"/>
      <c r="R102" s="1"/>
      <c r="S102" s="1"/>
      <c r="T102" s="1"/>
      <c r="U102" s="1"/>
      <c r="V102" s="1"/>
      <c r="W102" s="1"/>
      <c r="X102" s="1"/>
      <c r="Y102" s="1"/>
      <c r="Z102" s="1"/>
    </row>
    <row r="103" ht="12.75" customHeight="1">
      <c r="A103" s="1"/>
      <c r="B103" s="129"/>
      <c r="C103" s="229" t="s">
        <v>563</v>
      </c>
      <c r="D103" s="243">
        <v>1.0</v>
      </c>
      <c r="E103" s="243">
        <v>1.0</v>
      </c>
      <c r="F103" s="244">
        <v>799.0</v>
      </c>
      <c r="G103" s="245" t="s">
        <v>564</v>
      </c>
      <c r="H103" s="245">
        <v>5349147.0</v>
      </c>
      <c r="I103" s="246">
        <v>42492.0</v>
      </c>
      <c r="J103" s="247">
        <v>14095.0</v>
      </c>
      <c r="K103" s="237">
        <v>6695.12</v>
      </c>
      <c r="L103" s="6"/>
      <c r="M103" s="1"/>
      <c r="N103" s="1"/>
      <c r="O103" s="1"/>
      <c r="P103" s="1"/>
      <c r="Q103" s="1"/>
      <c r="R103" s="1"/>
      <c r="S103" s="1"/>
      <c r="T103" s="1"/>
      <c r="U103" s="1"/>
      <c r="V103" s="1"/>
      <c r="W103" s="1"/>
      <c r="X103" s="1"/>
      <c r="Y103" s="1"/>
      <c r="Z103" s="1"/>
    </row>
    <row r="104" ht="12.75" customHeight="1">
      <c r="A104" s="1"/>
      <c r="B104" s="129"/>
      <c r="C104" s="229" t="s">
        <v>565</v>
      </c>
      <c r="D104" s="243">
        <v>1.0</v>
      </c>
      <c r="E104" s="243">
        <v>1.0</v>
      </c>
      <c r="F104" s="244">
        <v>1026.0</v>
      </c>
      <c r="G104" s="245" t="s">
        <v>566</v>
      </c>
      <c r="H104" s="245">
        <v>5349148.0</v>
      </c>
      <c r="I104" s="246">
        <v>42492.0</v>
      </c>
      <c r="J104" s="247">
        <v>32030.0</v>
      </c>
      <c r="K104" s="237">
        <v>15214.25</v>
      </c>
      <c r="L104" s="6"/>
      <c r="M104" s="1"/>
      <c r="N104" s="1"/>
      <c r="O104" s="1"/>
      <c r="P104" s="1"/>
      <c r="Q104" s="1"/>
      <c r="R104" s="1"/>
      <c r="S104" s="1"/>
      <c r="T104" s="1"/>
      <c r="U104" s="1"/>
      <c r="V104" s="1"/>
      <c r="W104" s="1"/>
      <c r="X104" s="1"/>
      <c r="Y104" s="1"/>
      <c r="Z104" s="1"/>
    </row>
    <row r="105" ht="12.75" customHeight="1">
      <c r="A105" s="1"/>
      <c r="B105" s="129"/>
      <c r="C105" s="229" t="s">
        <v>567</v>
      </c>
      <c r="D105" s="243">
        <v>1.0</v>
      </c>
      <c r="E105" s="243">
        <v>1.0</v>
      </c>
      <c r="F105" s="244">
        <v>915.0</v>
      </c>
      <c r="G105" s="245" t="s">
        <v>568</v>
      </c>
      <c r="H105" s="245">
        <v>5349149.0</v>
      </c>
      <c r="I105" s="246">
        <v>42492.0</v>
      </c>
      <c r="J105" s="247">
        <v>15248.0</v>
      </c>
      <c r="K105" s="237">
        <v>7242.8</v>
      </c>
      <c r="L105" s="6"/>
      <c r="M105" s="1"/>
      <c r="N105" s="1"/>
      <c r="O105" s="1"/>
      <c r="P105" s="1"/>
      <c r="Q105" s="1"/>
      <c r="R105" s="1"/>
      <c r="S105" s="1"/>
      <c r="T105" s="1"/>
      <c r="U105" s="1"/>
      <c r="V105" s="1"/>
      <c r="W105" s="1"/>
      <c r="X105" s="1"/>
      <c r="Y105" s="1"/>
      <c r="Z105" s="1"/>
    </row>
    <row r="106" ht="12.75" customHeight="1">
      <c r="A106" s="1"/>
      <c r="B106" s="129"/>
      <c r="C106" s="229" t="s">
        <v>569</v>
      </c>
      <c r="D106" s="243">
        <v>1.0</v>
      </c>
      <c r="E106" s="243">
        <v>1.0</v>
      </c>
      <c r="F106" s="244">
        <v>166.0</v>
      </c>
      <c r="G106" s="245" t="s">
        <v>570</v>
      </c>
      <c r="H106" s="245">
        <v>5349150.0</v>
      </c>
      <c r="I106" s="246">
        <v>42492.0</v>
      </c>
      <c r="J106" s="247">
        <v>2035.0</v>
      </c>
      <c r="K106" s="237">
        <v>966.62</v>
      </c>
      <c r="L106" s="6"/>
      <c r="M106" s="1"/>
      <c r="N106" s="1"/>
      <c r="O106" s="1"/>
      <c r="P106" s="1"/>
      <c r="Q106" s="1"/>
      <c r="R106" s="1"/>
      <c r="S106" s="1"/>
      <c r="T106" s="1"/>
      <c r="U106" s="1"/>
      <c r="V106" s="1"/>
      <c r="W106" s="1"/>
      <c r="X106" s="1"/>
      <c r="Y106" s="1"/>
      <c r="Z106" s="1"/>
    </row>
    <row r="107" ht="12.75" customHeight="1">
      <c r="A107" s="1"/>
      <c r="B107" s="129"/>
      <c r="C107" s="229" t="s">
        <v>571</v>
      </c>
      <c r="D107" s="243">
        <v>1.0</v>
      </c>
      <c r="E107" s="243">
        <v>1.0</v>
      </c>
      <c r="F107" s="244">
        <v>245.0</v>
      </c>
      <c r="G107" s="245" t="s">
        <v>572</v>
      </c>
      <c r="H107" s="245">
        <v>5349151.0</v>
      </c>
      <c r="I107" s="246">
        <v>42492.0</v>
      </c>
      <c r="J107" s="247">
        <v>2610.0</v>
      </c>
      <c r="K107" s="237">
        <v>1239.75</v>
      </c>
      <c r="L107" s="6"/>
      <c r="M107" s="1"/>
      <c r="N107" s="1"/>
      <c r="O107" s="1"/>
      <c r="P107" s="1"/>
      <c r="Q107" s="1"/>
      <c r="R107" s="1"/>
      <c r="S107" s="1"/>
      <c r="T107" s="1"/>
      <c r="U107" s="1"/>
      <c r="V107" s="1"/>
      <c r="W107" s="1"/>
      <c r="X107" s="1"/>
      <c r="Y107" s="1"/>
      <c r="Z107" s="1"/>
    </row>
    <row r="108" ht="12.75" customHeight="1">
      <c r="A108" s="1"/>
      <c r="B108" s="129"/>
      <c r="C108" s="229" t="s">
        <v>573</v>
      </c>
      <c r="D108" s="243">
        <v>1.0</v>
      </c>
      <c r="E108" s="243">
        <v>1.0</v>
      </c>
      <c r="F108" s="244">
        <v>9.0</v>
      </c>
      <c r="G108" s="245" t="s">
        <v>574</v>
      </c>
      <c r="H108" s="245">
        <v>5349152.0</v>
      </c>
      <c r="I108" s="246">
        <v>42492.0</v>
      </c>
      <c r="J108" s="247">
        <v>110.5</v>
      </c>
      <c r="K108" s="237">
        <v>52.48</v>
      </c>
      <c r="L108" s="6"/>
      <c r="M108" s="1"/>
      <c r="N108" s="1"/>
      <c r="O108" s="1"/>
      <c r="P108" s="1"/>
      <c r="Q108" s="1"/>
      <c r="R108" s="1"/>
      <c r="S108" s="1"/>
      <c r="T108" s="1"/>
      <c r="U108" s="1"/>
      <c r="V108" s="1"/>
      <c r="W108" s="1"/>
      <c r="X108" s="1"/>
      <c r="Y108" s="1"/>
      <c r="Z108" s="1"/>
    </row>
    <row r="109" ht="12.75" customHeight="1">
      <c r="A109" s="1"/>
      <c r="B109" s="129"/>
      <c r="C109" s="229" t="s">
        <v>573</v>
      </c>
      <c r="D109" s="243">
        <v>1.0</v>
      </c>
      <c r="E109" s="243">
        <v>1.0</v>
      </c>
      <c r="F109" s="244">
        <v>31.0</v>
      </c>
      <c r="G109" s="245" t="s">
        <v>574</v>
      </c>
      <c r="H109" s="245">
        <v>5349153.0</v>
      </c>
      <c r="I109" s="246">
        <v>42492.0</v>
      </c>
      <c r="J109" s="247">
        <v>296.5</v>
      </c>
      <c r="K109" s="237">
        <v>140.83</v>
      </c>
      <c r="L109" s="6"/>
      <c r="M109" s="1"/>
      <c r="N109" s="1"/>
      <c r="O109" s="1"/>
      <c r="P109" s="1"/>
      <c r="Q109" s="1"/>
      <c r="R109" s="1"/>
      <c r="S109" s="1"/>
      <c r="T109" s="1"/>
      <c r="U109" s="1"/>
      <c r="V109" s="1"/>
      <c r="W109" s="1"/>
      <c r="X109" s="1"/>
      <c r="Y109" s="1"/>
      <c r="Z109" s="1"/>
    </row>
    <row r="110" ht="12.75" customHeight="1">
      <c r="A110" s="1"/>
      <c r="B110" s="129"/>
      <c r="C110" s="229" t="s">
        <v>575</v>
      </c>
      <c r="D110" s="243">
        <v>1.0</v>
      </c>
      <c r="E110" s="243">
        <v>1.0</v>
      </c>
      <c r="F110" s="244">
        <v>86.0</v>
      </c>
      <c r="G110" s="245" t="s">
        <v>576</v>
      </c>
      <c r="H110" s="245">
        <v>5349154.0</v>
      </c>
      <c r="I110" s="246">
        <v>42492.0</v>
      </c>
      <c r="J110" s="247">
        <v>1086.0</v>
      </c>
      <c r="K110" s="237">
        <v>526.71</v>
      </c>
      <c r="L110" s="6"/>
      <c r="M110" s="1"/>
      <c r="N110" s="1"/>
      <c r="O110" s="1"/>
      <c r="P110" s="1"/>
      <c r="Q110" s="1"/>
      <c r="R110" s="1"/>
      <c r="S110" s="1"/>
      <c r="T110" s="1"/>
      <c r="U110" s="1"/>
      <c r="V110" s="1"/>
      <c r="W110" s="1"/>
      <c r="X110" s="1"/>
      <c r="Y110" s="1"/>
      <c r="Z110" s="1"/>
    </row>
    <row r="111" ht="12.75" customHeight="1">
      <c r="A111" s="1"/>
      <c r="B111" s="129"/>
      <c r="C111" s="229" t="s">
        <v>577</v>
      </c>
      <c r="D111" s="243">
        <v>1.0</v>
      </c>
      <c r="E111" s="243">
        <v>1.0</v>
      </c>
      <c r="F111" s="244">
        <v>153.0</v>
      </c>
      <c r="G111" s="245" t="s">
        <v>578</v>
      </c>
      <c r="H111" s="245">
        <v>5349155.0</v>
      </c>
      <c r="I111" s="246">
        <v>42492.0</v>
      </c>
      <c r="J111" s="247">
        <v>2058.0</v>
      </c>
      <c r="K111" s="237">
        <v>1008.42</v>
      </c>
      <c r="L111" s="6"/>
      <c r="M111" s="1"/>
      <c r="N111" s="1"/>
      <c r="O111" s="1"/>
      <c r="P111" s="1"/>
      <c r="Q111" s="1"/>
      <c r="R111" s="1"/>
      <c r="S111" s="1"/>
      <c r="T111" s="1"/>
      <c r="U111" s="1"/>
      <c r="V111" s="1"/>
      <c r="W111" s="1"/>
      <c r="X111" s="1"/>
      <c r="Y111" s="1"/>
      <c r="Z111" s="1"/>
    </row>
    <row r="112" ht="12.75" customHeight="1">
      <c r="A112" s="1"/>
      <c r="B112" s="129"/>
      <c r="C112" s="229" t="s">
        <v>579</v>
      </c>
      <c r="D112" s="243">
        <v>1.0</v>
      </c>
      <c r="E112" s="243">
        <v>1.0</v>
      </c>
      <c r="F112" s="244">
        <v>340.0</v>
      </c>
      <c r="G112" s="245" t="s">
        <v>580</v>
      </c>
      <c r="H112" s="245">
        <v>5349156.0</v>
      </c>
      <c r="I112" s="246">
        <v>42492.0</v>
      </c>
      <c r="J112" s="247">
        <v>2928.0</v>
      </c>
      <c r="K112" s="237">
        <v>1420.08</v>
      </c>
      <c r="L112" s="6"/>
      <c r="M112" s="1"/>
      <c r="N112" s="1"/>
      <c r="O112" s="1"/>
      <c r="P112" s="1"/>
      <c r="Q112" s="1"/>
      <c r="R112" s="1"/>
      <c r="S112" s="1"/>
      <c r="T112" s="1"/>
      <c r="U112" s="1"/>
      <c r="V112" s="1"/>
      <c r="W112" s="1"/>
      <c r="X112" s="1"/>
      <c r="Y112" s="1"/>
      <c r="Z112" s="1"/>
    </row>
    <row r="113" ht="12.75" customHeight="1">
      <c r="A113" s="1"/>
      <c r="B113" s="129"/>
      <c r="C113" s="229" t="s">
        <v>581</v>
      </c>
      <c r="D113" s="243">
        <v>1.0</v>
      </c>
      <c r="E113" s="243">
        <v>1.0</v>
      </c>
      <c r="F113" s="244">
        <v>392.0</v>
      </c>
      <c r="G113" s="245" t="s">
        <v>582</v>
      </c>
      <c r="H113" s="245">
        <v>5349157.0</v>
      </c>
      <c r="I113" s="246">
        <v>42492.0</v>
      </c>
      <c r="J113" s="247">
        <v>4141.26</v>
      </c>
      <c r="K113" s="237">
        <v>1967.1</v>
      </c>
      <c r="L113" s="6"/>
      <c r="M113" s="1"/>
      <c r="N113" s="1"/>
      <c r="O113" s="1"/>
      <c r="P113" s="1"/>
      <c r="Q113" s="1"/>
      <c r="R113" s="1"/>
      <c r="S113" s="1"/>
      <c r="T113" s="1"/>
      <c r="U113" s="1"/>
      <c r="V113" s="1"/>
      <c r="W113" s="1"/>
      <c r="X113" s="1"/>
      <c r="Y113" s="1"/>
      <c r="Z113" s="1"/>
    </row>
    <row r="114" ht="12.75" customHeight="1">
      <c r="A114" s="1"/>
      <c r="B114" s="129"/>
      <c r="C114" s="229" t="s">
        <v>583</v>
      </c>
      <c r="D114" s="243">
        <v>1.0</v>
      </c>
      <c r="E114" s="243">
        <v>1.0</v>
      </c>
      <c r="F114" s="244">
        <v>274.0</v>
      </c>
      <c r="G114" s="245" t="s">
        <v>584</v>
      </c>
      <c r="H114" s="245">
        <v>5349158.0</v>
      </c>
      <c r="I114" s="246">
        <v>42492.0</v>
      </c>
      <c r="J114" s="247">
        <v>2892.89</v>
      </c>
      <c r="K114" s="237">
        <v>1403.05</v>
      </c>
      <c r="L114" s="6"/>
      <c r="M114" s="1"/>
      <c r="N114" s="1"/>
      <c r="O114" s="1"/>
      <c r="P114" s="1"/>
      <c r="Q114" s="1"/>
      <c r="R114" s="1"/>
      <c r="S114" s="1"/>
      <c r="T114" s="1"/>
      <c r="U114" s="1"/>
      <c r="V114" s="1"/>
      <c r="W114" s="1"/>
      <c r="X114" s="1"/>
      <c r="Y114" s="1"/>
      <c r="Z114" s="1"/>
    </row>
    <row r="115" ht="12.75" customHeight="1">
      <c r="A115" s="1"/>
      <c r="B115" s="129"/>
      <c r="C115" s="229" t="s">
        <v>585</v>
      </c>
      <c r="D115" s="243">
        <v>1.0</v>
      </c>
      <c r="E115" s="243">
        <v>1.0</v>
      </c>
      <c r="F115" s="244">
        <v>2819.0</v>
      </c>
      <c r="G115" s="245" t="s">
        <v>586</v>
      </c>
      <c r="H115" s="245">
        <v>5349159.0</v>
      </c>
      <c r="I115" s="246">
        <v>42492.0</v>
      </c>
      <c r="J115" s="247">
        <v>31766.82</v>
      </c>
      <c r="K115" s="237">
        <v>15089.24</v>
      </c>
      <c r="L115" s="6"/>
      <c r="M115" s="1"/>
      <c r="N115" s="1"/>
      <c r="O115" s="1"/>
      <c r="P115" s="1"/>
      <c r="Q115" s="1"/>
      <c r="R115" s="1"/>
      <c r="S115" s="1"/>
      <c r="T115" s="1"/>
      <c r="U115" s="1"/>
      <c r="V115" s="1"/>
      <c r="W115" s="1"/>
      <c r="X115" s="1"/>
      <c r="Y115" s="1"/>
      <c r="Z115" s="1"/>
    </row>
    <row r="116" ht="12.75" customHeight="1">
      <c r="A116" s="1"/>
      <c r="B116" s="129"/>
      <c r="C116" s="229" t="s">
        <v>587</v>
      </c>
      <c r="D116" s="243">
        <v>1.0</v>
      </c>
      <c r="E116" s="243">
        <v>1.0</v>
      </c>
      <c r="F116" s="244">
        <v>356.0</v>
      </c>
      <c r="G116" s="245" t="s">
        <v>588</v>
      </c>
      <c r="H116" s="245">
        <v>5349160.0</v>
      </c>
      <c r="I116" s="246">
        <v>42492.0</v>
      </c>
      <c r="J116" s="247">
        <v>3099.09</v>
      </c>
      <c r="K116" s="237">
        <v>1472.07</v>
      </c>
      <c r="L116" s="6"/>
      <c r="M116" s="1"/>
      <c r="N116" s="1"/>
      <c r="O116" s="1"/>
      <c r="P116" s="1"/>
      <c r="Q116" s="1"/>
      <c r="R116" s="1"/>
      <c r="S116" s="1"/>
      <c r="T116" s="1"/>
      <c r="U116" s="1"/>
      <c r="V116" s="1"/>
      <c r="W116" s="1"/>
      <c r="X116" s="1"/>
      <c r="Y116" s="1"/>
      <c r="Z116" s="1"/>
    </row>
    <row r="117" ht="12.75" customHeight="1">
      <c r="A117" s="1"/>
      <c r="B117" s="129"/>
      <c r="C117" s="229" t="s">
        <v>589</v>
      </c>
      <c r="D117" s="243">
        <v>1.0</v>
      </c>
      <c r="E117" s="243">
        <v>1.0</v>
      </c>
      <c r="F117" s="244">
        <v>149.0</v>
      </c>
      <c r="G117" s="245" t="s">
        <v>590</v>
      </c>
      <c r="H117" s="245">
        <v>5349161.0</v>
      </c>
      <c r="I117" s="246">
        <v>42492.0</v>
      </c>
      <c r="J117" s="247">
        <v>1250.12</v>
      </c>
      <c r="K117" s="237">
        <v>606.31</v>
      </c>
      <c r="L117" s="6"/>
      <c r="M117" s="1"/>
      <c r="N117" s="1"/>
      <c r="O117" s="1"/>
      <c r="P117" s="1"/>
      <c r="Q117" s="1"/>
      <c r="R117" s="1"/>
      <c r="S117" s="1"/>
      <c r="T117" s="1"/>
      <c r="U117" s="1"/>
      <c r="V117" s="1"/>
      <c r="W117" s="1"/>
      <c r="X117" s="1"/>
      <c r="Y117" s="1"/>
      <c r="Z117" s="1"/>
    </row>
    <row r="118" ht="12.75" customHeight="1">
      <c r="A118" s="1"/>
      <c r="B118" s="129"/>
      <c r="C118" s="229" t="s">
        <v>591</v>
      </c>
      <c r="D118" s="243">
        <v>1.0</v>
      </c>
      <c r="E118" s="243">
        <v>1.0</v>
      </c>
      <c r="F118" s="244">
        <v>118.0</v>
      </c>
      <c r="G118" s="245" t="s">
        <v>592</v>
      </c>
      <c r="H118" s="245">
        <v>5349162.0</v>
      </c>
      <c r="I118" s="246">
        <v>42492.0</v>
      </c>
      <c r="J118" s="247">
        <v>690.3</v>
      </c>
      <c r="K118" s="237">
        <v>334.79</v>
      </c>
      <c r="L118" s="6"/>
      <c r="M118" s="1"/>
      <c r="N118" s="1"/>
      <c r="O118" s="1"/>
      <c r="P118" s="1"/>
      <c r="Q118" s="1"/>
      <c r="R118" s="1"/>
      <c r="S118" s="1"/>
      <c r="T118" s="1"/>
      <c r="U118" s="1"/>
      <c r="V118" s="1"/>
      <c r="W118" s="1"/>
      <c r="X118" s="1"/>
      <c r="Y118" s="1"/>
      <c r="Z118" s="1"/>
    </row>
    <row r="119" ht="12.75" customHeight="1">
      <c r="A119" s="1"/>
      <c r="B119" s="129"/>
      <c r="C119" s="229" t="s">
        <v>593</v>
      </c>
      <c r="D119" s="243">
        <v>1.0</v>
      </c>
      <c r="E119" s="243">
        <v>1.0</v>
      </c>
      <c r="F119" s="244">
        <v>619.0</v>
      </c>
      <c r="G119" s="245" t="s">
        <v>594</v>
      </c>
      <c r="H119" s="245">
        <v>5349163.0</v>
      </c>
      <c r="I119" s="246">
        <v>42492.0</v>
      </c>
      <c r="J119" s="247">
        <v>6525.59</v>
      </c>
      <c r="K119" s="237">
        <v>3164.91</v>
      </c>
      <c r="L119" s="6"/>
      <c r="M119" s="1"/>
      <c r="N119" s="1"/>
      <c r="O119" s="1"/>
      <c r="P119" s="1"/>
      <c r="Q119" s="1"/>
      <c r="R119" s="1"/>
      <c r="S119" s="1"/>
      <c r="T119" s="1"/>
      <c r="U119" s="1"/>
      <c r="V119" s="1"/>
      <c r="W119" s="1"/>
      <c r="X119" s="1"/>
      <c r="Y119" s="1"/>
      <c r="Z119" s="1"/>
    </row>
    <row r="120" ht="12.75" customHeight="1">
      <c r="A120" s="1"/>
      <c r="B120" s="129"/>
      <c r="C120" s="229" t="s">
        <v>595</v>
      </c>
      <c r="D120" s="243">
        <v>1.0</v>
      </c>
      <c r="E120" s="243">
        <v>1.0</v>
      </c>
      <c r="F120" s="244">
        <v>658.0</v>
      </c>
      <c r="G120" s="245" t="s">
        <v>596</v>
      </c>
      <c r="H120" s="245">
        <v>5349164.0</v>
      </c>
      <c r="I120" s="246">
        <v>42492.0</v>
      </c>
      <c r="J120" s="247">
        <v>7656.4</v>
      </c>
      <c r="K120" s="237">
        <v>3636.79</v>
      </c>
      <c r="L120" s="6"/>
      <c r="M120" s="1"/>
      <c r="N120" s="1"/>
      <c r="O120" s="1"/>
      <c r="P120" s="1"/>
      <c r="Q120" s="1"/>
      <c r="R120" s="1"/>
      <c r="S120" s="1"/>
      <c r="T120" s="1"/>
      <c r="U120" s="1"/>
      <c r="V120" s="1"/>
      <c r="W120" s="1"/>
      <c r="X120" s="1"/>
      <c r="Y120" s="1"/>
      <c r="Z120" s="1"/>
    </row>
    <row r="121" ht="12.75" customHeight="1">
      <c r="A121" s="1"/>
      <c r="B121" s="129"/>
      <c r="C121" s="229" t="s">
        <v>597</v>
      </c>
      <c r="D121" s="243">
        <v>1.0</v>
      </c>
      <c r="E121" s="243">
        <v>1.0</v>
      </c>
      <c r="F121" s="244">
        <v>353.0</v>
      </c>
      <c r="G121" s="245" t="s">
        <v>598</v>
      </c>
      <c r="H121" s="245">
        <v>5349165.0</v>
      </c>
      <c r="I121" s="246">
        <v>42492.0</v>
      </c>
      <c r="J121" s="247">
        <v>3685.22</v>
      </c>
      <c r="K121" s="237">
        <v>1805.76</v>
      </c>
      <c r="L121" s="6"/>
      <c r="M121" s="1"/>
      <c r="N121" s="1"/>
      <c r="O121" s="1"/>
      <c r="P121" s="1"/>
      <c r="Q121" s="1"/>
      <c r="R121" s="1"/>
      <c r="S121" s="1"/>
      <c r="T121" s="1"/>
      <c r="U121" s="1"/>
      <c r="V121" s="1"/>
      <c r="W121" s="1"/>
      <c r="X121" s="1"/>
      <c r="Y121" s="1"/>
      <c r="Z121" s="1"/>
    </row>
    <row r="122" ht="12.75" customHeight="1">
      <c r="A122" s="1"/>
      <c r="B122" s="129"/>
      <c r="C122" s="229" t="s">
        <v>599</v>
      </c>
      <c r="D122" s="243">
        <v>1.0</v>
      </c>
      <c r="E122" s="243">
        <v>1.0</v>
      </c>
      <c r="F122" s="244">
        <v>203.0</v>
      </c>
      <c r="G122" s="245" t="s">
        <v>600</v>
      </c>
      <c r="H122" s="245">
        <v>5349166.0</v>
      </c>
      <c r="I122" s="246">
        <v>42492.0</v>
      </c>
      <c r="J122" s="247">
        <v>2177.85</v>
      </c>
      <c r="K122" s="237">
        <v>1067.1399999999999</v>
      </c>
      <c r="L122" s="6"/>
      <c r="M122" s="1"/>
      <c r="N122" s="1"/>
      <c r="O122" s="1"/>
      <c r="P122" s="1"/>
      <c r="Q122" s="1"/>
      <c r="R122" s="1"/>
      <c r="S122" s="1"/>
      <c r="T122" s="1"/>
      <c r="U122" s="1"/>
      <c r="V122" s="1"/>
      <c r="W122" s="1"/>
      <c r="X122" s="1"/>
      <c r="Y122" s="1"/>
      <c r="Z122" s="1"/>
    </row>
    <row r="123" ht="12.75" customHeight="1">
      <c r="A123" s="1"/>
      <c r="B123" s="129"/>
      <c r="C123" s="229" t="s">
        <v>601</v>
      </c>
      <c r="D123" s="243">
        <v>1.0</v>
      </c>
      <c r="E123" s="243">
        <v>1.0</v>
      </c>
      <c r="F123" s="244">
        <v>515.0</v>
      </c>
      <c r="G123" s="245" t="s">
        <v>602</v>
      </c>
      <c r="H123" s="245">
        <v>5349167.0</v>
      </c>
      <c r="I123" s="246">
        <v>42492.0</v>
      </c>
      <c r="J123" s="247">
        <v>5184.54</v>
      </c>
      <c r="K123" s="237">
        <v>2462.6500000000005</v>
      </c>
      <c r="L123" s="6"/>
      <c r="M123" s="1"/>
      <c r="N123" s="1"/>
      <c r="O123" s="1"/>
      <c r="P123" s="1"/>
      <c r="Q123" s="1"/>
      <c r="R123" s="1"/>
      <c r="S123" s="1"/>
      <c r="T123" s="1"/>
      <c r="U123" s="1"/>
      <c r="V123" s="1"/>
      <c r="W123" s="1"/>
      <c r="X123" s="1"/>
      <c r="Y123" s="1"/>
      <c r="Z123" s="1"/>
    </row>
    <row r="124" ht="12.75" customHeight="1">
      <c r="A124" s="1"/>
      <c r="B124" s="129"/>
      <c r="C124" s="229" t="s">
        <v>603</v>
      </c>
      <c r="D124" s="243">
        <v>1.0</v>
      </c>
      <c r="E124" s="243">
        <v>1.0</v>
      </c>
      <c r="F124" s="244">
        <v>165.0</v>
      </c>
      <c r="G124" s="245" t="s">
        <v>604</v>
      </c>
      <c r="H124" s="245">
        <v>5349168.0</v>
      </c>
      <c r="I124" s="246">
        <v>42492.0</v>
      </c>
      <c r="J124" s="247">
        <v>1621.73</v>
      </c>
      <c r="K124" s="237">
        <v>770.32</v>
      </c>
      <c r="L124" s="6"/>
      <c r="M124" s="1"/>
      <c r="N124" s="1"/>
      <c r="O124" s="1"/>
      <c r="P124" s="1"/>
      <c r="Q124" s="1"/>
      <c r="R124" s="1"/>
      <c r="S124" s="1"/>
      <c r="T124" s="1"/>
      <c r="U124" s="1"/>
      <c r="V124" s="1"/>
      <c r="W124" s="1"/>
      <c r="X124" s="1"/>
      <c r="Y124" s="1"/>
      <c r="Z124" s="1"/>
    </row>
    <row r="125" ht="12.75" customHeight="1">
      <c r="A125" s="1"/>
      <c r="B125" s="129"/>
      <c r="C125" s="229" t="s">
        <v>605</v>
      </c>
      <c r="D125" s="243">
        <v>1.0</v>
      </c>
      <c r="E125" s="243">
        <v>1.0</v>
      </c>
      <c r="F125" s="244">
        <v>767.0</v>
      </c>
      <c r="G125" s="245" t="s">
        <v>606</v>
      </c>
      <c r="H125" s="245">
        <v>5349169.0</v>
      </c>
      <c r="I125" s="246">
        <v>42492.0</v>
      </c>
      <c r="J125" s="247">
        <v>8547.17</v>
      </c>
      <c r="K125" s="237">
        <v>4145.37</v>
      </c>
      <c r="L125" s="6"/>
      <c r="M125" s="1"/>
      <c r="N125" s="1"/>
      <c r="O125" s="1"/>
      <c r="P125" s="1"/>
      <c r="Q125" s="1"/>
      <c r="R125" s="1"/>
      <c r="S125" s="1"/>
      <c r="T125" s="1"/>
      <c r="U125" s="1"/>
      <c r="V125" s="1"/>
      <c r="W125" s="1"/>
      <c r="X125" s="1"/>
      <c r="Y125" s="1"/>
      <c r="Z125" s="1"/>
    </row>
    <row r="126" ht="12.75" customHeight="1">
      <c r="A126" s="1"/>
      <c r="B126" s="129"/>
      <c r="C126" s="229" t="s">
        <v>607</v>
      </c>
      <c r="D126" s="243">
        <v>1.0</v>
      </c>
      <c r="E126" s="243">
        <v>1.0</v>
      </c>
      <c r="F126" s="244">
        <v>220.0</v>
      </c>
      <c r="G126" s="245" t="s">
        <v>608</v>
      </c>
      <c r="H126" s="245">
        <v>5349170.0</v>
      </c>
      <c r="I126" s="246">
        <v>42492.0</v>
      </c>
      <c r="J126" s="247">
        <v>2434.37</v>
      </c>
      <c r="K126" s="237">
        <v>1156.3200000000002</v>
      </c>
      <c r="L126" s="6"/>
      <c r="M126" s="1"/>
      <c r="N126" s="1"/>
      <c r="O126" s="1"/>
      <c r="P126" s="1"/>
      <c r="Q126" s="1"/>
      <c r="R126" s="1"/>
      <c r="S126" s="1"/>
      <c r="T126" s="1"/>
      <c r="U126" s="1"/>
      <c r="V126" s="1"/>
      <c r="W126" s="1"/>
      <c r="X126" s="1"/>
      <c r="Y126" s="1"/>
      <c r="Z126" s="1"/>
    </row>
    <row r="127" ht="12.75" customHeight="1">
      <c r="A127" s="1"/>
      <c r="B127" s="129"/>
      <c r="C127" s="229" t="s">
        <v>609</v>
      </c>
      <c r="D127" s="243">
        <v>1.0</v>
      </c>
      <c r="E127" s="243">
        <v>1.0</v>
      </c>
      <c r="F127" s="244">
        <v>697.0</v>
      </c>
      <c r="G127" s="245" t="s">
        <v>610</v>
      </c>
      <c r="H127" s="245">
        <v>5349171.0</v>
      </c>
      <c r="I127" s="246">
        <v>42492.0</v>
      </c>
      <c r="J127" s="247">
        <v>7426.39</v>
      </c>
      <c r="K127" s="237">
        <v>3564.66</v>
      </c>
      <c r="L127" s="6"/>
      <c r="M127" s="1"/>
      <c r="N127" s="1"/>
      <c r="O127" s="1"/>
      <c r="P127" s="1"/>
      <c r="Q127" s="1"/>
      <c r="R127" s="1"/>
      <c r="S127" s="1"/>
      <c r="T127" s="1"/>
      <c r="U127" s="1"/>
      <c r="V127" s="1"/>
      <c r="W127" s="1"/>
      <c r="X127" s="1"/>
      <c r="Y127" s="1"/>
      <c r="Z127" s="1"/>
    </row>
    <row r="128" ht="12.75" customHeight="1">
      <c r="A128" s="1"/>
      <c r="B128" s="129"/>
      <c r="C128" s="229" t="s">
        <v>611</v>
      </c>
      <c r="D128" s="243">
        <v>1.0</v>
      </c>
      <c r="E128" s="243">
        <v>1.0</v>
      </c>
      <c r="F128" s="244">
        <v>378.0</v>
      </c>
      <c r="G128" s="245" t="s">
        <v>612</v>
      </c>
      <c r="H128" s="245">
        <v>5349172.0</v>
      </c>
      <c r="I128" s="246">
        <v>42492.0</v>
      </c>
      <c r="J128" s="247">
        <v>4650.39</v>
      </c>
      <c r="K128" s="237">
        <v>2208.93</v>
      </c>
      <c r="L128" s="6"/>
      <c r="M128" s="1"/>
      <c r="N128" s="1"/>
      <c r="O128" s="1"/>
      <c r="P128" s="1"/>
      <c r="Q128" s="1"/>
      <c r="R128" s="1"/>
      <c r="S128" s="1"/>
      <c r="T128" s="1"/>
      <c r="U128" s="1"/>
      <c r="V128" s="1"/>
      <c r="W128" s="1"/>
      <c r="X128" s="1"/>
      <c r="Y128" s="1"/>
      <c r="Z128" s="1"/>
    </row>
    <row r="129" ht="12.75" customHeight="1">
      <c r="A129" s="1"/>
      <c r="B129" s="129"/>
      <c r="C129" s="229" t="s">
        <v>613</v>
      </c>
      <c r="D129" s="243">
        <v>1.0</v>
      </c>
      <c r="E129" s="243">
        <v>1.0</v>
      </c>
      <c r="F129" s="244">
        <v>529.0</v>
      </c>
      <c r="G129" s="245" t="s">
        <v>614</v>
      </c>
      <c r="H129" s="245">
        <v>5349173.0</v>
      </c>
      <c r="I129" s="246">
        <v>42492.0</v>
      </c>
      <c r="J129" s="247">
        <v>6515.87</v>
      </c>
      <c r="K129" s="237">
        <v>3095.04</v>
      </c>
      <c r="L129" s="6"/>
      <c r="M129" s="1"/>
      <c r="N129" s="1"/>
      <c r="O129" s="1"/>
      <c r="P129" s="1"/>
      <c r="Q129" s="1"/>
      <c r="R129" s="1"/>
      <c r="S129" s="1"/>
      <c r="T129" s="1"/>
      <c r="U129" s="1"/>
      <c r="V129" s="1"/>
      <c r="W129" s="1"/>
      <c r="X129" s="1"/>
      <c r="Y129" s="1"/>
      <c r="Z129" s="1"/>
    </row>
    <row r="130" ht="12.75" customHeight="1">
      <c r="A130" s="1"/>
      <c r="B130" s="129"/>
      <c r="C130" s="229" t="s">
        <v>615</v>
      </c>
      <c r="D130" s="243">
        <v>1.0</v>
      </c>
      <c r="E130" s="243">
        <v>1.0</v>
      </c>
      <c r="F130" s="244">
        <v>282.0</v>
      </c>
      <c r="G130" s="245" t="s">
        <v>616</v>
      </c>
      <c r="H130" s="245">
        <v>5349174.0</v>
      </c>
      <c r="I130" s="246">
        <v>42492.0</v>
      </c>
      <c r="J130" s="247">
        <v>2962.12</v>
      </c>
      <c r="K130" s="237">
        <v>1436.63</v>
      </c>
      <c r="L130" s="6"/>
      <c r="M130" s="1"/>
      <c r="N130" s="1"/>
      <c r="O130" s="1"/>
      <c r="P130" s="1"/>
      <c r="Q130" s="1"/>
      <c r="R130" s="1"/>
      <c r="S130" s="1"/>
      <c r="T130" s="1"/>
      <c r="U130" s="1"/>
      <c r="V130" s="1"/>
      <c r="W130" s="1"/>
      <c r="X130" s="1"/>
      <c r="Y130" s="1"/>
      <c r="Z130" s="1"/>
    </row>
    <row r="131" ht="12.75" customHeight="1">
      <c r="A131" s="1"/>
      <c r="B131" s="129"/>
      <c r="C131" s="229" t="s">
        <v>617</v>
      </c>
      <c r="D131" s="243">
        <v>1.0</v>
      </c>
      <c r="E131" s="243">
        <v>1.0</v>
      </c>
      <c r="F131" s="244">
        <v>145.0</v>
      </c>
      <c r="G131" s="245" t="s">
        <v>618</v>
      </c>
      <c r="H131" s="245">
        <v>5349175.0</v>
      </c>
      <c r="I131" s="246">
        <v>42492.0</v>
      </c>
      <c r="J131" s="247">
        <v>2059.06</v>
      </c>
      <c r="K131" s="237">
        <v>978.05</v>
      </c>
      <c r="L131" s="6"/>
      <c r="M131" s="1"/>
      <c r="N131" s="1"/>
      <c r="O131" s="1"/>
      <c r="P131" s="1"/>
      <c r="Q131" s="1"/>
      <c r="R131" s="1"/>
      <c r="S131" s="1"/>
      <c r="T131" s="1"/>
      <c r="U131" s="1"/>
      <c r="V131" s="1"/>
      <c r="W131" s="1"/>
      <c r="X131" s="1"/>
      <c r="Y131" s="1"/>
      <c r="Z131" s="1"/>
    </row>
    <row r="132" ht="12.75" customHeight="1">
      <c r="A132" s="1"/>
      <c r="B132" s="129"/>
      <c r="C132" s="229" t="s">
        <v>619</v>
      </c>
      <c r="D132" s="243">
        <v>1.0</v>
      </c>
      <c r="E132" s="243">
        <v>1.0</v>
      </c>
      <c r="F132" s="244">
        <v>468.0</v>
      </c>
      <c r="G132" s="245" t="s">
        <v>620</v>
      </c>
      <c r="H132" s="245">
        <v>5349176.0</v>
      </c>
      <c r="I132" s="246">
        <v>42492.0</v>
      </c>
      <c r="J132" s="247">
        <v>5323.47</v>
      </c>
      <c r="K132" s="237">
        <v>2581.8800000000006</v>
      </c>
      <c r="L132" s="6"/>
      <c r="M132" s="1"/>
      <c r="N132" s="1"/>
      <c r="O132" s="1"/>
      <c r="P132" s="1"/>
      <c r="Q132" s="1"/>
      <c r="R132" s="1"/>
      <c r="S132" s="1"/>
      <c r="T132" s="1"/>
      <c r="U132" s="1"/>
      <c r="V132" s="1"/>
      <c r="W132" s="1"/>
      <c r="X132" s="1"/>
      <c r="Y132" s="1"/>
      <c r="Z132" s="1"/>
    </row>
    <row r="133" ht="12.75" customHeight="1">
      <c r="A133" s="1"/>
      <c r="B133" s="129"/>
      <c r="C133" s="229" t="s">
        <v>621</v>
      </c>
      <c r="D133" s="243">
        <v>1.0</v>
      </c>
      <c r="E133" s="243">
        <v>1.0</v>
      </c>
      <c r="F133" s="244">
        <v>292.0</v>
      </c>
      <c r="G133" s="245" t="s">
        <v>622</v>
      </c>
      <c r="H133" s="245">
        <v>5349177.0</v>
      </c>
      <c r="I133" s="246">
        <v>42492.0</v>
      </c>
      <c r="J133" s="247">
        <v>3011.8</v>
      </c>
      <c r="K133" s="237">
        <v>1430.6000000000001</v>
      </c>
      <c r="L133" s="6"/>
      <c r="M133" s="1"/>
      <c r="N133" s="1"/>
      <c r="O133" s="1"/>
      <c r="P133" s="1"/>
      <c r="Q133" s="1"/>
      <c r="R133" s="1"/>
      <c r="S133" s="1"/>
      <c r="T133" s="1"/>
      <c r="U133" s="1"/>
      <c r="V133" s="1"/>
      <c r="W133" s="1"/>
      <c r="X133" s="1"/>
      <c r="Y133" s="1"/>
      <c r="Z133" s="1"/>
    </row>
    <row r="134" ht="12.75" customHeight="1">
      <c r="A134" s="1"/>
      <c r="B134" s="129"/>
      <c r="C134" s="229" t="s">
        <v>623</v>
      </c>
      <c r="D134" s="243">
        <v>1.0</v>
      </c>
      <c r="E134" s="243">
        <v>1.0</v>
      </c>
      <c r="F134" s="244">
        <v>397.0</v>
      </c>
      <c r="G134" s="245" t="s">
        <v>624</v>
      </c>
      <c r="H134" s="245">
        <v>5349178.0</v>
      </c>
      <c r="I134" s="246">
        <v>42492.0</v>
      </c>
      <c r="J134" s="247">
        <v>4257.07</v>
      </c>
      <c r="K134" s="237">
        <v>2085.9600000000005</v>
      </c>
      <c r="L134" s="6"/>
      <c r="M134" s="1"/>
      <c r="N134" s="1"/>
      <c r="O134" s="1"/>
      <c r="P134" s="1"/>
      <c r="Q134" s="1"/>
      <c r="R134" s="1"/>
      <c r="S134" s="1"/>
      <c r="T134" s="1"/>
      <c r="U134" s="1"/>
      <c r="V134" s="1"/>
      <c r="W134" s="1"/>
      <c r="X134" s="1"/>
      <c r="Y134" s="1"/>
      <c r="Z134" s="1"/>
    </row>
    <row r="135" ht="12.75" customHeight="1">
      <c r="A135" s="1"/>
      <c r="B135" s="129"/>
      <c r="C135" s="229" t="s">
        <v>625</v>
      </c>
      <c r="D135" s="243">
        <v>1.0</v>
      </c>
      <c r="E135" s="243">
        <v>1.0</v>
      </c>
      <c r="F135" s="244">
        <v>518.0</v>
      </c>
      <c r="G135" s="245" t="s">
        <v>626</v>
      </c>
      <c r="H135" s="245">
        <v>5349179.0</v>
      </c>
      <c r="I135" s="246">
        <v>42492.0</v>
      </c>
      <c r="J135" s="247">
        <v>6161.42</v>
      </c>
      <c r="K135" s="237">
        <v>2926.6700000000005</v>
      </c>
      <c r="L135" s="6"/>
      <c r="M135" s="1"/>
      <c r="N135" s="1"/>
      <c r="O135" s="1"/>
      <c r="P135" s="1"/>
      <c r="Q135" s="1"/>
      <c r="R135" s="1"/>
      <c r="S135" s="1"/>
      <c r="T135" s="1"/>
      <c r="U135" s="1"/>
      <c r="V135" s="1"/>
      <c r="W135" s="1"/>
      <c r="X135" s="1"/>
      <c r="Y135" s="1"/>
      <c r="Z135" s="1"/>
    </row>
    <row r="136" ht="12.75" customHeight="1">
      <c r="A136" s="1"/>
      <c r="B136" s="129"/>
      <c r="C136" s="229" t="s">
        <v>627</v>
      </c>
      <c r="D136" s="243">
        <v>1.0</v>
      </c>
      <c r="E136" s="243">
        <v>1.0</v>
      </c>
      <c r="F136" s="244">
        <v>221.0</v>
      </c>
      <c r="G136" s="245" t="s">
        <v>628</v>
      </c>
      <c r="H136" s="245">
        <v>5349180.0</v>
      </c>
      <c r="I136" s="246">
        <v>42492.0</v>
      </c>
      <c r="J136" s="247">
        <v>3100.2</v>
      </c>
      <c r="K136" s="237">
        <v>1519.1</v>
      </c>
      <c r="L136" s="6"/>
      <c r="M136" s="1"/>
      <c r="N136" s="1"/>
      <c r="O136" s="1"/>
      <c r="P136" s="1"/>
      <c r="Q136" s="1"/>
      <c r="R136" s="1"/>
      <c r="S136" s="1"/>
      <c r="T136" s="1"/>
      <c r="U136" s="1"/>
      <c r="V136" s="1"/>
      <c r="W136" s="1"/>
      <c r="X136" s="1"/>
      <c r="Y136" s="1"/>
      <c r="Z136" s="1"/>
    </row>
    <row r="137" ht="12.75" customHeight="1">
      <c r="A137" s="1"/>
      <c r="B137" s="129"/>
      <c r="C137" s="229" t="s">
        <v>629</v>
      </c>
      <c r="D137" s="243">
        <v>1.0</v>
      </c>
      <c r="E137" s="243">
        <v>1.0</v>
      </c>
      <c r="F137" s="244">
        <v>84.0</v>
      </c>
      <c r="G137" s="245" t="s">
        <v>630</v>
      </c>
      <c r="H137" s="245">
        <v>5349181.0</v>
      </c>
      <c r="I137" s="246">
        <v>42492.0</v>
      </c>
      <c r="J137" s="247">
        <v>794.86</v>
      </c>
      <c r="K137" s="237">
        <v>385.5</v>
      </c>
      <c r="L137" s="6"/>
      <c r="M137" s="1"/>
      <c r="N137" s="1"/>
      <c r="O137" s="1"/>
      <c r="P137" s="1"/>
      <c r="Q137" s="1"/>
      <c r="R137" s="1"/>
      <c r="S137" s="1"/>
      <c r="T137" s="1"/>
      <c r="U137" s="1"/>
      <c r="V137" s="1"/>
      <c r="W137" s="1"/>
      <c r="X137" s="1"/>
      <c r="Y137" s="1"/>
      <c r="Z137" s="1"/>
    </row>
    <row r="138" ht="12.75" customHeight="1">
      <c r="A138" s="1"/>
      <c r="B138" s="129"/>
      <c r="C138" s="229" t="s">
        <v>631</v>
      </c>
      <c r="D138" s="243">
        <v>1.0</v>
      </c>
      <c r="E138" s="243">
        <v>1.0</v>
      </c>
      <c r="F138" s="244">
        <v>175.0</v>
      </c>
      <c r="G138" s="245" t="s">
        <v>632</v>
      </c>
      <c r="H138" s="245">
        <v>5349182.0</v>
      </c>
      <c r="I138" s="246">
        <v>42492.0</v>
      </c>
      <c r="J138" s="247">
        <v>2993.58</v>
      </c>
      <c r="K138" s="237">
        <v>1421.95</v>
      </c>
      <c r="L138" s="6"/>
      <c r="M138" s="1"/>
      <c r="N138" s="1"/>
      <c r="O138" s="1"/>
      <c r="P138" s="1"/>
      <c r="Q138" s="1"/>
      <c r="R138" s="1"/>
      <c r="S138" s="1"/>
      <c r="T138" s="1"/>
      <c r="U138" s="1"/>
      <c r="V138" s="1"/>
      <c r="W138" s="1"/>
      <c r="X138" s="1"/>
      <c r="Y138" s="1"/>
      <c r="Z138" s="1"/>
    </row>
    <row r="139" ht="12.75" customHeight="1">
      <c r="A139" s="1"/>
      <c r="B139" s="129"/>
      <c r="C139" s="229" t="s">
        <v>633</v>
      </c>
      <c r="D139" s="243">
        <v>1.0</v>
      </c>
      <c r="E139" s="243">
        <v>1.0</v>
      </c>
      <c r="F139" s="244">
        <v>170.0</v>
      </c>
      <c r="G139" s="245" t="s">
        <v>634</v>
      </c>
      <c r="H139" s="245">
        <v>5349183.0</v>
      </c>
      <c r="I139" s="246">
        <v>42492.0</v>
      </c>
      <c r="J139" s="247">
        <v>2424.24</v>
      </c>
      <c r="K139" s="237">
        <v>1187.88</v>
      </c>
      <c r="L139" s="6"/>
      <c r="M139" s="1"/>
      <c r="N139" s="1"/>
      <c r="O139" s="1"/>
      <c r="P139" s="1"/>
      <c r="Q139" s="1"/>
      <c r="R139" s="1"/>
      <c r="S139" s="1"/>
      <c r="T139" s="1"/>
      <c r="U139" s="1"/>
      <c r="V139" s="1"/>
      <c r="W139" s="1"/>
      <c r="X139" s="1"/>
      <c r="Y139" s="1"/>
      <c r="Z139" s="1"/>
    </row>
    <row r="140" ht="12.75" customHeight="1">
      <c r="A140" s="1"/>
      <c r="B140" s="129"/>
      <c r="C140" s="229" t="s">
        <v>635</v>
      </c>
      <c r="D140" s="243">
        <v>1.0</v>
      </c>
      <c r="E140" s="243">
        <v>1.0</v>
      </c>
      <c r="F140" s="244">
        <v>103.0</v>
      </c>
      <c r="G140" s="245" t="s">
        <v>636</v>
      </c>
      <c r="H140" s="245">
        <v>5349184.0</v>
      </c>
      <c r="I140" s="246">
        <v>42492.0</v>
      </c>
      <c r="J140" s="247">
        <v>1830.09</v>
      </c>
      <c r="K140" s="237">
        <v>896.74</v>
      </c>
      <c r="L140" s="6"/>
      <c r="M140" s="1"/>
      <c r="N140" s="1"/>
      <c r="O140" s="1"/>
      <c r="P140" s="1"/>
      <c r="Q140" s="1"/>
      <c r="R140" s="1"/>
      <c r="S140" s="1"/>
      <c r="T140" s="1"/>
      <c r="U140" s="1"/>
      <c r="V140" s="1"/>
      <c r="W140" s="1"/>
      <c r="X140" s="1"/>
      <c r="Y140" s="1"/>
      <c r="Z140" s="1"/>
    </row>
    <row r="141" ht="12.75" customHeight="1">
      <c r="A141" s="1"/>
      <c r="B141" s="129"/>
      <c r="C141" s="229" t="s">
        <v>637</v>
      </c>
      <c r="D141" s="243">
        <v>1.0</v>
      </c>
      <c r="E141" s="243">
        <v>1.0</v>
      </c>
      <c r="F141" s="244">
        <v>114.0</v>
      </c>
      <c r="G141" s="245" t="s">
        <v>638</v>
      </c>
      <c r="H141" s="245">
        <v>5349185.0</v>
      </c>
      <c r="I141" s="246">
        <v>42492.0</v>
      </c>
      <c r="J141" s="247">
        <v>1474.29</v>
      </c>
      <c r="K141" s="237">
        <v>700.29</v>
      </c>
      <c r="L141" s="6"/>
      <c r="M141" s="1"/>
      <c r="N141" s="1"/>
      <c r="O141" s="1"/>
      <c r="P141" s="1"/>
      <c r="Q141" s="1"/>
      <c r="R141" s="1"/>
      <c r="S141" s="1"/>
      <c r="T141" s="1"/>
      <c r="U141" s="1"/>
      <c r="V141" s="1"/>
      <c r="W141" s="1"/>
      <c r="X141" s="1"/>
      <c r="Y141" s="1"/>
      <c r="Z141" s="1"/>
    </row>
    <row r="142" ht="12.75" customHeight="1">
      <c r="A142" s="1"/>
      <c r="B142" s="129"/>
      <c r="C142" s="229" t="s">
        <v>639</v>
      </c>
      <c r="D142" s="243">
        <v>1.0</v>
      </c>
      <c r="E142" s="243">
        <v>1.0</v>
      </c>
      <c r="F142" s="244">
        <v>218.0</v>
      </c>
      <c r="G142" s="245" t="s">
        <v>640</v>
      </c>
      <c r="H142" s="245">
        <v>5349186.0</v>
      </c>
      <c r="I142" s="246">
        <v>42492.0</v>
      </c>
      <c r="J142" s="247">
        <v>3768.39</v>
      </c>
      <c r="K142" s="237">
        <v>1846.51</v>
      </c>
      <c r="L142" s="6"/>
      <c r="M142" s="1"/>
      <c r="N142" s="1"/>
      <c r="O142" s="1"/>
      <c r="P142" s="1"/>
      <c r="Q142" s="1"/>
      <c r="R142" s="1"/>
      <c r="S142" s="1"/>
      <c r="T142" s="1"/>
      <c r="U142" s="1"/>
      <c r="V142" s="1"/>
      <c r="W142" s="1"/>
      <c r="X142" s="1"/>
      <c r="Y142" s="1"/>
      <c r="Z142" s="1"/>
    </row>
    <row r="143" ht="12.75" customHeight="1">
      <c r="A143" s="1"/>
      <c r="B143" s="129"/>
      <c r="C143" s="229" t="s">
        <v>641</v>
      </c>
      <c r="D143" s="243">
        <v>1.0</v>
      </c>
      <c r="E143" s="243">
        <v>1.0</v>
      </c>
      <c r="F143" s="244">
        <v>94.0</v>
      </c>
      <c r="G143" s="245" t="s">
        <v>642</v>
      </c>
      <c r="H143" s="245">
        <v>5349187.0</v>
      </c>
      <c r="I143" s="246">
        <v>42492.0</v>
      </c>
      <c r="J143" s="247">
        <v>1032.55</v>
      </c>
      <c r="K143" s="237">
        <v>490.46</v>
      </c>
      <c r="L143" s="6"/>
      <c r="M143" s="1"/>
      <c r="N143" s="1"/>
      <c r="O143" s="1"/>
      <c r="P143" s="1"/>
      <c r="Q143" s="1"/>
      <c r="R143" s="1"/>
      <c r="S143" s="1"/>
      <c r="T143" s="1"/>
      <c r="U143" s="1"/>
      <c r="V143" s="1"/>
      <c r="W143" s="1"/>
      <c r="X143" s="1"/>
      <c r="Y143" s="1"/>
      <c r="Z143" s="1"/>
    </row>
    <row r="144" ht="12.75" customHeight="1">
      <c r="A144" s="1"/>
      <c r="B144" s="129"/>
      <c r="C144" s="229" t="s">
        <v>643</v>
      </c>
      <c r="D144" s="243">
        <v>1.0</v>
      </c>
      <c r="E144" s="243">
        <v>1.0</v>
      </c>
      <c r="F144" s="244">
        <v>104.0</v>
      </c>
      <c r="G144" s="245" t="s">
        <v>644</v>
      </c>
      <c r="H144" s="245">
        <v>5349188.0</v>
      </c>
      <c r="I144" s="246">
        <v>42492.0</v>
      </c>
      <c r="J144" s="247">
        <v>1404.62</v>
      </c>
      <c r="K144" s="237">
        <v>667.19</v>
      </c>
      <c r="L144" s="6"/>
      <c r="M144" s="1"/>
      <c r="N144" s="1"/>
      <c r="O144" s="1"/>
      <c r="P144" s="1"/>
      <c r="Q144" s="1"/>
      <c r="R144" s="1"/>
      <c r="S144" s="1"/>
      <c r="T144" s="1"/>
      <c r="U144" s="1"/>
      <c r="V144" s="1"/>
      <c r="W144" s="1"/>
      <c r="X144" s="1"/>
      <c r="Y144" s="1"/>
      <c r="Z144" s="1"/>
    </row>
    <row r="145" ht="12.75" customHeight="1">
      <c r="A145" s="1"/>
      <c r="B145" s="129"/>
      <c r="C145" s="229" t="s">
        <v>645</v>
      </c>
      <c r="D145" s="243">
        <v>1.0</v>
      </c>
      <c r="E145" s="243">
        <v>1.0</v>
      </c>
      <c r="F145" s="244">
        <v>227.0</v>
      </c>
      <c r="G145" s="245" t="s">
        <v>646</v>
      </c>
      <c r="H145" s="245">
        <v>5349189.0</v>
      </c>
      <c r="I145" s="246">
        <v>42492.0</v>
      </c>
      <c r="J145" s="247">
        <v>3346.8</v>
      </c>
      <c r="K145" s="237">
        <v>1623.2</v>
      </c>
      <c r="L145" s="6"/>
      <c r="M145" s="1"/>
      <c r="N145" s="1"/>
      <c r="O145" s="1"/>
      <c r="P145" s="1"/>
      <c r="Q145" s="1"/>
      <c r="R145" s="1"/>
      <c r="S145" s="1"/>
      <c r="T145" s="1"/>
      <c r="U145" s="1"/>
      <c r="V145" s="1"/>
      <c r="W145" s="1"/>
      <c r="X145" s="1"/>
      <c r="Y145" s="1"/>
      <c r="Z145" s="1"/>
    </row>
    <row r="146" ht="12.75" customHeight="1">
      <c r="A146" s="1"/>
      <c r="B146" s="129"/>
      <c r="C146" s="229" t="s">
        <v>647</v>
      </c>
      <c r="D146" s="243">
        <v>1.0</v>
      </c>
      <c r="E146" s="243">
        <v>1.0</v>
      </c>
      <c r="F146" s="244">
        <v>374.0</v>
      </c>
      <c r="G146" s="245" t="s">
        <v>648</v>
      </c>
      <c r="H146" s="245">
        <v>5349190.0</v>
      </c>
      <c r="I146" s="246">
        <v>42492.0</v>
      </c>
      <c r="J146" s="247">
        <v>4834.69</v>
      </c>
      <c r="K146" s="237">
        <v>2296.48</v>
      </c>
      <c r="L146" s="6"/>
      <c r="M146" s="1"/>
      <c r="N146" s="1"/>
      <c r="O146" s="1"/>
      <c r="P146" s="1"/>
      <c r="Q146" s="1"/>
      <c r="R146" s="1"/>
      <c r="S146" s="1"/>
      <c r="T146" s="1"/>
      <c r="U146" s="1"/>
      <c r="V146" s="1"/>
      <c r="W146" s="1"/>
      <c r="X146" s="1"/>
      <c r="Y146" s="1"/>
      <c r="Z146" s="1"/>
    </row>
    <row r="147" ht="12.75" customHeight="1">
      <c r="A147" s="1"/>
      <c r="B147" s="129"/>
      <c r="C147" s="229" t="s">
        <v>649</v>
      </c>
      <c r="D147" s="243">
        <v>1.0</v>
      </c>
      <c r="E147" s="243">
        <v>1.0</v>
      </c>
      <c r="F147" s="244">
        <v>453.0</v>
      </c>
      <c r="G147" s="245" t="s">
        <v>650</v>
      </c>
      <c r="H147" s="245">
        <v>5349191.0</v>
      </c>
      <c r="I147" s="246">
        <v>42492.0</v>
      </c>
      <c r="J147" s="247">
        <v>5652.1</v>
      </c>
      <c r="K147" s="237">
        <v>2684.74</v>
      </c>
      <c r="L147" s="6"/>
      <c r="M147" s="1"/>
      <c r="N147" s="1"/>
      <c r="O147" s="1"/>
      <c r="P147" s="1"/>
      <c r="Q147" s="1"/>
      <c r="R147" s="1"/>
      <c r="S147" s="1"/>
      <c r="T147" s="1"/>
      <c r="U147" s="1"/>
      <c r="V147" s="1"/>
      <c r="W147" s="1"/>
      <c r="X147" s="1"/>
      <c r="Y147" s="1"/>
      <c r="Z147" s="1"/>
    </row>
    <row r="148" ht="12.75" customHeight="1">
      <c r="A148" s="1"/>
      <c r="B148" s="129"/>
      <c r="C148" s="229" t="s">
        <v>651</v>
      </c>
      <c r="D148" s="243">
        <v>1.0</v>
      </c>
      <c r="E148" s="243">
        <v>1.0</v>
      </c>
      <c r="F148" s="244">
        <v>194.0</v>
      </c>
      <c r="G148" s="245" t="s">
        <v>652</v>
      </c>
      <c r="H148" s="245">
        <v>5349192.0</v>
      </c>
      <c r="I148" s="246">
        <v>42492.0</v>
      </c>
      <c r="J148" s="247">
        <v>2435.55</v>
      </c>
      <c r="K148" s="237">
        <v>1156.8799999999999</v>
      </c>
      <c r="L148" s="6"/>
      <c r="M148" s="1"/>
      <c r="N148" s="1"/>
      <c r="O148" s="1"/>
      <c r="P148" s="1"/>
      <c r="Q148" s="1"/>
      <c r="R148" s="1"/>
      <c r="S148" s="1"/>
      <c r="T148" s="1"/>
      <c r="U148" s="1"/>
      <c r="V148" s="1"/>
      <c r="W148" s="1"/>
      <c r="X148" s="1"/>
      <c r="Y148" s="1"/>
      <c r="Z148" s="1"/>
    </row>
    <row r="149" ht="12.75" customHeight="1">
      <c r="A149" s="1"/>
      <c r="B149" s="129"/>
      <c r="C149" s="229" t="s">
        <v>653</v>
      </c>
      <c r="D149" s="243">
        <v>1.0</v>
      </c>
      <c r="E149" s="243">
        <v>1.0</v>
      </c>
      <c r="F149" s="244">
        <v>244.0</v>
      </c>
      <c r="G149" s="245" t="s">
        <v>654</v>
      </c>
      <c r="H149" s="245">
        <v>5349193.0</v>
      </c>
      <c r="I149" s="246">
        <v>42492.0</v>
      </c>
      <c r="J149" s="247">
        <v>3800.51</v>
      </c>
      <c r="K149" s="237">
        <v>1862.25</v>
      </c>
      <c r="L149" s="6"/>
      <c r="M149" s="1"/>
      <c r="N149" s="1"/>
      <c r="O149" s="1"/>
      <c r="P149" s="1"/>
      <c r="Q149" s="1"/>
      <c r="R149" s="1"/>
      <c r="S149" s="1"/>
      <c r="T149" s="1"/>
      <c r="U149" s="1"/>
      <c r="V149" s="1"/>
      <c r="W149" s="1"/>
      <c r="X149" s="1"/>
      <c r="Y149" s="1"/>
      <c r="Z149" s="1"/>
    </row>
    <row r="150" ht="12.75" customHeight="1">
      <c r="A150" s="1"/>
      <c r="B150" s="129"/>
      <c r="C150" s="229" t="s">
        <v>655</v>
      </c>
      <c r="D150" s="243">
        <v>1.0</v>
      </c>
      <c r="E150" s="243">
        <v>1.0</v>
      </c>
      <c r="F150" s="244">
        <v>292.0</v>
      </c>
      <c r="G150" s="245" t="s">
        <v>656</v>
      </c>
      <c r="H150" s="245">
        <v>5349194.0</v>
      </c>
      <c r="I150" s="246">
        <v>42492.0</v>
      </c>
      <c r="J150" s="247">
        <v>5326.96</v>
      </c>
      <c r="K150" s="237">
        <v>2530.2999999999997</v>
      </c>
      <c r="L150" s="6"/>
      <c r="M150" s="1"/>
      <c r="N150" s="1"/>
      <c r="O150" s="1"/>
      <c r="P150" s="1"/>
      <c r="Q150" s="1"/>
      <c r="R150" s="1"/>
      <c r="S150" s="1"/>
      <c r="T150" s="1"/>
      <c r="U150" s="1"/>
      <c r="V150" s="1"/>
      <c r="W150" s="1"/>
      <c r="X150" s="1"/>
      <c r="Y150" s="1"/>
      <c r="Z150" s="1"/>
    </row>
    <row r="151" ht="12.75" customHeight="1">
      <c r="A151" s="1"/>
      <c r="B151" s="129"/>
      <c r="C151" s="229" t="s">
        <v>657</v>
      </c>
      <c r="D151" s="243">
        <v>1.0</v>
      </c>
      <c r="E151" s="243">
        <v>1.0</v>
      </c>
      <c r="F151" s="244">
        <v>545.0</v>
      </c>
      <c r="G151" s="245" t="s">
        <v>658</v>
      </c>
      <c r="H151" s="245">
        <v>5349195.0</v>
      </c>
      <c r="I151" s="246">
        <v>42492.0</v>
      </c>
      <c r="J151" s="247">
        <v>9599.31</v>
      </c>
      <c r="K151" s="237">
        <v>4559.67</v>
      </c>
      <c r="L151" s="6"/>
      <c r="M151" s="1"/>
      <c r="N151" s="1"/>
      <c r="O151" s="1"/>
      <c r="P151" s="1"/>
      <c r="Q151" s="1"/>
      <c r="R151" s="1"/>
      <c r="S151" s="1"/>
      <c r="T151" s="1"/>
      <c r="U151" s="1"/>
      <c r="V151" s="1"/>
      <c r="W151" s="1"/>
      <c r="X151" s="1"/>
      <c r="Y151" s="1"/>
      <c r="Z151" s="1"/>
    </row>
    <row r="152" ht="12.75" customHeight="1">
      <c r="A152" s="1"/>
      <c r="B152" s="129"/>
      <c r="C152" s="229" t="s">
        <v>659</v>
      </c>
      <c r="D152" s="243">
        <v>1.0</v>
      </c>
      <c r="E152" s="243">
        <v>1.0</v>
      </c>
      <c r="F152" s="244">
        <v>609.0</v>
      </c>
      <c r="G152" s="245" t="s">
        <v>660</v>
      </c>
      <c r="H152" s="245">
        <v>5349196.0</v>
      </c>
      <c r="I152" s="246">
        <v>42492.0</v>
      </c>
      <c r="J152" s="247">
        <v>12016.94</v>
      </c>
      <c r="K152" s="237">
        <v>5708.04</v>
      </c>
      <c r="L152" s="6"/>
      <c r="M152" s="1"/>
      <c r="N152" s="1"/>
      <c r="O152" s="1"/>
      <c r="P152" s="1"/>
      <c r="Q152" s="1"/>
      <c r="R152" s="1"/>
      <c r="S152" s="1"/>
      <c r="T152" s="1"/>
      <c r="U152" s="1"/>
      <c r="V152" s="1"/>
      <c r="W152" s="1"/>
      <c r="X152" s="1"/>
      <c r="Y152" s="1"/>
      <c r="Z152" s="1"/>
    </row>
    <row r="153" ht="12.75" customHeight="1">
      <c r="A153" s="1"/>
      <c r="B153" s="129"/>
      <c r="C153" s="229" t="s">
        <v>661</v>
      </c>
      <c r="D153" s="243">
        <v>1.0</v>
      </c>
      <c r="E153" s="243">
        <v>1.0</v>
      </c>
      <c r="F153" s="244">
        <v>491.0</v>
      </c>
      <c r="G153" s="245" t="s">
        <v>662</v>
      </c>
      <c r="H153" s="245">
        <v>5349197.0</v>
      </c>
      <c r="I153" s="246">
        <v>42492.0</v>
      </c>
      <c r="J153" s="247">
        <v>8317.53</v>
      </c>
      <c r="K153" s="237">
        <v>4034.0</v>
      </c>
      <c r="L153" s="6"/>
      <c r="M153" s="1"/>
      <c r="N153" s="1"/>
      <c r="O153" s="1"/>
      <c r="P153" s="1"/>
      <c r="Q153" s="1"/>
      <c r="R153" s="1"/>
      <c r="S153" s="1"/>
      <c r="T153" s="1"/>
      <c r="U153" s="1"/>
      <c r="V153" s="1"/>
      <c r="W153" s="1"/>
      <c r="X153" s="1"/>
      <c r="Y153" s="1"/>
      <c r="Z153" s="1"/>
    </row>
    <row r="154" ht="12.75" customHeight="1">
      <c r="A154" s="1"/>
      <c r="B154" s="129"/>
      <c r="C154" s="229" t="s">
        <v>663</v>
      </c>
      <c r="D154" s="243">
        <v>1.0</v>
      </c>
      <c r="E154" s="243">
        <v>1.0</v>
      </c>
      <c r="F154" s="244">
        <v>346.0</v>
      </c>
      <c r="G154" s="245" t="s">
        <v>664</v>
      </c>
      <c r="H154" s="245">
        <v>5349198.0</v>
      </c>
      <c r="I154" s="246">
        <v>42492.0</v>
      </c>
      <c r="J154" s="247">
        <v>4281.05</v>
      </c>
      <c r="K154" s="237">
        <v>2076.31</v>
      </c>
      <c r="L154" s="6"/>
      <c r="M154" s="1"/>
      <c r="N154" s="1"/>
      <c r="O154" s="1"/>
      <c r="P154" s="1"/>
      <c r="Q154" s="1"/>
      <c r="R154" s="1"/>
      <c r="S154" s="1"/>
      <c r="T154" s="1"/>
      <c r="U154" s="1"/>
      <c r="V154" s="1"/>
      <c r="W154" s="1"/>
      <c r="X154" s="1"/>
      <c r="Y154" s="1"/>
      <c r="Z154" s="1"/>
    </row>
    <row r="155" ht="12.75" customHeight="1">
      <c r="A155" s="1"/>
      <c r="B155" s="129"/>
      <c r="C155" s="229" t="s">
        <v>665</v>
      </c>
      <c r="D155" s="243">
        <v>1.0</v>
      </c>
      <c r="E155" s="243">
        <v>1.0</v>
      </c>
      <c r="F155" s="244">
        <v>301.0</v>
      </c>
      <c r="G155" s="245" t="s">
        <v>666</v>
      </c>
      <c r="H155" s="245">
        <v>5349199.0</v>
      </c>
      <c r="I155" s="246">
        <v>42492.0</v>
      </c>
      <c r="J155" s="247">
        <v>8308.95</v>
      </c>
      <c r="K155" s="237">
        <v>4029.84</v>
      </c>
      <c r="L155" s="6"/>
      <c r="M155" s="1"/>
      <c r="N155" s="1"/>
      <c r="O155" s="1"/>
      <c r="P155" s="1"/>
      <c r="Q155" s="1"/>
      <c r="R155" s="1"/>
      <c r="S155" s="1"/>
      <c r="T155" s="1"/>
      <c r="U155" s="1"/>
      <c r="V155" s="1"/>
      <c r="W155" s="1"/>
      <c r="X155" s="1"/>
      <c r="Y155" s="1"/>
      <c r="Z155" s="1"/>
    </row>
    <row r="156" ht="12.75" customHeight="1">
      <c r="A156" s="1"/>
      <c r="B156" s="129"/>
      <c r="C156" s="229" t="s">
        <v>667</v>
      </c>
      <c r="D156" s="243">
        <v>1.0</v>
      </c>
      <c r="E156" s="243">
        <v>1.0</v>
      </c>
      <c r="F156" s="244">
        <v>194.0</v>
      </c>
      <c r="G156" s="245" t="s">
        <v>668</v>
      </c>
      <c r="H156" s="245">
        <v>5349200.0</v>
      </c>
      <c r="I156" s="246">
        <v>42492.0</v>
      </c>
      <c r="J156" s="247">
        <v>1824.1</v>
      </c>
      <c r="K156" s="237">
        <v>893.81</v>
      </c>
      <c r="L156" s="6"/>
      <c r="M156" s="1"/>
      <c r="N156" s="1"/>
      <c r="O156" s="1"/>
      <c r="P156" s="1"/>
      <c r="Q156" s="1"/>
      <c r="R156" s="1"/>
      <c r="S156" s="1"/>
      <c r="T156" s="1"/>
      <c r="U156" s="1"/>
      <c r="V156" s="1"/>
      <c r="W156" s="1"/>
      <c r="X156" s="1"/>
      <c r="Y156" s="1"/>
      <c r="Z156" s="1"/>
    </row>
    <row r="157" ht="12.75" customHeight="1">
      <c r="A157" s="1"/>
      <c r="B157" s="129"/>
      <c r="C157" s="229" t="s">
        <v>669</v>
      </c>
      <c r="D157" s="243">
        <v>1.0</v>
      </c>
      <c r="E157" s="243">
        <v>1.0</v>
      </c>
      <c r="F157" s="244">
        <v>138.0</v>
      </c>
      <c r="G157" s="245" t="s">
        <v>670</v>
      </c>
      <c r="H157" s="245">
        <v>5349201.0</v>
      </c>
      <c r="I157" s="246">
        <v>42492.0</v>
      </c>
      <c r="J157" s="247">
        <v>2092.06</v>
      </c>
      <c r="K157" s="237">
        <v>993.73</v>
      </c>
      <c r="L157" s="6"/>
      <c r="M157" s="1"/>
      <c r="N157" s="1"/>
      <c r="O157" s="1"/>
      <c r="P157" s="1"/>
      <c r="Q157" s="1"/>
      <c r="R157" s="1"/>
      <c r="S157" s="1"/>
      <c r="T157" s="1"/>
      <c r="U157" s="1"/>
      <c r="V157" s="1"/>
      <c r="W157" s="1"/>
      <c r="X157" s="1"/>
      <c r="Y157" s="1"/>
      <c r="Z157" s="1"/>
    </row>
    <row r="158" ht="12.75" customHeight="1">
      <c r="A158" s="1"/>
      <c r="B158" s="129"/>
      <c r="C158" s="229" t="s">
        <v>671</v>
      </c>
      <c r="D158" s="243">
        <v>1.0</v>
      </c>
      <c r="E158" s="243">
        <v>1.0</v>
      </c>
      <c r="F158" s="244">
        <v>282.0</v>
      </c>
      <c r="G158" s="245" t="s">
        <v>672</v>
      </c>
      <c r="H158" s="245">
        <v>5349202.0</v>
      </c>
      <c r="I158" s="246">
        <v>42492.0</v>
      </c>
      <c r="J158" s="247">
        <v>4187.0</v>
      </c>
      <c r="K158" s="237">
        <v>2051.63</v>
      </c>
      <c r="L158" s="6"/>
      <c r="M158" s="1"/>
      <c r="N158" s="1"/>
      <c r="O158" s="1"/>
      <c r="P158" s="1"/>
      <c r="Q158" s="1"/>
      <c r="R158" s="1"/>
      <c r="S158" s="1"/>
      <c r="T158" s="1"/>
      <c r="U158" s="1"/>
      <c r="V158" s="1"/>
      <c r="W158" s="1"/>
      <c r="X158" s="1"/>
      <c r="Y158" s="1"/>
      <c r="Z158" s="1"/>
    </row>
    <row r="159" ht="12.75" customHeight="1">
      <c r="A159" s="1"/>
      <c r="B159" s="129"/>
      <c r="C159" s="229" t="s">
        <v>673</v>
      </c>
      <c r="D159" s="243">
        <v>1.0</v>
      </c>
      <c r="E159" s="243">
        <v>1.0</v>
      </c>
      <c r="F159" s="244">
        <v>162.0</v>
      </c>
      <c r="G159" s="245" t="s">
        <v>674</v>
      </c>
      <c r="H159" s="245">
        <v>5349203.0</v>
      </c>
      <c r="I159" s="246">
        <v>42492.0</v>
      </c>
      <c r="J159" s="247">
        <v>2226.0</v>
      </c>
      <c r="K159" s="237">
        <v>1057.35</v>
      </c>
      <c r="L159" s="6"/>
      <c r="M159" s="1"/>
      <c r="N159" s="1"/>
      <c r="O159" s="1"/>
      <c r="P159" s="1"/>
      <c r="Q159" s="1"/>
      <c r="R159" s="1"/>
      <c r="S159" s="1"/>
      <c r="T159" s="1"/>
      <c r="U159" s="1"/>
      <c r="V159" s="1"/>
      <c r="W159" s="1"/>
      <c r="X159" s="1"/>
      <c r="Y159" s="1"/>
      <c r="Z159" s="1"/>
    </row>
    <row r="160" ht="12.75" customHeight="1">
      <c r="A160" s="1"/>
      <c r="B160" s="129"/>
      <c r="C160" s="229" t="s">
        <v>675</v>
      </c>
      <c r="D160" s="243">
        <v>1.0</v>
      </c>
      <c r="E160" s="243">
        <v>1.0</v>
      </c>
      <c r="F160" s="244">
        <v>66.0</v>
      </c>
      <c r="G160" s="245" t="s">
        <v>676</v>
      </c>
      <c r="H160" s="245">
        <v>5349204.0</v>
      </c>
      <c r="I160" s="246">
        <v>42492.0</v>
      </c>
      <c r="J160" s="247">
        <v>666.0</v>
      </c>
      <c r="K160" s="237">
        <v>316.35</v>
      </c>
      <c r="L160" s="6"/>
      <c r="M160" s="1"/>
      <c r="N160" s="1"/>
      <c r="O160" s="1"/>
      <c r="P160" s="1"/>
      <c r="Q160" s="1"/>
      <c r="R160" s="1"/>
      <c r="S160" s="1"/>
      <c r="T160" s="1"/>
      <c r="U160" s="1"/>
      <c r="V160" s="1"/>
      <c r="W160" s="1"/>
      <c r="X160" s="1"/>
      <c r="Y160" s="1"/>
      <c r="Z160" s="1"/>
    </row>
    <row r="161" ht="12.75" customHeight="1">
      <c r="A161" s="1"/>
      <c r="B161" s="129"/>
      <c r="C161" s="229" t="s">
        <v>677</v>
      </c>
      <c r="D161" s="243">
        <v>1.0</v>
      </c>
      <c r="E161" s="243">
        <v>1.0</v>
      </c>
      <c r="F161" s="244">
        <v>494.0</v>
      </c>
      <c r="G161" s="245" t="s">
        <v>678</v>
      </c>
      <c r="H161" s="245">
        <v>5349205.0</v>
      </c>
      <c r="I161" s="246">
        <v>42492.0</v>
      </c>
      <c r="J161" s="247">
        <v>4396.0</v>
      </c>
      <c r="K161" s="237">
        <v>2198.0</v>
      </c>
      <c r="L161" s="6"/>
      <c r="M161" s="1"/>
      <c r="N161" s="1"/>
      <c r="O161" s="1"/>
      <c r="P161" s="1"/>
      <c r="Q161" s="1"/>
      <c r="R161" s="1"/>
      <c r="S161" s="1"/>
      <c r="T161" s="1"/>
      <c r="U161" s="1"/>
      <c r="V161" s="1"/>
      <c r="W161" s="1"/>
      <c r="X161" s="1"/>
      <c r="Y161" s="1"/>
      <c r="Z161" s="1"/>
    </row>
    <row r="162" ht="12.75" customHeight="1">
      <c r="A162" s="1"/>
      <c r="B162" s="129"/>
      <c r="C162" s="229" t="s">
        <v>679</v>
      </c>
      <c r="D162" s="243">
        <v>1.0</v>
      </c>
      <c r="E162" s="243">
        <v>1.0</v>
      </c>
      <c r="F162" s="244">
        <v>209.0</v>
      </c>
      <c r="G162" s="245" t="s">
        <v>680</v>
      </c>
      <c r="H162" s="245">
        <v>5349207.0</v>
      </c>
      <c r="I162" s="246">
        <v>42492.0</v>
      </c>
      <c r="J162" s="247">
        <v>2171.86</v>
      </c>
      <c r="K162" s="237">
        <v>1053.35</v>
      </c>
      <c r="L162" s="6"/>
      <c r="M162" s="1"/>
      <c r="N162" s="1"/>
      <c r="O162" s="1"/>
      <c r="P162" s="1"/>
      <c r="Q162" s="1"/>
      <c r="R162" s="1"/>
      <c r="S162" s="1"/>
      <c r="T162" s="1"/>
      <c r="U162" s="1"/>
      <c r="V162" s="1"/>
      <c r="W162" s="1"/>
      <c r="X162" s="1"/>
      <c r="Y162" s="1"/>
      <c r="Z162" s="1"/>
    </row>
    <row r="163" ht="12.75" customHeight="1">
      <c r="A163" s="1"/>
      <c r="B163" s="129"/>
      <c r="C163" s="229" t="s">
        <v>681</v>
      </c>
      <c r="D163" s="243">
        <v>1.0</v>
      </c>
      <c r="E163" s="243">
        <v>1.0</v>
      </c>
      <c r="F163" s="244">
        <v>311.0</v>
      </c>
      <c r="G163" s="245" t="s">
        <v>682</v>
      </c>
      <c r="H163" s="245">
        <v>5349208.0</v>
      </c>
      <c r="I163" s="246">
        <v>42492.0</v>
      </c>
      <c r="J163" s="247">
        <v>3265.44</v>
      </c>
      <c r="K163" s="237">
        <v>1551.0800000000002</v>
      </c>
      <c r="L163" s="6"/>
      <c r="M163" s="1"/>
      <c r="N163" s="1"/>
      <c r="O163" s="1"/>
      <c r="P163" s="1"/>
      <c r="Q163" s="1"/>
      <c r="R163" s="1"/>
      <c r="S163" s="1"/>
      <c r="T163" s="1"/>
      <c r="U163" s="1"/>
      <c r="V163" s="1"/>
      <c r="W163" s="1"/>
      <c r="X163" s="1"/>
      <c r="Y163" s="1"/>
      <c r="Z163" s="1"/>
    </row>
    <row r="164" ht="12.75" customHeight="1">
      <c r="A164" s="1"/>
      <c r="B164" s="129"/>
      <c r="C164" s="229" t="s">
        <v>683</v>
      </c>
      <c r="D164" s="243">
        <v>1.0</v>
      </c>
      <c r="E164" s="243">
        <v>1.0</v>
      </c>
      <c r="F164" s="244">
        <v>90.0</v>
      </c>
      <c r="G164" s="245" t="s">
        <v>684</v>
      </c>
      <c r="H164" s="245">
        <v>5349209.0</v>
      </c>
      <c r="I164" s="246">
        <v>42492.0</v>
      </c>
      <c r="J164" s="247">
        <v>921.0</v>
      </c>
      <c r="K164" s="237">
        <v>437.47</v>
      </c>
      <c r="L164" s="6"/>
      <c r="M164" s="1"/>
      <c r="N164" s="1"/>
      <c r="O164" s="1"/>
      <c r="P164" s="1"/>
      <c r="Q164" s="1"/>
      <c r="R164" s="1"/>
      <c r="S164" s="1"/>
      <c r="T164" s="1"/>
      <c r="U164" s="1"/>
      <c r="V164" s="1"/>
      <c r="W164" s="1"/>
      <c r="X164" s="1"/>
      <c r="Y164" s="1"/>
      <c r="Z164" s="1"/>
    </row>
    <row r="165" ht="12.75" customHeight="1">
      <c r="A165" s="1"/>
      <c r="B165" s="129"/>
      <c r="C165" s="229" t="s">
        <v>685</v>
      </c>
      <c r="D165" s="243">
        <v>1.0</v>
      </c>
      <c r="E165" s="243">
        <v>1.0</v>
      </c>
      <c r="F165" s="244">
        <v>85.0</v>
      </c>
      <c r="G165" s="245" t="s">
        <v>686</v>
      </c>
      <c r="H165" s="245">
        <v>5349210.0</v>
      </c>
      <c r="I165" s="246">
        <v>42492.0</v>
      </c>
      <c r="J165" s="247">
        <v>803.27</v>
      </c>
      <c r="K165" s="237">
        <v>401.63</v>
      </c>
      <c r="L165" s="6"/>
      <c r="M165" s="1"/>
      <c r="N165" s="1"/>
      <c r="O165" s="1"/>
      <c r="P165" s="1"/>
      <c r="Q165" s="1"/>
      <c r="R165" s="1"/>
      <c r="S165" s="1"/>
      <c r="T165" s="1"/>
      <c r="U165" s="1"/>
      <c r="V165" s="1"/>
      <c r="W165" s="1"/>
      <c r="X165" s="1"/>
      <c r="Y165" s="1"/>
      <c r="Z165" s="1"/>
    </row>
    <row r="166" ht="12.75" customHeight="1">
      <c r="A166" s="1"/>
      <c r="B166" s="129"/>
      <c r="C166" s="229" t="s">
        <v>687</v>
      </c>
      <c r="D166" s="243">
        <v>1.0</v>
      </c>
      <c r="E166" s="243">
        <v>1.0</v>
      </c>
      <c r="F166" s="244">
        <v>253.0</v>
      </c>
      <c r="G166" s="245" t="s">
        <v>688</v>
      </c>
      <c r="H166" s="245">
        <v>5349211.0</v>
      </c>
      <c r="I166" s="246">
        <v>42492.0</v>
      </c>
      <c r="J166" s="247">
        <v>2798.12</v>
      </c>
      <c r="K166" s="237">
        <v>1343.1</v>
      </c>
      <c r="L166" s="6"/>
      <c r="M166" s="1"/>
      <c r="N166" s="1"/>
      <c r="O166" s="1"/>
      <c r="P166" s="1"/>
      <c r="Q166" s="1"/>
      <c r="R166" s="1"/>
      <c r="S166" s="1"/>
      <c r="T166" s="1"/>
      <c r="U166" s="1"/>
      <c r="V166" s="1"/>
      <c r="W166" s="1"/>
      <c r="X166" s="1"/>
      <c r="Y166" s="1"/>
      <c r="Z166" s="1"/>
    </row>
    <row r="167" ht="12.75" customHeight="1">
      <c r="A167" s="1"/>
      <c r="B167" s="129"/>
      <c r="C167" s="229" t="s">
        <v>689</v>
      </c>
      <c r="D167" s="243">
        <v>1.0</v>
      </c>
      <c r="E167" s="243">
        <v>1.0</v>
      </c>
      <c r="F167" s="244">
        <v>69.0</v>
      </c>
      <c r="G167" s="245" t="s">
        <v>690</v>
      </c>
      <c r="H167" s="245">
        <v>5349212.0</v>
      </c>
      <c r="I167" s="246">
        <v>42492.0</v>
      </c>
      <c r="J167" s="247">
        <v>589.3</v>
      </c>
      <c r="K167" s="237">
        <v>282.86</v>
      </c>
      <c r="L167" s="6"/>
      <c r="M167" s="1"/>
      <c r="N167" s="1"/>
      <c r="O167" s="1"/>
      <c r="P167" s="1"/>
      <c r="Q167" s="1"/>
      <c r="R167" s="1"/>
      <c r="S167" s="1"/>
      <c r="T167" s="1"/>
      <c r="U167" s="1"/>
      <c r="V167" s="1"/>
      <c r="W167" s="1"/>
      <c r="X167" s="1"/>
      <c r="Y167" s="1"/>
      <c r="Z167" s="1"/>
    </row>
    <row r="168" ht="12.75" customHeight="1">
      <c r="A168" s="1"/>
      <c r="B168" s="129"/>
      <c r="C168" s="229" t="s">
        <v>689</v>
      </c>
      <c r="D168" s="243">
        <v>1.0</v>
      </c>
      <c r="E168" s="243">
        <v>1.0</v>
      </c>
      <c r="F168" s="244">
        <v>36.0</v>
      </c>
      <c r="G168" s="245" t="s">
        <v>690</v>
      </c>
      <c r="H168" s="245">
        <v>5349213.0</v>
      </c>
      <c r="I168" s="246">
        <v>42492.0</v>
      </c>
      <c r="J168" s="247">
        <v>302.7</v>
      </c>
      <c r="K168" s="237">
        <v>145.28999999999996</v>
      </c>
      <c r="L168" s="6"/>
      <c r="M168" s="1"/>
      <c r="N168" s="1"/>
      <c r="O168" s="1"/>
      <c r="P168" s="1"/>
      <c r="Q168" s="1"/>
      <c r="R168" s="1"/>
      <c r="S168" s="1"/>
      <c r="T168" s="1"/>
      <c r="U168" s="1"/>
      <c r="V168" s="1"/>
      <c r="W168" s="1"/>
      <c r="X168" s="1"/>
      <c r="Y168" s="1"/>
      <c r="Z168" s="1"/>
    </row>
    <row r="169" ht="12.75" customHeight="1">
      <c r="A169" s="1"/>
      <c r="B169" s="129"/>
      <c r="C169" s="229" t="s">
        <v>691</v>
      </c>
      <c r="D169" s="243">
        <v>1.0</v>
      </c>
      <c r="E169" s="243">
        <v>1.0</v>
      </c>
      <c r="F169" s="244">
        <v>185.0</v>
      </c>
      <c r="G169" s="245" t="s">
        <v>692</v>
      </c>
      <c r="H169" s="245">
        <v>5349214.0</v>
      </c>
      <c r="I169" s="246">
        <v>42492.0</v>
      </c>
      <c r="J169" s="247">
        <v>1628.07</v>
      </c>
      <c r="K169" s="237">
        <v>773.33</v>
      </c>
      <c r="L169" s="6"/>
      <c r="M169" s="1"/>
      <c r="N169" s="1"/>
      <c r="O169" s="1"/>
      <c r="P169" s="1"/>
      <c r="Q169" s="1"/>
      <c r="R169" s="1"/>
      <c r="S169" s="1"/>
      <c r="T169" s="1"/>
      <c r="U169" s="1"/>
      <c r="V169" s="1"/>
      <c r="W169" s="1"/>
      <c r="X169" s="1"/>
      <c r="Y169" s="1"/>
      <c r="Z169" s="1"/>
    </row>
    <row r="170" ht="12.75" customHeight="1">
      <c r="A170" s="1"/>
      <c r="B170" s="129"/>
      <c r="C170" s="229" t="s">
        <v>693</v>
      </c>
      <c r="D170" s="243">
        <v>1.0</v>
      </c>
      <c r="E170" s="243">
        <v>1.0</v>
      </c>
      <c r="F170" s="244">
        <v>84.0</v>
      </c>
      <c r="G170" s="245" t="s">
        <v>694</v>
      </c>
      <c r="H170" s="245">
        <v>5349215.0</v>
      </c>
      <c r="I170" s="246">
        <v>42492.0</v>
      </c>
      <c r="J170" s="247">
        <v>745.73</v>
      </c>
      <c r="K170" s="237">
        <v>354.22</v>
      </c>
      <c r="L170" s="6"/>
      <c r="M170" s="1"/>
      <c r="N170" s="1"/>
      <c r="O170" s="1"/>
      <c r="P170" s="1"/>
      <c r="Q170" s="1"/>
      <c r="R170" s="1"/>
      <c r="S170" s="1"/>
      <c r="T170" s="1"/>
      <c r="U170" s="1"/>
      <c r="V170" s="1"/>
      <c r="W170" s="1"/>
      <c r="X170" s="1"/>
      <c r="Y170" s="1"/>
      <c r="Z170" s="1"/>
    </row>
    <row r="171" ht="12.75" customHeight="1">
      <c r="A171" s="1"/>
      <c r="B171" s="129"/>
      <c r="C171" s="229" t="s">
        <v>693</v>
      </c>
      <c r="D171" s="243">
        <v>1.0</v>
      </c>
      <c r="E171" s="243">
        <v>1.0</v>
      </c>
      <c r="F171" s="244">
        <v>61.0</v>
      </c>
      <c r="G171" s="245" t="s">
        <v>694</v>
      </c>
      <c r="H171" s="245">
        <v>5349216.0</v>
      </c>
      <c r="I171" s="246">
        <v>42492.0</v>
      </c>
      <c r="J171" s="247">
        <v>683.81</v>
      </c>
      <c r="K171" s="237">
        <v>324.81</v>
      </c>
      <c r="L171" s="6"/>
      <c r="M171" s="1"/>
      <c r="N171" s="1"/>
      <c r="O171" s="1"/>
      <c r="P171" s="1"/>
      <c r="Q171" s="1"/>
      <c r="R171" s="1"/>
      <c r="S171" s="1"/>
      <c r="T171" s="1"/>
      <c r="U171" s="1"/>
      <c r="V171" s="1"/>
      <c r="W171" s="1"/>
      <c r="X171" s="1"/>
      <c r="Y171" s="1"/>
      <c r="Z171" s="1"/>
    </row>
    <row r="172" ht="12.75" customHeight="1">
      <c r="A172" s="1"/>
      <c r="B172" s="129"/>
      <c r="C172" s="229" t="s">
        <v>693</v>
      </c>
      <c r="D172" s="243">
        <v>1.0</v>
      </c>
      <c r="E172" s="243">
        <v>1.0</v>
      </c>
      <c r="F172" s="244">
        <v>81.0</v>
      </c>
      <c r="G172" s="245" t="s">
        <v>694</v>
      </c>
      <c r="H172" s="245">
        <v>5349217.0</v>
      </c>
      <c r="I172" s="246">
        <v>42492.0</v>
      </c>
      <c r="J172" s="247">
        <v>724.25</v>
      </c>
      <c r="K172" s="237">
        <v>344.02</v>
      </c>
      <c r="L172" s="6"/>
      <c r="M172" s="1"/>
      <c r="N172" s="1"/>
      <c r="O172" s="1"/>
      <c r="P172" s="1"/>
      <c r="Q172" s="1"/>
      <c r="R172" s="1"/>
      <c r="S172" s="1"/>
      <c r="T172" s="1"/>
      <c r="U172" s="1"/>
      <c r="V172" s="1"/>
      <c r="W172" s="1"/>
      <c r="X172" s="1"/>
      <c r="Y172" s="1"/>
      <c r="Z172" s="1"/>
    </row>
    <row r="173" ht="12.75" customHeight="1">
      <c r="A173" s="1"/>
      <c r="B173" s="129"/>
      <c r="C173" s="229" t="s">
        <v>695</v>
      </c>
      <c r="D173" s="243">
        <v>1.0</v>
      </c>
      <c r="E173" s="243">
        <v>1.0</v>
      </c>
      <c r="F173" s="244">
        <v>320.0</v>
      </c>
      <c r="G173" s="245" t="s">
        <v>696</v>
      </c>
      <c r="H173" s="245">
        <v>5349218.0</v>
      </c>
      <c r="I173" s="246">
        <v>42492.0</v>
      </c>
      <c r="J173" s="247">
        <v>4185.0</v>
      </c>
      <c r="K173" s="237">
        <v>1987.87</v>
      </c>
      <c r="L173" s="6"/>
      <c r="M173" s="1"/>
      <c r="N173" s="1"/>
      <c r="O173" s="1"/>
      <c r="P173" s="1"/>
      <c r="Q173" s="1"/>
      <c r="R173" s="1"/>
      <c r="S173" s="1"/>
      <c r="T173" s="1"/>
      <c r="U173" s="1"/>
      <c r="V173" s="1"/>
      <c r="W173" s="1"/>
      <c r="X173" s="1"/>
      <c r="Y173" s="1"/>
      <c r="Z173" s="1"/>
    </row>
    <row r="174" ht="12.75" customHeight="1">
      <c r="A174" s="1"/>
      <c r="B174" s="129"/>
      <c r="C174" s="229" t="s">
        <v>697</v>
      </c>
      <c r="D174" s="243">
        <v>1.0</v>
      </c>
      <c r="E174" s="243">
        <v>1.0</v>
      </c>
      <c r="F174" s="244">
        <v>205.0</v>
      </c>
      <c r="G174" s="245" t="s">
        <v>698</v>
      </c>
      <c r="H174" s="245">
        <v>5349219.0</v>
      </c>
      <c r="I174" s="246">
        <v>42492.0</v>
      </c>
      <c r="J174" s="247">
        <v>2317.8</v>
      </c>
      <c r="K174" s="237">
        <v>1124.1299999999999</v>
      </c>
      <c r="L174" s="6"/>
      <c r="M174" s="1"/>
      <c r="N174" s="1"/>
      <c r="O174" s="1"/>
      <c r="P174" s="1"/>
      <c r="Q174" s="1"/>
      <c r="R174" s="1"/>
      <c r="S174" s="1"/>
      <c r="T174" s="1"/>
      <c r="U174" s="1"/>
      <c r="V174" s="1"/>
      <c r="W174" s="1"/>
      <c r="X174" s="1"/>
      <c r="Y174" s="1"/>
      <c r="Z174" s="1"/>
    </row>
    <row r="175" ht="12.75" customHeight="1">
      <c r="A175" s="1"/>
      <c r="B175" s="129"/>
      <c r="C175" s="229" t="s">
        <v>699</v>
      </c>
      <c r="D175" s="243">
        <v>1.0</v>
      </c>
      <c r="E175" s="243">
        <v>1.0</v>
      </c>
      <c r="F175" s="244">
        <v>223.0</v>
      </c>
      <c r="G175" s="245" t="s">
        <v>700</v>
      </c>
      <c r="H175" s="245">
        <v>5349220.0</v>
      </c>
      <c r="I175" s="246">
        <v>42492.0</v>
      </c>
      <c r="J175" s="247">
        <v>2439.9</v>
      </c>
      <c r="K175" s="237">
        <v>1158.95</v>
      </c>
      <c r="L175" s="6"/>
      <c r="M175" s="1"/>
      <c r="N175" s="1"/>
      <c r="O175" s="1"/>
      <c r="P175" s="1"/>
      <c r="Q175" s="1"/>
      <c r="R175" s="1"/>
      <c r="S175" s="1"/>
      <c r="T175" s="1"/>
      <c r="U175" s="1"/>
      <c r="V175" s="1"/>
      <c r="W175" s="1"/>
      <c r="X175" s="1"/>
      <c r="Y175" s="1"/>
      <c r="Z175" s="1"/>
    </row>
    <row r="176" ht="12.75" customHeight="1">
      <c r="A176" s="1"/>
      <c r="B176" s="129"/>
      <c r="C176" s="229" t="s">
        <v>701</v>
      </c>
      <c r="D176" s="243">
        <v>1.0</v>
      </c>
      <c r="E176" s="243">
        <v>1.0</v>
      </c>
      <c r="F176" s="244">
        <v>203.0</v>
      </c>
      <c r="G176" s="245" t="s">
        <v>702</v>
      </c>
      <c r="H176" s="245">
        <v>5349221.0</v>
      </c>
      <c r="I176" s="246">
        <v>42492.0</v>
      </c>
      <c r="J176" s="247">
        <v>2379.5</v>
      </c>
      <c r="K176" s="237">
        <v>1130.26</v>
      </c>
      <c r="L176" s="6"/>
      <c r="M176" s="1"/>
      <c r="N176" s="1"/>
      <c r="O176" s="1"/>
      <c r="P176" s="1"/>
      <c r="Q176" s="1"/>
      <c r="R176" s="1"/>
      <c r="S176" s="1"/>
      <c r="T176" s="1"/>
      <c r="U176" s="1"/>
      <c r="V176" s="1"/>
      <c r="W176" s="1"/>
      <c r="X176" s="1"/>
      <c r="Y176" s="1"/>
      <c r="Z176" s="1"/>
    </row>
    <row r="177" ht="12.75" customHeight="1">
      <c r="A177" s="1"/>
      <c r="B177" s="129"/>
      <c r="C177" s="229" t="s">
        <v>703</v>
      </c>
      <c r="D177" s="243">
        <v>1.0</v>
      </c>
      <c r="E177" s="243">
        <v>1.0</v>
      </c>
      <c r="F177" s="244">
        <v>333.0</v>
      </c>
      <c r="G177" s="245" t="s">
        <v>704</v>
      </c>
      <c r="H177" s="245">
        <v>5349222.0</v>
      </c>
      <c r="I177" s="246">
        <v>42492.0</v>
      </c>
      <c r="J177" s="247">
        <v>4105.3</v>
      </c>
      <c r="K177" s="237">
        <v>1991.07</v>
      </c>
      <c r="L177" s="6"/>
      <c r="M177" s="1"/>
      <c r="N177" s="1"/>
      <c r="O177" s="1"/>
      <c r="P177" s="1"/>
      <c r="Q177" s="1"/>
      <c r="R177" s="1"/>
      <c r="S177" s="1"/>
      <c r="T177" s="1"/>
      <c r="U177" s="1"/>
      <c r="V177" s="1"/>
      <c r="W177" s="1"/>
      <c r="X177" s="1"/>
      <c r="Y177" s="1"/>
      <c r="Z177" s="1"/>
    </row>
    <row r="178" ht="12.75" customHeight="1">
      <c r="A178" s="1"/>
      <c r="B178" s="129"/>
      <c r="C178" s="229" t="s">
        <v>705</v>
      </c>
      <c r="D178" s="243">
        <v>1.0</v>
      </c>
      <c r="E178" s="243">
        <v>1.0</v>
      </c>
      <c r="F178" s="244">
        <v>485.0</v>
      </c>
      <c r="G178" s="245" t="s">
        <v>706</v>
      </c>
      <c r="H178" s="245">
        <v>5349223.0</v>
      </c>
      <c r="I178" s="246">
        <v>42492.0</v>
      </c>
      <c r="J178" s="247">
        <v>6378.4</v>
      </c>
      <c r="K178" s="237">
        <v>3029.74</v>
      </c>
      <c r="L178" s="6"/>
      <c r="M178" s="1"/>
      <c r="N178" s="1"/>
      <c r="O178" s="1"/>
      <c r="P178" s="1"/>
      <c r="Q178" s="1"/>
      <c r="R178" s="1"/>
      <c r="S178" s="1"/>
      <c r="T178" s="1"/>
      <c r="U178" s="1"/>
      <c r="V178" s="1"/>
      <c r="W178" s="1"/>
      <c r="X178" s="1"/>
      <c r="Y178" s="1"/>
      <c r="Z178" s="1"/>
    </row>
    <row r="179" ht="12.75" customHeight="1">
      <c r="A179" s="1"/>
      <c r="B179" s="129"/>
      <c r="C179" s="229" t="s">
        <v>707</v>
      </c>
      <c r="D179" s="243">
        <v>1.0</v>
      </c>
      <c r="E179" s="243">
        <v>1.0</v>
      </c>
      <c r="F179" s="244">
        <v>240.0</v>
      </c>
      <c r="G179" s="245" t="s">
        <v>708</v>
      </c>
      <c r="H179" s="245">
        <v>5349224.0</v>
      </c>
      <c r="I179" s="246">
        <v>42492.0</v>
      </c>
      <c r="J179" s="247">
        <v>2918.4</v>
      </c>
      <c r="K179" s="237">
        <v>1430.0100000000002</v>
      </c>
      <c r="L179" s="6"/>
      <c r="M179" s="1"/>
      <c r="N179" s="1"/>
      <c r="O179" s="1"/>
      <c r="P179" s="1"/>
      <c r="Q179" s="1"/>
      <c r="R179" s="1"/>
      <c r="S179" s="1"/>
      <c r="T179" s="1"/>
      <c r="U179" s="1"/>
      <c r="V179" s="1"/>
      <c r="W179" s="1"/>
      <c r="X179" s="1"/>
      <c r="Y179" s="1"/>
      <c r="Z179" s="1"/>
    </row>
    <row r="180" ht="12.75" customHeight="1">
      <c r="A180" s="1"/>
      <c r="B180" s="129"/>
      <c r="C180" s="229" t="s">
        <v>709</v>
      </c>
      <c r="D180" s="243">
        <v>1.0</v>
      </c>
      <c r="E180" s="243">
        <v>1.0</v>
      </c>
      <c r="F180" s="244">
        <v>601.0</v>
      </c>
      <c r="G180" s="245" t="s">
        <v>710</v>
      </c>
      <c r="H180" s="245">
        <v>5349225.0</v>
      </c>
      <c r="I180" s="246">
        <v>42492.0</v>
      </c>
      <c r="J180" s="247">
        <v>8143.5</v>
      </c>
      <c r="K180" s="237">
        <v>3868.16</v>
      </c>
      <c r="L180" s="6"/>
      <c r="M180" s="1"/>
      <c r="N180" s="1"/>
      <c r="O180" s="1"/>
      <c r="P180" s="1"/>
      <c r="Q180" s="1"/>
      <c r="R180" s="1"/>
      <c r="S180" s="1"/>
      <c r="T180" s="1"/>
      <c r="U180" s="1"/>
      <c r="V180" s="1"/>
      <c r="W180" s="1"/>
      <c r="X180" s="1"/>
      <c r="Y180" s="1"/>
      <c r="Z180" s="1"/>
    </row>
    <row r="181" ht="12.75" customHeight="1">
      <c r="A181" s="1"/>
      <c r="B181" s="129"/>
      <c r="C181" s="229" t="s">
        <v>711</v>
      </c>
      <c r="D181" s="243">
        <v>1.0</v>
      </c>
      <c r="E181" s="243">
        <v>1.0</v>
      </c>
      <c r="F181" s="244">
        <v>506.0</v>
      </c>
      <c r="G181" s="245" t="s">
        <v>712</v>
      </c>
      <c r="H181" s="245">
        <v>5349226.0</v>
      </c>
      <c r="I181" s="246">
        <v>42492.0</v>
      </c>
      <c r="J181" s="247">
        <v>6834.0</v>
      </c>
      <c r="K181" s="237">
        <v>3246.15</v>
      </c>
      <c r="L181" s="6"/>
      <c r="M181" s="1"/>
      <c r="N181" s="1"/>
      <c r="O181" s="1"/>
      <c r="P181" s="1"/>
      <c r="Q181" s="1"/>
      <c r="R181" s="1"/>
      <c r="S181" s="1"/>
      <c r="T181" s="1"/>
      <c r="U181" s="1"/>
      <c r="V181" s="1"/>
      <c r="W181" s="1"/>
      <c r="X181" s="1"/>
      <c r="Y181" s="1"/>
      <c r="Z181" s="1"/>
    </row>
    <row r="182" ht="12.75" customHeight="1">
      <c r="A182" s="1"/>
      <c r="B182" s="129"/>
      <c r="C182" s="229" t="s">
        <v>713</v>
      </c>
      <c r="D182" s="243">
        <v>1.0</v>
      </c>
      <c r="E182" s="243">
        <v>1.0</v>
      </c>
      <c r="F182" s="244">
        <v>123.0</v>
      </c>
      <c r="G182" s="245" t="s">
        <v>714</v>
      </c>
      <c r="H182" s="245">
        <v>5349227.0</v>
      </c>
      <c r="I182" s="246">
        <v>42492.0</v>
      </c>
      <c r="J182" s="247">
        <v>1555.5</v>
      </c>
      <c r="K182" s="237">
        <v>738.86</v>
      </c>
      <c r="L182" s="6"/>
      <c r="M182" s="1"/>
      <c r="N182" s="1"/>
      <c r="O182" s="1"/>
      <c r="P182" s="1"/>
      <c r="Q182" s="1"/>
      <c r="R182" s="1"/>
      <c r="S182" s="1"/>
      <c r="T182" s="1"/>
      <c r="U182" s="1"/>
      <c r="V182" s="1"/>
      <c r="W182" s="1"/>
      <c r="X182" s="1"/>
      <c r="Y182" s="1"/>
      <c r="Z182" s="1"/>
    </row>
    <row r="183" ht="12.75" customHeight="1">
      <c r="A183" s="1"/>
      <c r="B183" s="129"/>
      <c r="C183" s="229" t="s">
        <v>715</v>
      </c>
      <c r="D183" s="243">
        <v>1.0</v>
      </c>
      <c r="E183" s="243">
        <v>1.0</v>
      </c>
      <c r="F183" s="244">
        <v>91.0</v>
      </c>
      <c r="G183" s="245" t="s">
        <v>716</v>
      </c>
      <c r="H183" s="245">
        <v>5349228.0</v>
      </c>
      <c r="I183" s="246">
        <v>42492.0</v>
      </c>
      <c r="J183" s="247">
        <v>1284.5</v>
      </c>
      <c r="K183" s="237">
        <v>626.19</v>
      </c>
      <c r="L183" s="6"/>
      <c r="M183" s="1"/>
      <c r="N183" s="1"/>
      <c r="O183" s="1"/>
      <c r="P183" s="1"/>
      <c r="Q183" s="1"/>
      <c r="R183" s="1"/>
      <c r="S183" s="1"/>
      <c r="T183" s="1"/>
      <c r="U183" s="1"/>
      <c r="V183" s="1"/>
      <c r="W183" s="1"/>
      <c r="X183" s="1"/>
      <c r="Y183" s="1"/>
      <c r="Z183" s="1"/>
    </row>
    <row r="184" ht="12.75" customHeight="1">
      <c r="A184" s="1"/>
      <c r="B184" s="129"/>
      <c r="C184" s="229" t="s">
        <v>715</v>
      </c>
      <c r="D184" s="243">
        <v>1.0</v>
      </c>
      <c r="E184" s="243">
        <v>1.0</v>
      </c>
      <c r="F184" s="244">
        <v>72.0</v>
      </c>
      <c r="G184" s="245" t="s">
        <v>716</v>
      </c>
      <c r="H184" s="245">
        <v>5349229.0</v>
      </c>
      <c r="I184" s="246">
        <v>42492.0</v>
      </c>
      <c r="J184" s="247">
        <v>994.5</v>
      </c>
      <c r="K184" s="237">
        <v>484.82</v>
      </c>
      <c r="L184" s="6"/>
      <c r="M184" s="1"/>
      <c r="N184" s="1"/>
      <c r="O184" s="1"/>
      <c r="P184" s="1"/>
      <c r="Q184" s="1"/>
      <c r="R184" s="1"/>
      <c r="S184" s="1"/>
      <c r="T184" s="1"/>
      <c r="U184" s="1"/>
      <c r="V184" s="1"/>
      <c r="W184" s="1"/>
      <c r="X184" s="1"/>
      <c r="Y184" s="1"/>
      <c r="Z184" s="1"/>
    </row>
    <row r="185" ht="12.75" customHeight="1">
      <c r="A185" s="1"/>
      <c r="B185" s="129"/>
      <c r="C185" s="229" t="s">
        <v>717</v>
      </c>
      <c r="D185" s="243">
        <v>1.0</v>
      </c>
      <c r="E185" s="243">
        <v>1.0</v>
      </c>
      <c r="F185" s="244">
        <v>274.0</v>
      </c>
      <c r="G185" s="245" t="s">
        <v>718</v>
      </c>
      <c r="H185" s="245">
        <v>5349230.0</v>
      </c>
      <c r="I185" s="246">
        <v>42492.0</v>
      </c>
      <c r="J185" s="247">
        <v>3909.5</v>
      </c>
      <c r="K185" s="237">
        <v>1857.01</v>
      </c>
      <c r="L185" s="6"/>
      <c r="M185" s="1"/>
      <c r="N185" s="1"/>
      <c r="O185" s="1"/>
      <c r="P185" s="1"/>
      <c r="Q185" s="1"/>
      <c r="R185" s="1"/>
      <c r="S185" s="1"/>
      <c r="T185" s="1"/>
      <c r="U185" s="1"/>
      <c r="V185" s="1"/>
      <c r="W185" s="1"/>
      <c r="X185" s="1"/>
      <c r="Y185" s="1"/>
      <c r="Z185" s="1"/>
    </row>
    <row r="186" ht="12.75" customHeight="1">
      <c r="A186" s="1"/>
      <c r="B186" s="129"/>
      <c r="C186" s="229" t="s">
        <v>719</v>
      </c>
      <c r="D186" s="243">
        <v>1.0</v>
      </c>
      <c r="E186" s="243">
        <v>1.0</v>
      </c>
      <c r="F186" s="244">
        <v>424.0</v>
      </c>
      <c r="G186" s="245" t="s">
        <v>720</v>
      </c>
      <c r="H186" s="245">
        <v>5349231.0</v>
      </c>
      <c r="I186" s="246">
        <v>42492.0</v>
      </c>
      <c r="J186" s="247">
        <v>6408.0</v>
      </c>
      <c r="K186" s="237">
        <v>3043.8</v>
      </c>
      <c r="L186" s="6"/>
      <c r="M186" s="1"/>
      <c r="N186" s="1"/>
      <c r="O186" s="1"/>
      <c r="P186" s="1"/>
      <c r="Q186" s="1"/>
      <c r="R186" s="1"/>
      <c r="S186" s="1"/>
      <c r="T186" s="1"/>
      <c r="U186" s="1"/>
      <c r="V186" s="1"/>
      <c r="W186" s="1"/>
      <c r="X186" s="1"/>
      <c r="Y186" s="1"/>
      <c r="Z186" s="1"/>
    </row>
    <row r="187" ht="12.75" customHeight="1">
      <c r="A187" s="1"/>
      <c r="B187" s="129"/>
      <c r="C187" s="229" t="s">
        <v>721</v>
      </c>
      <c r="D187" s="243">
        <v>1.0</v>
      </c>
      <c r="E187" s="243">
        <v>1.0</v>
      </c>
      <c r="F187" s="244">
        <v>495.0</v>
      </c>
      <c r="G187" s="245" t="s">
        <v>722</v>
      </c>
      <c r="H187" s="245">
        <v>5349232.0</v>
      </c>
      <c r="I187" s="246">
        <v>42492.0</v>
      </c>
      <c r="J187" s="247">
        <v>6818.5</v>
      </c>
      <c r="K187" s="237">
        <v>3238.7799999999997</v>
      </c>
      <c r="L187" s="6"/>
      <c r="M187" s="1"/>
      <c r="N187" s="1"/>
      <c r="O187" s="1"/>
      <c r="P187" s="1"/>
      <c r="Q187" s="1"/>
      <c r="R187" s="1"/>
      <c r="S187" s="1"/>
      <c r="T187" s="1"/>
      <c r="U187" s="1"/>
      <c r="V187" s="1"/>
      <c r="W187" s="1"/>
      <c r="X187" s="1"/>
      <c r="Y187" s="1"/>
      <c r="Z187" s="1"/>
    </row>
    <row r="188" ht="12.75" customHeight="1">
      <c r="A188" s="1"/>
      <c r="B188" s="129"/>
      <c r="C188" s="229" t="s">
        <v>723</v>
      </c>
      <c r="D188" s="243">
        <v>1.0</v>
      </c>
      <c r="E188" s="243">
        <v>1.0</v>
      </c>
      <c r="F188" s="244">
        <v>244.0</v>
      </c>
      <c r="G188" s="245" t="s">
        <v>724</v>
      </c>
      <c r="H188" s="245">
        <v>5349233.0</v>
      </c>
      <c r="I188" s="246">
        <v>42492.0</v>
      </c>
      <c r="J188" s="247">
        <v>3694.0</v>
      </c>
      <c r="K188" s="237">
        <v>1754.65</v>
      </c>
      <c r="L188" s="6"/>
      <c r="M188" s="1"/>
      <c r="N188" s="1"/>
      <c r="O188" s="1"/>
      <c r="P188" s="1"/>
      <c r="Q188" s="1"/>
      <c r="R188" s="1"/>
      <c r="S188" s="1"/>
      <c r="T188" s="1"/>
      <c r="U188" s="1"/>
      <c r="V188" s="1"/>
      <c r="W188" s="1"/>
      <c r="X188" s="1"/>
      <c r="Y188" s="1"/>
      <c r="Z188" s="1"/>
    </row>
    <row r="189" ht="12.75" customHeight="1">
      <c r="A189" s="1"/>
      <c r="B189" s="129"/>
      <c r="C189" s="229" t="s">
        <v>725</v>
      </c>
      <c r="D189" s="243">
        <v>1.0</v>
      </c>
      <c r="E189" s="243">
        <v>1.0</v>
      </c>
      <c r="F189" s="244">
        <v>172.0</v>
      </c>
      <c r="G189" s="245" t="s">
        <v>726</v>
      </c>
      <c r="H189" s="245">
        <v>5349234.0</v>
      </c>
      <c r="I189" s="246">
        <v>42492.0</v>
      </c>
      <c r="J189" s="247">
        <v>2121.0</v>
      </c>
      <c r="K189" s="237">
        <v>1007.47</v>
      </c>
      <c r="L189" s="6"/>
      <c r="M189" s="1"/>
      <c r="N189" s="1"/>
      <c r="O189" s="1"/>
      <c r="P189" s="1"/>
      <c r="Q189" s="1"/>
      <c r="R189" s="1"/>
      <c r="S189" s="1"/>
      <c r="T189" s="1"/>
      <c r="U189" s="1"/>
      <c r="V189" s="1"/>
      <c r="W189" s="1"/>
      <c r="X189" s="1"/>
      <c r="Y189" s="1"/>
      <c r="Z189" s="1"/>
    </row>
    <row r="190" ht="12.75" customHeight="1">
      <c r="A190" s="1"/>
      <c r="B190" s="129"/>
      <c r="C190" s="229" t="s">
        <v>727</v>
      </c>
      <c r="D190" s="243">
        <v>1.0</v>
      </c>
      <c r="E190" s="243">
        <v>1.0</v>
      </c>
      <c r="F190" s="244">
        <v>168.0</v>
      </c>
      <c r="G190" s="245" t="s">
        <v>728</v>
      </c>
      <c r="H190" s="245">
        <v>5349235.0</v>
      </c>
      <c r="I190" s="246">
        <v>42492.0</v>
      </c>
      <c r="J190" s="247">
        <v>2188.94</v>
      </c>
      <c r="K190" s="237">
        <v>1039.7399999999998</v>
      </c>
      <c r="L190" s="6"/>
      <c r="M190" s="1"/>
      <c r="N190" s="1"/>
      <c r="O190" s="1"/>
      <c r="P190" s="1"/>
      <c r="Q190" s="1"/>
      <c r="R190" s="1"/>
      <c r="S190" s="1"/>
      <c r="T190" s="1"/>
      <c r="U190" s="1"/>
      <c r="V190" s="1"/>
      <c r="W190" s="1"/>
      <c r="X190" s="1"/>
      <c r="Y190" s="1"/>
      <c r="Z190" s="1"/>
    </row>
    <row r="191" ht="12.75" customHeight="1">
      <c r="A191" s="1"/>
      <c r="B191" s="129"/>
      <c r="C191" s="229" t="s">
        <v>729</v>
      </c>
      <c r="D191" s="243">
        <v>1.0</v>
      </c>
      <c r="E191" s="243">
        <v>1.0</v>
      </c>
      <c r="F191" s="244">
        <v>365.0</v>
      </c>
      <c r="G191" s="245" t="s">
        <v>730</v>
      </c>
      <c r="H191" s="245">
        <v>5349236.0</v>
      </c>
      <c r="I191" s="246">
        <v>42492.0</v>
      </c>
      <c r="J191" s="247">
        <v>5286.36</v>
      </c>
      <c r="K191" s="237">
        <v>2511.02</v>
      </c>
      <c r="L191" s="6"/>
      <c r="M191" s="1"/>
      <c r="N191" s="1"/>
      <c r="O191" s="1"/>
      <c r="P191" s="1"/>
      <c r="Q191" s="1"/>
      <c r="R191" s="1"/>
      <c r="S191" s="1"/>
      <c r="T191" s="1"/>
      <c r="U191" s="1"/>
      <c r="V191" s="1"/>
      <c r="W191" s="1"/>
      <c r="X191" s="1"/>
      <c r="Y191" s="1"/>
      <c r="Z191" s="1"/>
    </row>
    <row r="192" ht="12.75" customHeight="1">
      <c r="A192" s="1"/>
      <c r="B192" s="129"/>
      <c r="C192" s="229" t="s">
        <v>731</v>
      </c>
      <c r="D192" s="243">
        <v>1.0</v>
      </c>
      <c r="E192" s="243">
        <v>1.0</v>
      </c>
      <c r="F192" s="244">
        <v>269.0</v>
      </c>
      <c r="G192" s="245" t="s">
        <v>732</v>
      </c>
      <c r="H192" s="245">
        <v>5349237.0</v>
      </c>
      <c r="I192" s="246">
        <v>42492.0</v>
      </c>
      <c r="J192" s="247">
        <v>4304.47</v>
      </c>
      <c r="K192" s="237">
        <v>2044.62</v>
      </c>
      <c r="L192" s="6"/>
      <c r="M192" s="1"/>
      <c r="N192" s="1"/>
      <c r="O192" s="1"/>
      <c r="P192" s="1"/>
      <c r="Q192" s="1"/>
      <c r="R192" s="1"/>
      <c r="S192" s="1"/>
      <c r="T192" s="1"/>
      <c r="U192" s="1"/>
      <c r="V192" s="1"/>
      <c r="W192" s="1"/>
      <c r="X192" s="1"/>
      <c r="Y192" s="1"/>
      <c r="Z192" s="1"/>
    </row>
    <row r="193" ht="12.75" customHeight="1">
      <c r="A193" s="1"/>
      <c r="B193" s="129"/>
      <c r="C193" s="229" t="s">
        <v>733</v>
      </c>
      <c r="D193" s="243">
        <v>1.0</v>
      </c>
      <c r="E193" s="243">
        <v>1.0</v>
      </c>
      <c r="F193" s="244">
        <v>83.0</v>
      </c>
      <c r="G193" s="245" t="s">
        <v>734</v>
      </c>
      <c r="H193" s="245">
        <v>5349238.0</v>
      </c>
      <c r="I193" s="246">
        <v>42492.0</v>
      </c>
      <c r="J193" s="247">
        <v>927.05</v>
      </c>
      <c r="K193" s="237">
        <v>454.25</v>
      </c>
      <c r="L193" s="6"/>
      <c r="M193" s="1"/>
      <c r="N193" s="1"/>
      <c r="O193" s="1"/>
      <c r="P193" s="1"/>
      <c r="Q193" s="1"/>
      <c r="R193" s="1"/>
      <c r="S193" s="1"/>
      <c r="T193" s="1"/>
      <c r="U193" s="1"/>
      <c r="V193" s="1"/>
      <c r="W193" s="1"/>
      <c r="X193" s="1"/>
      <c r="Y193" s="1"/>
      <c r="Z193" s="1"/>
    </row>
    <row r="194" ht="12.75" customHeight="1">
      <c r="A194" s="1"/>
      <c r="B194" s="129"/>
      <c r="C194" s="229" t="s">
        <v>735</v>
      </c>
      <c r="D194" s="243">
        <v>1.0</v>
      </c>
      <c r="E194" s="243">
        <v>1.0</v>
      </c>
      <c r="F194" s="244">
        <v>428.0</v>
      </c>
      <c r="G194" s="245" t="s">
        <v>736</v>
      </c>
      <c r="H194" s="245">
        <v>5349239.0</v>
      </c>
      <c r="I194" s="246">
        <v>42492.0</v>
      </c>
      <c r="J194" s="247">
        <v>5651.54</v>
      </c>
      <c r="K194" s="237">
        <v>2740.99</v>
      </c>
      <c r="L194" s="6"/>
      <c r="M194" s="1"/>
      <c r="N194" s="1"/>
      <c r="O194" s="1"/>
      <c r="P194" s="1"/>
      <c r="Q194" s="1"/>
      <c r="R194" s="1"/>
      <c r="S194" s="1"/>
      <c r="T194" s="1"/>
      <c r="U194" s="1"/>
      <c r="V194" s="1"/>
      <c r="W194" s="1"/>
      <c r="X194" s="1"/>
      <c r="Y194" s="1"/>
      <c r="Z194" s="1"/>
    </row>
    <row r="195" ht="12.75" customHeight="1">
      <c r="A195" s="1"/>
      <c r="B195" s="129"/>
      <c r="C195" s="229" t="s">
        <v>737</v>
      </c>
      <c r="D195" s="243">
        <v>1.0</v>
      </c>
      <c r="E195" s="243">
        <v>1.0</v>
      </c>
      <c r="F195" s="244">
        <v>88.0</v>
      </c>
      <c r="G195" s="245" t="s">
        <v>738</v>
      </c>
      <c r="H195" s="245">
        <v>5349240.0</v>
      </c>
      <c r="I195" s="246">
        <v>42492.0</v>
      </c>
      <c r="J195" s="247">
        <v>1039.96</v>
      </c>
      <c r="K195" s="237">
        <v>509.58</v>
      </c>
      <c r="L195" s="6"/>
      <c r="M195" s="1"/>
      <c r="N195" s="1"/>
      <c r="O195" s="1"/>
      <c r="P195" s="1"/>
      <c r="Q195" s="1"/>
      <c r="R195" s="1"/>
      <c r="S195" s="1"/>
      <c r="T195" s="1"/>
      <c r="U195" s="1"/>
      <c r="V195" s="1"/>
      <c r="W195" s="1"/>
      <c r="X195" s="1"/>
      <c r="Y195" s="1"/>
      <c r="Z195" s="1"/>
    </row>
    <row r="196" ht="12.75" customHeight="1">
      <c r="A196" s="1"/>
      <c r="B196" s="129"/>
      <c r="C196" s="229" t="s">
        <v>739</v>
      </c>
      <c r="D196" s="243">
        <v>1.0</v>
      </c>
      <c r="E196" s="243">
        <v>1.0</v>
      </c>
      <c r="F196" s="244">
        <v>153.0</v>
      </c>
      <c r="G196" s="245" t="s">
        <v>740</v>
      </c>
      <c r="H196" s="245">
        <v>5349241.0</v>
      </c>
      <c r="I196" s="246">
        <v>42492.0</v>
      </c>
      <c r="J196" s="247">
        <v>2435.95</v>
      </c>
      <c r="K196" s="237">
        <v>1181.4299999999998</v>
      </c>
      <c r="L196" s="6"/>
      <c r="M196" s="1"/>
      <c r="N196" s="1"/>
      <c r="O196" s="1"/>
      <c r="P196" s="1"/>
      <c r="Q196" s="1"/>
      <c r="R196" s="1"/>
      <c r="S196" s="1"/>
      <c r="T196" s="1"/>
      <c r="U196" s="1"/>
      <c r="V196" s="1"/>
      <c r="W196" s="1"/>
      <c r="X196" s="1"/>
      <c r="Y196" s="1"/>
      <c r="Z196" s="1"/>
    </row>
    <row r="197" ht="12.75" customHeight="1">
      <c r="A197" s="1"/>
      <c r="B197" s="129"/>
      <c r="C197" s="229" t="s">
        <v>741</v>
      </c>
      <c r="D197" s="243">
        <v>1.0</v>
      </c>
      <c r="E197" s="243">
        <v>1.0</v>
      </c>
      <c r="F197" s="244">
        <v>193.0</v>
      </c>
      <c r="G197" s="245" t="s">
        <v>742</v>
      </c>
      <c r="H197" s="245">
        <v>5349242.0</v>
      </c>
      <c r="I197" s="246">
        <v>42492.0</v>
      </c>
      <c r="J197" s="247">
        <v>2730.17</v>
      </c>
      <c r="K197" s="237">
        <v>1337.7800000000002</v>
      </c>
      <c r="L197" s="6"/>
      <c r="M197" s="1"/>
      <c r="N197" s="1"/>
      <c r="O197" s="1"/>
      <c r="P197" s="1"/>
      <c r="Q197" s="1"/>
      <c r="R197" s="1"/>
      <c r="S197" s="1"/>
      <c r="T197" s="1"/>
      <c r="U197" s="1"/>
      <c r="V197" s="1"/>
      <c r="W197" s="1"/>
      <c r="X197" s="1"/>
      <c r="Y197" s="1"/>
      <c r="Z197" s="1"/>
    </row>
    <row r="198" ht="12.75" customHeight="1">
      <c r="A198" s="1"/>
      <c r="B198" s="129"/>
      <c r="C198" s="229" t="s">
        <v>743</v>
      </c>
      <c r="D198" s="243">
        <v>1.0</v>
      </c>
      <c r="E198" s="243">
        <v>1.0</v>
      </c>
      <c r="F198" s="244">
        <v>147.0</v>
      </c>
      <c r="G198" s="245" t="s">
        <v>744</v>
      </c>
      <c r="H198" s="245">
        <v>5349243.0</v>
      </c>
      <c r="I198" s="246">
        <v>42492.0</v>
      </c>
      <c r="J198" s="247">
        <v>2182.26</v>
      </c>
      <c r="K198" s="237">
        <v>1036.5700000000002</v>
      </c>
      <c r="L198" s="6"/>
      <c r="M198" s="1"/>
      <c r="N198" s="1"/>
      <c r="O198" s="1"/>
      <c r="P198" s="1"/>
      <c r="Q198" s="1"/>
      <c r="R198" s="1"/>
      <c r="S198" s="1"/>
      <c r="T198" s="1"/>
      <c r="U198" s="1"/>
      <c r="V198" s="1"/>
      <c r="W198" s="1"/>
      <c r="X198" s="1"/>
      <c r="Y198" s="1"/>
      <c r="Z198" s="1"/>
    </row>
    <row r="199" ht="12.75" customHeight="1">
      <c r="A199" s="1"/>
      <c r="B199" s="129"/>
      <c r="C199" s="229" t="s">
        <v>745</v>
      </c>
      <c r="D199" s="243">
        <v>1.0</v>
      </c>
      <c r="E199" s="243">
        <v>1.0</v>
      </c>
      <c r="F199" s="244">
        <v>292.0</v>
      </c>
      <c r="G199" s="245" t="s">
        <v>746</v>
      </c>
      <c r="H199" s="245">
        <v>5349244.0</v>
      </c>
      <c r="I199" s="246">
        <v>42492.0</v>
      </c>
      <c r="J199" s="247">
        <v>3847.05</v>
      </c>
      <c r="K199" s="237">
        <v>1827.35</v>
      </c>
      <c r="L199" s="6"/>
      <c r="M199" s="1"/>
      <c r="N199" s="1"/>
      <c r="O199" s="1"/>
      <c r="P199" s="1"/>
      <c r="Q199" s="1"/>
      <c r="R199" s="1"/>
      <c r="S199" s="1"/>
      <c r="T199" s="1"/>
      <c r="U199" s="1"/>
      <c r="V199" s="1"/>
      <c r="W199" s="1"/>
      <c r="X199" s="1"/>
      <c r="Y199" s="1"/>
      <c r="Z199" s="1"/>
    </row>
    <row r="200" ht="12.75" customHeight="1">
      <c r="A200" s="1"/>
      <c r="B200" s="129"/>
      <c r="C200" s="229" t="s">
        <v>747</v>
      </c>
      <c r="D200" s="243">
        <v>1.0</v>
      </c>
      <c r="E200" s="243">
        <v>1.0</v>
      </c>
      <c r="F200" s="244">
        <v>286.0</v>
      </c>
      <c r="G200" s="245" t="s">
        <v>748</v>
      </c>
      <c r="H200" s="245">
        <v>5349245.0</v>
      </c>
      <c r="I200" s="246">
        <v>42492.0</v>
      </c>
      <c r="J200" s="247">
        <v>3648.7</v>
      </c>
      <c r="K200" s="237">
        <v>1769.62</v>
      </c>
      <c r="L200" s="6"/>
      <c r="M200" s="1"/>
      <c r="N200" s="1"/>
      <c r="O200" s="1"/>
      <c r="P200" s="1"/>
      <c r="Q200" s="1"/>
      <c r="R200" s="1"/>
      <c r="S200" s="1"/>
      <c r="T200" s="1"/>
      <c r="U200" s="1"/>
      <c r="V200" s="1"/>
      <c r="W200" s="1"/>
      <c r="X200" s="1"/>
      <c r="Y200" s="1"/>
      <c r="Z200" s="1"/>
    </row>
    <row r="201" ht="12.75" customHeight="1">
      <c r="A201" s="1"/>
      <c r="B201" s="129"/>
      <c r="C201" s="229" t="s">
        <v>749</v>
      </c>
      <c r="D201" s="243">
        <v>1.0</v>
      </c>
      <c r="E201" s="243">
        <v>1.0</v>
      </c>
      <c r="F201" s="244">
        <v>229.0</v>
      </c>
      <c r="G201" s="245" t="s">
        <v>750</v>
      </c>
      <c r="H201" s="245">
        <v>5349246.0</v>
      </c>
      <c r="I201" s="246">
        <v>42492.0</v>
      </c>
      <c r="J201" s="247">
        <v>2575.88</v>
      </c>
      <c r="K201" s="237">
        <v>1229.9799999999998</v>
      </c>
      <c r="L201" s="6"/>
      <c r="M201" s="1"/>
      <c r="N201" s="1"/>
      <c r="O201" s="1"/>
      <c r="P201" s="1"/>
      <c r="Q201" s="1"/>
      <c r="R201" s="1"/>
      <c r="S201" s="1"/>
      <c r="T201" s="1"/>
      <c r="U201" s="1"/>
      <c r="V201" s="1"/>
      <c r="W201" s="1"/>
      <c r="X201" s="1"/>
      <c r="Y201" s="1"/>
      <c r="Z201" s="1"/>
    </row>
    <row r="202" ht="12.75" customHeight="1">
      <c r="A202" s="1"/>
      <c r="B202" s="129"/>
      <c r="C202" s="229" t="s">
        <v>751</v>
      </c>
      <c r="D202" s="243">
        <v>1.0</v>
      </c>
      <c r="E202" s="243">
        <v>1.0</v>
      </c>
      <c r="F202" s="244">
        <v>104.0</v>
      </c>
      <c r="G202" s="245" t="s">
        <v>752</v>
      </c>
      <c r="H202" s="245">
        <v>5349247.0</v>
      </c>
      <c r="I202" s="246">
        <v>42492.0</v>
      </c>
      <c r="J202" s="247">
        <v>1214.0</v>
      </c>
      <c r="K202" s="237">
        <v>576.65</v>
      </c>
      <c r="L202" s="6"/>
      <c r="M202" s="1"/>
      <c r="N202" s="1"/>
      <c r="O202" s="1"/>
      <c r="P202" s="1"/>
      <c r="Q202" s="1"/>
      <c r="R202" s="1"/>
      <c r="S202" s="1"/>
      <c r="T202" s="1"/>
      <c r="U202" s="1"/>
      <c r="V202" s="1"/>
      <c r="W202" s="1"/>
      <c r="X202" s="1"/>
      <c r="Y202" s="1"/>
      <c r="Z202" s="1"/>
    </row>
    <row r="203" ht="12.75" customHeight="1">
      <c r="A203" s="1"/>
      <c r="B203" s="129"/>
      <c r="C203" s="229" t="s">
        <v>753</v>
      </c>
      <c r="D203" s="243">
        <v>1.0</v>
      </c>
      <c r="E203" s="243">
        <v>1.0</v>
      </c>
      <c r="F203" s="244">
        <v>261.0</v>
      </c>
      <c r="G203" s="245" t="s">
        <v>754</v>
      </c>
      <c r="H203" s="245">
        <v>5349248.0</v>
      </c>
      <c r="I203" s="246">
        <v>42492.0</v>
      </c>
      <c r="J203" s="247">
        <v>2628.5</v>
      </c>
      <c r="K203" s="237">
        <v>1248.5300000000002</v>
      </c>
      <c r="L203" s="6"/>
      <c r="M203" s="1"/>
      <c r="N203" s="1"/>
      <c r="O203" s="1"/>
      <c r="P203" s="1"/>
      <c r="Q203" s="1"/>
      <c r="R203" s="1"/>
      <c r="S203" s="1"/>
      <c r="T203" s="1"/>
      <c r="U203" s="1"/>
      <c r="V203" s="1"/>
      <c r="W203" s="1"/>
      <c r="X203" s="1"/>
      <c r="Y203" s="1"/>
      <c r="Z203" s="1"/>
    </row>
    <row r="204" ht="12.75" customHeight="1">
      <c r="A204" s="1"/>
      <c r="B204" s="129"/>
      <c r="C204" s="229" t="s">
        <v>755</v>
      </c>
      <c r="D204" s="243">
        <v>1.0</v>
      </c>
      <c r="E204" s="243">
        <v>1.0</v>
      </c>
      <c r="F204" s="244">
        <v>258.0</v>
      </c>
      <c r="G204" s="245" t="s">
        <v>756</v>
      </c>
      <c r="H204" s="245">
        <v>5349249.0</v>
      </c>
      <c r="I204" s="246">
        <v>42492.0</v>
      </c>
      <c r="J204" s="247">
        <v>1410.0</v>
      </c>
      <c r="K204" s="237">
        <v>683.85</v>
      </c>
      <c r="L204" s="6"/>
      <c r="M204" s="1"/>
      <c r="N204" s="1"/>
      <c r="O204" s="1"/>
      <c r="P204" s="1"/>
      <c r="Q204" s="1"/>
      <c r="R204" s="1"/>
      <c r="S204" s="1"/>
      <c r="T204" s="1"/>
      <c r="U204" s="1"/>
      <c r="V204" s="1"/>
      <c r="W204" s="1"/>
      <c r="X204" s="1"/>
      <c r="Y204" s="1"/>
      <c r="Z204" s="1"/>
    </row>
    <row r="205" ht="12.75" customHeight="1">
      <c r="A205" s="1"/>
      <c r="B205" s="129"/>
      <c r="C205" s="229" t="s">
        <v>757</v>
      </c>
      <c r="D205" s="243">
        <v>1.0</v>
      </c>
      <c r="E205" s="243">
        <v>1.0</v>
      </c>
      <c r="F205" s="244">
        <v>296.0</v>
      </c>
      <c r="G205" s="245" t="s">
        <v>758</v>
      </c>
      <c r="H205" s="245">
        <v>5349250.0</v>
      </c>
      <c r="I205" s="246">
        <v>42492.0</v>
      </c>
      <c r="J205" s="247">
        <v>3443.0</v>
      </c>
      <c r="K205" s="237">
        <v>1687.07</v>
      </c>
      <c r="L205" s="6"/>
      <c r="M205" s="1"/>
      <c r="N205" s="1"/>
      <c r="O205" s="1"/>
      <c r="P205" s="1"/>
      <c r="Q205" s="1"/>
      <c r="R205" s="1"/>
      <c r="S205" s="1"/>
      <c r="T205" s="1"/>
      <c r="U205" s="1"/>
      <c r="V205" s="1"/>
      <c r="W205" s="1"/>
      <c r="X205" s="1"/>
      <c r="Y205" s="1"/>
      <c r="Z205" s="1"/>
    </row>
    <row r="206" ht="12.75" customHeight="1">
      <c r="A206" s="1"/>
      <c r="B206" s="129"/>
      <c r="C206" s="229" t="s">
        <v>759</v>
      </c>
      <c r="D206" s="243">
        <v>1.0</v>
      </c>
      <c r="E206" s="243">
        <v>1.0</v>
      </c>
      <c r="F206" s="244">
        <v>244.0</v>
      </c>
      <c r="G206" s="245" t="s">
        <v>760</v>
      </c>
      <c r="H206" s="245">
        <v>5349251.0</v>
      </c>
      <c r="I206" s="246">
        <v>42492.0</v>
      </c>
      <c r="J206" s="247">
        <v>2636.5</v>
      </c>
      <c r="K206" s="237">
        <v>1291.8799999999999</v>
      </c>
      <c r="L206" s="6"/>
      <c r="M206" s="1"/>
      <c r="N206" s="1"/>
      <c r="O206" s="1"/>
      <c r="P206" s="1"/>
      <c r="Q206" s="1"/>
      <c r="R206" s="1"/>
      <c r="S206" s="1"/>
      <c r="T206" s="1"/>
      <c r="U206" s="1"/>
      <c r="V206" s="1"/>
      <c r="W206" s="1"/>
      <c r="X206" s="1"/>
      <c r="Y206" s="1"/>
      <c r="Z206" s="1"/>
    </row>
    <row r="207" ht="12.75" customHeight="1">
      <c r="A207" s="1"/>
      <c r="B207" s="129"/>
      <c r="C207" s="229" t="s">
        <v>761</v>
      </c>
      <c r="D207" s="243">
        <v>1.0</v>
      </c>
      <c r="E207" s="243">
        <v>1.0</v>
      </c>
      <c r="F207" s="244">
        <v>277.0</v>
      </c>
      <c r="G207" s="245" t="s">
        <v>762</v>
      </c>
      <c r="H207" s="245">
        <v>5349252.0</v>
      </c>
      <c r="I207" s="246">
        <v>42492.0</v>
      </c>
      <c r="J207" s="247">
        <v>2801.5</v>
      </c>
      <c r="K207" s="237">
        <v>1358.7199999999998</v>
      </c>
      <c r="L207" s="6"/>
      <c r="M207" s="1"/>
      <c r="N207" s="1"/>
      <c r="O207" s="1"/>
      <c r="P207" s="1"/>
      <c r="Q207" s="1"/>
      <c r="R207" s="1"/>
      <c r="S207" s="1"/>
      <c r="T207" s="1"/>
      <c r="U207" s="1"/>
      <c r="V207" s="1"/>
      <c r="W207" s="1"/>
      <c r="X207" s="1"/>
      <c r="Y207" s="1"/>
      <c r="Z207" s="1"/>
    </row>
    <row r="208" ht="12.75" customHeight="1">
      <c r="A208" s="1"/>
      <c r="B208" s="129"/>
      <c r="C208" s="229" t="s">
        <v>763</v>
      </c>
      <c r="D208" s="243">
        <v>1.0</v>
      </c>
      <c r="E208" s="243">
        <v>1.0</v>
      </c>
      <c r="F208" s="244">
        <v>206.0</v>
      </c>
      <c r="G208" s="245" t="s">
        <v>764</v>
      </c>
      <c r="H208" s="245">
        <v>5349253.0</v>
      </c>
      <c r="I208" s="246">
        <v>42492.0</v>
      </c>
      <c r="J208" s="247">
        <v>2355.0</v>
      </c>
      <c r="K208" s="237">
        <v>1142.1699999999998</v>
      </c>
      <c r="L208" s="6"/>
      <c r="M208" s="1"/>
      <c r="N208" s="1"/>
      <c r="O208" s="1"/>
      <c r="P208" s="1"/>
      <c r="Q208" s="1"/>
      <c r="R208" s="1"/>
      <c r="S208" s="1"/>
      <c r="T208" s="1"/>
      <c r="U208" s="1"/>
      <c r="V208" s="1"/>
      <c r="W208" s="1"/>
      <c r="X208" s="1"/>
      <c r="Y208" s="1"/>
      <c r="Z208" s="1"/>
    </row>
    <row r="209" ht="12.75" customHeight="1">
      <c r="A209" s="1"/>
      <c r="B209" s="129"/>
      <c r="C209" s="229" t="s">
        <v>765</v>
      </c>
      <c r="D209" s="243">
        <v>1.0</v>
      </c>
      <c r="E209" s="243">
        <v>1.0</v>
      </c>
      <c r="F209" s="244">
        <v>175.0</v>
      </c>
      <c r="G209" s="245" t="s">
        <v>766</v>
      </c>
      <c r="H209" s="245">
        <v>5349254.0</v>
      </c>
      <c r="I209" s="246">
        <v>42492.0</v>
      </c>
      <c r="J209" s="247">
        <v>1983.0</v>
      </c>
      <c r="K209" s="237">
        <v>961.75</v>
      </c>
      <c r="L209" s="6"/>
      <c r="M209" s="1"/>
      <c r="N209" s="1"/>
      <c r="O209" s="1"/>
      <c r="P209" s="1"/>
      <c r="Q209" s="1"/>
      <c r="R209" s="1"/>
      <c r="S209" s="1"/>
      <c r="T209" s="1"/>
      <c r="U209" s="1"/>
      <c r="V209" s="1"/>
      <c r="W209" s="1"/>
      <c r="X209" s="1"/>
      <c r="Y209" s="1"/>
      <c r="Z209" s="1"/>
    </row>
    <row r="210" ht="12.75" customHeight="1">
      <c r="A210" s="1"/>
      <c r="B210" s="129"/>
      <c r="C210" s="229" t="s">
        <v>767</v>
      </c>
      <c r="D210" s="243">
        <v>1.0</v>
      </c>
      <c r="E210" s="243">
        <v>1.0</v>
      </c>
      <c r="F210" s="244">
        <v>23.0</v>
      </c>
      <c r="G210" s="245" t="s">
        <v>768</v>
      </c>
      <c r="H210" s="245">
        <v>5349255.0</v>
      </c>
      <c r="I210" s="246">
        <v>42492.0</v>
      </c>
      <c r="J210" s="247">
        <v>396.0</v>
      </c>
      <c r="K210" s="237">
        <v>198.0</v>
      </c>
      <c r="L210" s="6"/>
      <c r="M210" s="1"/>
      <c r="N210" s="1"/>
      <c r="O210" s="1"/>
      <c r="P210" s="1"/>
      <c r="Q210" s="1"/>
      <c r="R210" s="1"/>
      <c r="S210" s="1"/>
      <c r="T210" s="1"/>
      <c r="U210" s="1"/>
      <c r="V210" s="1"/>
      <c r="W210" s="1"/>
      <c r="X210" s="1"/>
      <c r="Y210" s="1"/>
      <c r="Z210" s="1"/>
    </row>
    <row r="211" ht="12.75" customHeight="1">
      <c r="A211" s="1"/>
      <c r="B211" s="129"/>
      <c r="C211" s="229" t="s">
        <v>769</v>
      </c>
      <c r="D211" s="243">
        <v>1.0</v>
      </c>
      <c r="E211" s="243">
        <v>1.0</v>
      </c>
      <c r="F211" s="244">
        <v>65.0</v>
      </c>
      <c r="G211" s="245" t="s">
        <v>770</v>
      </c>
      <c r="H211" s="245">
        <v>5349256.0</v>
      </c>
      <c r="I211" s="246">
        <v>42492.0</v>
      </c>
      <c r="J211" s="247">
        <v>689.0</v>
      </c>
      <c r="K211" s="237">
        <v>334.16</v>
      </c>
      <c r="L211" s="6"/>
      <c r="M211" s="1"/>
      <c r="N211" s="1"/>
      <c r="O211" s="1"/>
      <c r="P211" s="1"/>
      <c r="Q211" s="1"/>
      <c r="R211" s="1"/>
      <c r="S211" s="1"/>
      <c r="T211" s="1"/>
      <c r="U211" s="1"/>
      <c r="V211" s="1"/>
      <c r="W211" s="1"/>
      <c r="X211" s="1"/>
      <c r="Y211" s="1"/>
      <c r="Z211" s="1"/>
    </row>
    <row r="212" ht="12.75" customHeight="1">
      <c r="A212" s="1"/>
      <c r="B212" s="129"/>
      <c r="C212" s="229" t="s">
        <v>771</v>
      </c>
      <c r="D212" s="243">
        <v>1.0</v>
      </c>
      <c r="E212" s="243">
        <v>1.0</v>
      </c>
      <c r="F212" s="244">
        <v>204.0</v>
      </c>
      <c r="G212" s="245" t="s">
        <v>772</v>
      </c>
      <c r="H212" s="245">
        <v>5349257.0</v>
      </c>
      <c r="I212" s="246">
        <v>42492.0</v>
      </c>
      <c r="J212" s="247">
        <v>3030.0</v>
      </c>
      <c r="K212" s="237">
        <v>1469.55</v>
      </c>
      <c r="L212" s="6"/>
      <c r="M212" s="1"/>
      <c r="N212" s="1"/>
      <c r="O212" s="1"/>
      <c r="P212" s="1"/>
      <c r="Q212" s="1"/>
      <c r="R212" s="1"/>
      <c r="S212" s="1"/>
      <c r="T212" s="1"/>
      <c r="U212" s="1"/>
      <c r="V212" s="1"/>
      <c r="W212" s="1"/>
      <c r="X212" s="1"/>
      <c r="Y212" s="1"/>
      <c r="Z212" s="1"/>
    </row>
    <row r="213" ht="12.75" customHeight="1">
      <c r="A213" s="1"/>
      <c r="B213" s="129"/>
      <c r="C213" s="229" t="s">
        <v>773</v>
      </c>
      <c r="D213" s="243">
        <v>1.0</v>
      </c>
      <c r="E213" s="243">
        <v>1.0</v>
      </c>
      <c r="F213" s="244">
        <v>278.0</v>
      </c>
      <c r="G213" s="245" t="s">
        <v>774</v>
      </c>
      <c r="H213" s="245">
        <v>5349258.0</v>
      </c>
      <c r="I213" s="246">
        <v>42492.0</v>
      </c>
      <c r="J213" s="247">
        <v>2762.0</v>
      </c>
      <c r="K213" s="237">
        <v>1311.95</v>
      </c>
      <c r="L213" s="6"/>
      <c r="M213" s="1"/>
      <c r="N213" s="1"/>
      <c r="O213" s="1"/>
      <c r="P213" s="1"/>
      <c r="Q213" s="1"/>
      <c r="R213" s="1"/>
      <c r="S213" s="1"/>
      <c r="T213" s="1"/>
      <c r="U213" s="1"/>
      <c r="V213" s="1"/>
      <c r="W213" s="1"/>
      <c r="X213" s="1"/>
      <c r="Y213" s="1"/>
      <c r="Z213" s="1"/>
    </row>
    <row r="214" ht="12.75" customHeight="1">
      <c r="A214" s="1"/>
      <c r="B214" s="129"/>
      <c r="C214" s="229" t="s">
        <v>775</v>
      </c>
      <c r="D214" s="243">
        <v>1.0</v>
      </c>
      <c r="E214" s="243">
        <v>1.0</v>
      </c>
      <c r="F214" s="244">
        <v>245.0</v>
      </c>
      <c r="G214" s="245" t="s">
        <v>776</v>
      </c>
      <c r="H214" s="245">
        <v>5349259.0</v>
      </c>
      <c r="I214" s="246">
        <v>42492.0</v>
      </c>
      <c r="J214" s="247">
        <v>2809.02</v>
      </c>
      <c r="K214" s="237">
        <v>1334.2800000000002</v>
      </c>
      <c r="L214" s="6"/>
      <c r="M214" s="1"/>
      <c r="N214" s="1"/>
      <c r="O214" s="1"/>
      <c r="P214" s="1"/>
      <c r="Q214" s="1"/>
      <c r="R214" s="1"/>
      <c r="S214" s="1"/>
      <c r="T214" s="1"/>
      <c r="U214" s="1"/>
      <c r="V214" s="1"/>
      <c r="W214" s="1"/>
      <c r="X214" s="1"/>
      <c r="Y214" s="1"/>
      <c r="Z214" s="1"/>
    </row>
    <row r="215" ht="12.75" customHeight="1">
      <c r="A215" s="1"/>
      <c r="B215" s="129"/>
      <c r="C215" s="229" t="s">
        <v>775</v>
      </c>
      <c r="D215" s="243">
        <v>1.0</v>
      </c>
      <c r="E215" s="243">
        <v>1.0</v>
      </c>
      <c r="F215" s="244">
        <v>249.0</v>
      </c>
      <c r="G215" s="245" t="s">
        <v>776</v>
      </c>
      <c r="H215" s="245">
        <v>5349260.0</v>
      </c>
      <c r="I215" s="246">
        <v>42492.0</v>
      </c>
      <c r="J215" s="247">
        <v>3026.3</v>
      </c>
      <c r="K215" s="237">
        <v>1437.49</v>
      </c>
      <c r="L215" s="6"/>
      <c r="M215" s="1"/>
      <c r="N215" s="1"/>
      <c r="O215" s="1"/>
      <c r="P215" s="1"/>
      <c r="Q215" s="1"/>
      <c r="R215" s="1"/>
      <c r="S215" s="1"/>
      <c r="T215" s="1"/>
      <c r="U215" s="1"/>
      <c r="V215" s="1"/>
      <c r="W215" s="1"/>
      <c r="X215" s="1"/>
      <c r="Y215" s="1"/>
      <c r="Z215" s="1"/>
    </row>
    <row r="216" ht="12.75" customHeight="1">
      <c r="A216" s="1"/>
      <c r="B216" s="129"/>
      <c r="C216" s="229" t="s">
        <v>777</v>
      </c>
      <c r="D216" s="243">
        <v>1.0</v>
      </c>
      <c r="E216" s="243">
        <v>1.0</v>
      </c>
      <c r="F216" s="244">
        <v>140.0</v>
      </c>
      <c r="G216" s="245" t="s">
        <v>778</v>
      </c>
      <c r="H216" s="245">
        <v>5349261.0</v>
      </c>
      <c r="I216" s="246">
        <v>42492.0</v>
      </c>
      <c r="J216" s="247">
        <v>2577.7</v>
      </c>
      <c r="K216" s="237">
        <v>1224.3999999999999</v>
      </c>
      <c r="L216" s="6"/>
      <c r="M216" s="1"/>
      <c r="N216" s="1"/>
      <c r="O216" s="1"/>
      <c r="P216" s="1"/>
      <c r="Q216" s="1"/>
      <c r="R216" s="1"/>
      <c r="S216" s="1"/>
      <c r="T216" s="1"/>
      <c r="U216" s="1"/>
      <c r="V216" s="1"/>
      <c r="W216" s="1"/>
      <c r="X216" s="1"/>
      <c r="Y216" s="1"/>
      <c r="Z216" s="1"/>
    </row>
    <row r="217" ht="12.75" customHeight="1">
      <c r="A217" s="1"/>
      <c r="B217" s="129"/>
      <c r="C217" s="229" t="s">
        <v>777</v>
      </c>
      <c r="D217" s="243">
        <v>1.0</v>
      </c>
      <c r="E217" s="243">
        <v>1.0</v>
      </c>
      <c r="F217" s="244">
        <v>52.0</v>
      </c>
      <c r="G217" s="245" t="s">
        <v>778</v>
      </c>
      <c r="H217" s="245">
        <v>5349262.0</v>
      </c>
      <c r="I217" s="246">
        <v>42492.0</v>
      </c>
      <c r="J217" s="247">
        <v>872.66</v>
      </c>
      <c r="K217" s="237">
        <v>414.51</v>
      </c>
      <c r="L217" s="6"/>
      <c r="M217" s="1"/>
      <c r="N217" s="1"/>
      <c r="O217" s="1"/>
      <c r="P217" s="1"/>
      <c r="Q217" s="1"/>
      <c r="R217" s="1"/>
      <c r="S217" s="1"/>
      <c r="T217" s="1"/>
      <c r="U217" s="1"/>
      <c r="V217" s="1"/>
      <c r="W217" s="1"/>
      <c r="X217" s="1"/>
      <c r="Y217" s="1"/>
      <c r="Z217" s="1"/>
    </row>
    <row r="218" ht="12.75" customHeight="1">
      <c r="A218" s="1"/>
      <c r="B218" s="129"/>
      <c r="C218" s="229" t="s">
        <v>779</v>
      </c>
      <c r="D218" s="243">
        <v>1.0</v>
      </c>
      <c r="E218" s="243">
        <v>1.0</v>
      </c>
      <c r="F218" s="244">
        <v>451.0</v>
      </c>
      <c r="G218" s="245" t="s">
        <v>780</v>
      </c>
      <c r="H218" s="245">
        <v>5349263.0</v>
      </c>
      <c r="I218" s="246">
        <v>42492.0</v>
      </c>
      <c r="J218" s="247">
        <v>3868.75</v>
      </c>
      <c r="K218" s="237">
        <v>1876.3400000000001</v>
      </c>
      <c r="L218" s="6"/>
      <c r="M218" s="1"/>
      <c r="N218" s="1"/>
      <c r="O218" s="1"/>
      <c r="P218" s="1"/>
      <c r="Q218" s="1"/>
      <c r="R218" s="1"/>
      <c r="S218" s="1"/>
      <c r="T218" s="1"/>
      <c r="U218" s="1"/>
      <c r="V218" s="1"/>
      <c r="W218" s="1"/>
      <c r="X218" s="1"/>
      <c r="Y218" s="1"/>
      <c r="Z218" s="1"/>
    </row>
    <row r="219" ht="12.75" customHeight="1">
      <c r="A219" s="1"/>
      <c r="B219" s="129"/>
      <c r="C219" s="229" t="s">
        <v>781</v>
      </c>
      <c r="D219" s="243">
        <v>1.0</v>
      </c>
      <c r="E219" s="243">
        <v>1.0</v>
      </c>
      <c r="F219" s="244">
        <v>1402.0</v>
      </c>
      <c r="G219" s="245" t="s">
        <v>782</v>
      </c>
      <c r="H219" s="245">
        <v>5349264.0</v>
      </c>
      <c r="I219" s="246">
        <v>42492.0</v>
      </c>
      <c r="J219" s="247">
        <v>21335.85</v>
      </c>
      <c r="K219" s="237">
        <v>10134.53</v>
      </c>
      <c r="L219" s="6"/>
      <c r="M219" s="1"/>
      <c r="N219" s="1"/>
      <c r="O219" s="1"/>
      <c r="P219" s="1"/>
      <c r="Q219" s="1"/>
      <c r="R219" s="1"/>
      <c r="S219" s="1"/>
      <c r="T219" s="1"/>
      <c r="U219" s="1"/>
      <c r="V219" s="1"/>
      <c r="W219" s="1"/>
      <c r="X219" s="1"/>
      <c r="Y219" s="1"/>
      <c r="Z219" s="1"/>
    </row>
    <row r="220" ht="12.75" customHeight="1">
      <c r="A220" s="1"/>
      <c r="B220" s="129"/>
      <c r="C220" s="229" t="s">
        <v>783</v>
      </c>
      <c r="D220" s="243">
        <v>1.0</v>
      </c>
      <c r="E220" s="243">
        <v>1.0</v>
      </c>
      <c r="F220" s="244">
        <v>1141.0</v>
      </c>
      <c r="G220" s="245" t="s">
        <v>784</v>
      </c>
      <c r="H220" s="245">
        <v>5349265.0</v>
      </c>
      <c r="I220" s="246">
        <v>42492.0</v>
      </c>
      <c r="J220" s="247">
        <v>18793.21</v>
      </c>
      <c r="K220" s="237">
        <v>8926.769999999999</v>
      </c>
      <c r="L220" s="6"/>
      <c r="M220" s="1"/>
      <c r="N220" s="1"/>
      <c r="O220" s="1"/>
      <c r="P220" s="1"/>
      <c r="Q220" s="1"/>
      <c r="R220" s="1"/>
      <c r="S220" s="1"/>
      <c r="T220" s="1"/>
      <c r="U220" s="1"/>
      <c r="V220" s="1"/>
      <c r="W220" s="1"/>
      <c r="X220" s="1"/>
      <c r="Y220" s="1"/>
      <c r="Z220" s="1"/>
    </row>
    <row r="221" ht="12.75" customHeight="1">
      <c r="A221" s="1"/>
      <c r="B221" s="129"/>
      <c r="C221" s="229" t="s">
        <v>785</v>
      </c>
      <c r="D221" s="243">
        <v>1.0</v>
      </c>
      <c r="E221" s="243">
        <v>1.0</v>
      </c>
      <c r="F221" s="244">
        <v>263.0</v>
      </c>
      <c r="G221" s="245" t="s">
        <v>786</v>
      </c>
      <c r="H221" s="245">
        <v>5349266.0</v>
      </c>
      <c r="I221" s="246">
        <v>42492.0</v>
      </c>
      <c r="J221" s="247">
        <v>2907.93</v>
      </c>
      <c r="K221" s="237">
        <v>1381.2600000000002</v>
      </c>
      <c r="L221" s="6"/>
      <c r="M221" s="1"/>
      <c r="N221" s="1"/>
      <c r="O221" s="1"/>
      <c r="P221" s="1"/>
      <c r="Q221" s="1"/>
      <c r="R221" s="1"/>
      <c r="S221" s="1"/>
      <c r="T221" s="1"/>
      <c r="U221" s="1"/>
      <c r="V221" s="1"/>
      <c r="W221" s="1"/>
      <c r="X221" s="1"/>
      <c r="Y221" s="1"/>
      <c r="Z221" s="1"/>
    </row>
    <row r="222" ht="12.75" customHeight="1">
      <c r="A222" s="1"/>
      <c r="B222" s="129"/>
      <c r="C222" s="229" t="s">
        <v>787</v>
      </c>
      <c r="D222" s="243">
        <v>1.0</v>
      </c>
      <c r="E222" s="243">
        <v>1.0</v>
      </c>
      <c r="F222" s="244">
        <v>395.0</v>
      </c>
      <c r="G222" s="245" t="s">
        <v>788</v>
      </c>
      <c r="H222" s="245">
        <v>5349267.0</v>
      </c>
      <c r="I222" s="246">
        <v>42492.0</v>
      </c>
      <c r="J222" s="247">
        <v>6755.63</v>
      </c>
      <c r="K222" s="237">
        <v>3310.26</v>
      </c>
      <c r="L222" s="6"/>
      <c r="M222" s="1"/>
      <c r="N222" s="1"/>
      <c r="O222" s="1"/>
      <c r="P222" s="1"/>
      <c r="Q222" s="1"/>
      <c r="R222" s="1"/>
      <c r="S222" s="1"/>
      <c r="T222" s="1"/>
      <c r="U222" s="1"/>
      <c r="V222" s="1"/>
      <c r="W222" s="1"/>
      <c r="X222" s="1"/>
      <c r="Y222" s="1"/>
      <c r="Z222" s="1"/>
    </row>
    <row r="223" ht="12.75" customHeight="1">
      <c r="A223" s="1"/>
      <c r="B223" s="129"/>
      <c r="C223" s="229" t="s">
        <v>789</v>
      </c>
      <c r="D223" s="243">
        <v>1.0</v>
      </c>
      <c r="E223" s="243">
        <v>1.0</v>
      </c>
      <c r="F223" s="244">
        <v>421.0</v>
      </c>
      <c r="G223" s="245" t="s">
        <v>790</v>
      </c>
      <c r="H223" s="245">
        <v>5349268.0</v>
      </c>
      <c r="I223" s="246">
        <v>42492.0</v>
      </c>
      <c r="J223" s="247">
        <v>5272.04</v>
      </c>
      <c r="K223" s="237">
        <v>2504.22</v>
      </c>
      <c r="L223" s="6"/>
      <c r="M223" s="1"/>
      <c r="N223" s="1"/>
      <c r="O223" s="1"/>
      <c r="P223" s="1"/>
      <c r="Q223" s="1"/>
      <c r="R223" s="1"/>
      <c r="S223" s="1"/>
      <c r="T223" s="1"/>
      <c r="U223" s="1"/>
      <c r="V223" s="1"/>
      <c r="W223" s="1"/>
      <c r="X223" s="1"/>
      <c r="Y223" s="1"/>
      <c r="Z223" s="1"/>
    </row>
    <row r="224" ht="12.75" customHeight="1">
      <c r="A224" s="1"/>
      <c r="B224" s="129"/>
      <c r="C224" s="229" t="s">
        <v>791</v>
      </c>
      <c r="D224" s="243">
        <v>1.0</v>
      </c>
      <c r="E224" s="243">
        <v>1.0</v>
      </c>
      <c r="F224" s="244">
        <v>491.0</v>
      </c>
      <c r="G224" s="245" t="s">
        <v>792</v>
      </c>
      <c r="H224" s="245">
        <v>5349269.0</v>
      </c>
      <c r="I224" s="246">
        <v>42492.0</v>
      </c>
      <c r="J224" s="247">
        <v>7462.91</v>
      </c>
      <c r="K224" s="237">
        <v>3544.88</v>
      </c>
      <c r="L224" s="6"/>
      <c r="M224" s="1"/>
      <c r="N224" s="1"/>
      <c r="O224" s="1"/>
      <c r="P224" s="1"/>
      <c r="Q224" s="1"/>
      <c r="R224" s="1"/>
      <c r="S224" s="1"/>
      <c r="T224" s="1"/>
      <c r="U224" s="1"/>
      <c r="V224" s="1"/>
      <c r="W224" s="1"/>
      <c r="X224" s="1"/>
      <c r="Y224" s="1"/>
      <c r="Z224" s="1"/>
    </row>
    <row r="225" ht="12.75" customHeight="1">
      <c r="A225" s="1"/>
      <c r="B225" s="129"/>
      <c r="C225" s="229" t="s">
        <v>793</v>
      </c>
      <c r="D225" s="243">
        <v>1.0</v>
      </c>
      <c r="E225" s="243">
        <v>1.0</v>
      </c>
      <c r="F225" s="244">
        <v>313.0</v>
      </c>
      <c r="G225" s="245" t="s">
        <v>794</v>
      </c>
      <c r="H225" s="245">
        <v>5349270.0</v>
      </c>
      <c r="I225" s="246">
        <v>42492.0</v>
      </c>
      <c r="J225" s="247">
        <v>4184.72</v>
      </c>
      <c r="K225" s="237">
        <v>1987.74</v>
      </c>
      <c r="L225" s="6"/>
      <c r="M225" s="1"/>
      <c r="N225" s="1"/>
      <c r="O225" s="1"/>
      <c r="P225" s="1"/>
      <c r="Q225" s="1"/>
      <c r="R225" s="1"/>
      <c r="S225" s="1"/>
      <c r="T225" s="1"/>
      <c r="U225" s="1"/>
      <c r="V225" s="1"/>
      <c r="W225" s="1"/>
      <c r="X225" s="1"/>
      <c r="Y225" s="1"/>
      <c r="Z225" s="1"/>
    </row>
    <row r="226" ht="12.75" customHeight="1">
      <c r="A226" s="1"/>
      <c r="B226" s="129"/>
      <c r="C226" s="229" t="s">
        <v>795</v>
      </c>
      <c r="D226" s="243">
        <v>1.0</v>
      </c>
      <c r="E226" s="243">
        <v>1.0</v>
      </c>
      <c r="F226" s="244">
        <v>454.0</v>
      </c>
      <c r="G226" s="245" t="s">
        <v>796</v>
      </c>
      <c r="H226" s="245">
        <v>5349271.0</v>
      </c>
      <c r="I226" s="246">
        <v>42492.0</v>
      </c>
      <c r="J226" s="247">
        <v>6441.11</v>
      </c>
      <c r="K226" s="237">
        <v>3059.52</v>
      </c>
      <c r="L226" s="6"/>
      <c r="M226" s="1"/>
      <c r="N226" s="1"/>
      <c r="O226" s="1"/>
      <c r="P226" s="1"/>
      <c r="Q226" s="1"/>
      <c r="R226" s="1"/>
      <c r="S226" s="1"/>
      <c r="T226" s="1"/>
      <c r="U226" s="1"/>
      <c r="V226" s="1"/>
      <c r="W226" s="1"/>
      <c r="X226" s="1"/>
      <c r="Y226" s="1"/>
      <c r="Z226" s="1"/>
    </row>
    <row r="227" ht="12.75" customHeight="1">
      <c r="A227" s="1"/>
      <c r="B227" s="129"/>
      <c r="C227" s="229" t="s">
        <v>797</v>
      </c>
      <c r="D227" s="243">
        <v>1.0</v>
      </c>
      <c r="E227" s="243">
        <v>1.0</v>
      </c>
      <c r="F227" s="244">
        <v>309.0</v>
      </c>
      <c r="G227" s="245" t="s">
        <v>798</v>
      </c>
      <c r="H227" s="245">
        <v>5349272.0</v>
      </c>
      <c r="I227" s="246">
        <v>42492.0</v>
      </c>
      <c r="J227" s="247">
        <v>4923.12</v>
      </c>
      <c r="K227" s="237">
        <v>2338.48</v>
      </c>
      <c r="L227" s="6"/>
      <c r="M227" s="1"/>
      <c r="N227" s="1"/>
      <c r="O227" s="1"/>
      <c r="P227" s="1"/>
      <c r="Q227" s="1"/>
      <c r="R227" s="1"/>
      <c r="S227" s="1"/>
      <c r="T227" s="1"/>
      <c r="U227" s="1"/>
      <c r="V227" s="1"/>
      <c r="W227" s="1"/>
      <c r="X227" s="1"/>
      <c r="Y227" s="1"/>
      <c r="Z227" s="1"/>
    </row>
    <row r="228" ht="12.75" customHeight="1">
      <c r="A228" s="1"/>
      <c r="B228" s="129"/>
      <c r="C228" s="229" t="s">
        <v>799</v>
      </c>
      <c r="D228" s="243">
        <v>1.0</v>
      </c>
      <c r="E228" s="243">
        <v>1.0</v>
      </c>
      <c r="F228" s="244">
        <v>426.0</v>
      </c>
      <c r="G228" s="245" t="s">
        <v>800</v>
      </c>
      <c r="H228" s="245">
        <v>5349273.0</v>
      </c>
      <c r="I228" s="246">
        <v>42492.0</v>
      </c>
      <c r="J228" s="247">
        <v>6315.95</v>
      </c>
      <c r="K228" s="237">
        <v>3000.0699999999997</v>
      </c>
      <c r="L228" s="6"/>
      <c r="M228" s="1"/>
      <c r="N228" s="1"/>
      <c r="O228" s="1"/>
      <c r="P228" s="1"/>
      <c r="Q228" s="1"/>
      <c r="R228" s="1"/>
      <c r="S228" s="1"/>
      <c r="T228" s="1"/>
      <c r="U228" s="1"/>
      <c r="V228" s="1"/>
      <c r="W228" s="1"/>
      <c r="X228" s="1"/>
      <c r="Y228" s="1"/>
      <c r="Z228" s="1"/>
    </row>
    <row r="229" ht="12.75" customHeight="1">
      <c r="A229" s="1"/>
      <c r="B229" s="129"/>
      <c r="C229" s="229" t="s">
        <v>801</v>
      </c>
      <c r="D229" s="243">
        <v>1.0</v>
      </c>
      <c r="E229" s="243">
        <v>1.0</v>
      </c>
      <c r="F229" s="244">
        <v>236.0</v>
      </c>
      <c r="G229" s="245" t="s">
        <v>802</v>
      </c>
      <c r="H229" s="245">
        <v>5349274.0</v>
      </c>
      <c r="I229" s="246">
        <v>42492.0</v>
      </c>
      <c r="J229" s="247">
        <v>5965.73</v>
      </c>
      <c r="K229" s="237">
        <v>2923.21</v>
      </c>
      <c r="L229" s="6"/>
      <c r="M229" s="1"/>
      <c r="N229" s="1"/>
      <c r="O229" s="1"/>
      <c r="P229" s="1"/>
      <c r="Q229" s="1"/>
      <c r="R229" s="1"/>
      <c r="S229" s="1"/>
      <c r="T229" s="1"/>
      <c r="U229" s="1"/>
      <c r="V229" s="1"/>
      <c r="W229" s="1"/>
      <c r="X229" s="1"/>
      <c r="Y229" s="1"/>
      <c r="Z229" s="1"/>
    </row>
    <row r="230" ht="12.75" customHeight="1">
      <c r="A230" s="1"/>
      <c r="B230" s="129"/>
      <c r="C230" s="229" t="s">
        <v>801</v>
      </c>
      <c r="D230" s="243">
        <v>1.0</v>
      </c>
      <c r="E230" s="243">
        <v>1.0</v>
      </c>
      <c r="F230" s="244">
        <v>188.0</v>
      </c>
      <c r="G230" s="245" t="s">
        <v>802</v>
      </c>
      <c r="H230" s="245">
        <v>5349275.0</v>
      </c>
      <c r="I230" s="246">
        <v>42492.0</v>
      </c>
      <c r="J230" s="247">
        <v>2503.86</v>
      </c>
      <c r="K230" s="237">
        <v>1226.89</v>
      </c>
      <c r="L230" s="6"/>
      <c r="M230" s="1"/>
      <c r="N230" s="1"/>
      <c r="O230" s="1"/>
      <c r="P230" s="1"/>
      <c r="Q230" s="1"/>
      <c r="R230" s="1"/>
      <c r="S230" s="1"/>
      <c r="T230" s="1"/>
      <c r="U230" s="1"/>
      <c r="V230" s="1"/>
      <c r="W230" s="1"/>
      <c r="X230" s="1"/>
      <c r="Y230" s="1"/>
      <c r="Z230" s="1"/>
    </row>
    <row r="231" ht="12.75" customHeight="1">
      <c r="A231" s="1"/>
      <c r="B231" s="129"/>
      <c r="C231" s="229" t="s">
        <v>803</v>
      </c>
      <c r="D231" s="243">
        <v>1.0</v>
      </c>
      <c r="E231" s="243">
        <v>1.0</v>
      </c>
      <c r="F231" s="244">
        <v>115.0</v>
      </c>
      <c r="G231" s="245" t="s">
        <v>804</v>
      </c>
      <c r="H231" s="245">
        <v>5349276.0</v>
      </c>
      <c r="I231" s="246">
        <v>42492.0</v>
      </c>
      <c r="J231" s="247">
        <v>1397.21</v>
      </c>
      <c r="K231" s="237">
        <v>677.64</v>
      </c>
      <c r="L231" s="6"/>
      <c r="M231" s="1"/>
      <c r="N231" s="1"/>
      <c r="O231" s="1"/>
      <c r="P231" s="1"/>
      <c r="Q231" s="1"/>
      <c r="R231" s="1"/>
      <c r="S231" s="1"/>
      <c r="T231" s="1"/>
      <c r="U231" s="1"/>
      <c r="V231" s="1"/>
      <c r="W231" s="1"/>
      <c r="X231" s="1"/>
      <c r="Y231" s="1"/>
      <c r="Z231" s="1"/>
    </row>
    <row r="232" ht="12.75" customHeight="1">
      <c r="A232" s="1"/>
      <c r="B232" s="129"/>
      <c r="C232" s="229" t="s">
        <v>803</v>
      </c>
      <c r="D232" s="243">
        <v>1.0</v>
      </c>
      <c r="E232" s="243">
        <v>1.0</v>
      </c>
      <c r="F232" s="244">
        <v>319.0</v>
      </c>
      <c r="G232" s="245" t="s">
        <v>804</v>
      </c>
      <c r="H232" s="245">
        <v>5349277.0</v>
      </c>
      <c r="I232" s="246">
        <v>42492.0</v>
      </c>
      <c r="J232" s="247">
        <v>7089.2</v>
      </c>
      <c r="K232" s="237">
        <v>3438.26</v>
      </c>
      <c r="L232" s="6"/>
      <c r="M232" s="1"/>
      <c r="N232" s="1"/>
      <c r="O232" s="1"/>
      <c r="P232" s="1"/>
      <c r="Q232" s="1"/>
      <c r="R232" s="1"/>
      <c r="S232" s="1"/>
      <c r="T232" s="1"/>
      <c r="U232" s="1"/>
      <c r="V232" s="1"/>
      <c r="W232" s="1"/>
      <c r="X232" s="1"/>
      <c r="Y232" s="1"/>
      <c r="Z232" s="1"/>
    </row>
    <row r="233" ht="12.75" customHeight="1">
      <c r="A233" s="1"/>
      <c r="B233" s="129"/>
      <c r="C233" s="229" t="s">
        <v>805</v>
      </c>
      <c r="D233" s="243">
        <v>1.0</v>
      </c>
      <c r="E233" s="243">
        <v>1.0</v>
      </c>
      <c r="F233" s="244">
        <v>384.0</v>
      </c>
      <c r="G233" s="245" t="s">
        <v>806</v>
      </c>
      <c r="H233" s="245">
        <v>5349278.0</v>
      </c>
      <c r="I233" s="246">
        <v>42492.0</v>
      </c>
      <c r="J233" s="247">
        <v>6518.6</v>
      </c>
      <c r="K233" s="237">
        <v>3096.33</v>
      </c>
      <c r="L233" s="6"/>
      <c r="M233" s="1"/>
      <c r="N233" s="1"/>
      <c r="O233" s="1"/>
      <c r="P233" s="1"/>
      <c r="Q233" s="1"/>
      <c r="R233" s="1"/>
      <c r="S233" s="1"/>
      <c r="T233" s="1"/>
      <c r="U233" s="1"/>
      <c r="V233" s="1"/>
      <c r="W233" s="1"/>
      <c r="X233" s="1"/>
      <c r="Y233" s="1"/>
      <c r="Z233" s="1"/>
    </row>
    <row r="234" ht="12.75" customHeight="1">
      <c r="A234" s="1"/>
      <c r="B234" s="129"/>
      <c r="C234" s="229" t="s">
        <v>807</v>
      </c>
      <c r="D234" s="243">
        <v>1.0</v>
      </c>
      <c r="E234" s="243">
        <v>1.0</v>
      </c>
      <c r="F234" s="244">
        <v>591.0</v>
      </c>
      <c r="G234" s="245" t="s">
        <v>808</v>
      </c>
      <c r="H234" s="245">
        <v>5349279.0</v>
      </c>
      <c r="I234" s="246">
        <v>42492.0</v>
      </c>
      <c r="J234" s="247">
        <v>23347.51</v>
      </c>
      <c r="K234" s="237">
        <v>11090.060000000001</v>
      </c>
      <c r="L234" s="6"/>
      <c r="M234" s="1"/>
      <c r="N234" s="1"/>
      <c r="O234" s="1"/>
      <c r="P234" s="1"/>
      <c r="Q234" s="1"/>
      <c r="R234" s="1"/>
      <c r="S234" s="1"/>
      <c r="T234" s="1"/>
      <c r="U234" s="1"/>
      <c r="V234" s="1"/>
      <c r="W234" s="1"/>
      <c r="X234" s="1"/>
      <c r="Y234" s="1"/>
      <c r="Z234" s="1"/>
    </row>
    <row r="235" ht="12.75" customHeight="1">
      <c r="A235" s="1"/>
      <c r="B235" s="129"/>
      <c r="C235" s="229" t="s">
        <v>809</v>
      </c>
      <c r="D235" s="243">
        <v>1.0</v>
      </c>
      <c r="E235" s="243">
        <v>1.0</v>
      </c>
      <c r="F235" s="244">
        <v>563.0</v>
      </c>
      <c r="G235" s="245" t="s">
        <v>810</v>
      </c>
      <c r="H235" s="245">
        <v>5349280.0</v>
      </c>
      <c r="I235" s="246">
        <v>42492.0</v>
      </c>
      <c r="J235" s="247">
        <v>7460.24</v>
      </c>
      <c r="K235" s="237">
        <v>3655.52</v>
      </c>
      <c r="L235" s="6"/>
      <c r="M235" s="1"/>
      <c r="N235" s="1"/>
      <c r="O235" s="1"/>
      <c r="P235" s="1"/>
      <c r="Q235" s="1"/>
      <c r="R235" s="1"/>
      <c r="S235" s="1"/>
      <c r="T235" s="1"/>
      <c r="U235" s="1"/>
      <c r="V235" s="1"/>
      <c r="W235" s="1"/>
      <c r="X235" s="1"/>
      <c r="Y235" s="1"/>
      <c r="Z235" s="1"/>
    </row>
    <row r="236" ht="12.75" customHeight="1">
      <c r="A236" s="1"/>
      <c r="B236" s="129"/>
      <c r="C236" s="229" t="s">
        <v>811</v>
      </c>
      <c r="D236" s="243">
        <v>1.0</v>
      </c>
      <c r="E236" s="243">
        <v>1.0</v>
      </c>
      <c r="F236" s="244">
        <v>311.0</v>
      </c>
      <c r="G236" s="245" t="s">
        <v>812</v>
      </c>
      <c r="H236" s="245">
        <v>5349281.0</v>
      </c>
      <c r="I236" s="246">
        <v>42492.0</v>
      </c>
      <c r="J236" s="247">
        <v>6427.37</v>
      </c>
      <c r="K236" s="237">
        <v>3117.27</v>
      </c>
      <c r="L236" s="6"/>
      <c r="M236" s="1"/>
      <c r="N236" s="1"/>
      <c r="O236" s="1"/>
      <c r="P236" s="1"/>
      <c r="Q236" s="1"/>
      <c r="R236" s="1"/>
      <c r="S236" s="1"/>
      <c r="T236" s="1"/>
      <c r="U236" s="1"/>
      <c r="V236" s="1"/>
      <c r="W236" s="1"/>
      <c r="X236" s="1"/>
      <c r="Y236" s="1"/>
      <c r="Z236" s="1"/>
    </row>
    <row r="237" ht="12.75" customHeight="1">
      <c r="A237" s="1"/>
      <c r="B237" s="129"/>
      <c r="C237" s="229" t="s">
        <v>813</v>
      </c>
      <c r="D237" s="243">
        <v>1.0</v>
      </c>
      <c r="E237" s="243">
        <v>1.0</v>
      </c>
      <c r="F237" s="244">
        <v>806.0</v>
      </c>
      <c r="G237" s="245" t="s">
        <v>814</v>
      </c>
      <c r="H237" s="245">
        <v>5349282.0</v>
      </c>
      <c r="I237" s="246">
        <v>42492.0</v>
      </c>
      <c r="J237" s="247">
        <v>11784.37</v>
      </c>
      <c r="K237" s="237">
        <v>5597.57</v>
      </c>
      <c r="L237" s="6"/>
      <c r="M237" s="1"/>
      <c r="N237" s="1"/>
      <c r="O237" s="1"/>
      <c r="P237" s="1"/>
      <c r="Q237" s="1"/>
      <c r="R237" s="1"/>
      <c r="S237" s="1"/>
      <c r="T237" s="1"/>
      <c r="U237" s="1"/>
      <c r="V237" s="1"/>
      <c r="W237" s="1"/>
      <c r="X237" s="1"/>
      <c r="Y237" s="1"/>
      <c r="Z237" s="1"/>
    </row>
    <row r="238" ht="12.75" customHeight="1">
      <c r="A238" s="1"/>
      <c r="B238" s="129"/>
      <c r="C238" s="229" t="s">
        <v>815</v>
      </c>
      <c r="D238" s="243">
        <v>1.0</v>
      </c>
      <c r="E238" s="243">
        <v>1.0</v>
      </c>
      <c r="F238" s="244">
        <v>348.0</v>
      </c>
      <c r="G238" s="245" t="s">
        <v>816</v>
      </c>
      <c r="H238" s="245">
        <v>5349283.0</v>
      </c>
      <c r="I238" s="246">
        <v>42492.0</v>
      </c>
      <c r="J238" s="247">
        <v>4713.31</v>
      </c>
      <c r="K238" s="237">
        <v>2238.82</v>
      </c>
      <c r="L238" s="6"/>
      <c r="M238" s="1"/>
      <c r="N238" s="1"/>
      <c r="O238" s="1"/>
      <c r="P238" s="1"/>
      <c r="Q238" s="1"/>
      <c r="R238" s="1"/>
      <c r="S238" s="1"/>
      <c r="T238" s="1"/>
      <c r="U238" s="1"/>
      <c r="V238" s="1"/>
      <c r="W238" s="1"/>
      <c r="X238" s="1"/>
      <c r="Y238" s="1"/>
      <c r="Z238" s="1"/>
    </row>
    <row r="239" ht="12.75" customHeight="1">
      <c r="A239" s="1"/>
      <c r="B239" s="129"/>
      <c r="C239" s="229" t="s">
        <v>817</v>
      </c>
      <c r="D239" s="243">
        <v>1.0</v>
      </c>
      <c r="E239" s="243">
        <v>1.0</v>
      </c>
      <c r="F239" s="244">
        <v>326.0</v>
      </c>
      <c r="G239" s="245" t="s">
        <v>818</v>
      </c>
      <c r="H239" s="245">
        <v>5349284.0</v>
      </c>
      <c r="I239" s="246">
        <v>42492.0</v>
      </c>
      <c r="J239" s="247">
        <v>3535.04</v>
      </c>
      <c r="K239" s="237">
        <v>1679.1399999999999</v>
      </c>
      <c r="L239" s="6"/>
      <c r="M239" s="1"/>
      <c r="N239" s="1"/>
      <c r="O239" s="1"/>
      <c r="P239" s="1"/>
      <c r="Q239" s="1"/>
      <c r="R239" s="1"/>
      <c r="S239" s="1"/>
      <c r="T239" s="1"/>
      <c r="U239" s="1"/>
      <c r="V239" s="1"/>
      <c r="W239" s="1"/>
      <c r="X239" s="1"/>
      <c r="Y239" s="1"/>
      <c r="Z239" s="1"/>
    </row>
    <row r="240" ht="12.75" customHeight="1">
      <c r="A240" s="1"/>
      <c r="B240" s="129"/>
      <c r="C240" s="229" t="s">
        <v>819</v>
      </c>
      <c r="D240" s="243">
        <v>1.0</v>
      </c>
      <c r="E240" s="243">
        <v>1.0</v>
      </c>
      <c r="F240" s="244">
        <v>250.0</v>
      </c>
      <c r="G240" s="245" t="s">
        <v>820</v>
      </c>
      <c r="H240" s="245">
        <v>5349285.0</v>
      </c>
      <c r="I240" s="246">
        <v>42492.0</v>
      </c>
      <c r="J240" s="247">
        <v>3378.43</v>
      </c>
      <c r="K240" s="237">
        <v>1604.7500000000002</v>
      </c>
      <c r="L240" s="6"/>
      <c r="M240" s="1"/>
      <c r="N240" s="1"/>
      <c r="O240" s="1"/>
      <c r="P240" s="1"/>
      <c r="Q240" s="1"/>
      <c r="R240" s="1"/>
      <c r="S240" s="1"/>
      <c r="T240" s="1"/>
      <c r="U240" s="1"/>
      <c r="V240" s="1"/>
      <c r="W240" s="1"/>
      <c r="X240" s="1"/>
      <c r="Y240" s="1"/>
      <c r="Z240" s="1"/>
    </row>
    <row r="241" ht="12.75" customHeight="1">
      <c r="A241" s="1"/>
      <c r="B241" s="129"/>
      <c r="C241" s="229" t="s">
        <v>821</v>
      </c>
      <c r="D241" s="243">
        <v>1.0</v>
      </c>
      <c r="E241" s="243">
        <v>1.0</v>
      </c>
      <c r="F241" s="244">
        <v>138.0</v>
      </c>
      <c r="G241" s="245" t="s">
        <v>822</v>
      </c>
      <c r="H241" s="245">
        <v>5349286.0</v>
      </c>
      <c r="I241" s="246">
        <v>42492.0</v>
      </c>
      <c r="J241" s="247">
        <v>1899.49</v>
      </c>
      <c r="K241" s="237">
        <v>902.26</v>
      </c>
      <c r="L241" s="6"/>
      <c r="M241" s="1"/>
      <c r="N241" s="1"/>
      <c r="O241" s="1"/>
      <c r="P241" s="1"/>
      <c r="Q241" s="1"/>
      <c r="R241" s="1"/>
      <c r="S241" s="1"/>
      <c r="T241" s="1"/>
      <c r="U241" s="1"/>
      <c r="V241" s="1"/>
      <c r="W241" s="1"/>
      <c r="X241" s="1"/>
      <c r="Y241" s="1"/>
      <c r="Z241" s="1"/>
    </row>
    <row r="242" ht="12.75" customHeight="1">
      <c r="A242" s="1"/>
      <c r="B242" s="129"/>
      <c r="C242" s="229" t="s">
        <v>823</v>
      </c>
      <c r="D242" s="243">
        <v>1.0</v>
      </c>
      <c r="E242" s="243">
        <v>1.0</v>
      </c>
      <c r="F242" s="244">
        <v>224.0</v>
      </c>
      <c r="G242" s="245" t="s">
        <v>824</v>
      </c>
      <c r="H242" s="245">
        <v>5349287.0</v>
      </c>
      <c r="I242" s="246">
        <v>42492.0</v>
      </c>
      <c r="J242" s="247">
        <v>2496.47</v>
      </c>
      <c r="K242" s="237">
        <v>1185.8200000000002</v>
      </c>
      <c r="L242" s="6"/>
      <c r="M242" s="1"/>
      <c r="N242" s="1"/>
      <c r="O242" s="1"/>
      <c r="P242" s="1"/>
      <c r="Q242" s="1"/>
      <c r="R242" s="1"/>
      <c r="S242" s="1"/>
      <c r="T242" s="1"/>
      <c r="U242" s="1"/>
      <c r="V242" s="1"/>
      <c r="W242" s="1"/>
      <c r="X242" s="1"/>
      <c r="Y242" s="1"/>
      <c r="Z242" s="1"/>
    </row>
    <row r="243" ht="12.75" customHeight="1">
      <c r="A243" s="1"/>
      <c r="B243" s="129"/>
      <c r="C243" s="229" t="s">
        <v>825</v>
      </c>
      <c r="D243" s="243">
        <v>1.0</v>
      </c>
      <c r="E243" s="243">
        <v>1.0</v>
      </c>
      <c r="F243" s="244">
        <v>949.0</v>
      </c>
      <c r="G243" s="245" t="s">
        <v>826</v>
      </c>
      <c r="H243" s="245">
        <v>5349288.0</v>
      </c>
      <c r="I243" s="246">
        <v>42492.0</v>
      </c>
      <c r="J243" s="247">
        <v>14463.4</v>
      </c>
      <c r="K243" s="237">
        <v>6870.11</v>
      </c>
      <c r="L243" s="6"/>
      <c r="M243" s="1"/>
      <c r="N243" s="1"/>
      <c r="O243" s="1"/>
      <c r="P243" s="1"/>
      <c r="Q243" s="1"/>
      <c r="R243" s="1"/>
      <c r="S243" s="1"/>
      <c r="T243" s="1"/>
      <c r="U243" s="1"/>
      <c r="V243" s="1"/>
      <c r="W243" s="1"/>
      <c r="X243" s="1"/>
      <c r="Y243" s="1"/>
      <c r="Z243" s="1"/>
    </row>
    <row r="244" ht="12.75" customHeight="1">
      <c r="A244" s="1"/>
      <c r="B244" s="129"/>
      <c r="C244" s="229" t="s">
        <v>827</v>
      </c>
      <c r="D244" s="243">
        <v>1.0</v>
      </c>
      <c r="E244" s="243">
        <v>1.0</v>
      </c>
      <c r="F244" s="244">
        <v>182.0</v>
      </c>
      <c r="G244" s="245" t="s">
        <v>828</v>
      </c>
      <c r="H244" s="245">
        <v>5349289.0</v>
      </c>
      <c r="I244" s="246">
        <v>42492.0</v>
      </c>
      <c r="J244" s="247">
        <v>2575.05</v>
      </c>
      <c r="K244" s="237">
        <v>1223.15</v>
      </c>
      <c r="L244" s="6"/>
      <c r="M244" s="1"/>
      <c r="N244" s="1"/>
      <c r="O244" s="1"/>
      <c r="P244" s="1"/>
      <c r="Q244" s="1"/>
      <c r="R244" s="1"/>
      <c r="S244" s="1"/>
      <c r="T244" s="1"/>
      <c r="U244" s="1"/>
      <c r="V244" s="1"/>
      <c r="W244" s="1"/>
      <c r="X244" s="1"/>
      <c r="Y244" s="1"/>
      <c r="Z244" s="1"/>
    </row>
    <row r="245" ht="12.75" customHeight="1">
      <c r="A245" s="1"/>
      <c r="B245" s="129"/>
      <c r="C245" s="229" t="s">
        <v>829</v>
      </c>
      <c r="D245" s="243">
        <v>1.0</v>
      </c>
      <c r="E245" s="243">
        <v>1.0</v>
      </c>
      <c r="F245" s="244">
        <v>1704.0</v>
      </c>
      <c r="G245" s="245" t="s">
        <v>830</v>
      </c>
      <c r="H245" s="245">
        <v>5349290.0</v>
      </c>
      <c r="I245" s="246">
        <v>42492.0</v>
      </c>
      <c r="J245" s="247">
        <v>20207.18</v>
      </c>
      <c r="K245" s="237">
        <v>9598.41</v>
      </c>
      <c r="L245" s="6"/>
      <c r="M245" s="1"/>
      <c r="N245" s="1"/>
      <c r="O245" s="1"/>
      <c r="P245" s="1"/>
      <c r="Q245" s="1"/>
      <c r="R245" s="1"/>
      <c r="S245" s="1"/>
      <c r="T245" s="1"/>
      <c r="U245" s="1"/>
      <c r="V245" s="1"/>
      <c r="W245" s="1"/>
      <c r="X245" s="1"/>
      <c r="Y245" s="1"/>
      <c r="Z245" s="1"/>
    </row>
    <row r="246" ht="12.75" customHeight="1">
      <c r="A246" s="1"/>
      <c r="B246" s="129"/>
      <c r="C246" s="229" t="s">
        <v>831</v>
      </c>
      <c r="D246" s="243">
        <v>1.0</v>
      </c>
      <c r="E246" s="243">
        <v>1.0</v>
      </c>
      <c r="F246" s="244">
        <v>357.0</v>
      </c>
      <c r="G246" s="245" t="s">
        <v>832</v>
      </c>
      <c r="H246" s="245">
        <v>5349291.0</v>
      </c>
      <c r="I246" s="246">
        <v>42492.0</v>
      </c>
      <c r="J246" s="247">
        <v>5024.29</v>
      </c>
      <c r="K246" s="237">
        <v>2386.54</v>
      </c>
      <c r="L246" s="6"/>
      <c r="M246" s="1"/>
      <c r="N246" s="1"/>
      <c r="O246" s="1"/>
      <c r="P246" s="1"/>
      <c r="Q246" s="1"/>
      <c r="R246" s="1"/>
      <c r="S246" s="1"/>
      <c r="T246" s="1"/>
      <c r="U246" s="1"/>
      <c r="V246" s="1"/>
      <c r="W246" s="1"/>
      <c r="X246" s="1"/>
      <c r="Y246" s="1"/>
      <c r="Z246" s="1"/>
    </row>
    <row r="247" ht="12.75" customHeight="1">
      <c r="A247" s="1"/>
      <c r="B247" s="129"/>
      <c r="C247" s="229" t="s">
        <v>833</v>
      </c>
      <c r="D247" s="243">
        <v>1.0</v>
      </c>
      <c r="E247" s="243">
        <v>1.0</v>
      </c>
      <c r="F247" s="244">
        <v>256.0</v>
      </c>
      <c r="G247" s="245" t="s">
        <v>834</v>
      </c>
      <c r="H247" s="245">
        <v>5349292.0</v>
      </c>
      <c r="I247" s="246">
        <v>42492.0</v>
      </c>
      <c r="J247" s="247">
        <v>4347.68</v>
      </c>
      <c r="K247" s="237">
        <v>2065.15</v>
      </c>
      <c r="L247" s="6"/>
      <c r="M247" s="1"/>
      <c r="N247" s="1"/>
      <c r="O247" s="1"/>
      <c r="P247" s="1"/>
      <c r="Q247" s="1"/>
      <c r="R247" s="1"/>
      <c r="S247" s="1"/>
      <c r="T247" s="1"/>
      <c r="U247" s="1"/>
      <c r="V247" s="1"/>
      <c r="W247" s="1"/>
      <c r="X247" s="1"/>
      <c r="Y247" s="1"/>
      <c r="Z247" s="1"/>
    </row>
    <row r="248" ht="12.75" customHeight="1">
      <c r="A248" s="1"/>
      <c r="B248" s="129"/>
      <c r="C248" s="229" t="s">
        <v>835</v>
      </c>
      <c r="D248" s="243">
        <v>1.0</v>
      </c>
      <c r="E248" s="243">
        <v>1.0</v>
      </c>
      <c r="F248" s="244">
        <v>514.0</v>
      </c>
      <c r="G248" s="245" t="s">
        <v>836</v>
      </c>
      <c r="H248" s="245">
        <v>5349293.0</v>
      </c>
      <c r="I248" s="246">
        <v>42492.0</v>
      </c>
      <c r="J248" s="247">
        <v>8049.19</v>
      </c>
      <c r="K248" s="237">
        <v>3823.3599999999997</v>
      </c>
      <c r="L248" s="6"/>
      <c r="M248" s="1"/>
      <c r="N248" s="1"/>
      <c r="O248" s="1"/>
      <c r="P248" s="1"/>
      <c r="Q248" s="1"/>
      <c r="R248" s="1"/>
      <c r="S248" s="1"/>
      <c r="T248" s="1"/>
      <c r="U248" s="1"/>
      <c r="V248" s="1"/>
      <c r="W248" s="1"/>
      <c r="X248" s="1"/>
      <c r="Y248" s="1"/>
      <c r="Z248" s="1"/>
    </row>
    <row r="249" ht="12.75" customHeight="1">
      <c r="A249" s="1"/>
      <c r="B249" s="129"/>
      <c r="C249" s="229" t="s">
        <v>837</v>
      </c>
      <c r="D249" s="243">
        <v>1.0</v>
      </c>
      <c r="E249" s="243">
        <v>1.0</v>
      </c>
      <c r="F249" s="244">
        <v>198.0</v>
      </c>
      <c r="G249" s="245" t="s">
        <v>838</v>
      </c>
      <c r="H249" s="245">
        <v>5349294.0</v>
      </c>
      <c r="I249" s="246">
        <v>42492.0</v>
      </c>
      <c r="J249" s="247">
        <v>2716.53</v>
      </c>
      <c r="K249" s="237">
        <v>1331.1</v>
      </c>
      <c r="L249" s="6"/>
      <c r="M249" s="1"/>
      <c r="N249" s="1"/>
      <c r="O249" s="1"/>
      <c r="P249" s="1"/>
      <c r="Q249" s="1"/>
      <c r="R249" s="1"/>
      <c r="S249" s="1"/>
      <c r="T249" s="1"/>
      <c r="U249" s="1"/>
      <c r="V249" s="1"/>
      <c r="W249" s="1"/>
      <c r="X249" s="1"/>
      <c r="Y249" s="1"/>
      <c r="Z249" s="1"/>
    </row>
    <row r="250" ht="12.75" customHeight="1">
      <c r="A250" s="1"/>
      <c r="B250" s="129"/>
      <c r="C250" s="229" t="s">
        <v>839</v>
      </c>
      <c r="D250" s="243">
        <v>1.0</v>
      </c>
      <c r="E250" s="243">
        <v>1.0</v>
      </c>
      <c r="F250" s="244">
        <v>373.0</v>
      </c>
      <c r="G250" s="245" t="s">
        <v>840</v>
      </c>
      <c r="H250" s="245">
        <v>5349295.0</v>
      </c>
      <c r="I250" s="246">
        <v>42492.0</v>
      </c>
      <c r="J250" s="247">
        <v>11356.53</v>
      </c>
      <c r="K250" s="237">
        <v>5394.35</v>
      </c>
      <c r="L250" s="6"/>
      <c r="M250" s="1"/>
      <c r="N250" s="1"/>
      <c r="O250" s="1"/>
      <c r="P250" s="1"/>
      <c r="Q250" s="1"/>
      <c r="R250" s="1"/>
      <c r="S250" s="1"/>
      <c r="T250" s="1"/>
      <c r="U250" s="1"/>
      <c r="V250" s="1"/>
      <c r="W250" s="1"/>
      <c r="X250" s="1"/>
      <c r="Y250" s="1"/>
      <c r="Z250" s="1"/>
    </row>
    <row r="251" ht="12.75" customHeight="1">
      <c r="A251" s="1"/>
      <c r="B251" s="129"/>
      <c r="C251" s="229" t="s">
        <v>841</v>
      </c>
      <c r="D251" s="243">
        <v>1.0</v>
      </c>
      <c r="E251" s="243">
        <v>1.0</v>
      </c>
      <c r="F251" s="244">
        <v>309.0</v>
      </c>
      <c r="G251" s="245" t="s">
        <v>842</v>
      </c>
      <c r="H251" s="245">
        <v>5349296.0</v>
      </c>
      <c r="I251" s="246">
        <v>42492.0</v>
      </c>
      <c r="J251" s="247">
        <v>3621.68</v>
      </c>
      <c r="K251" s="237">
        <v>1756.5100000000002</v>
      </c>
      <c r="L251" s="6"/>
      <c r="M251" s="1"/>
      <c r="N251" s="1"/>
      <c r="O251" s="1"/>
      <c r="P251" s="1"/>
      <c r="Q251" s="1"/>
      <c r="R251" s="1"/>
      <c r="S251" s="1"/>
      <c r="T251" s="1"/>
      <c r="U251" s="1"/>
      <c r="V251" s="1"/>
      <c r="W251" s="1"/>
      <c r="X251" s="1"/>
      <c r="Y251" s="1"/>
      <c r="Z251" s="1"/>
    </row>
    <row r="252" ht="12.75" customHeight="1">
      <c r="A252" s="1"/>
      <c r="B252" s="129"/>
      <c r="C252" s="229" t="s">
        <v>843</v>
      </c>
      <c r="D252" s="243">
        <v>1.0</v>
      </c>
      <c r="E252" s="243">
        <v>1.0</v>
      </c>
      <c r="F252" s="244">
        <v>357.0</v>
      </c>
      <c r="G252" s="245" t="s">
        <v>844</v>
      </c>
      <c r="H252" s="245">
        <v>5349297.0</v>
      </c>
      <c r="I252" s="246">
        <v>42492.0</v>
      </c>
      <c r="J252" s="247">
        <v>9903.03</v>
      </c>
      <c r="K252" s="237">
        <v>4703.94</v>
      </c>
      <c r="L252" s="6"/>
      <c r="M252" s="1"/>
      <c r="N252" s="1"/>
      <c r="O252" s="1"/>
      <c r="P252" s="1"/>
      <c r="Q252" s="1"/>
      <c r="R252" s="1"/>
      <c r="S252" s="1"/>
      <c r="T252" s="1"/>
      <c r="U252" s="1"/>
      <c r="V252" s="1"/>
      <c r="W252" s="1"/>
      <c r="X252" s="1"/>
      <c r="Y252" s="1"/>
      <c r="Z252" s="1"/>
    </row>
    <row r="253" ht="12.75" customHeight="1">
      <c r="A253" s="1"/>
      <c r="B253" s="129"/>
      <c r="C253" s="229" t="s">
        <v>843</v>
      </c>
      <c r="D253" s="243">
        <v>1.0</v>
      </c>
      <c r="E253" s="243">
        <v>1.0</v>
      </c>
      <c r="F253" s="244">
        <v>143.0</v>
      </c>
      <c r="G253" s="245" t="s">
        <v>844</v>
      </c>
      <c r="H253" s="245">
        <v>5349298.0</v>
      </c>
      <c r="I253" s="246">
        <v>42492.0</v>
      </c>
      <c r="J253" s="247">
        <v>2169.93</v>
      </c>
      <c r="K253" s="237">
        <v>1030.7099999999998</v>
      </c>
      <c r="L253" s="6"/>
      <c r="M253" s="1"/>
      <c r="N253" s="1"/>
      <c r="O253" s="1"/>
      <c r="P253" s="1"/>
      <c r="Q253" s="1"/>
      <c r="R253" s="1"/>
      <c r="S253" s="1"/>
      <c r="T253" s="1"/>
      <c r="U253" s="1"/>
      <c r="V253" s="1"/>
      <c r="W253" s="1"/>
      <c r="X253" s="1"/>
      <c r="Y253" s="1"/>
      <c r="Z253" s="1"/>
    </row>
    <row r="254" ht="12.75" customHeight="1">
      <c r="A254" s="1"/>
      <c r="B254" s="129"/>
      <c r="C254" s="229" t="s">
        <v>845</v>
      </c>
      <c r="D254" s="243">
        <v>1.0</v>
      </c>
      <c r="E254" s="243">
        <v>1.0</v>
      </c>
      <c r="F254" s="244">
        <v>948.0</v>
      </c>
      <c r="G254" s="245" t="s">
        <v>846</v>
      </c>
      <c r="H254" s="245">
        <v>5349299.0</v>
      </c>
      <c r="I254" s="246">
        <v>42492.0</v>
      </c>
      <c r="J254" s="247">
        <v>13168.82</v>
      </c>
      <c r="K254" s="237">
        <v>6255.19</v>
      </c>
      <c r="L254" s="6"/>
      <c r="M254" s="1"/>
      <c r="N254" s="1"/>
      <c r="O254" s="1"/>
      <c r="P254" s="1"/>
      <c r="Q254" s="1"/>
      <c r="R254" s="1"/>
      <c r="S254" s="1"/>
      <c r="T254" s="1"/>
      <c r="U254" s="1"/>
      <c r="V254" s="1"/>
      <c r="W254" s="1"/>
      <c r="X254" s="1"/>
      <c r="Y254" s="1"/>
      <c r="Z254" s="1"/>
    </row>
    <row r="255" ht="12.75" customHeight="1">
      <c r="A255" s="1"/>
      <c r="B255" s="129"/>
      <c r="C255" s="229" t="s">
        <v>847</v>
      </c>
      <c r="D255" s="243">
        <v>1.0</v>
      </c>
      <c r="E255" s="243">
        <v>1.0</v>
      </c>
      <c r="F255" s="244">
        <v>145.0</v>
      </c>
      <c r="G255" s="245" t="s">
        <v>848</v>
      </c>
      <c r="H255" s="245">
        <v>5349300.0</v>
      </c>
      <c r="I255" s="246">
        <v>42492.0</v>
      </c>
      <c r="J255" s="247">
        <v>2091.46</v>
      </c>
      <c r="K255" s="237">
        <v>1003.9</v>
      </c>
      <c r="L255" s="6"/>
      <c r="M255" s="1"/>
      <c r="N255" s="1"/>
      <c r="O255" s="1"/>
      <c r="P255" s="1"/>
      <c r="Q255" s="1"/>
      <c r="R255" s="1"/>
      <c r="S255" s="1"/>
      <c r="T255" s="1"/>
      <c r="U255" s="1"/>
      <c r="V255" s="1"/>
      <c r="W255" s="1"/>
      <c r="X255" s="1"/>
      <c r="Y255" s="1"/>
      <c r="Z255" s="1"/>
    </row>
    <row r="256" ht="12.75" customHeight="1">
      <c r="A256" s="1"/>
      <c r="B256" s="129"/>
      <c r="C256" s="229" t="s">
        <v>837</v>
      </c>
      <c r="D256" s="243">
        <v>1.0</v>
      </c>
      <c r="E256" s="243">
        <v>1.0</v>
      </c>
      <c r="F256" s="244">
        <v>106.0</v>
      </c>
      <c r="G256" s="245" t="s">
        <v>838</v>
      </c>
      <c r="H256" s="245">
        <v>5349301.0</v>
      </c>
      <c r="I256" s="246">
        <v>42492.0</v>
      </c>
      <c r="J256" s="247">
        <v>2687.36</v>
      </c>
      <c r="K256" s="237">
        <v>1316.8000000000002</v>
      </c>
      <c r="L256" s="6"/>
      <c r="M256" s="1"/>
      <c r="N256" s="1"/>
      <c r="O256" s="1"/>
      <c r="P256" s="1"/>
      <c r="Q256" s="1"/>
      <c r="R256" s="1"/>
      <c r="S256" s="1"/>
      <c r="T256" s="1"/>
      <c r="U256" s="1"/>
      <c r="V256" s="1"/>
      <c r="W256" s="1"/>
      <c r="X256" s="1"/>
      <c r="Y256" s="1"/>
      <c r="Z256" s="1"/>
    </row>
    <row r="257" ht="12.75" customHeight="1">
      <c r="A257" s="1"/>
      <c r="B257" s="129"/>
      <c r="C257" s="229" t="s">
        <v>849</v>
      </c>
      <c r="D257" s="243">
        <v>1.0</v>
      </c>
      <c r="E257" s="243">
        <v>1.0</v>
      </c>
      <c r="F257" s="244">
        <v>207.0</v>
      </c>
      <c r="G257" s="245" t="s">
        <v>850</v>
      </c>
      <c r="H257" s="245">
        <v>5349302.0</v>
      </c>
      <c r="I257" s="246">
        <v>42492.0</v>
      </c>
      <c r="J257" s="247">
        <v>2623.38</v>
      </c>
      <c r="K257" s="237">
        <v>1285.4499999999998</v>
      </c>
      <c r="L257" s="6"/>
      <c r="M257" s="1"/>
      <c r="N257" s="1"/>
      <c r="O257" s="1"/>
      <c r="P257" s="1"/>
      <c r="Q257" s="1"/>
      <c r="R257" s="1"/>
      <c r="S257" s="1"/>
      <c r="T257" s="1"/>
      <c r="U257" s="1"/>
      <c r="V257" s="1"/>
      <c r="W257" s="1"/>
      <c r="X257" s="1"/>
      <c r="Y257" s="1"/>
      <c r="Z257" s="1"/>
    </row>
    <row r="258" ht="12.75" customHeight="1">
      <c r="A258" s="1"/>
      <c r="B258" s="129"/>
      <c r="C258" s="229" t="s">
        <v>851</v>
      </c>
      <c r="D258" s="243">
        <v>1.0</v>
      </c>
      <c r="E258" s="243">
        <v>1.0</v>
      </c>
      <c r="F258" s="244">
        <v>1325.0</v>
      </c>
      <c r="G258" s="245" t="s">
        <v>852</v>
      </c>
      <c r="H258" s="245">
        <v>5349303.0</v>
      </c>
      <c r="I258" s="246">
        <v>42492.0</v>
      </c>
      <c r="J258" s="247">
        <v>19472.73</v>
      </c>
      <c r="K258" s="237">
        <v>9249.54</v>
      </c>
      <c r="L258" s="6"/>
      <c r="M258" s="1"/>
      <c r="N258" s="1"/>
      <c r="O258" s="1"/>
      <c r="P258" s="1"/>
      <c r="Q258" s="1"/>
      <c r="R258" s="1"/>
      <c r="S258" s="1"/>
      <c r="T258" s="1"/>
      <c r="U258" s="1"/>
      <c r="V258" s="1"/>
      <c r="W258" s="1"/>
      <c r="X258" s="1"/>
      <c r="Y258" s="1"/>
      <c r="Z258" s="1"/>
    </row>
    <row r="259" ht="12.75" customHeight="1">
      <c r="A259" s="1"/>
      <c r="B259" s="129"/>
      <c r="C259" s="229" t="s">
        <v>853</v>
      </c>
      <c r="D259" s="243">
        <v>1.0</v>
      </c>
      <c r="E259" s="243">
        <v>1.0</v>
      </c>
      <c r="F259" s="244">
        <v>193.0</v>
      </c>
      <c r="G259" s="245" t="s">
        <v>854</v>
      </c>
      <c r="H259" s="245">
        <v>5349304.0</v>
      </c>
      <c r="I259" s="246">
        <v>42492.0</v>
      </c>
      <c r="J259" s="247">
        <v>3073.6</v>
      </c>
      <c r="K259" s="237">
        <v>1459.96</v>
      </c>
      <c r="L259" s="6"/>
      <c r="M259" s="1"/>
      <c r="N259" s="1"/>
      <c r="O259" s="1"/>
      <c r="P259" s="1"/>
      <c r="Q259" s="1"/>
      <c r="R259" s="1"/>
      <c r="S259" s="1"/>
      <c r="T259" s="1"/>
      <c r="U259" s="1"/>
      <c r="V259" s="1"/>
      <c r="W259" s="1"/>
      <c r="X259" s="1"/>
      <c r="Y259" s="1"/>
      <c r="Z259" s="1"/>
    </row>
    <row r="260" ht="12.75" customHeight="1">
      <c r="A260" s="1"/>
      <c r="B260" s="129"/>
      <c r="C260" s="229" t="s">
        <v>855</v>
      </c>
      <c r="D260" s="243">
        <v>1.0</v>
      </c>
      <c r="E260" s="243">
        <v>1.0</v>
      </c>
      <c r="F260" s="244">
        <v>695.0</v>
      </c>
      <c r="G260" s="245" t="s">
        <v>856</v>
      </c>
      <c r="H260" s="245">
        <v>5349305.0</v>
      </c>
      <c r="I260" s="246">
        <v>42492.0</v>
      </c>
      <c r="J260" s="247">
        <v>8987.49</v>
      </c>
      <c r="K260" s="237">
        <v>4269.06</v>
      </c>
      <c r="L260" s="6"/>
      <c r="M260" s="1"/>
      <c r="N260" s="1"/>
      <c r="O260" s="1"/>
      <c r="P260" s="1"/>
      <c r="Q260" s="1"/>
      <c r="R260" s="1"/>
      <c r="S260" s="1"/>
      <c r="T260" s="1"/>
      <c r="U260" s="1"/>
      <c r="V260" s="1"/>
      <c r="W260" s="1"/>
      <c r="X260" s="1"/>
      <c r="Y260" s="1"/>
      <c r="Z260" s="1"/>
    </row>
    <row r="261" ht="12.75" customHeight="1">
      <c r="A261" s="1"/>
      <c r="B261" s="129"/>
      <c r="C261" s="229" t="s">
        <v>857</v>
      </c>
      <c r="D261" s="243">
        <v>1.0</v>
      </c>
      <c r="E261" s="243">
        <v>1.0</v>
      </c>
      <c r="F261" s="244">
        <v>816.0</v>
      </c>
      <c r="G261" s="245" t="s">
        <v>858</v>
      </c>
      <c r="H261" s="245">
        <v>5349306.0</v>
      </c>
      <c r="I261" s="246">
        <v>42492.0</v>
      </c>
      <c r="J261" s="247">
        <v>12368.26</v>
      </c>
      <c r="K261" s="237">
        <v>5874.92</v>
      </c>
      <c r="L261" s="6"/>
      <c r="M261" s="1"/>
      <c r="N261" s="1"/>
      <c r="O261" s="1"/>
      <c r="P261" s="1"/>
      <c r="Q261" s="1"/>
      <c r="R261" s="1"/>
      <c r="S261" s="1"/>
      <c r="T261" s="1"/>
      <c r="U261" s="1"/>
      <c r="V261" s="1"/>
      <c r="W261" s="1"/>
      <c r="X261" s="1"/>
      <c r="Y261" s="1"/>
      <c r="Z261" s="1"/>
    </row>
    <row r="262" ht="12.75" customHeight="1">
      <c r="A262" s="1"/>
      <c r="B262" s="129"/>
      <c r="C262" s="229" t="s">
        <v>859</v>
      </c>
      <c r="D262" s="243">
        <v>1.0</v>
      </c>
      <c r="E262" s="243">
        <v>1.0</v>
      </c>
      <c r="F262" s="244">
        <v>520.0</v>
      </c>
      <c r="G262" s="245" t="s">
        <v>860</v>
      </c>
      <c r="H262" s="245">
        <v>5349307.0</v>
      </c>
      <c r="I262" s="246">
        <v>42492.0</v>
      </c>
      <c r="J262" s="247">
        <v>7309.07</v>
      </c>
      <c r="K262" s="237">
        <v>3471.81</v>
      </c>
      <c r="L262" s="6"/>
      <c r="M262" s="1"/>
      <c r="N262" s="1"/>
      <c r="O262" s="1"/>
      <c r="P262" s="1"/>
      <c r="Q262" s="1"/>
      <c r="R262" s="1"/>
      <c r="S262" s="1"/>
      <c r="T262" s="1"/>
      <c r="U262" s="1"/>
      <c r="V262" s="1"/>
      <c r="W262" s="1"/>
      <c r="X262" s="1"/>
      <c r="Y262" s="1"/>
      <c r="Z262" s="1"/>
    </row>
    <row r="263" ht="12.75" customHeight="1">
      <c r="A263" s="1"/>
      <c r="B263" s="129"/>
      <c r="C263" s="229" t="s">
        <v>861</v>
      </c>
      <c r="D263" s="243">
        <v>1.0</v>
      </c>
      <c r="E263" s="243">
        <v>1.0</v>
      </c>
      <c r="F263" s="244">
        <v>550.0</v>
      </c>
      <c r="G263" s="245" t="s">
        <v>862</v>
      </c>
      <c r="H263" s="245">
        <v>5349308.0</v>
      </c>
      <c r="I263" s="246">
        <v>42492.0</v>
      </c>
      <c r="J263" s="247">
        <v>7432.07</v>
      </c>
      <c r="K263" s="237">
        <v>3641.7100000000005</v>
      </c>
      <c r="L263" s="6"/>
      <c r="M263" s="1"/>
      <c r="N263" s="1"/>
      <c r="O263" s="1"/>
      <c r="P263" s="1"/>
      <c r="Q263" s="1"/>
      <c r="R263" s="1"/>
      <c r="S263" s="1"/>
      <c r="T263" s="1"/>
      <c r="U263" s="1"/>
      <c r="V263" s="1"/>
      <c r="W263" s="1"/>
      <c r="X263" s="1"/>
      <c r="Y263" s="1"/>
      <c r="Z263" s="1"/>
    </row>
    <row r="264" ht="12.75" customHeight="1">
      <c r="A264" s="1"/>
      <c r="B264" s="129"/>
      <c r="C264" s="229" t="s">
        <v>863</v>
      </c>
      <c r="D264" s="243">
        <v>1.0</v>
      </c>
      <c r="E264" s="243">
        <v>1.0</v>
      </c>
      <c r="F264" s="244">
        <v>565.0</v>
      </c>
      <c r="G264" s="245" t="s">
        <v>864</v>
      </c>
      <c r="H264" s="245">
        <v>5349309.0</v>
      </c>
      <c r="I264" s="246">
        <v>42492.0</v>
      </c>
      <c r="J264" s="247">
        <v>7977.83</v>
      </c>
      <c r="K264" s="237">
        <v>3789.47</v>
      </c>
      <c r="L264" s="6"/>
      <c r="M264" s="1"/>
      <c r="N264" s="1"/>
      <c r="O264" s="1"/>
      <c r="P264" s="1"/>
      <c r="Q264" s="1"/>
      <c r="R264" s="1"/>
      <c r="S264" s="1"/>
      <c r="T264" s="1"/>
      <c r="U264" s="1"/>
      <c r="V264" s="1"/>
      <c r="W264" s="1"/>
      <c r="X264" s="1"/>
      <c r="Y264" s="1"/>
      <c r="Z264" s="1"/>
    </row>
    <row r="265" ht="12.75" customHeight="1">
      <c r="A265" s="1"/>
      <c r="B265" s="129"/>
      <c r="C265" s="229" t="s">
        <v>865</v>
      </c>
      <c r="D265" s="243">
        <v>1.0</v>
      </c>
      <c r="E265" s="243">
        <v>1.0</v>
      </c>
      <c r="F265" s="244">
        <v>126.0</v>
      </c>
      <c r="G265" s="245" t="s">
        <v>866</v>
      </c>
      <c r="H265" s="245">
        <v>5349310.0</v>
      </c>
      <c r="I265" s="246">
        <v>42492.0</v>
      </c>
      <c r="J265" s="247">
        <v>1615.26</v>
      </c>
      <c r="K265" s="237">
        <v>767.25</v>
      </c>
      <c r="L265" s="6"/>
      <c r="M265" s="1"/>
      <c r="N265" s="1"/>
      <c r="O265" s="1"/>
      <c r="P265" s="1"/>
      <c r="Q265" s="1"/>
      <c r="R265" s="1"/>
      <c r="S265" s="1"/>
      <c r="T265" s="1"/>
      <c r="U265" s="1"/>
      <c r="V265" s="1"/>
      <c r="W265" s="1"/>
      <c r="X265" s="1"/>
      <c r="Y265" s="1"/>
      <c r="Z265" s="1"/>
    </row>
    <row r="266" ht="12.75" customHeight="1">
      <c r="A266" s="1"/>
      <c r="B266" s="129"/>
      <c r="C266" s="229" t="s">
        <v>867</v>
      </c>
      <c r="D266" s="243">
        <v>1.0</v>
      </c>
      <c r="E266" s="243">
        <v>1.0</v>
      </c>
      <c r="F266" s="244">
        <v>112.0</v>
      </c>
      <c r="G266" s="245" t="s">
        <v>868</v>
      </c>
      <c r="H266" s="245">
        <v>5349311.0</v>
      </c>
      <c r="I266" s="246">
        <v>42492.0</v>
      </c>
      <c r="J266" s="247">
        <v>1729.64</v>
      </c>
      <c r="K266" s="237">
        <v>821.58</v>
      </c>
      <c r="L266" s="6"/>
      <c r="M266" s="1"/>
      <c r="N266" s="1"/>
      <c r="O266" s="1"/>
      <c r="P266" s="1"/>
      <c r="Q266" s="1"/>
      <c r="R266" s="1"/>
      <c r="S266" s="1"/>
      <c r="T266" s="1"/>
      <c r="U266" s="1"/>
      <c r="V266" s="1"/>
      <c r="W266" s="1"/>
      <c r="X266" s="1"/>
      <c r="Y266" s="1"/>
      <c r="Z266" s="1"/>
    </row>
    <row r="267" ht="12.75" customHeight="1">
      <c r="A267" s="1"/>
      <c r="B267" s="129"/>
      <c r="C267" s="229" t="s">
        <v>869</v>
      </c>
      <c r="D267" s="243">
        <v>1.0</v>
      </c>
      <c r="E267" s="243">
        <v>1.0</v>
      </c>
      <c r="F267" s="244">
        <v>167.0</v>
      </c>
      <c r="G267" s="245" t="s">
        <v>870</v>
      </c>
      <c r="H267" s="245">
        <v>5349312.0</v>
      </c>
      <c r="I267" s="246">
        <v>42492.0</v>
      </c>
      <c r="J267" s="247">
        <v>2718.63</v>
      </c>
      <c r="K267" s="237">
        <v>1291.35</v>
      </c>
      <c r="L267" s="6"/>
      <c r="M267" s="1"/>
      <c r="N267" s="1"/>
      <c r="O267" s="1"/>
      <c r="P267" s="1"/>
      <c r="Q267" s="1"/>
      <c r="R267" s="1"/>
      <c r="S267" s="1"/>
      <c r="T267" s="1"/>
      <c r="U267" s="1"/>
      <c r="V267" s="1"/>
      <c r="W267" s="1"/>
      <c r="X267" s="1"/>
      <c r="Y267" s="1"/>
      <c r="Z267" s="1"/>
    </row>
    <row r="268" ht="12.75" customHeight="1">
      <c r="A268" s="1"/>
      <c r="B268" s="129"/>
      <c r="C268" s="229" t="s">
        <v>871</v>
      </c>
      <c r="D268" s="243">
        <v>1.0</v>
      </c>
      <c r="E268" s="243">
        <v>1.0</v>
      </c>
      <c r="F268" s="244">
        <v>292.0</v>
      </c>
      <c r="G268" s="245" t="s">
        <v>872</v>
      </c>
      <c r="H268" s="245">
        <v>5349313.0</v>
      </c>
      <c r="I268" s="246">
        <v>42492.0</v>
      </c>
      <c r="J268" s="247">
        <v>6385.64</v>
      </c>
      <c r="K268" s="237">
        <v>3033.18</v>
      </c>
      <c r="L268" s="6"/>
      <c r="M268" s="1"/>
      <c r="N268" s="1"/>
      <c r="O268" s="1"/>
      <c r="P268" s="1"/>
      <c r="Q268" s="1"/>
      <c r="R268" s="1"/>
      <c r="S268" s="1"/>
      <c r="T268" s="1"/>
      <c r="U268" s="1"/>
      <c r="V268" s="1"/>
      <c r="W268" s="1"/>
      <c r="X268" s="1"/>
      <c r="Y268" s="1"/>
      <c r="Z268" s="1"/>
    </row>
    <row r="269" ht="12.75" customHeight="1">
      <c r="A269" s="1"/>
      <c r="B269" s="129"/>
      <c r="C269" s="229" t="s">
        <v>873</v>
      </c>
      <c r="D269" s="243">
        <v>1.0</v>
      </c>
      <c r="E269" s="243">
        <v>1.0</v>
      </c>
      <c r="F269" s="244">
        <v>160.0</v>
      </c>
      <c r="G269" s="245" t="s">
        <v>874</v>
      </c>
      <c r="H269" s="245">
        <v>5349314.0</v>
      </c>
      <c r="I269" s="246">
        <v>42492.0</v>
      </c>
      <c r="J269" s="247">
        <v>2613.77</v>
      </c>
      <c r="K269" s="237">
        <v>1241.54</v>
      </c>
      <c r="L269" s="6"/>
      <c r="M269" s="1"/>
      <c r="N269" s="1"/>
      <c r="O269" s="1"/>
      <c r="P269" s="1"/>
      <c r="Q269" s="1"/>
      <c r="R269" s="1"/>
      <c r="S269" s="1"/>
      <c r="T269" s="1"/>
      <c r="U269" s="1"/>
      <c r="V269" s="1"/>
      <c r="W269" s="1"/>
      <c r="X269" s="1"/>
      <c r="Y269" s="1"/>
      <c r="Z269" s="1"/>
    </row>
    <row r="270" ht="12.75" customHeight="1">
      <c r="A270" s="1"/>
      <c r="B270" s="129"/>
      <c r="C270" s="229" t="s">
        <v>875</v>
      </c>
      <c r="D270" s="243">
        <v>1.0</v>
      </c>
      <c r="E270" s="243">
        <v>1.0</v>
      </c>
      <c r="F270" s="244">
        <v>162.0</v>
      </c>
      <c r="G270" s="245" t="s">
        <v>876</v>
      </c>
      <c r="H270" s="245">
        <v>5349315.0</v>
      </c>
      <c r="I270" s="246">
        <v>42492.0</v>
      </c>
      <c r="J270" s="247">
        <v>2254.52</v>
      </c>
      <c r="K270" s="237">
        <v>1070.8899999999999</v>
      </c>
      <c r="L270" s="6"/>
      <c r="M270" s="1"/>
      <c r="N270" s="1"/>
      <c r="O270" s="1"/>
      <c r="P270" s="1"/>
      <c r="Q270" s="1"/>
      <c r="R270" s="1"/>
      <c r="S270" s="1"/>
      <c r="T270" s="1"/>
      <c r="U270" s="1"/>
      <c r="V270" s="1"/>
      <c r="W270" s="1"/>
      <c r="X270" s="1"/>
      <c r="Y270" s="1"/>
      <c r="Z270" s="1"/>
    </row>
    <row r="271" ht="12.75" customHeight="1">
      <c r="A271" s="1"/>
      <c r="B271" s="129"/>
      <c r="C271" s="229" t="s">
        <v>877</v>
      </c>
      <c r="D271" s="243">
        <v>1.0</v>
      </c>
      <c r="E271" s="243">
        <v>1.0</v>
      </c>
      <c r="F271" s="244">
        <v>338.0</v>
      </c>
      <c r="G271" s="245" t="s">
        <v>878</v>
      </c>
      <c r="H271" s="245">
        <v>5349316.0</v>
      </c>
      <c r="I271" s="246">
        <v>42492.0</v>
      </c>
      <c r="J271" s="247">
        <v>4286.66</v>
      </c>
      <c r="K271" s="237">
        <v>2036.1599999999999</v>
      </c>
      <c r="L271" s="6"/>
      <c r="M271" s="1"/>
      <c r="N271" s="1"/>
      <c r="O271" s="1"/>
      <c r="P271" s="1"/>
      <c r="Q271" s="1"/>
      <c r="R271" s="1"/>
      <c r="S271" s="1"/>
      <c r="T271" s="1"/>
      <c r="U271" s="1"/>
      <c r="V271" s="1"/>
      <c r="W271" s="1"/>
      <c r="X271" s="1"/>
      <c r="Y271" s="1"/>
      <c r="Z271" s="1"/>
    </row>
    <row r="272" ht="12.75" customHeight="1">
      <c r="A272" s="1"/>
      <c r="B272" s="129"/>
      <c r="C272" s="229" t="s">
        <v>879</v>
      </c>
      <c r="D272" s="243">
        <v>1.0</v>
      </c>
      <c r="E272" s="243">
        <v>1.0</v>
      </c>
      <c r="F272" s="244">
        <v>154.0</v>
      </c>
      <c r="G272" s="245" t="s">
        <v>880</v>
      </c>
      <c r="H272" s="245">
        <v>5349317.0</v>
      </c>
      <c r="I272" s="246">
        <v>42492.0</v>
      </c>
      <c r="J272" s="247">
        <v>2062.1</v>
      </c>
      <c r="K272" s="237">
        <v>979.49</v>
      </c>
      <c r="L272" s="6"/>
      <c r="M272" s="1"/>
      <c r="N272" s="1"/>
      <c r="O272" s="1"/>
      <c r="P272" s="1"/>
      <c r="Q272" s="1"/>
      <c r="R272" s="1"/>
      <c r="S272" s="1"/>
      <c r="T272" s="1"/>
      <c r="U272" s="1"/>
      <c r="V272" s="1"/>
      <c r="W272" s="1"/>
      <c r="X272" s="1"/>
      <c r="Y272" s="1"/>
      <c r="Z272" s="1"/>
    </row>
    <row r="273" ht="12.75" customHeight="1">
      <c r="A273" s="1"/>
      <c r="B273" s="129"/>
      <c r="C273" s="229" t="s">
        <v>881</v>
      </c>
      <c r="D273" s="243">
        <v>1.0</v>
      </c>
      <c r="E273" s="243">
        <v>1.0</v>
      </c>
      <c r="F273" s="244">
        <v>1329.0</v>
      </c>
      <c r="G273" s="245" t="s">
        <v>882</v>
      </c>
      <c r="H273" s="245">
        <v>5349318.0</v>
      </c>
      <c r="I273" s="246">
        <v>42492.0</v>
      </c>
      <c r="J273" s="247">
        <v>22551.54</v>
      </c>
      <c r="K273" s="237">
        <v>10824.74</v>
      </c>
      <c r="L273" s="6"/>
      <c r="M273" s="1"/>
      <c r="N273" s="1"/>
      <c r="O273" s="1"/>
      <c r="P273" s="1"/>
      <c r="Q273" s="1"/>
      <c r="R273" s="1"/>
      <c r="S273" s="1"/>
      <c r="T273" s="1"/>
      <c r="U273" s="1"/>
      <c r="V273" s="1"/>
      <c r="W273" s="1"/>
      <c r="X273" s="1"/>
      <c r="Y273" s="1"/>
      <c r="Z273" s="1"/>
    </row>
    <row r="274" ht="12.75" customHeight="1">
      <c r="A274" s="1"/>
      <c r="B274" s="129"/>
      <c r="C274" s="229" t="s">
        <v>883</v>
      </c>
      <c r="D274" s="243">
        <v>1.0</v>
      </c>
      <c r="E274" s="243">
        <v>1.0</v>
      </c>
      <c r="F274" s="244">
        <v>341.0</v>
      </c>
      <c r="G274" s="245" t="s">
        <v>884</v>
      </c>
      <c r="H274" s="245">
        <v>5349319.0</v>
      </c>
      <c r="I274" s="246">
        <v>42492.0</v>
      </c>
      <c r="J274" s="247">
        <v>4680.05</v>
      </c>
      <c r="K274" s="237">
        <v>2223.02</v>
      </c>
      <c r="L274" s="6"/>
      <c r="M274" s="1"/>
      <c r="N274" s="1"/>
      <c r="O274" s="1"/>
      <c r="P274" s="1"/>
      <c r="Q274" s="1"/>
      <c r="R274" s="1"/>
      <c r="S274" s="1"/>
      <c r="T274" s="1"/>
      <c r="U274" s="1"/>
      <c r="V274" s="1"/>
      <c r="W274" s="1"/>
      <c r="X274" s="1"/>
      <c r="Y274" s="1"/>
      <c r="Z274" s="1"/>
    </row>
    <row r="275" ht="12.75" customHeight="1">
      <c r="A275" s="1"/>
      <c r="B275" s="129"/>
      <c r="C275" s="229" t="s">
        <v>885</v>
      </c>
      <c r="D275" s="243">
        <v>1.0</v>
      </c>
      <c r="E275" s="243">
        <v>1.0</v>
      </c>
      <c r="F275" s="244">
        <v>376.0</v>
      </c>
      <c r="G275" s="245" t="s">
        <v>886</v>
      </c>
      <c r="H275" s="245">
        <v>5349320.0</v>
      </c>
      <c r="I275" s="246">
        <v>42492.0</v>
      </c>
      <c r="J275" s="247">
        <v>6205.01</v>
      </c>
      <c r="K275" s="237">
        <v>3040.45</v>
      </c>
      <c r="L275" s="6"/>
      <c r="M275" s="1"/>
      <c r="N275" s="1"/>
      <c r="O275" s="1"/>
      <c r="P275" s="1"/>
      <c r="Q275" s="1"/>
      <c r="R275" s="1"/>
      <c r="S275" s="1"/>
      <c r="T275" s="1"/>
      <c r="U275" s="1"/>
      <c r="V275" s="1"/>
      <c r="W275" s="1"/>
      <c r="X275" s="1"/>
      <c r="Y275" s="1"/>
      <c r="Z275" s="1"/>
    </row>
    <row r="276" ht="12.75" customHeight="1">
      <c r="A276" s="1"/>
      <c r="B276" s="129"/>
      <c r="C276" s="229" t="s">
        <v>887</v>
      </c>
      <c r="D276" s="243">
        <v>1.0</v>
      </c>
      <c r="E276" s="243">
        <v>1.0</v>
      </c>
      <c r="F276" s="244">
        <v>174.0</v>
      </c>
      <c r="G276" s="245" t="s">
        <v>888</v>
      </c>
      <c r="H276" s="245">
        <v>5349321.0</v>
      </c>
      <c r="I276" s="246">
        <v>42492.0</v>
      </c>
      <c r="J276" s="247">
        <v>2307.26</v>
      </c>
      <c r="K276" s="237">
        <v>1119.02</v>
      </c>
      <c r="L276" s="6"/>
      <c r="M276" s="1"/>
      <c r="N276" s="1"/>
      <c r="O276" s="1"/>
      <c r="P276" s="1"/>
      <c r="Q276" s="1"/>
      <c r="R276" s="1"/>
      <c r="S276" s="1"/>
      <c r="T276" s="1"/>
      <c r="U276" s="1"/>
      <c r="V276" s="1"/>
      <c r="W276" s="1"/>
      <c r="X276" s="1"/>
      <c r="Y276" s="1"/>
      <c r="Z276" s="1"/>
    </row>
    <row r="277" ht="12.75" customHeight="1">
      <c r="A277" s="1"/>
      <c r="B277" s="129"/>
      <c r="C277" s="229" t="s">
        <v>889</v>
      </c>
      <c r="D277" s="243">
        <v>1.0</v>
      </c>
      <c r="E277" s="243">
        <v>1.0</v>
      </c>
      <c r="F277" s="244">
        <v>619.0</v>
      </c>
      <c r="G277" s="245" t="s">
        <v>890</v>
      </c>
      <c r="H277" s="245">
        <v>5349322.0</v>
      </c>
      <c r="I277" s="246">
        <v>42492.0</v>
      </c>
      <c r="J277" s="247">
        <v>10454.51</v>
      </c>
      <c r="K277" s="237">
        <v>5070.430000000001</v>
      </c>
      <c r="L277" s="6"/>
      <c r="M277" s="1"/>
      <c r="N277" s="1"/>
      <c r="O277" s="1"/>
      <c r="P277" s="1"/>
      <c r="Q277" s="1"/>
      <c r="R277" s="1"/>
      <c r="S277" s="1"/>
      <c r="T277" s="1"/>
      <c r="U277" s="1"/>
      <c r="V277" s="1"/>
      <c r="W277" s="1"/>
      <c r="X277" s="1"/>
      <c r="Y277" s="1"/>
      <c r="Z277" s="1"/>
    </row>
    <row r="278" ht="12.75" customHeight="1">
      <c r="A278" s="1"/>
      <c r="B278" s="129"/>
      <c r="C278" s="229" t="s">
        <v>891</v>
      </c>
      <c r="D278" s="243">
        <v>1.0</v>
      </c>
      <c r="E278" s="243">
        <v>1.0</v>
      </c>
      <c r="F278" s="244">
        <v>429.0</v>
      </c>
      <c r="G278" s="245" t="s">
        <v>892</v>
      </c>
      <c r="H278" s="245">
        <v>5349323.0</v>
      </c>
      <c r="I278" s="246">
        <v>42492.0</v>
      </c>
      <c r="J278" s="247">
        <v>7407.75</v>
      </c>
      <c r="K278" s="237">
        <v>3592.76</v>
      </c>
      <c r="L278" s="6"/>
      <c r="M278" s="1"/>
      <c r="N278" s="1"/>
      <c r="O278" s="1"/>
      <c r="P278" s="1"/>
      <c r="Q278" s="1"/>
      <c r="R278" s="1"/>
      <c r="S278" s="1"/>
      <c r="T278" s="1"/>
      <c r="U278" s="1"/>
      <c r="V278" s="1"/>
      <c r="W278" s="1"/>
      <c r="X278" s="1"/>
      <c r="Y278" s="1"/>
      <c r="Z278" s="1"/>
    </row>
    <row r="279" ht="12.75" customHeight="1">
      <c r="A279" s="1"/>
      <c r="B279" s="129"/>
      <c r="C279" s="229" t="s">
        <v>893</v>
      </c>
      <c r="D279" s="243">
        <v>1.0</v>
      </c>
      <c r="E279" s="243">
        <v>1.0</v>
      </c>
      <c r="F279" s="244">
        <v>176.0</v>
      </c>
      <c r="G279" s="245" t="s">
        <v>894</v>
      </c>
      <c r="H279" s="245">
        <v>5349324.0</v>
      </c>
      <c r="I279" s="246">
        <v>42492.0</v>
      </c>
      <c r="J279" s="247">
        <v>2747.68</v>
      </c>
      <c r="K279" s="237">
        <v>1332.62</v>
      </c>
      <c r="L279" s="6"/>
      <c r="M279" s="1"/>
      <c r="N279" s="1"/>
      <c r="O279" s="1"/>
      <c r="P279" s="1"/>
      <c r="Q279" s="1"/>
      <c r="R279" s="1"/>
      <c r="S279" s="1"/>
      <c r="T279" s="1"/>
      <c r="U279" s="1"/>
      <c r="V279" s="1"/>
      <c r="W279" s="1"/>
      <c r="X279" s="1"/>
      <c r="Y279" s="1"/>
      <c r="Z279" s="1"/>
    </row>
    <row r="280" ht="12.75" customHeight="1">
      <c r="A280" s="1"/>
      <c r="B280" s="129"/>
      <c r="C280" s="229" t="s">
        <v>895</v>
      </c>
      <c r="D280" s="243">
        <v>1.0</v>
      </c>
      <c r="E280" s="243">
        <v>1.0</v>
      </c>
      <c r="F280" s="244">
        <v>212.0</v>
      </c>
      <c r="G280" s="245" t="s">
        <v>896</v>
      </c>
      <c r="H280" s="245">
        <v>5349325.0</v>
      </c>
      <c r="I280" s="246">
        <v>42492.0</v>
      </c>
      <c r="J280" s="247">
        <v>3343.84</v>
      </c>
      <c r="K280" s="237">
        <v>1621.76</v>
      </c>
      <c r="L280" s="6"/>
      <c r="M280" s="1"/>
      <c r="N280" s="1"/>
      <c r="O280" s="1"/>
      <c r="P280" s="1"/>
      <c r="Q280" s="1"/>
      <c r="R280" s="1"/>
      <c r="S280" s="1"/>
      <c r="T280" s="1"/>
      <c r="U280" s="1"/>
      <c r="V280" s="1"/>
      <c r="W280" s="1"/>
      <c r="X280" s="1"/>
      <c r="Y280" s="1"/>
      <c r="Z280" s="1"/>
    </row>
    <row r="281" ht="12.75" customHeight="1">
      <c r="A281" s="1"/>
      <c r="B281" s="129"/>
      <c r="C281" s="229" t="s">
        <v>897</v>
      </c>
      <c r="D281" s="243">
        <v>1.0</v>
      </c>
      <c r="E281" s="243">
        <v>1.0</v>
      </c>
      <c r="F281" s="244">
        <v>96.0</v>
      </c>
      <c r="G281" s="245" t="s">
        <v>898</v>
      </c>
      <c r="H281" s="245">
        <v>5349326.0</v>
      </c>
      <c r="I281" s="246">
        <v>42492.0</v>
      </c>
      <c r="J281" s="247">
        <v>1381.88</v>
      </c>
      <c r="K281" s="237">
        <v>670.21</v>
      </c>
      <c r="L281" s="6"/>
      <c r="M281" s="1"/>
      <c r="N281" s="1"/>
      <c r="O281" s="1"/>
      <c r="P281" s="1"/>
      <c r="Q281" s="1"/>
      <c r="R281" s="1"/>
      <c r="S281" s="1"/>
      <c r="T281" s="1"/>
      <c r="U281" s="1"/>
      <c r="V281" s="1"/>
      <c r="W281" s="1"/>
      <c r="X281" s="1"/>
      <c r="Y281" s="1"/>
      <c r="Z281" s="1"/>
    </row>
    <row r="282" ht="12.75" customHeight="1">
      <c r="A282" s="1"/>
      <c r="B282" s="129"/>
      <c r="C282" s="229" t="s">
        <v>897</v>
      </c>
      <c r="D282" s="243">
        <v>1.0</v>
      </c>
      <c r="E282" s="243">
        <v>1.0</v>
      </c>
      <c r="F282" s="244">
        <v>386.0</v>
      </c>
      <c r="G282" s="245" t="s">
        <v>898</v>
      </c>
      <c r="H282" s="245">
        <v>5349327.0</v>
      </c>
      <c r="I282" s="246">
        <v>42492.0</v>
      </c>
      <c r="J282" s="247">
        <v>6353.13</v>
      </c>
      <c r="K282" s="237">
        <v>3081.27</v>
      </c>
      <c r="L282" s="6"/>
      <c r="M282" s="1"/>
      <c r="N282" s="1"/>
      <c r="O282" s="1"/>
      <c r="P282" s="1"/>
      <c r="Q282" s="1"/>
      <c r="R282" s="1"/>
      <c r="S282" s="1"/>
      <c r="T282" s="1"/>
      <c r="U282" s="1"/>
      <c r="V282" s="1"/>
      <c r="W282" s="1"/>
      <c r="X282" s="1"/>
      <c r="Y282" s="1"/>
      <c r="Z282" s="1"/>
    </row>
    <row r="283" ht="12.75" customHeight="1">
      <c r="A283" s="1"/>
      <c r="B283" s="129"/>
      <c r="C283" s="229" t="s">
        <v>899</v>
      </c>
      <c r="D283" s="243">
        <v>1.0</v>
      </c>
      <c r="E283" s="243">
        <v>1.0</v>
      </c>
      <c r="F283" s="244">
        <v>582.0</v>
      </c>
      <c r="G283" s="245" t="s">
        <v>900</v>
      </c>
      <c r="H283" s="245">
        <v>5349328.0</v>
      </c>
      <c r="I283" s="246">
        <v>42492.0</v>
      </c>
      <c r="J283" s="247">
        <v>9341.38</v>
      </c>
      <c r="K283" s="237">
        <v>4530.57</v>
      </c>
      <c r="L283" s="6"/>
      <c r="M283" s="1"/>
      <c r="N283" s="1"/>
      <c r="O283" s="1"/>
      <c r="P283" s="1"/>
      <c r="Q283" s="1"/>
      <c r="R283" s="1"/>
      <c r="S283" s="1"/>
      <c r="T283" s="1"/>
      <c r="U283" s="1"/>
      <c r="V283" s="1"/>
      <c r="W283" s="1"/>
      <c r="X283" s="1"/>
      <c r="Y283" s="1"/>
      <c r="Z283" s="1"/>
    </row>
    <row r="284" ht="12.75" customHeight="1">
      <c r="A284" s="1"/>
      <c r="B284" s="129"/>
      <c r="C284" s="229" t="s">
        <v>895</v>
      </c>
      <c r="D284" s="243">
        <v>1.0</v>
      </c>
      <c r="E284" s="243">
        <v>1.0</v>
      </c>
      <c r="F284" s="244">
        <v>26.0</v>
      </c>
      <c r="G284" s="245" t="s">
        <v>896</v>
      </c>
      <c r="H284" s="245">
        <v>5349329.0</v>
      </c>
      <c r="I284" s="246">
        <v>42492.0</v>
      </c>
      <c r="J284" s="247">
        <v>536.18</v>
      </c>
      <c r="K284" s="237">
        <v>260.04</v>
      </c>
      <c r="L284" s="6"/>
      <c r="M284" s="1"/>
      <c r="N284" s="1"/>
      <c r="O284" s="1"/>
      <c r="P284" s="1"/>
      <c r="Q284" s="1"/>
      <c r="R284" s="1"/>
      <c r="S284" s="1"/>
      <c r="T284" s="1"/>
      <c r="U284" s="1"/>
      <c r="V284" s="1"/>
      <c r="W284" s="1"/>
      <c r="X284" s="1"/>
      <c r="Y284" s="1"/>
      <c r="Z284" s="1"/>
    </row>
    <row r="285" ht="12.75" customHeight="1">
      <c r="A285" s="1"/>
      <c r="B285" s="129"/>
      <c r="C285" s="229" t="s">
        <v>901</v>
      </c>
      <c r="D285" s="243">
        <v>1.0</v>
      </c>
      <c r="E285" s="243">
        <v>1.0</v>
      </c>
      <c r="F285" s="244">
        <v>253.0</v>
      </c>
      <c r="G285" s="245" t="s">
        <v>902</v>
      </c>
      <c r="H285" s="245">
        <v>5349330.0</v>
      </c>
      <c r="I285" s="246">
        <v>42492.0</v>
      </c>
      <c r="J285" s="247">
        <v>4237.77</v>
      </c>
      <c r="K285" s="237">
        <v>2012.94</v>
      </c>
      <c r="L285" s="6"/>
      <c r="M285" s="1"/>
      <c r="N285" s="1"/>
      <c r="O285" s="1"/>
      <c r="P285" s="1"/>
      <c r="Q285" s="1"/>
      <c r="R285" s="1"/>
      <c r="S285" s="1"/>
      <c r="T285" s="1"/>
      <c r="U285" s="1"/>
      <c r="V285" s="1"/>
      <c r="W285" s="1"/>
      <c r="X285" s="1"/>
      <c r="Y285" s="1"/>
      <c r="Z285" s="1"/>
    </row>
    <row r="286" ht="12.75" customHeight="1">
      <c r="A286" s="1"/>
      <c r="B286" s="129"/>
      <c r="C286" s="229" t="s">
        <v>903</v>
      </c>
      <c r="D286" s="243">
        <v>1.0</v>
      </c>
      <c r="E286" s="243">
        <v>1.0</v>
      </c>
      <c r="F286" s="244">
        <v>6.0</v>
      </c>
      <c r="G286" s="245" t="s">
        <v>904</v>
      </c>
      <c r="H286" s="245">
        <v>5349331.0</v>
      </c>
      <c r="I286" s="246">
        <v>42492.0</v>
      </c>
      <c r="J286" s="247">
        <v>101.86</v>
      </c>
      <c r="K286" s="237">
        <v>48.379999999999995</v>
      </c>
      <c r="L286" s="6"/>
      <c r="M286" s="1"/>
      <c r="N286" s="1"/>
      <c r="O286" s="1"/>
      <c r="P286" s="1"/>
      <c r="Q286" s="1"/>
      <c r="R286" s="1"/>
      <c r="S286" s="1"/>
      <c r="T286" s="1"/>
      <c r="U286" s="1"/>
      <c r="V286" s="1"/>
      <c r="W286" s="1"/>
      <c r="X286" s="1"/>
      <c r="Y286" s="1"/>
      <c r="Z286" s="1"/>
    </row>
    <row r="287" ht="12.75" customHeight="1">
      <c r="A287" s="1"/>
      <c r="B287" s="129"/>
      <c r="C287" s="229" t="s">
        <v>905</v>
      </c>
      <c r="D287" s="243">
        <v>1.0</v>
      </c>
      <c r="E287" s="243">
        <v>1.0</v>
      </c>
      <c r="F287" s="244">
        <v>212.0</v>
      </c>
      <c r="G287" s="245" t="s">
        <v>906</v>
      </c>
      <c r="H287" s="245">
        <v>5349332.0</v>
      </c>
      <c r="I287" s="246">
        <v>42492.0</v>
      </c>
      <c r="J287" s="247">
        <v>3127.83</v>
      </c>
      <c r="K287" s="237">
        <v>1532.6299999999999</v>
      </c>
      <c r="L287" s="6"/>
      <c r="M287" s="1"/>
      <c r="N287" s="1"/>
      <c r="O287" s="1"/>
      <c r="P287" s="1"/>
      <c r="Q287" s="1"/>
      <c r="R287" s="1"/>
      <c r="S287" s="1"/>
      <c r="T287" s="1"/>
      <c r="U287" s="1"/>
      <c r="V287" s="1"/>
      <c r="W287" s="1"/>
      <c r="X287" s="1"/>
      <c r="Y287" s="1"/>
      <c r="Z287" s="1"/>
    </row>
    <row r="288" ht="12.75" customHeight="1">
      <c r="A288" s="1"/>
      <c r="B288" s="129"/>
      <c r="C288" s="229" t="s">
        <v>907</v>
      </c>
      <c r="D288" s="243">
        <v>1.0</v>
      </c>
      <c r="E288" s="243">
        <v>1.0</v>
      </c>
      <c r="F288" s="244">
        <v>495.0</v>
      </c>
      <c r="G288" s="245" t="s">
        <v>908</v>
      </c>
      <c r="H288" s="245">
        <v>5349333.0</v>
      </c>
      <c r="I288" s="246">
        <v>42492.0</v>
      </c>
      <c r="J288" s="247">
        <v>6807.83</v>
      </c>
      <c r="K288" s="237">
        <v>3233.72</v>
      </c>
      <c r="L288" s="6"/>
      <c r="M288" s="1"/>
      <c r="N288" s="1"/>
      <c r="O288" s="1"/>
      <c r="P288" s="1"/>
      <c r="Q288" s="1"/>
      <c r="R288" s="1"/>
      <c r="S288" s="1"/>
      <c r="T288" s="1"/>
      <c r="U288" s="1"/>
      <c r="V288" s="1"/>
      <c r="W288" s="1"/>
      <c r="X288" s="1"/>
      <c r="Y288" s="1"/>
      <c r="Z288" s="1"/>
    </row>
    <row r="289" ht="12.75" customHeight="1">
      <c r="A289" s="1"/>
      <c r="B289" s="129"/>
      <c r="C289" s="229" t="s">
        <v>909</v>
      </c>
      <c r="D289" s="243">
        <v>1.0</v>
      </c>
      <c r="E289" s="243">
        <v>1.0</v>
      </c>
      <c r="F289" s="244">
        <v>232.0</v>
      </c>
      <c r="G289" s="245" t="s">
        <v>910</v>
      </c>
      <c r="H289" s="245">
        <v>5349334.0</v>
      </c>
      <c r="I289" s="246">
        <v>42492.0</v>
      </c>
      <c r="J289" s="247">
        <v>3294.43</v>
      </c>
      <c r="K289" s="237">
        <v>1564.8500000000001</v>
      </c>
      <c r="L289" s="6"/>
      <c r="M289" s="1"/>
      <c r="N289" s="1"/>
      <c r="O289" s="1"/>
      <c r="P289" s="1"/>
      <c r="Q289" s="1"/>
      <c r="R289" s="1"/>
      <c r="S289" s="1"/>
      <c r="T289" s="1"/>
      <c r="U289" s="1"/>
      <c r="V289" s="1"/>
      <c r="W289" s="1"/>
      <c r="X289" s="1"/>
      <c r="Y289" s="1"/>
      <c r="Z289" s="1"/>
    </row>
    <row r="290" ht="12.75" customHeight="1">
      <c r="A290" s="1"/>
      <c r="B290" s="129"/>
      <c r="C290" s="229" t="s">
        <v>911</v>
      </c>
      <c r="D290" s="243">
        <v>1.0</v>
      </c>
      <c r="E290" s="243">
        <v>1.0</v>
      </c>
      <c r="F290" s="244">
        <v>75.0</v>
      </c>
      <c r="G290" s="245" t="s">
        <v>912</v>
      </c>
      <c r="H290" s="245">
        <v>5349335.0</v>
      </c>
      <c r="I290" s="246">
        <v>42492.0</v>
      </c>
      <c r="J290" s="247">
        <v>593.0</v>
      </c>
      <c r="K290" s="237">
        <v>281.67</v>
      </c>
      <c r="L290" s="6"/>
      <c r="M290" s="1"/>
      <c r="N290" s="1"/>
      <c r="O290" s="1"/>
      <c r="P290" s="1"/>
      <c r="Q290" s="1"/>
      <c r="R290" s="1"/>
      <c r="S290" s="1"/>
      <c r="T290" s="1"/>
      <c r="U290" s="1"/>
      <c r="V290" s="1"/>
      <c r="W290" s="1"/>
      <c r="X290" s="1"/>
      <c r="Y290" s="1"/>
      <c r="Z290" s="1"/>
    </row>
    <row r="291" ht="12.75" customHeight="1">
      <c r="A291" s="1"/>
      <c r="B291" s="129"/>
      <c r="C291" s="229" t="s">
        <v>913</v>
      </c>
      <c r="D291" s="243">
        <v>1.0</v>
      </c>
      <c r="E291" s="243">
        <v>1.0</v>
      </c>
      <c r="F291" s="244">
        <v>41.0</v>
      </c>
      <c r="G291" s="245" t="s">
        <v>914</v>
      </c>
      <c r="H291" s="245">
        <v>5349338.0</v>
      </c>
      <c r="I291" s="246">
        <v>42492.0</v>
      </c>
      <c r="J291" s="247">
        <v>450.0</v>
      </c>
      <c r="K291" s="237">
        <v>218.25</v>
      </c>
      <c r="L291" s="6"/>
      <c r="M291" s="1"/>
      <c r="N291" s="1"/>
      <c r="O291" s="1"/>
      <c r="P291" s="1"/>
      <c r="Q291" s="1"/>
      <c r="R291" s="1"/>
      <c r="S291" s="1"/>
      <c r="T291" s="1"/>
      <c r="U291" s="1"/>
      <c r="V291" s="1"/>
      <c r="W291" s="1"/>
      <c r="X291" s="1"/>
      <c r="Y291" s="1"/>
      <c r="Z291" s="1"/>
    </row>
    <row r="292" ht="12.75" customHeight="1">
      <c r="A292" s="1"/>
      <c r="B292" s="129"/>
      <c r="C292" s="229" t="s">
        <v>915</v>
      </c>
      <c r="D292" s="243">
        <v>1.0</v>
      </c>
      <c r="E292" s="243">
        <v>1.0</v>
      </c>
      <c r="F292" s="244">
        <v>205.0</v>
      </c>
      <c r="G292" s="245" t="s">
        <v>916</v>
      </c>
      <c r="H292" s="245">
        <v>5349339.0</v>
      </c>
      <c r="I292" s="246">
        <v>42492.0</v>
      </c>
      <c r="J292" s="247">
        <v>2805.55</v>
      </c>
      <c r="K292" s="237">
        <v>1332.6299999999999</v>
      </c>
      <c r="L292" s="6"/>
      <c r="M292" s="1"/>
      <c r="N292" s="1"/>
      <c r="O292" s="1"/>
      <c r="P292" s="1"/>
      <c r="Q292" s="1"/>
      <c r="R292" s="1"/>
      <c r="S292" s="1"/>
      <c r="T292" s="1"/>
      <c r="U292" s="1"/>
      <c r="V292" s="1"/>
      <c r="W292" s="1"/>
      <c r="X292" s="1"/>
      <c r="Y292" s="1"/>
      <c r="Z292" s="1"/>
    </row>
    <row r="293" ht="12.75" customHeight="1">
      <c r="A293" s="1"/>
      <c r="B293" s="129"/>
      <c r="C293" s="229" t="s">
        <v>917</v>
      </c>
      <c r="D293" s="243">
        <v>1.0</v>
      </c>
      <c r="E293" s="243">
        <v>1.0</v>
      </c>
      <c r="F293" s="244">
        <v>267.0</v>
      </c>
      <c r="G293" s="245" t="s">
        <v>918</v>
      </c>
      <c r="H293" s="245">
        <v>5349340.0</v>
      </c>
      <c r="I293" s="246">
        <v>42492.0</v>
      </c>
      <c r="J293" s="247">
        <v>4909.46</v>
      </c>
      <c r="K293" s="237">
        <v>2405.6300000000006</v>
      </c>
      <c r="L293" s="6"/>
      <c r="M293" s="1"/>
      <c r="N293" s="1"/>
      <c r="O293" s="1"/>
      <c r="P293" s="1"/>
      <c r="Q293" s="1"/>
      <c r="R293" s="1"/>
      <c r="S293" s="1"/>
      <c r="T293" s="1"/>
      <c r="U293" s="1"/>
      <c r="V293" s="1"/>
      <c r="W293" s="1"/>
      <c r="X293" s="1"/>
      <c r="Y293" s="1"/>
      <c r="Z293" s="1"/>
    </row>
    <row r="294" ht="12.75" customHeight="1">
      <c r="A294" s="1"/>
      <c r="B294" s="129"/>
      <c r="C294" s="229" t="s">
        <v>917</v>
      </c>
      <c r="D294" s="243">
        <v>1.0</v>
      </c>
      <c r="E294" s="243">
        <v>1.0</v>
      </c>
      <c r="F294" s="244">
        <v>117.0</v>
      </c>
      <c r="G294" s="245" t="s">
        <v>918</v>
      </c>
      <c r="H294" s="245">
        <v>5349341.0</v>
      </c>
      <c r="I294" s="246">
        <v>42492.0</v>
      </c>
      <c r="J294" s="247">
        <v>2249.58</v>
      </c>
      <c r="K294" s="237">
        <v>1102.2900000000002</v>
      </c>
      <c r="L294" s="6"/>
      <c r="M294" s="1"/>
      <c r="N294" s="1"/>
      <c r="O294" s="1"/>
      <c r="P294" s="1"/>
      <c r="Q294" s="1"/>
      <c r="R294" s="1"/>
      <c r="S294" s="1"/>
      <c r="T294" s="1"/>
      <c r="U294" s="1"/>
      <c r="V294" s="1"/>
      <c r="W294" s="1"/>
      <c r="X294" s="1"/>
      <c r="Y294" s="1"/>
      <c r="Z294" s="1"/>
    </row>
    <row r="295" ht="12.75" customHeight="1">
      <c r="A295" s="1"/>
      <c r="B295" s="129"/>
      <c r="C295" s="229" t="s">
        <v>919</v>
      </c>
      <c r="D295" s="243">
        <v>1.0</v>
      </c>
      <c r="E295" s="243">
        <v>1.0</v>
      </c>
      <c r="F295" s="244">
        <v>316.0</v>
      </c>
      <c r="G295" s="245" t="s">
        <v>920</v>
      </c>
      <c r="H295" s="245">
        <v>5349342.0</v>
      </c>
      <c r="I295" s="246">
        <v>42492.0</v>
      </c>
      <c r="J295" s="247">
        <v>4721.36</v>
      </c>
      <c r="K295" s="237">
        <v>2266.25</v>
      </c>
      <c r="L295" s="6"/>
      <c r="M295" s="1"/>
      <c r="N295" s="1"/>
      <c r="O295" s="1"/>
      <c r="P295" s="1"/>
      <c r="Q295" s="1"/>
      <c r="R295" s="1"/>
      <c r="S295" s="1"/>
      <c r="T295" s="1"/>
      <c r="U295" s="1"/>
      <c r="V295" s="1"/>
      <c r="W295" s="1"/>
      <c r="X295" s="1"/>
      <c r="Y295" s="1"/>
      <c r="Z295" s="1"/>
    </row>
    <row r="296" ht="12.75" customHeight="1">
      <c r="A296" s="1"/>
      <c r="B296" s="129"/>
      <c r="C296" s="229" t="s">
        <v>921</v>
      </c>
      <c r="D296" s="243">
        <v>1.0</v>
      </c>
      <c r="E296" s="243">
        <v>1.0</v>
      </c>
      <c r="F296" s="244">
        <v>116.0</v>
      </c>
      <c r="G296" s="245" t="s">
        <v>922</v>
      </c>
      <c r="H296" s="245">
        <v>5349343.0</v>
      </c>
      <c r="I296" s="246">
        <v>42492.0</v>
      </c>
      <c r="J296" s="247">
        <v>2271.05</v>
      </c>
      <c r="K296" s="237">
        <v>1101.46</v>
      </c>
      <c r="L296" s="6"/>
      <c r="M296" s="1"/>
      <c r="N296" s="1"/>
      <c r="O296" s="1"/>
      <c r="P296" s="1"/>
      <c r="Q296" s="1"/>
      <c r="R296" s="1"/>
      <c r="S296" s="1"/>
      <c r="T296" s="1"/>
      <c r="U296" s="1"/>
      <c r="V296" s="1"/>
      <c r="W296" s="1"/>
      <c r="X296" s="1"/>
      <c r="Y296" s="1"/>
      <c r="Z296" s="1"/>
    </row>
    <row r="297" ht="12.75" customHeight="1">
      <c r="A297" s="1"/>
      <c r="B297" s="129"/>
      <c r="C297" s="229" t="s">
        <v>923</v>
      </c>
      <c r="D297" s="243">
        <v>1.0</v>
      </c>
      <c r="E297" s="243">
        <v>1.0</v>
      </c>
      <c r="F297" s="244">
        <v>264.0</v>
      </c>
      <c r="G297" s="245" t="s">
        <v>924</v>
      </c>
      <c r="H297" s="245">
        <v>5349344.0</v>
      </c>
      <c r="I297" s="246">
        <v>42492.0</v>
      </c>
      <c r="J297" s="247">
        <v>3935.86</v>
      </c>
      <c r="K297" s="237">
        <v>1928.57</v>
      </c>
      <c r="L297" s="6"/>
      <c r="M297" s="1"/>
      <c r="N297" s="1"/>
      <c r="O297" s="1"/>
      <c r="P297" s="1"/>
      <c r="Q297" s="1"/>
      <c r="R297" s="1"/>
      <c r="S297" s="1"/>
      <c r="T297" s="1"/>
      <c r="U297" s="1"/>
      <c r="V297" s="1"/>
      <c r="W297" s="1"/>
      <c r="X297" s="1"/>
      <c r="Y297" s="1"/>
      <c r="Z297" s="1"/>
    </row>
    <row r="298" ht="12.75" customHeight="1">
      <c r="A298" s="1"/>
      <c r="B298" s="129"/>
      <c r="C298" s="229" t="s">
        <v>925</v>
      </c>
      <c r="D298" s="243">
        <v>1.0</v>
      </c>
      <c r="E298" s="243">
        <v>1.0</v>
      </c>
      <c r="F298" s="244">
        <v>199.0</v>
      </c>
      <c r="G298" s="245" t="s">
        <v>926</v>
      </c>
      <c r="H298" s="245">
        <v>5349345.0</v>
      </c>
      <c r="I298" s="246">
        <v>42492.0</v>
      </c>
      <c r="J298" s="247">
        <v>3168.04</v>
      </c>
      <c r="K298" s="237">
        <v>1552.34</v>
      </c>
      <c r="L298" s="6"/>
      <c r="M298" s="1"/>
      <c r="N298" s="1"/>
      <c r="O298" s="1"/>
      <c r="P298" s="1"/>
      <c r="Q298" s="1"/>
      <c r="R298" s="1"/>
      <c r="S298" s="1"/>
      <c r="T298" s="1"/>
      <c r="U298" s="1"/>
      <c r="V298" s="1"/>
      <c r="W298" s="1"/>
      <c r="X298" s="1"/>
      <c r="Y298" s="1"/>
      <c r="Z298" s="1"/>
    </row>
    <row r="299" ht="12.75" customHeight="1">
      <c r="A299" s="1"/>
      <c r="B299" s="129"/>
      <c r="C299" s="229" t="s">
        <v>927</v>
      </c>
      <c r="D299" s="243">
        <v>1.0</v>
      </c>
      <c r="E299" s="243">
        <v>1.0</v>
      </c>
      <c r="F299" s="244">
        <v>582.0</v>
      </c>
      <c r="G299" s="245" t="s">
        <v>928</v>
      </c>
      <c r="H299" s="245">
        <v>5349346.0</v>
      </c>
      <c r="I299" s="246">
        <v>42492.0</v>
      </c>
      <c r="J299" s="247">
        <v>8396.79</v>
      </c>
      <c r="K299" s="237">
        <v>3988.47</v>
      </c>
      <c r="L299" s="6"/>
      <c r="M299" s="1"/>
      <c r="N299" s="1"/>
      <c r="O299" s="1"/>
      <c r="P299" s="1"/>
      <c r="Q299" s="1"/>
      <c r="R299" s="1"/>
      <c r="S299" s="1"/>
      <c r="T299" s="1"/>
      <c r="U299" s="1"/>
      <c r="V299" s="1"/>
      <c r="W299" s="1"/>
      <c r="X299" s="1"/>
      <c r="Y299" s="1"/>
      <c r="Z299" s="1"/>
    </row>
    <row r="300" ht="12.75" customHeight="1">
      <c r="A300" s="1"/>
      <c r="B300" s="129"/>
      <c r="C300" s="229" t="s">
        <v>929</v>
      </c>
      <c r="D300" s="243">
        <v>1.0</v>
      </c>
      <c r="E300" s="243">
        <v>1.0</v>
      </c>
      <c r="F300" s="244">
        <v>642.0</v>
      </c>
      <c r="G300" s="245" t="s">
        <v>930</v>
      </c>
      <c r="H300" s="245">
        <v>5349347.0</v>
      </c>
      <c r="I300" s="246">
        <v>42492.0</v>
      </c>
      <c r="J300" s="247">
        <v>9815.56</v>
      </c>
      <c r="K300" s="237">
        <v>4662.39</v>
      </c>
      <c r="L300" s="6"/>
      <c r="M300" s="1"/>
      <c r="N300" s="1"/>
      <c r="O300" s="1"/>
      <c r="P300" s="1"/>
      <c r="Q300" s="1"/>
      <c r="R300" s="1"/>
      <c r="S300" s="1"/>
      <c r="T300" s="1"/>
      <c r="U300" s="1"/>
      <c r="V300" s="1"/>
      <c r="W300" s="1"/>
      <c r="X300" s="1"/>
      <c r="Y300" s="1"/>
      <c r="Z300" s="1"/>
    </row>
    <row r="301" ht="12.75" customHeight="1">
      <c r="A301" s="1"/>
      <c r="B301" s="129"/>
      <c r="C301" s="229" t="s">
        <v>931</v>
      </c>
      <c r="D301" s="243">
        <v>1.0</v>
      </c>
      <c r="E301" s="243">
        <v>1.0</v>
      </c>
      <c r="F301" s="244">
        <v>549.0</v>
      </c>
      <c r="G301" s="245" t="s">
        <v>932</v>
      </c>
      <c r="H301" s="245">
        <v>5349348.0</v>
      </c>
      <c r="I301" s="246">
        <v>42492.0</v>
      </c>
      <c r="J301" s="247">
        <v>6419.0</v>
      </c>
      <c r="K301" s="237">
        <v>3049.02</v>
      </c>
      <c r="L301" s="6"/>
      <c r="M301" s="1"/>
      <c r="N301" s="1"/>
      <c r="O301" s="1"/>
      <c r="P301" s="1"/>
      <c r="Q301" s="1"/>
      <c r="R301" s="1"/>
      <c r="S301" s="1"/>
      <c r="T301" s="1"/>
      <c r="U301" s="1"/>
      <c r="V301" s="1"/>
      <c r="W301" s="1"/>
      <c r="X301" s="1"/>
      <c r="Y301" s="1"/>
      <c r="Z301" s="1"/>
    </row>
    <row r="302" ht="12.75" customHeight="1">
      <c r="A302" s="1"/>
      <c r="B302" s="129"/>
      <c r="C302" s="229" t="s">
        <v>933</v>
      </c>
      <c r="D302" s="243">
        <v>1.0</v>
      </c>
      <c r="E302" s="243">
        <v>1.0</v>
      </c>
      <c r="F302" s="244">
        <v>120.0</v>
      </c>
      <c r="G302" s="245" t="s">
        <v>934</v>
      </c>
      <c r="H302" s="245">
        <v>5349349.0</v>
      </c>
      <c r="I302" s="246">
        <v>42492.0</v>
      </c>
      <c r="J302" s="247">
        <v>1461.0</v>
      </c>
      <c r="K302" s="237">
        <v>730.5</v>
      </c>
      <c r="L302" s="6"/>
      <c r="M302" s="1"/>
      <c r="N302" s="1"/>
      <c r="O302" s="1"/>
      <c r="P302" s="1"/>
      <c r="Q302" s="1"/>
      <c r="R302" s="1"/>
      <c r="S302" s="1"/>
      <c r="T302" s="1"/>
      <c r="U302" s="1"/>
      <c r="V302" s="1"/>
      <c r="W302" s="1"/>
      <c r="X302" s="1"/>
      <c r="Y302" s="1"/>
      <c r="Z302" s="1"/>
    </row>
    <row r="303" ht="12.75" customHeight="1">
      <c r="A303" s="1"/>
      <c r="B303" s="129"/>
      <c r="C303" s="229" t="s">
        <v>935</v>
      </c>
      <c r="D303" s="243">
        <v>1.0</v>
      </c>
      <c r="E303" s="243">
        <v>1.0</v>
      </c>
      <c r="F303" s="244">
        <v>117.0</v>
      </c>
      <c r="G303" s="245" t="s">
        <v>936</v>
      </c>
      <c r="H303" s="245">
        <v>5349350.0</v>
      </c>
      <c r="I303" s="246">
        <v>42492.0</v>
      </c>
      <c r="J303" s="247">
        <v>1449.0</v>
      </c>
      <c r="K303" s="237">
        <v>695.52</v>
      </c>
      <c r="L303" s="6"/>
      <c r="M303" s="1"/>
      <c r="N303" s="1"/>
      <c r="O303" s="1"/>
      <c r="P303" s="1"/>
      <c r="Q303" s="1"/>
      <c r="R303" s="1"/>
      <c r="S303" s="1"/>
      <c r="T303" s="1"/>
      <c r="U303" s="1"/>
      <c r="V303" s="1"/>
      <c r="W303" s="1"/>
      <c r="X303" s="1"/>
      <c r="Y303" s="1"/>
      <c r="Z303" s="1"/>
    </row>
    <row r="304" ht="12.75" customHeight="1">
      <c r="A304" s="1"/>
      <c r="B304" s="129"/>
      <c r="C304" s="229" t="s">
        <v>937</v>
      </c>
      <c r="D304" s="243">
        <v>1.0</v>
      </c>
      <c r="E304" s="243">
        <v>1.0</v>
      </c>
      <c r="F304" s="244">
        <v>17.0</v>
      </c>
      <c r="G304" s="245" t="s">
        <v>938</v>
      </c>
      <c r="H304" s="245">
        <v>5349351.0</v>
      </c>
      <c r="I304" s="246">
        <v>42492.0</v>
      </c>
      <c r="J304" s="247">
        <v>168.0</v>
      </c>
      <c r="K304" s="237">
        <v>79.8</v>
      </c>
      <c r="L304" s="6"/>
      <c r="M304" s="1"/>
      <c r="N304" s="1"/>
      <c r="O304" s="1"/>
      <c r="P304" s="1"/>
      <c r="Q304" s="1"/>
      <c r="R304" s="1"/>
      <c r="S304" s="1"/>
      <c r="T304" s="1"/>
      <c r="U304" s="1"/>
      <c r="V304" s="1"/>
      <c r="W304" s="1"/>
      <c r="X304" s="1"/>
      <c r="Y304" s="1"/>
      <c r="Z304" s="1"/>
    </row>
    <row r="305" ht="12.75" customHeight="1">
      <c r="A305" s="1"/>
      <c r="B305" s="129"/>
      <c r="C305" s="229" t="s">
        <v>939</v>
      </c>
      <c r="D305" s="243">
        <v>1.0</v>
      </c>
      <c r="E305" s="243">
        <v>1.0</v>
      </c>
      <c r="F305" s="244">
        <v>75.0</v>
      </c>
      <c r="G305" s="245" t="s">
        <v>940</v>
      </c>
      <c r="H305" s="245">
        <v>5349353.0</v>
      </c>
      <c r="I305" s="246">
        <v>42492.0</v>
      </c>
      <c r="J305" s="247">
        <v>783.0</v>
      </c>
      <c r="K305" s="237">
        <v>376.35</v>
      </c>
      <c r="L305" s="6"/>
      <c r="M305" s="1"/>
      <c r="N305" s="1"/>
      <c r="O305" s="1"/>
      <c r="P305" s="1"/>
      <c r="Q305" s="1"/>
      <c r="R305" s="1"/>
      <c r="S305" s="1"/>
      <c r="T305" s="1"/>
      <c r="U305" s="1"/>
      <c r="V305" s="1"/>
      <c r="W305" s="1"/>
      <c r="X305" s="1"/>
      <c r="Y305" s="1"/>
      <c r="Z305" s="1"/>
    </row>
    <row r="306" ht="12.75" customHeight="1">
      <c r="A306" s="1"/>
      <c r="B306" s="129"/>
      <c r="C306" s="229" t="s">
        <v>941</v>
      </c>
      <c r="D306" s="243">
        <v>1.0</v>
      </c>
      <c r="E306" s="243">
        <v>1.0</v>
      </c>
      <c r="F306" s="244">
        <v>98.0</v>
      </c>
      <c r="G306" s="245" t="s">
        <v>942</v>
      </c>
      <c r="H306" s="245">
        <v>5349354.0</v>
      </c>
      <c r="I306" s="246">
        <v>42492.0</v>
      </c>
      <c r="J306" s="247">
        <v>1016.0</v>
      </c>
      <c r="K306" s="237">
        <v>482.6</v>
      </c>
      <c r="L306" s="6"/>
      <c r="M306" s="1"/>
      <c r="N306" s="1"/>
      <c r="O306" s="1"/>
      <c r="P306" s="1"/>
      <c r="Q306" s="1"/>
      <c r="R306" s="1"/>
      <c r="S306" s="1"/>
      <c r="T306" s="1"/>
      <c r="U306" s="1"/>
      <c r="V306" s="1"/>
      <c r="W306" s="1"/>
      <c r="X306" s="1"/>
      <c r="Y306" s="1"/>
      <c r="Z306" s="1"/>
    </row>
    <row r="307" ht="12.75" customHeight="1">
      <c r="A307" s="1"/>
      <c r="B307" s="129"/>
      <c r="C307" s="229" t="s">
        <v>943</v>
      </c>
      <c r="D307" s="243">
        <v>1.0</v>
      </c>
      <c r="E307" s="243">
        <v>1.0</v>
      </c>
      <c r="F307" s="244">
        <v>233.0</v>
      </c>
      <c r="G307" s="245" t="s">
        <v>944</v>
      </c>
      <c r="H307" s="245">
        <v>5349355.0</v>
      </c>
      <c r="I307" s="246">
        <v>42492.0</v>
      </c>
      <c r="J307" s="247">
        <v>2918.64</v>
      </c>
      <c r="K307" s="237">
        <v>1459.32</v>
      </c>
      <c r="L307" s="6"/>
      <c r="M307" s="1"/>
      <c r="N307" s="1"/>
      <c r="O307" s="1"/>
      <c r="P307" s="1"/>
      <c r="Q307" s="1"/>
      <c r="R307" s="1"/>
      <c r="S307" s="1"/>
      <c r="T307" s="1"/>
      <c r="U307" s="1"/>
      <c r="V307" s="1"/>
      <c r="W307" s="1"/>
      <c r="X307" s="1"/>
      <c r="Y307" s="1"/>
      <c r="Z307" s="1"/>
    </row>
    <row r="308" ht="12.75" customHeight="1">
      <c r="A308" s="1"/>
      <c r="B308" s="129"/>
      <c r="C308" s="229" t="s">
        <v>945</v>
      </c>
      <c r="D308" s="243">
        <v>1.0</v>
      </c>
      <c r="E308" s="243">
        <v>1.0</v>
      </c>
      <c r="F308" s="244">
        <v>316.0</v>
      </c>
      <c r="G308" s="245" t="s">
        <v>946</v>
      </c>
      <c r="H308" s="245">
        <v>5349356.0</v>
      </c>
      <c r="I308" s="246">
        <v>42492.0</v>
      </c>
      <c r="J308" s="247">
        <v>3395.64</v>
      </c>
      <c r="K308" s="237">
        <v>1646.8799999999999</v>
      </c>
      <c r="L308" s="6"/>
      <c r="M308" s="1"/>
      <c r="N308" s="1"/>
      <c r="O308" s="1"/>
      <c r="P308" s="1"/>
      <c r="Q308" s="1"/>
      <c r="R308" s="1"/>
      <c r="S308" s="1"/>
      <c r="T308" s="1"/>
      <c r="U308" s="1"/>
      <c r="V308" s="1"/>
      <c r="W308" s="1"/>
      <c r="X308" s="1"/>
      <c r="Y308" s="1"/>
      <c r="Z308" s="1"/>
    </row>
    <row r="309" ht="12.75" customHeight="1">
      <c r="A309" s="1"/>
      <c r="B309" s="129"/>
      <c r="C309" s="229" t="s">
        <v>947</v>
      </c>
      <c r="D309" s="243">
        <v>1.0</v>
      </c>
      <c r="E309" s="243">
        <v>1.0</v>
      </c>
      <c r="F309" s="244">
        <v>199.0</v>
      </c>
      <c r="G309" s="245" t="s">
        <v>948</v>
      </c>
      <c r="H309" s="245">
        <v>5349357.0</v>
      </c>
      <c r="I309" s="246">
        <v>42492.0</v>
      </c>
      <c r="J309" s="247">
        <v>2418.44</v>
      </c>
      <c r="K309" s="237">
        <v>1172.9399999999998</v>
      </c>
      <c r="L309" s="6"/>
      <c r="M309" s="1"/>
      <c r="N309" s="1"/>
      <c r="O309" s="1"/>
      <c r="P309" s="1"/>
      <c r="Q309" s="1"/>
      <c r="R309" s="1"/>
      <c r="S309" s="1"/>
      <c r="T309" s="1"/>
      <c r="U309" s="1"/>
      <c r="V309" s="1"/>
      <c r="W309" s="1"/>
      <c r="X309" s="1"/>
      <c r="Y309" s="1"/>
      <c r="Z309" s="1"/>
    </row>
    <row r="310" ht="12.75" customHeight="1">
      <c r="A310" s="1"/>
      <c r="B310" s="129"/>
      <c r="C310" s="229" t="s">
        <v>949</v>
      </c>
      <c r="D310" s="243">
        <v>1.0</v>
      </c>
      <c r="E310" s="243">
        <v>1.0</v>
      </c>
      <c r="F310" s="244">
        <v>353.0</v>
      </c>
      <c r="G310" s="245" t="s">
        <v>950</v>
      </c>
      <c r="H310" s="245">
        <v>5349358.0</v>
      </c>
      <c r="I310" s="246">
        <v>42492.0</v>
      </c>
      <c r="J310" s="247">
        <v>3678.92</v>
      </c>
      <c r="K310" s="237">
        <v>1747.4799999999998</v>
      </c>
      <c r="L310" s="6"/>
      <c r="M310" s="1"/>
      <c r="N310" s="1"/>
      <c r="O310" s="1"/>
      <c r="P310" s="1"/>
      <c r="Q310" s="1"/>
      <c r="R310" s="1"/>
      <c r="S310" s="1"/>
      <c r="T310" s="1"/>
      <c r="U310" s="1"/>
      <c r="V310" s="1"/>
      <c r="W310" s="1"/>
      <c r="X310" s="1"/>
      <c r="Y310" s="1"/>
      <c r="Z310" s="1"/>
    </row>
    <row r="311" ht="12.75" customHeight="1">
      <c r="A311" s="1"/>
      <c r="B311" s="129"/>
      <c r="C311" s="229" t="s">
        <v>951</v>
      </c>
      <c r="D311" s="243">
        <v>1.0</v>
      </c>
      <c r="E311" s="243">
        <v>1.0</v>
      </c>
      <c r="F311" s="244">
        <v>392.0</v>
      </c>
      <c r="G311" s="245" t="s">
        <v>952</v>
      </c>
      <c r="H311" s="245">
        <v>5349359.0</v>
      </c>
      <c r="I311" s="246">
        <v>42492.0</v>
      </c>
      <c r="J311" s="247">
        <v>4060.33</v>
      </c>
      <c r="K311" s="237">
        <v>1928.6499999999999</v>
      </c>
      <c r="L311" s="6"/>
      <c r="M311" s="1"/>
      <c r="N311" s="1"/>
      <c r="O311" s="1"/>
      <c r="P311" s="1"/>
      <c r="Q311" s="1"/>
      <c r="R311" s="1"/>
      <c r="S311" s="1"/>
      <c r="T311" s="1"/>
      <c r="U311" s="1"/>
      <c r="V311" s="1"/>
      <c r="W311" s="1"/>
      <c r="X311" s="1"/>
      <c r="Y311" s="1"/>
      <c r="Z311" s="1"/>
    </row>
    <row r="312" ht="12.75" customHeight="1">
      <c r="A312" s="1"/>
      <c r="B312" s="129"/>
      <c r="C312" s="229" t="s">
        <v>953</v>
      </c>
      <c r="D312" s="243">
        <v>1.0</v>
      </c>
      <c r="E312" s="243">
        <v>1.0</v>
      </c>
      <c r="F312" s="244">
        <v>158.0</v>
      </c>
      <c r="G312" s="245" t="s">
        <v>954</v>
      </c>
      <c r="H312" s="245">
        <v>5349360.0</v>
      </c>
      <c r="I312" s="246">
        <v>42492.0</v>
      </c>
      <c r="J312" s="247">
        <v>1118.1</v>
      </c>
      <c r="K312" s="237">
        <v>531.09</v>
      </c>
      <c r="L312" s="6"/>
      <c r="M312" s="1"/>
      <c r="N312" s="1"/>
      <c r="O312" s="1"/>
      <c r="P312" s="1"/>
      <c r="Q312" s="1"/>
      <c r="R312" s="1"/>
      <c r="S312" s="1"/>
      <c r="T312" s="1"/>
      <c r="U312" s="1"/>
      <c r="V312" s="1"/>
      <c r="W312" s="1"/>
      <c r="X312" s="1"/>
      <c r="Y312" s="1"/>
      <c r="Z312" s="1"/>
    </row>
    <row r="313" ht="12.75" customHeight="1">
      <c r="A313" s="1"/>
      <c r="B313" s="129"/>
      <c r="C313" s="229" t="s">
        <v>955</v>
      </c>
      <c r="D313" s="243">
        <v>1.0</v>
      </c>
      <c r="E313" s="243">
        <v>1.0</v>
      </c>
      <c r="F313" s="244">
        <v>263.0</v>
      </c>
      <c r="G313" s="245" t="s">
        <v>956</v>
      </c>
      <c r="H313" s="245">
        <v>5349361.0</v>
      </c>
      <c r="I313" s="246">
        <v>42492.0</v>
      </c>
      <c r="J313" s="247">
        <v>2989.75</v>
      </c>
      <c r="K313" s="237">
        <v>1420.13</v>
      </c>
      <c r="L313" s="6"/>
      <c r="M313" s="1"/>
      <c r="N313" s="1"/>
      <c r="O313" s="1"/>
      <c r="P313" s="1"/>
      <c r="Q313" s="1"/>
      <c r="R313" s="1"/>
      <c r="S313" s="1"/>
      <c r="T313" s="1"/>
      <c r="U313" s="1"/>
      <c r="V313" s="1"/>
      <c r="W313" s="1"/>
      <c r="X313" s="1"/>
      <c r="Y313" s="1"/>
      <c r="Z313" s="1"/>
    </row>
    <row r="314" ht="12.75" customHeight="1">
      <c r="A314" s="1"/>
      <c r="B314" s="129"/>
      <c r="C314" s="229" t="s">
        <v>957</v>
      </c>
      <c r="D314" s="243">
        <v>1.0</v>
      </c>
      <c r="E314" s="243">
        <v>1.0</v>
      </c>
      <c r="F314" s="244">
        <v>76.0</v>
      </c>
      <c r="G314" s="245" t="s">
        <v>958</v>
      </c>
      <c r="H314" s="245">
        <v>5349362.0</v>
      </c>
      <c r="I314" s="246">
        <v>42492.0</v>
      </c>
      <c r="J314" s="247">
        <v>809.05</v>
      </c>
      <c r="K314" s="237">
        <v>396.43</v>
      </c>
      <c r="L314" s="6"/>
      <c r="M314" s="1"/>
      <c r="N314" s="1"/>
      <c r="O314" s="1"/>
      <c r="P314" s="1"/>
      <c r="Q314" s="1"/>
      <c r="R314" s="1"/>
      <c r="S314" s="1"/>
      <c r="T314" s="1"/>
      <c r="U314" s="1"/>
      <c r="V314" s="1"/>
      <c r="W314" s="1"/>
      <c r="X314" s="1"/>
      <c r="Y314" s="1"/>
      <c r="Z314" s="1"/>
    </row>
    <row r="315" ht="12.75" customHeight="1">
      <c r="A315" s="1"/>
      <c r="B315" s="129"/>
      <c r="C315" s="229" t="s">
        <v>959</v>
      </c>
      <c r="D315" s="243">
        <v>1.0</v>
      </c>
      <c r="E315" s="243">
        <v>1.0</v>
      </c>
      <c r="F315" s="244">
        <v>389.0</v>
      </c>
      <c r="G315" s="245" t="s">
        <v>960</v>
      </c>
      <c r="H315" s="245">
        <v>5349363.0</v>
      </c>
      <c r="I315" s="246">
        <v>42492.0</v>
      </c>
      <c r="J315" s="247">
        <v>4669.25</v>
      </c>
      <c r="K315" s="237">
        <v>2264.58</v>
      </c>
      <c r="L315" s="6"/>
      <c r="M315" s="1"/>
      <c r="N315" s="1"/>
      <c r="O315" s="1"/>
      <c r="P315" s="1"/>
      <c r="Q315" s="1"/>
      <c r="R315" s="1"/>
      <c r="S315" s="1"/>
      <c r="T315" s="1"/>
      <c r="U315" s="1"/>
      <c r="V315" s="1"/>
      <c r="W315" s="1"/>
      <c r="X315" s="1"/>
      <c r="Y315" s="1"/>
      <c r="Z315" s="1"/>
    </row>
    <row r="316" ht="12.75" customHeight="1">
      <c r="A316" s="1"/>
      <c r="B316" s="129"/>
      <c r="C316" s="229" t="s">
        <v>961</v>
      </c>
      <c r="D316" s="243">
        <v>1.0</v>
      </c>
      <c r="E316" s="243">
        <v>1.0</v>
      </c>
      <c r="F316" s="244">
        <v>60.0</v>
      </c>
      <c r="G316" s="245" t="s">
        <v>962</v>
      </c>
      <c r="H316" s="245">
        <v>5349364.0</v>
      </c>
      <c r="I316" s="246">
        <v>42492.0</v>
      </c>
      <c r="J316" s="247">
        <v>597.49</v>
      </c>
      <c r="K316" s="237">
        <v>298.74</v>
      </c>
      <c r="L316" s="6"/>
      <c r="M316" s="1"/>
      <c r="N316" s="1"/>
      <c r="O316" s="1"/>
      <c r="P316" s="1"/>
      <c r="Q316" s="1"/>
      <c r="R316" s="1"/>
      <c r="S316" s="1"/>
      <c r="T316" s="1"/>
      <c r="U316" s="1"/>
      <c r="V316" s="1"/>
      <c r="W316" s="1"/>
      <c r="X316" s="1"/>
      <c r="Y316" s="1"/>
      <c r="Z316" s="1"/>
    </row>
    <row r="317" ht="12.75" customHeight="1">
      <c r="A317" s="1"/>
      <c r="B317" s="129"/>
      <c r="C317" s="229" t="s">
        <v>963</v>
      </c>
      <c r="D317" s="243">
        <v>1.0</v>
      </c>
      <c r="E317" s="243">
        <v>1.0</v>
      </c>
      <c r="F317" s="244">
        <v>490.0</v>
      </c>
      <c r="G317" s="245" t="s">
        <v>964</v>
      </c>
      <c r="H317" s="245">
        <v>5349365.0</v>
      </c>
      <c r="I317" s="246">
        <v>42492.0</v>
      </c>
      <c r="J317" s="247">
        <v>5850.15</v>
      </c>
      <c r="K317" s="237">
        <v>2866.5699999999997</v>
      </c>
      <c r="L317" s="6"/>
      <c r="M317" s="1"/>
      <c r="N317" s="1"/>
      <c r="O317" s="1"/>
      <c r="P317" s="1"/>
      <c r="Q317" s="1"/>
      <c r="R317" s="1"/>
      <c r="S317" s="1"/>
      <c r="T317" s="1"/>
      <c r="U317" s="1"/>
      <c r="V317" s="1"/>
      <c r="W317" s="1"/>
      <c r="X317" s="1"/>
      <c r="Y317" s="1"/>
      <c r="Z317" s="1"/>
    </row>
    <row r="318" ht="12.75" customHeight="1">
      <c r="A318" s="1"/>
      <c r="B318" s="129"/>
      <c r="C318" s="229" t="s">
        <v>965</v>
      </c>
      <c r="D318" s="243">
        <v>1.0</v>
      </c>
      <c r="E318" s="243">
        <v>1.0</v>
      </c>
      <c r="F318" s="244">
        <v>191.0</v>
      </c>
      <c r="G318" s="245" t="s">
        <v>966</v>
      </c>
      <c r="H318" s="245">
        <v>5349366.0</v>
      </c>
      <c r="I318" s="246">
        <v>42492.0</v>
      </c>
      <c r="J318" s="247">
        <v>2095.14</v>
      </c>
      <c r="K318" s="237">
        <v>995.19</v>
      </c>
      <c r="L318" s="6"/>
      <c r="M318" s="1"/>
      <c r="N318" s="1"/>
      <c r="O318" s="1"/>
      <c r="P318" s="1"/>
      <c r="Q318" s="1"/>
      <c r="R318" s="1"/>
      <c r="S318" s="1"/>
      <c r="T318" s="1"/>
      <c r="U318" s="1"/>
      <c r="V318" s="1"/>
      <c r="W318" s="1"/>
      <c r="X318" s="1"/>
      <c r="Y318" s="1"/>
      <c r="Z318" s="1"/>
    </row>
    <row r="319" ht="12.75" customHeight="1">
      <c r="A319" s="1"/>
      <c r="B319" s="129"/>
      <c r="C319" s="229" t="s">
        <v>967</v>
      </c>
      <c r="D319" s="243">
        <v>1.0</v>
      </c>
      <c r="E319" s="243">
        <v>1.0</v>
      </c>
      <c r="F319" s="244">
        <v>319.0</v>
      </c>
      <c r="G319" s="245" t="s">
        <v>968</v>
      </c>
      <c r="H319" s="245">
        <v>5349367.0</v>
      </c>
      <c r="I319" s="246">
        <v>42492.0</v>
      </c>
      <c r="J319" s="247">
        <v>3774.09</v>
      </c>
      <c r="K319" s="237">
        <v>1792.6899999999998</v>
      </c>
      <c r="L319" s="6"/>
      <c r="M319" s="1"/>
      <c r="N319" s="1"/>
      <c r="O319" s="1"/>
      <c r="P319" s="1"/>
      <c r="Q319" s="1"/>
      <c r="R319" s="1"/>
      <c r="S319" s="1"/>
      <c r="T319" s="1"/>
      <c r="U319" s="1"/>
      <c r="V319" s="1"/>
      <c r="W319" s="1"/>
      <c r="X319" s="1"/>
      <c r="Y319" s="1"/>
      <c r="Z319" s="1"/>
    </row>
    <row r="320" ht="12.75" customHeight="1">
      <c r="A320" s="1"/>
      <c r="B320" s="129"/>
      <c r="C320" s="229" t="s">
        <v>969</v>
      </c>
      <c r="D320" s="243">
        <v>1.0</v>
      </c>
      <c r="E320" s="243">
        <v>1.0</v>
      </c>
      <c r="F320" s="244">
        <v>193.0</v>
      </c>
      <c r="G320" s="245" t="s">
        <v>970</v>
      </c>
      <c r="H320" s="245">
        <v>5349368.0</v>
      </c>
      <c r="I320" s="246">
        <v>42492.0</v>
      </c>
      <c r="J320" s="247">
        <v>2099.57</v>
      </c>
      <c r="K320" s="237">
        <v>997.29</v>
      </c>
      <c r="L320" s="6"/>
      <c r="M320" s="1"/>
      <c r="N320" s="1"/>
      <c r="O320" s="1"/>
      <c r="P320" s="1"/>
      <c r="Q320" s="1"/>
      <c r="R320" s="1"/>
      <c r="S320" s="1"/>
      <c r="T320" s="1"/>
      <c r="U320" s="1"/>
      <c r="V320" s="1"/>
      <c r="W320" s="1"/>
      <c r="X320" s="1"/>
      <c r="Y320" s="1"/>
      <c r="Z320" s="1"/>
    </row>
    <row r="321" ht="12.75" customHeight="1">
      <c r="A321" s="1"/>
      <c r="B321" s="129"/>
      <c r="C321" s="229" t="s">
        <v>971</v>
      </c>
      <c r="D321" s="243">
        <v>1.0</v>
      </c>
      <c r="E321" s="243">
        <v>1.0</v>
      </c>
      <c r="F321" s="244">
        <v>258.0</v>
      </c>
      <c r="G321" s="245" t="s">
        <v>972</v>
      </c>
      <c r="H321" s="245">
        <v>5349369.0</v>
      </c>
      <c r="I321" s="246">
        <v>42492.0</v>
      </c>
      <c r="J321" s="247">
        <v>3226.63</v>
      </c>
      <c r="K321" s="237">
        <v>1532.65</v>
      </c>
      <c r="L321" s="6"/>
      <c r="M321" s="1"/>
      <c r="N321" s="1"/>
      <c r="O321" s="1"/>
      <c r="P321" s="1"/>
      <c r="Q321" s="1"/>
      <c r="R321" s="1"/>
      <c r="S321" s="1"/>
      <c r="T321" s="1"/>
      <c r="U321" s="1"/>
      <c r="V321" s="1"/>
      <c r="W321" s="1"/>
      <c r="X321" s="1"/>
      <c r="Y321" s="1"/>
      <c r="Z321" s="1"/>
    </row>
    <row r="322" ht="12.75" customHeight="1">
      <c r="A322" s="1"/>
      <c r="B322" s="129"/>
      <c r="C322" s="229" t="s">
        <v>973</v>
      </c>
      <c r="D322" s="243">
        <v>1.0</v>
      </c>
      <c r="E322" s="243">
        <v>1.0</v>
      </c>
      <c r="F322" s="244">
        <v>180.0</v>
      </c>
      <c r="G322" s="245" t="s">
        <v>974</v>
      </c>
      <c r="H322" s="245">
        <v>5349370.0</v>
      </c>
      <c r="I322" s="246">
        <v>42492.0</v>
      </c>
      <c r="J322" s="247">
        <v>2221.06</v>
      </c>
      <c r="K322" s="237">
        <v>1077.2099999999998</v>
      </c>
      <c r="L322" s="6"/>
      <c r="M322" s="1"/>
      <c r="N322" s="1"/>
      <c r="O322" s="1"/>
      <c r="P322" s="1"/>
      <c r="Q322" s="1"/>
      <c r="R322" s="1"/>
      <c r="S322" s="1"/>
      <c r="T322" s="1"/>
      <c r="U322" s="1"/>
      <c r="V322" s="1"/>
      <c r="W322" s="1"/>
      <c r="X322" s="1"/>
      <c r="Y322" s="1"/>
      <c r="Z322" s="1"/>
    </row>
    <row r="323" ht="12.75" customHeight="1">
      <c r="A323" s="1"/>
      <c r="B323" s="129"/>
      <c r="C323" s="229" t="s">
        <v>975</v>
      </c>
      <c r="D323" s="243">
        <v>1.0</v>
      </c>
      <c r="E323" s="243">
        <v>1.0</v>
      </c>
      <c r="F323" s="244">
        <v>302.0</v>
      </c>
      <c r="G323" s="245" t="s">
        <v>976</v>
      </c>
      <c r="H323" s="245">
        <v>5349371.0</v>
      </c>
      <c r="I323" s="246">
        <v>42492.0</v>
      </c>
      <c r="J323" s="247">
        <v>3454.55</v>
      </c>
      <c r="K323" s="237">
        <v>1640.91</v>
      </c>
      <c r="L323" s="6"/>
      <c r="M323" s="1"/>
      <c r="N323" s="1"/>
      <c r="O323" s="1"/>
      <c r="P323" s="1"/>
      <c r="Q323" s="1"/>
      <c r="R323" s="1"/>
      <c r="S323" s="1"/>
      <c r="T323" s="1"/>
      <c r="U323" s="1"/>
      <c r="V323" s="1"/>
      <c r="W323" s="1"/>
      <c r="X323" s="1"/>
      <c r="Y323" s="1"/>
      <c r="Z323" s="1"/>
    </row>
    <row r="324" ht="12.75" customHeight="1">
      <c r="A324" s="1"/>
      <c r="B324" s="129"/>
      <c r="C324" s="229" t="s">
        <v>977</v>
      </c>
      <c r="D324" s="243">
        <v>1.0</v>
      </c>
      <c r="E324" s="243">
        <v>1.0</v>
      </c>
      <c r="F324" s="244">
        <v>132.0</v>
      </c>
      <c r="G324" s="245" t="s">
        <v>978</v>
      </c>
      <c r="H324" s="245">
        <v>5349372.0</v>
      </c>
      <c r="I324" s="246">
        <v>42492.0</v>
      </c>
      <c r="J324" s="247">
        <v>1482.29</v>
      </c>
      <c r="K324" s="237">
        <v>704.09</v>
      </c>
      <c r="L324" s="6"/>
      <c r="M324" s="1"/>
      <c r="N324" s="1"/>
      <c r="O324" s="1"/>
      <c r="P324" s="1"/>
      <c r="Q324" s="1"/>
      <c r="R324" s="1"/>
      <c r="S324" s="1"/>
      <c r="T324" s="1"/>
      <c r="U324" s="1"/>
      <c r="V324" s="1"/>
      <c r="W324" s="1"/>
      <c r="X324" s="1"/>
      <c r="Y324" s="1"/>
      <c r="Z324" s="1"/>
    </row>
    <row r="325" ht="12.75" customHeight="1">
      <c r="A325" s="1"/>
      <c r="B325" s="129"/>
      <c r="C325" s="229" t="s">
        <v>979</v>
      </c>
      <c r="D325" s="243">
        <v>1.0</v>
      </c>
      <c r="E325" s="243">
        <v>1.0</v>
      </c>
      <c r="F325" s="244">
        <v>257.0</v>
      </c>
      <c r="G325" s="245" t="s">
        <v>980</v>
      </c>
      <c r="H325" s="245">
        <v>5349373.0</v>
      </c>
      <c r="I325" s="246">
        <v>42492.0</v>
      </c>
      <c r="J325" s="247">
        <v>2869.0</v>
      </c>
      <c r="K325" s="237">
        <v>1362.7700000000002</v>
      </c>
      <c r="L325" s="6"/>
      <c r="M325" s="1"/>
      <c r="N325" s="1"/>
      <c r="O325" s="1"/>
      <c r="P325" s="1"/>
      <c r="Q325" s="1"/>
      <c r="R325" s="1"/>
      <c r="S325" s="1"/>
      <c r="T325" s="1"/>
      <c r="U325" s="1"/>
      <c r="V325" s="1"/>
      <c r="W325" s="1"/>
      <c r="X325" s="1"/>
      <c r="Y325" s="1"/>
      <c r="Z325" s="1"/>
    </row>
    <row r="326" ht="12.75" customHeight="1">
      <c r="A326" s="1"/>
      <c r="B326" s="129"/>
      <c r="C326" s="229" t="s">
        <v>981</v>
      </c>
      <c r="D326" s="243">
        <v>1.0</v>
      </c>
      <c r="E326" s="243">
        <v>1.0</v>
      </c>
      <c r="F326" s="244">
        <v>102.0</v>
      </c>
      <c r="G326" s="245" t="s">
        <v>982</v>
      </c>
      <c r="H326" s="245">
        <v>5349374.0</v>
      </c>
      <c r="I326" s="246">
        <v>42492.0</v>
      </c>
      <c r="J326" s="247">
        <v>665.0</v>
      </c>
      <c r="K326" s="237">
        <v>332.5</v>
      </c>
      <c r="L326" s="6"/>
      <c r="M326" s="1"/>
      <c r="N326" s="1"/>
      <c r="O326" s="1"/>
      <c r="P326" s="1"/>
      <c r="Q326" s="1"/>
      <c r="R326" s="1"/>
      <c r="S326" s="1"/>
      <c r="T326" s="1"/>
      <c r="U326" s="1"/>
      <c r="V326" s="1"/>
      <c r="W326" s="1"/>
      <c r="X326" s="1"/>
      <c r="Y326" s="1"/>
      <c r="Z326" s="1"/>
    </row>
    <row r="327" ht="12.75" customHeight="1">
      <c r="A327" s="1"/>
      <c r="B327" s="129"/>
      <c r="C327" s="229" t="s">
        <v>983</v>
      </c>
      <c r="D327" s="243">
        <v>1.0</v>
      </c>
      <c r="E327" s="243">
        <v>1.0</v>
      </c>
      <c r="F327" s="244">
        <v>123.0</v>
      </c>
      <c r="G327" s="245" t="s">
        <v>984</v>
      </c>
      <c r="H327" s="245">
        <v>5349375.0</v>
      </c>
      <c r="I327" s="246">
        <v>42492.0</v>
      </c>
      <c r="J327" s="247">
        <v>703.0</v>
      </c>
      <c r="K327" s="237">
        <v>333.92</v>
      </c>
      <c r="L327" s="6"/>
      <c r="M327" s="1"/>
      <c r="N327" s="1"/>
      <c r="O327" s="1"/>
      <c r="P327" s="1"/>
      <c r="Q327" s="1"/>
      <c r="R327" s="1"/>
      <c r="S327" s="1"/>
      <c r="T327" s="1"/>
      <c r="U327" s="1"/>
      <c r="V327" s="1"/>
      <c r="W327" s="1"/>
      <c r="X327" s="1"/>
      <c r="Y327" s="1"/>
      <c r="Z327" s="1"/>
    </row>
    <row r="328" ht="12.75" customHeight="1">
      <c r="A328" s="1"/>
      <c r="B328" s="129"/>
      <c r="C328" s="229" t="s">
        <v>985</v>
      </c>
      <c r="D328" s="243">
        <v>1.0</v>
      </c>
      <c r="E328" s="243">
        <v>1.0</v>
      </c>
      <c r="F328" s="244">
        <v>212.0</v>
      </c>
      <c r="G328" s="245" t="s">
        <v>986</v>
      </c>
      <c r="H328" s="245">
        <v>5349376.0</v>
      </c>
      <c r="I328" s="246">
        <v>42492.0</v>
      </c>
      <c r="J328" s="247">
        <v>1650.0</v>
      </c>
      <c r="K328" s="237">
        <v>825.0</v>
      </c>
      <c r="L328" s="6"/>
      <c r="M328" s="1"/>
      <c r="N328" s="1"/>
      <c r="O328" s="1"/>
      <c r="P328" s="1"/>
      <c r="Q328" s="1"/>
      <c r="R328" s="1"/>
      <c r="S328" s="1"/>
      <c r="T328" s="1"/>
      <c r="U328" s="1"/>
      <c r="V328" s="1"/>
      <c r="W328" s="1"/>
      <c r="X328" s="1"/>
      <c r="Y328" s="1"/>
      <c r="Z328" s="1"/>
    </row>
    <row r="329" ht="12.75" customHeight="1">
      <c r="A329" s="1"/>
      <c r="B329" s="129"/>
      <c r="C329" s="229" t="s">
        <v>987</v>
      </c>
      <c r="D329" s="243">
        <v>1.0</v>
      </c>
      <c r="E329" s="243">
        <v>1.0</v>
      </c>
      <c r="F329" s="244">
        <v>216.0</v>
      </c>
      <c r="G329" s="245" t="s">
        <v>988</v>
      </c>
      <c r="H329" s="245">
        <v>5349377.0</v>
      </c>
      <c r="I329" s="246">
        <v>42492.0</v>
      </c>
      <c r="J329" s="247">
        <v>1768.0</v>
      </c>
      <c r="K329" s="237">
        <v>839.8</v>
      </c>
      <c r="L329" s="6"/>
      <c r="M329" s="1"/>
      <c r="N329" s="1"/>
      <c r="O329" s="1"/>
      <c r="P329" s="1"/>
      <c r="Q329" s="1"/>
      <c r="R329" s="1"/>
      <c r="S329" s="1"/>
      <c r="T329" s="1"/>
      <c r="U329" s="1"/>
      <c r="V329" s="1"/>
      <c r="W329" s="1"/>
      <c r="X329" s="1"/>
      <c r="Y329" s="1"/>
      <c r="Z329" s="1"/>
    </row>
    <row r="330" ht="12.75" customHeight="1">
      <c r="A330" s="1"/>
      <c r="B330" s="129"/>
      <c r="C330" s="229" t="s">
        <v>989</v>
      </c>
      <c r="D330" s="243">
        <v>1.0</v>
      </c>
      <c r="E330" s="243">
        <v>1.0</v>
      </c>
      <c r="F330" s="244">
        <v>986.0</v>
      </c>
      <c r="G330" s="245" t="s">
        <v>990</v>
      </c>
      <c r="H330" s="245">
        <v>5349378.0</v>
      </c>
      <c r="I330" s="246">
        <v>42492.0</v>
      </c>
      <c r="J330" s="247">
        <v>9331.0</v>
      </c>
      <c r="K330" s="237">
        <v>4572.19</v>
      </c>
      <c r="L330" s="6"/>
      <c r="M330" s="1"/>
      <c r="N330" s="1"/>
      <c r="O330" s="1"/>
      <c r="P330" s="1"/>
      <c r="Q330" s="1"/>
      <c r="R330" s="1"/>
      <c r="S330" s="1"/>
      <c r="T330" s="1"/>
      <c r="U330" s="1"/>
      <c r="V330" s="1"/>
      <c r="W330" s="1"/>
      <c r="X330" s="1"/>
      <c r="Y330" s="1"/>
      <c r="Z330" s="1"/>
    </row>
    <row r="331" ht="12.75" customHeight="1">
      <c r="A331" s="1"/>
      <c r="B331" s="129"/>
      <c r="C331" s="229" t="s">
        <v>991</v>
      </c>
      <c r="D331" s="243">
        <v>1.0</v>
      </c>
      <c r="E331" s="243">
        <v>1.0</v>
      </c>
      <c r="F331" s="244">
        <v>774.0</v>
      </c>
      <c r="G331" s="245" t="s">
        <v>992</v>
      </c>
      <c r="H331" s="245">
        <v>5349379.0</v>
      </c>
      <c r="I331" s="246">
        <v>42492.0</v>
      </c>
      <c r="J331" s="247">
        <v>7752.0</v>
      </c>
      <c r="K331" s="237">
        <v>3682.2</v>
      </c>
      <c r="L331" s="6"/>
      <c r="M331" s="1"/>
      <c r="N331" s="1"/>
      <c r="O331" s="1"/>
      <c r="P331" s="1"/>
      <c r="Q331" s="1"/>
      <c r="R331" s="1"/>
      <c r="S331" s="1"/>
      <c r="T331" s="1"/>
      <c r="U331" s="1"/>
      <c r="V331" s="1"/>
      <c r="W331" s="1"/>
      <c r="X331" s="1"/>
      <c r="Y331" s="1"/>
      <c r="Z331" s="1"/>
    </row>
    <row r="332" ht="12.75" customHeight="1">
      <c r="A332" s="1"/>
      <c r="B332" s="129"/>
      <c r="C332" s="229" t="s">
        <v>993</v>
      </c>
      <c r="D332" s="243">
        <v>1.0</v>
      </c>
      <c r="E332" s="243">
        <v>1.0</v>
      </c>
      <c r="F332" s="244">
        <v>642.0</v>
      </c>
      <c r="G332" s="245" t="s">
        <v>994</v>
      </c>
      <c r="H332" s="245">
        <v>5349380.0</v>
      </c>
      <c r="I332" s="246">
        <v>42492.0</v>
      </c>
      <c r="J332" s="247">
        <v>5906.0</v>
      </c>
      <c r="K332" s="237">
        <v>2864.41</v>
      </c>
      <c r="L332" s="6"/>
      <c r="M332" s="1"/>
      <c r="N332" s="1"/>
      <c r="O332" s="1"/>
      <c r="P332" s="1"/>
      <c r="Q332" s="1"/>
      <c r="R332" s="1"/>
      <c r="S332" s="1"/>
      <c r="T332" s="1"/>
      <c r="U332" s="1"/>
      <c r="V332" s="1"/>
      <c r="W332" s="1"/>
      <c r="X332" s="1"/>
      <c r="Y332" s="1"/>
      <c r="Z332" s="1"/>
    </row>
    <row r="333" ht="12.75" customHeight="1">
      <c r="A333" s="1"/>
      <c r="B333" s="129"/>
      <c r="C333" s="229" t="s">
        <v>995</v>
      </c>
      <c r="D333" s="243">
        <v>1.0</v>
      </c>
      <c r="E333" s="243">
        <v>1.0</v>
      </c>
      <c r="F333" s="244">
        <v>183.0</v>
      </c>
      <c r="G333" s="245" t="s">
        <v>996</v>
      </c>
      <c r="H333" s="245">
        <v>5349381.0</v>
      </c>
      <c r="I333" s="246">
        <v>42492.0</v>
      </c>
      <c r="J333" s="247">
        <v>1815.0</v>
      </c>
      <c r="K333" s="237">
        <v>862.12</v>
      </c>
      <c r="L333" s="6"/>
      <c r="M333" s="1"/>
      <c r="N333" s="1"/>
      <c r="O333" s="1"/>
      <c r="P333" s="1"/>
      <c r="Q333" s="1"/>
      <c r="R333" s="1"/>
      <c r="S333" s="1"/>
      <c r="T333" s="1"/>
      <c r="U333" s="1"/>
      <c r="V333" s="1"/>
      <c r="W333" s="1"/>
      <c r="X333" s="1"/>
      <c r="Y333" s="1"/>
      <c r="Z333" s="1"/>
    </row>
    <row r="334" ht="12.75" customHeight="1">
      <c r="A334" s="1"/>
      <c r="B334" s="129"/>
      <c r="C334" s="229" t="s">
        <v>997</v>
      </c>
      <c r="D334" s="243">
        <v>1.0</v>
      </c>
      <c r="E334" s="243">
        <v>1.0</v>
      </c>
      <c r="F334" s="244">
        <v>368.0</v>
      </c>
      <c r="G334" s="245" t="s">
        <v>998</v>
      </c>
      <c r="H334" s="245">
        <v>5349382.0</v>
      </c>
      <c r="I334" s="246">
        <v>42492.0</v>
      </c>
      <c r="J334" s="247">
        <v>4207.0</v>
      </c>
      <c r="K334" s="237">
        <v>2061.43</v>
      </c>
      <c r="L334" s="6"/>
      <c r="M334" s="1"/>
      <c r="N334" s="1"/>
      <c r="O334" s="1"/>
      <c r="P334" s="1"/>
      <c r="Q334" s="1"/>
      <c r="R334" s="1"/>
      <c r="S334" s="1"/>
      <c r="T334" s="1"/>
      <c r="U334" s="1"/>
      <c r="V334" s="1"/>
      <c r="W334" s="1"/>
      <c r="X334" s="1"/>
      <c r="Y334" s="1"/>
      <c r="Z334" s="1"/>
    </row>
    <row r="335" ht="12.75" customHeight="1">
      <c r="A335" s="1"/>
      <c r="B335" s="129"/>
      <c r="C335" s="229" t="s">
        <v>999</v>
      </c>
      <c r="D335" s="243">
        <v>1.0</v>
      </c>
      <c r="E335" s="243">
        <v>1.0</v>
      </c>
      <c r="F335" s="244">
        <v>472.0</v>
      </c>
      <c r="G335" s="245" t="s">
        <v>1000</v>
      </c>
      <c r="H335" s="245">
        <v>5349383.0</v>
      </c>
      <c r="I335" s="246">
        <v>42492.0</v>
      </c>
      <c r="J335" s="247">
        <v>6385.01</v>
      </c>
      <c r="K335" s="237">
        <v>3128.6500000000005</v>
      </c>
      <c r="L335" s="6"/>
      <c r="M335" s="1"/>
      <c r="N335" s="1"/>
      <c r="O335" s="1"/>
      <c r="P335" s="1"/>
      <c r="Q335" s="1"/>
      <c r="R335" s="1"/>
      <c r="S335" s="1"/>
      <c r="T335" s="1"/>
      <c r="U335" s="1"/>
      <c r="V335" s="1"/>
      <c r="W335" s="1"/>
      <c r="X335" s="1"/>
      <c r="Y335" s="1"/>
      <c r="Z335" s="1"/>
    </row>
    <row r="336" ht="12.75" customHeight="1">
      <c r="A336" s="1"/>
      <c r="B336" s="129"/>
      <c r="C336" s="229" t="s">
        <v>1001</v>
      </c>
      <c r="D336" s="243">
        <v>1.0</v>
      </c>
      <c r="E336" s="243">
        <v>1.0</v>
      </c>
      <c r="F336" s="244">
        <v>410.0</v>
      </c>
      <c r="G336" s="245" t="s">
        <v>1002</v>
      </c>
      <c r="H336" s="245">
        <v>5349384.0</v>
      </c>
      <c r="I336" s="246">
        <v>42492.0</v>
      </c>
      <c r="J336" s="247">
        <v>5767.97</v>
      </c>
      <c r="K336" s="237">
        <v>2797.4600000000005</v>
      </c>
      <c r="L336" s="6"/>
      <c r="M336" s="1"/>
      <c r="N336" s="1"/>
      <c r="O336" s="1"/>
      <c r="P336" s="1"/>
      <c r="Q336" s="1"/>
      <c r="R336" s="1"/>
      <c r="S336" s="1"/>
      <c r="T336" s="1"/>
      <c r="U336" s="1"/>
      <c r="V336" s="1"/>
      <c r="W336" s="1"/>
      <c r="X336" s="1"/>
      <c r="Y336" s="1"/>
      <c r="Z336" s="1"/>
    </row>
    <row r="337" ht="12.75" customHeight="1">
      <c r="A337" s="1"/>
      <c r="B337" s="129"/>
      <c r="C337" s="229" t="s">
        <v>1003</v>
      </c>
      <c r="D337" s="243">
        <v>1.0</v>
      </c>
      <c r="E337" s="243">
        <v>1.0</v>
      </c>
      <c r="F337" s="244">
        <v>68.0</v>
      </c>
      <c r="G337" s="245" t="s">
        <v>1004</v>
      </c>
      <c r="H337" s="245">
        <v>5349385.0</v>
      </c>
      <c r="I337" s="246">
        <v>42492.0</v>
      </c>
      <c r="J337" s="247">
        <v>568.0</v>
      </c>
      <c r="K337" s="237">
        <v>269.8</v>
      </c>
      <c r="L337" s="6"/>
      <c r="M337" s="1"/>
      <c r="N337" s="1"/>
      <c r="O337" s="1"/>
      <c r="P337" s="1"/>
      <c r="Q337" s="1"/>
      <c r="R337" s="1"/>
      <c r="S337" s="1"/>
      <c r="T337" s="1"/>
      <c r="U337" s="1"/>
      <c r="V337" s="1"/>
      <c r="W337" s="1"/>
      <c r="X337" s="1"/>
      <c r="Y337" s="1"/>
      <c r="Z337" s="1"/>
    </row>
    <row r="338" ht="12.75" customHeight="1">
      <c r="A338" s="1"/>
      <c r="B338" s="129"/>
      <c r="C338" s="229" t="s">
        <v>1005</v>
      </c>
      <c r="D338" s="243">
        <v>1.0</v>
      </c>
      <c r="E338" s="243">
        <v>1.0</v>
      </c>
      <c r="F338" s="244">
        <v>268.0</v>
      </c>
      <c r="G338" s="245" t="s">
        <v>1006</v>
      </c>
      <c r="H338" s="245">
        <v>5349386.0</v>
      </c>
      <c r="I338" s="246">
        <v>42492.0</v>
      </c>
      <c r="J338" s="247">
        <v>2844.0</v>
      </c>
      <c r="K338" s="237">
        <v>1350.9</v>
      </c>
      <c r="L338" s="6"/>
      <c r="M338" s="1"/>
      <c r="N338" s="1"/>
      <c r="O338" s="1"/>
      <c r="P338" s="1"/>
      <c r="Q338" s="1"/>
      <c r="R338" s="1"/>
      <c r="S338" s="1"/>
      <c r="T338" s="1"/>
      <c r="U338" s="1"/>
      <c r="V338" s="1"/>
      <c r="W338" s="1"/>
      <c r="X338" s="1"/>
      <c r="Y338" s="1"/>
      <c r="Z338" s="1"/>
    </row>
    <row r="339" ht="12.75" customHeight="1">
      <c r="A339" s="1"/>
      <c r="B339" s="129"/>
      <c r="C339" s="229" t="s">
        <v>1007</v>
      </c>
      <c r="D339" s="243">
        <v>1.0</v>
      </c>
      <c r="E339" s="243">
        <v>1.0</v>
      </c>
      <c r="F339" s="244">
        <v>101.0</v>
      </c>
      <c r="G339" s="245" t="s">
        <v>1008</v>
      </c>
      <c r="H339" s="245">
        <v>5349387.0</v>
      </c>
      <c r="I339" s="246">
        <v>42492.0</v>
      </c>
      <c r="J339" s="247">
        <v>956.5</v>
      </c>
      <c r="K339" s="237">
        <v>454.33</v>
      </c>
      <c r="L339" s="6"/>
      <c r="M339" s="1"/>
      <c r="N339" s="1"/>
      <c r="O339" s="1"/>
      <c r="P339" s="1"/>
      <c r="Q339" s="1"/>
      <c r="R339" s="1"/>
      <c r="S339" s="1"/>
      <c r="T339" s="1"/>
      <c r="U339" s="1"/>
      <c r="V339" s="1"/>
      <c r="W339" s="1"/>
      <c r="X339" s="1"/>
      <c r="Y339" s="1"/>
      <c r="Z339" s="1"/>
    </row>
    <row r="340" ht="12.75" customHeight="1">
      <c r="A340" s="1"/>
      <c r="B340" s="129"/>
      <c r="C340" s="229" t="s">
        <v>1009</v>
      </c>
      <c r="D340" s="243">
        <v>1.0</v>
      </c>
      <c r="E340" s="243">
        <v>1.0</v>
      </c>
      <c r="F340" s="244">
        <v>189.0</v>
      </c>
      <c r="G340" s="245" t="s">
        <v>1010</v>
      </c>
      <c r="H340" s="245">
        <v>5349388.0</v>
      </c>
      <c r="I340" s="246">
        <v>42492.0</v>
      </c>
      <c r="J340" s="247">
        <v>2034.0</v>
      </c>
      <c r="K340" s="237">
        <v>966.15</v>
      </c>
      <c r="L340" s="6"/>
      <c r="M340" s="1"/>
      <c r="N340" s="1"/>
      <c r="O340" s="1"/>
      <c r="P340" s="1"/>
      <c r="Q340" s="1"/>
      <c r="R340" s="1"/>
      <c r="S340" s="1"/>
      <c r="T340" s="1"/>
      <c r="U340" s="1"/>
      <c r="V340" s="1"/>
      <c r="W340" s="1"/>
      <c r="X340" s="1"/>
      <c r="Y340" s="1"/>
      <c r="Z340" s="1"/>
    </row>
    <row r="341" ht="12.75" customHeight="1">
      <c r="A341" s="1"/>
      <c r="B341" s="129"/>
      <c r="C341" s="229" t="s">
        <v>1011</v>
      </c>
      <c r="D341" s="243">
        <v>1.0</v>
      </c>
      <c r="E341" s="243">
        <v>1.0</v>
      </c>
      <c r="F341" s="244">
        <v>157.0</v>
      </c>
      <c r="G341" s="245" t="s">
        <v>1012</v>
      </c>
      <c r="H341" s="245">
        <v>5349389.0</v>
      </c>
      <c r="I341" s="246">
        <v>42492.0</v>
      </c>
      <c r="J341" s="247">
        <v>1383.0</v>
      </c>
      <c r="K341" s="237">
        <v>656.92</v>
      </c>
      <c r="L341" s="6"/>
      <c r="M341" s="1"/>
      <c r="N341" s="1"/>
      <c r="O341" s="1"/>
      <c r="P341" s="1"/>
      <c r="Q341" s="1"/>
      <c r="R341" s="1"/>
      <c r="S341" s="1"/>
      <c r="T341" s="1"/>
      <c r="U341" s="1"/>
      <c r="V341" s="1"/>
      <c r="W341" s="1"/>
      <c r="X341" s="1"/>
      <c r="Y341" s="1"/>
      <c r="Z341" s="1"/>
    </row>
    <row r="342" ht="12.75" customHeight="1">
      <c r="A342" s="1"/>
      <c r="B342" s="129"/>
      <c r="C342" s="229" t="s">
        <v>1013</v>
      </c>
      <c r="D342" s="243">
        <v>1.0</v>
      </c>
      <c r="E342" s="243">
        <v>1.0</v>
      </c>
      <c r="F342" s="244">
        <v>86.0</v>
      </c>
      <c r="G342" s="245" t="s">
        <v>1014</v>
      </c>
      <c r="H342" s="245">
        <v>5349390.0</v>
      </c>
      <c r="I342" s="246">
        <v>42492.0</v>
      </c>
      <c r="J342" s="247">
        <v>936.0</v>
      </c>
      <c r="K342" s="237">
        <v>444.6</v>
      </c>
      <c r="L342" s="6"/>
      <c r="M342" s="1"/>
      <c r="N342" s="1"/>
      <c r="O342" s="1"/>
      <c r="P342" s="1"/>
      <c r="Q342" s="1"/>
      <c r="R342" s="1"/>
      <c r="S342" s="1"/>
      <c r="T342" s="1"/>
      <c r="U342" s="1"/>
      <c r="V342" s="1"/>
      <c r="W342" s="1"/>
      <c r="X342" s="1"/>
      <c r="Y342" s="1"/>
      <c r="Z342" s="1"/>
    </row>
    <row r="343" ht="12.75" customHeight="1">
      <c r="A343" s="1"/>
      <c r="B343" s="129"/>
      <c r="C343" s="229" t="s">
        <v>1015</v>
      </c>
      <c r="D343" s="243">
        <v>1.0</v>
      </c>
      <c r="E343" s="243">
        <v>1.0</v>
      </c>
      <c r="F343" s="244">
        <v>138.0</v>
      </c>
      <c r="G343" s="245" t="s">
        <v>1016</v>
      </c>
      <c r="H343" s="245">
        <v>5349391.0</v>
      </c>
      <c r="I343" s="246">
        <v>42492.0</v>
      </c>
      <c r="J343" s="247">
        <v>1438.0</v>
      </c>
      <c r="K343" s="237">
        <v>683.05</v>
      </c>
      <c r="L343" s="6"/>
      <c r="M343" s="1"/>
      <c r="N343" s="1"/>
      <c r="O343" s="1"/>
      <c r="P343" s="1"/>
      <c r="Q343" s="1"/>
      <c r="R343" s="1"/>
      <c r="S343" s="1"/>
      <c r="T343" s="1"/>
      <c r="U343" s="1"/>
      <c r="V343" s="1"/>
      <c r="W343" s="1"/>
      <c r="X343" s="1"/>
      <c r="Y343" s="1"/>
      <c r="Z343" s="1"/>
    </row>
    <row r="344" ht="12.75" customHeight="1">
      <c r="A344" s="1"/>
      <c r="B344" s="129"/>
      <c r="C344" s="229" t="s">
        <v>1017</v>
      </c>
      <c r="D344" s="243">
        <v>1.0</v>
      </c>
      <c r="E344" s="243">
        <v>1.0</v>
      </c>
      <c r="F344" s="244">
        <v>140.0</v>
      </c>
      <c r="G344" s="245" t="s">
        <v>1018</v>
      </c>
      <c r="H344" s="245">
        <v>5349392.0</v>
      </c>
      <c r="I344" s="246">
        <v>42492.0</v>
      </c>
      <c r="J344" s="247">
        <v>1553.0</v>
      </c>
      <c r="K344" s="237">
        <v>737.67</v>
      </c>
      <c r="L344" s="6"/>
      <c r="M344" s="1"/>
      <c r="N344" s="1"/>
      <c r="O344" s="1"/>
      <c r="P344" s="1"/>
      <c r="Q344" s="1"/>
      <c r="R344" s="1"/>
      <c r="S344" s="1"/>
      <c r="T344" s="1"/>
      <c r="U344" s="1"/>
      <c r="V344" s="1"/>
      <c r="W344" s="1"/>
      <c r="X344" s="1"/>
      <c r="Y344" s="1"/>
      <c r="Z344" s="1"/>
    </row>
    <row r="345" ht="12.75" customHeight="1">
      <c r="A345" s="1"/>
      <c r="B345" s="129"/>
      <c r="C345" s="229" t="s">
        <v>1019</v>
      </c>
      <c r="D345" s="243">
        <v>1.0</v>
      </c>
      <c r="E345" s="243">
        <v>1.0</v>
      </c>
      <c r="F345" s="244">
        <v>62.0</v>
      </c>
      <c r="G345" s="245" t="s">
        <v>1020</v>
      </c>
      <c r="H345" s="245">
        <v>5349393.0</v>
      </c>
      <c r="I345" s="246">
        <v>42492.0</v>
      </c>
      <c r="J345" s="247">
        <v>623.0</v>
      </c>
      <c r="K345" s="237">
        <v>295.92</v>
      </c>
      <c r="L345" s="6"/>
      <c r="M345" s="1"/>
      <c r="N345" s="1"/>
      <c r="O345" s="1"/>
      <c r="P345" s="1"/>
      <c r="Q345" s="1"/>
      <c r="R345" s="1"/>
      <c r="S345" s="1"/>
      <c r="T345" s="1"/>
      <c r="U345" s="1"/>
      <c r="V345" s="1"/>
      <c r="W345" s="1"/>
      <c r="X345" s="1"/>
      <c r="Y345" s="1"/>
      <c r="Z345" s="1"/>
    </row>
    <row r="346" ht="12.75" customHeight="1">
      <c r="A346" s="1"/>
      <c r="B346" s="129"/>
      <c r="C346" s="229" t="s">
        <v>1021</v>
      </c>
      <c r="D346" s="243">
        <v>1.0</v>
      </c>
      <c r="E346" s="243">
        <v>1.0</v>
      </c>
      <c r="F346" s="244">
        <v>134.0</v>
      </c>
      <c r="G346" s="245" t="s">
        <v>1022</v>
      </c>
      <c r="H346" s="245">
        <v>5349394.0</v>
      </c>
      <c r="I346" s="246">
        <v>42492.0</v>
      </c>
      <c r="J346" s="247">
        <v>1346.0</v>
      </c>
      <c r="K346" s="237">
        <v>639.35</v>
      </c>
      <c r="L346" s="6"/>
      <c r="M346" s="1"/>
      <c r="N346" s="1"/>
      <c r="O346" s="1"/>
      <c r="P346" s="1"/>
      <c r="Q346" s="1"/>
      <c r="R346" s="1"/>
      <c r="S346" s="1"/>
      <c r="T346" s="1"/>
      <c r="U346" s="1"/>
      <c r="V346" s="1"/>
      <c r="W346" s="1"/>
      <c r="X346" s="1"/>
      <c r="Y346" s="1"/>
      <c r="Z346" s="1"/>
    </row>
    <row r="347" ht="12.75" customHeight="1">
      <c r="A347" s="1"/>
      <c r="B347" s="129"/>
      <c r="C347" s="229" t="s">
        <v>1023</v>
      </c>
      <c r="D347" s="243">
        <v>1.0</v>
      </c>
      <c r="E347" s="243">
        <v>1.0</v>
      </c>
      <c r="F347" s="244">
        <v>563.0</v>
      </c>
      <c r="G347" s="245" t="s">
        <v>1024</v>
      </c>
      <c r="H347" s="245">
        <v>5349395.0</v>
      </c>
      <c r="I347" s="246">
        <v>42492.0</v>
      </c>
      <c r="J347" s="247">
        <v>8583.81</v>
      </c>
      <c r="K347" s="237">
        <v>4077.31</v>
      </c>
      <c r="L347" s="6"/>
      <c r="M347" s="1"/>
      <c r="N347" s="1"/>
      <c r="O347" s="1"/>
      <c r="P347" s="1"/>
      <c r="Q347" s="1"/>
      <c r="R347" s="1"/>
      <c r="S347" s="1"/>
      <c r="T347" s="1"/>
      <c r="U347" s="1"/>
      <c r="V347" s="1"/>
      <c r="W347" s="1"/>
      <c r="X347" s="1"/>
      <c r="Y347" s="1"/>
      <c r="Z347" s="1"/>
    </row>
    <row r="348" ht="12.75" customHeight="1">
      <c r="A348" s="1"/>
      <c r="B348" s="129"/>
      <c r="C348" s="229" t="s">
        <v>1025</v>
      </c>
      <c r="D348" s="243">
        <v>1.0</v>
      </c>
      <c r="E348" s="243">
        <v>1.0</v>
      </c>
      <c r="F348" s="244">
        <v>737.0</v>
      </c>
      <c r="G348" s="245" t="s">
        <v>1026</v>
      </c>
      <c r="H348" s="245">
        <v>5349396.0</v>
      </c>
      <c r="I348" s="246">
        <v>42492.0</v>
      </c>
      <c r="J348" s="247">
        <v>11570.15</v>
      </c>
      <c r="K348" s="237">
        <v>5495.82</v>
      </c>
      <c r="L348" s="6"/>
      <c r="M348" s="1"/>
      <c r="N348" s="1"/>
      <c r="O348" s="1"/>
      <c r="P348" s="1"/>
      <c r="Q348" s="1"/>
      <c r="R348" s="1"/>
      <c r="S348" s="1"/>
      <c r="T348" s="1"/>
      <c r="U348" s="1"/>
      <c r="V348" s="1"/>
      <c r="W348" s="1"/>
      <c r="X348" s="1"/>
      <c r="Y348" s="1"/>
      <c r="Z348" s="1"/>
    </row>
    <row r="349" ht="12.75" customHeight="1">
      <c r="A349" s="1"/>
      <c r="B349" s="129"/>
      <c r="C349" s="229" t="s">
        <v>1027</v>
      </c>
      <c r="D349" s="243">
        <v>1.0</v>
      </c>
      <c r="E349" s="243">
        <v>1.0</v>
      </c>
      <c r="F349" s="244">
        <v>346.0</v>
      </c>
      <c r="G349" s="245" t="s">
        <v>1028</v>
      </c>
      <c r="H349" s="245">
        <v>5349397.0</v>
      </c>
      <c r="I349" s="246">
        <v>42492.0</v>
      </c>
      <c r="J349" s="247">
        <v>5016.9</v>
      </c>
      <c r="K349" s="237">
        <v>2383.02</v>
      </c>
      <c r="L349" s="6"/>
      <c r="M349" s="1"/>
      <c r="N349" s="1"/>
      <c r="O349" s="1"/>
      <c r="P349" s="1"/>
      <c r="Q349" s="1"/>
      <c r="R349" s="1"/>
      <c r="S349" s="1"/>
      <c r="T349" s="1"/>
      <c r="U349" s="1"/>
      <c r="V349" s="1"/>
      <c r="W349" s="1"/>
      <c r="X349" s="1"/>
      <c r="Y349" s="1"/>
      <c r="Z349" s="1"/>
    </row>
    <row r="350" ht="12.75" customHeight="1">
      <c r="A350" s="1"/>
      <c r="B350" s="129"/>
      <c r="C350" s="229" t="s">
        <v>1029</v>
      </c>
      <c r="D350" s="243">
        <v>1.0</v>
      </c>
      <c r="E350" s="243">
        <v>1.0</v>
      </c>
      <c r="F350" s="244">
        <v>342.0</v>
      </c>
      <c r="G350" s="245" t="s">
        <v>1030</v>
      </c>
      <c r="H350" s="245">
        <v>5349398.0</v>
      </c>
      <c r="I350" s="246">
        <v>42492.0</v>
      </c>
      <c r="J350" s="247">
        <v>5049.0</v>
      </c>
      <c r="K350" s="237">
        <v>2398.27</v>
      </c>
      <c r="L350" s="6"/>
      <c r="M350" s="1"/>
      <c r="N350" s="1"/>
      <c r="O350" s="1"/>
      <c r="P350" s="1"/>
      <c r="Q350" s="1"/>
      <c r="R350" s="1"/>
      <c r="S350" s="1"/>
      <c r="T350" s="1"/>
      <c r="U350" s="1"/>
      <c r="V350" s="1"/>
      <c r="W350" s="1"/>
      <c r="X350" s="1"/>
      <c r="Y350" s="1"/>
      <c r="Z350" s="1"/>
    </row>
    <row r="351" ht="12.75" customHeight="1">
      <c r="A351" s="1"/>
      <c r="B351" s="129"/>
      <c r="C351" s="229" t="s">
        <v>1031</v>
      </c>
      <c r="D351" s="243">
        <v>1.0</v>
      </c>
      <c r="E351" s="243">
        <v>1.0</v>
      </c>
      <c r="F351" s="244">
        <v>515.0</v>
      </c>
      <c r="G351" s="245" t="s">
        <v>1032</v>
      </c>
      <c r="H351" s="245">
        <v>5349399.0</v>
      </c>
      <c r="I351" s="246">
        <v>42492.0</v>
      </c>
      <c r="J351" s="247">
        <v>7424.41</v>
      </c>
      <c r="K351" s="237">
        <v>3526.5899999999997</v>
      </c>
      <c r="L351" s="6"/>
      <c r="M351" s="1"/>
      <c r="N351" s="1"/>
      <c r="O351" s="1"/>
      <c r="P351" s="1"/>
      <c r="Q351" s="1"/>
      <c r="R351" s="1"/>
      <c r="S351" s="1"/>
      <c r="T351" s="1"/>
      <c r="U351" s="1"/>
      <c r="V351" s="1"/>
      <c r="W351" s="1"/>
      <c r="X351" s="1"/>
      <c r="Y351" s="1"/>
      <c r="Z351" s="1"/>
    </row>
    <row r="352" ht="12.75" customHeight="1">
      <c r="A352" s="1"/>
      <c r="B352" s="129"/>
      <c r="C352" s="229" t="s">
        <v>1033</v>
      </c>
      <c r="D352" s="243">
        <v>1.0</v>
      </c>
      <c r="E352" s="243">
        <v>1.0</v>
      </c>
      <c r="F352" s="244">
        <v>557.0</v>
      </c>
      <c r="G352" s="245" t="s">
        <v>1034</v>
      </c>
      <c r="H352" s="245">
        <v>5349400.0</v>
      </c>
      <c r="I352" s="246">
        <v>42492.0</v>
      </c>
      <c r="J352" s="247">
        <v>5582.45</v>
      </c>
      <c r="K352" s="237">
        <v>2707.49</v>
      </c>
      <c r="L352" s="6"/>
      <c r="M352" s="1"/>
      <c r="N352" s="1"/>
      <c r="O352" s="1"/>
      <c r="P352" s="1"/>
      <c r="Q352" s="1"/>
      <c r="R352" s="1"/>
      <c r="S352" s="1"/>
      <c r="T352" s="1"/>
      <c r="U352" s="1"/>
      <c r="V352" s="1"/>
      <c r="W352" s="1"/>
      <c r="X352" s="1"/>
      <c r="Y352" s="1"/>
      <c r="Z352" s="1"/>
    </row>
    <row r="353" ht="12.75" customHeight="1">
      <c r="A353" s="1"/>
      <c r="B353" s="129"/>
      <c r="C353" s="229" t="s">
        <v>1035</v>
      </c>
      <c r="D353" s="243">
        <v>1.0</v>
      </c>
      <c r="E353" s="243">
        <v>1.0</v>
      </c>
      <c r="F353" s="244">
        <v>475.0</v>
      </c>
      <c r="G353" s="245" t="s">
        <v>1036</v>
      </c>
      <c r="H353" s="245">
        <v>5349401.0</v>
      </c>
      <c r="I353" s="246">
        <v>42492.0</v>
      </c>
      <c r="J353" s="247">
        <v>5319.95</v>
      </c>
      <c r="K353" s="237">
        <v>2526.97</v>
      </c>
      <c r="L353" s="6"/>
      <c r="M353" s="1"/>
      <c r="N353" s="1"/>
      <c r="O353" s="1"/>
      <c r="P353" s="1"/>
      <c r="Q353" s="1"/>
      <c r="R353" s="1"/>
      <c r="S353" s="1"/>
      <c r="T353" s="1"/>
      <c r="U353" s="1"/>
      <c r="V353" s="1"/>
      <c r="W353" s="1"/>
      <c r="X353" s="1"/>
      <c r="Y353" s="1"/>
      <c r="Z353" s="1"/>
    </row>
    <row r="354" ht="12.75" customHeight="1">
      <c r="A354" s="1"/>
      <c r="B354" s="129"/>
      <c r="C354" s="229" t="s">
        <v>1037</v>
      </c>
      <c r="D354" s="243">
        <v>1.0</v>
      </c>
      <c r="E354" s="243">
        <v>1.0</v>
      </c>
      <c r="F354" s="244">
        <v>607.0</v>
      </c>
      <c r="G354" s="245" t="s">
        <v>1038</v>
      </c>
      <c r="H354" s="245">
        <v>5349402.0</v>
      </c>
      <c r="I354" s="246">
        <v>42492.0</v>
      </c>
      <c r="J354" s="247">
        <v>8734.31</v>
      </c>
      <c r="K354" s="237">
        <v>4148.79</v>
      </c>
      <c r="L354" s="6"/>
      <c r="M354" s="1"/>
      <c r="N354" s="1"/>
      <c r="O354" s="1"/>
      <c r="P354" s="1"/>
      <c r="Q354" s="1"/>
      <c r="R354" s="1"/>
      <c r="S354" s="1"/>
      <c r="T354" s="1"/>
      <c r="U354" s="1"/>
      <c r="V354" s="1"/>
      <c r="W354" s="1"/>
      <c r="X354" s="1"/>
      <c r="Y354" s="1"/>
      <c r="Z354" s="1"/>
    </row>
    <row r="355" ht="12.75" customHeight="1">
      <c r="A355" s="1"/>
      <c r="B355" s="129"/>
      <c r="C355" s="229" t="s">
        <v>1039</v>
      </c>
      <c r="D355" s="243">
        <v>1.0</v>
      </c>
      <c r="E355" s="243">
        <v>1.0</v>
      </c>
      <c r="F355" s="244">
        <v>993.0</v>
      </c>
      <c r="G355" s="245" t="s">
        <v>1040</v>
      </c>
      <c r="H355" s="245">
        <v>5349403.0</v>
      </c>
      <c r="I355" s="246">
        <v>42492.0</v>
      </c>
      <c r="J355" s="247">
        <v>13472.22</v>
      </c>
      <c r="K355" s="237">
        <v>6466.66</v>
      </c>
      <c r="L355" s="6"/>
      <c r="M355" s="1"/>
      <c r="N355" s="1"/>
      <c r="O355" s="1"/>
      <c r="P355" s="1"/>
      <c r="Q355" s="1"/>
      <c r="R355" s="1"/>
      <c r="S355" s="1"/>
      <c r="T355" s="1"/>
      <c r="U355" s="1"/>
      <c r="V355" s="1"/>
      <c r="W355" s="1"/>
      <c r="X355" s="1"/>
      <c r="Y355" s="1"/>
      <c r="Z355" s="1"/>
    </row>
    <row r="356" ht="12.75" customHeight="1">
      <c r="A356" s="1"/>
      <c r="B356" s="129"/>
      <c r="C356" s="229" t="s">
        <v>1041</v>
      </c>
      <c r="D356" s="243">
        <v>1.0</v>
      </c>
      <c r="E356" s="243">
        <v>1.0</v>
      </c>
      <c r="F356" s="244">
        <v>537.0</v>
      </c>
      <c r="G356" s="245" t="s">
        <v>1042</v>
      </c>
      <c r="H356" s="245">
        <v>5349404.0</v>
      </c>
      <c r="I356" s="246">
        <v>42492.0</v>
      </c>
      <c r="J356" s="247">
        <v>7433.56</v>
      </c>
      <c r="K356" s="237">
        <v>3530.94</v>
      </c>
      <c r="L356" s="6"/>
      <c r="M356" s="1"/>
      <c r="N356" s="1"/>
      <c r="O356" s="1"/>
      <c r="P356" s="1"/>
      <c r="Q356" s="1"/>
      <c r="R356" s="1"/>
      <c r="S356" s="1"/>
      <c r="T356" s="1"/>
      <c r="U356" s="1"/>
      <c r="V356" s="1"/>
      <c r="W356" s="1"/>
      <c r="X356" s="1"/>
      <c r="Y356" s="1"/>
      <c r="Z356" s="1"/>
    </row>
    <row r="357" ht="12.75" customHeight="1">
      <c r="A357" s="1"/>
      <c r="B357" s="129"/>
      <c r="C357" s="229" t="s">
        <v>1043</v>
      </c>
      <c r="D357" s="243">
        <v>1.0</v>
      </c>
      <c r="E357" s="243">
        <v>1.0</v>
      </c>
      <c r="F357" s="244">
        <v>390.0</v>
      </c>
      <c r="G357" s="245" t="s">
        <v>1044</v>
      </c>
      <c r="H357" s="245">
        <v>5349405.0</v>
      </c>
      <c r="I357" s="246">
        <v>42492.0</v>
      </c>
      <c r="J357" s="247">
        <v>5094.18</v>
      </c>
      <c r="K357" s="237">
        <v>2470.6700000000005</v>
      </c>
      <c r="L357" s="6"/>
      <c r="M357" s="1"/>
      <c r="N357" s="1"/>
      <c r="O357" s="1"/>
      <c r="P357" s="1"/>
      <c r="Q357" s="1"/>
      <c r="R357" s="1"/>
      <c r="S357" s="1"/>
      <c r="T357" s="1"/>
      <c r="U357" s="1"/>
      <c r="V357" s="1"/>
      <c r="W357" s="1"/>
      <c r="X357" s="1"/>
      <c r="Y357" s="1"/>
      <c r="Z357" s="1"/>
    </row>
    <row r="358" ht="12.75" customHeight="1">
      <c r="A358" s="1"/>
      <c r="B358" s="129"/>
      <c r="C358" s="229" t="s">
        <v>1045</v>
      </c>
      <c r="D358" s="243">
        <v>1.0</v>
      </c>
      <c r="E358" s="243">
        <v>1.0</v>
      </c>
      <c r="F358" s="244">
        <v>202.0</v>
      </c>
      <c r="G358" s="245" t="s">
        <v>1046</v>
      </c>
      <c r="H358" s="245">
        <v>5349406.0</v>
      </c>
      <c r="I358" s="246">
        <v>42492.0</v>
      </c>
      <c r="J358" s="247">
        <v>2409.35</v>
      </c>
      <c r="K358" s="237">
        <v>1144.44</v>
      </c>
      <c r="L358" s="6"/>
      <c r="M358" s="1"/>
      <c r="N358" s="1"/>
      <c r="O358" s="1"/>
      <c r="P358" s="1"/>
      <c r="Q358" s="1"/>
      <c r="R358" s="1"/>
      <c r="S358" s="1"/>
      <c r="T358" s="1"/>
      <c r="U358" s="1"/>
      <c r="V358" s="1"/>
      <c r="W358" s="1"/>
      <c r="X358" s="1"/>
      <c r="Y358" s="1"/>
      <c r="Z358" s="1"/>
    </row>
    <row r="359" ht="12.75" customHeight="1">
      <c r="A359" s="1"/>
      <c r="B359" s="129"/>
      <c r="C359" s="229" t="s">
        <v>1047</v>
      </c>
      <c r="D359" s="243">
        <v>1.0</v>
      </c>
      <c r="E359" s="243">
        <v>1.0</v>
      </c>
      <c r="F359" s="244">
        <v>461.0</v>
      </c>
      <c r="G359" s="245" t="s">
        <v>1048</v>
      </c>
      <c r="H359" s="245">
        <v>5349407.0</v>
      </c>
      <c r="I359" s="246">
        <v>42492.0</v>
      </c>
      <c r="J359" s="247">
        <v>5506.27</v>
      </c>
      <c r="K359" s="237">
        <v>2615.48</v>
      </c>
      <c r="L359" s="6"/>
      <c r="M359" s="1"/>
      <c r="N359" s="1"/>
      <c r="O359" s="1"/>
      <c r="P359" s="1"/>
      <c r="Q359" s="1"/>
      <c r="R359" s="1"/>
      <c r="S359" s="1"/>
      <c r="T359" s="1"/>
      <c r="U359" s="1"/>
      <c r="V359" s="1"/>
      <c r="W359" s="1"/>
      <c r="X359" s="1"/>
      <c r="Y359" s="1"/>
      <c r="Z359" s="1"/>
    </row>
    <row r="360" ht="12.75" customHeight="1">
      <c r="A360" s="1"/>
      <c r="B360" s="129"/>
      <c r="C360" s="229" t="s">
        <v>1049</v>
      </c>
      <c r="D360" s="243">
        <v>1.0</v>
      </c>
      <c r="E360" s="243">
        <v>1.0</v>
      </c>
      <c r="F360" s="244">
        <v>467.0</v>
      </c>
      <c r="G360" s="245" t="s">
        <v>1050</v>
      </c>
      <c r="H360" s="245">
        <v>5349408.0</v>
      </c>
      <c r="I360" s="246">
        <v>42492.0</v>
      </c>
      <c r="J360" s="247">
        <v>5505.61</v>
      </c>
      <c r="K360" s="237">
        <v>2670.22</v>
      </c>
      <c r="L360" s="6"/>
      <c r="M360" s="1"/>
      <c r="N360" s="1"/>
      <c r="O360" s="1"/>
      <c r="P360" s="1"/>
      <c r="Q360" s="1"/>
      <c r="R360" s="1"/>
      <c r="S360" s="1"/>
      <c r="T360" s="1"/>
      <c r="U360" s="1"/>
      <c r="V360" s="1"/>
      <c r="W360" s="1"/>
      <c r="X360" s="1"/>
      <c r="Y360" s="1"/>
      <c r="Z360" s="1"/>
    </row>
    <row r="361" ht="12.75" customHeight="1">
      <c r="A361" s="1"/>
      <c r="B361" s="129"/>
      <c r="C361" s="229" t="s">
        <v>1051</v>
      </c>
      <c r="D361" s="243">
        <v>1.0</v>
      </c>
      <c r="E361" s="243">
        <v>1.0</v>
      </c>
      <c r="F361" s="244">
        <v>860.0</v>
      </c>
      <c r="G361" s="245" t="s">
        <v>1052</v>
      </c>
      <c r="H361" s="245">
        <v>5349409.0</v>
      </c>
      <c r="I361" s="246">
        <v>42492.0</v>
      </c>
      <c r="J361" s="247">
        <v>11346.16</v>
      </c>
      <c r="K361" s="237">
        <v>5502.89</v>
      </c>
      <c r="L361" s="6"/>
      <c r="M361" s="1"/>
      <c r="N361" s="1"/>
      <c r="O361" s="1"/>
      <c r="P361" s="1"/>
      <c r="Q361" s="1"/>
      <c r="R361" s="1"/>
      <c r="S361" s="1"/>
      <c r="T361" s="1"/>
      <c r="U361" s="1"/>
      <c r="V361" s="1"/>
      <c r="W361" s="1"/>
      <c r="X361" s="1"/>
      <c r="Y361" s="1"/>
      <c r="Z361" s="1"/>
    </row>
    <row r="362" ht="12.75" customHeight="1">
      <c r="A362" s="1"/>
      <c r="B362" s="129"/>
      <c r="C362" s="229" t="s">
        <v>1053</v>
      </c>
      <c r="D362" s="243">
        <v>1.0</v>
      </c>
      <c r="E362" s="243">
        <v>1.0</v>
      </c>
      <c r="F362" s="244">
        <v>150.0</v>
      </c>
      <c r="G362" s="245" t="s">
        <v>1054</v>
      </c>
      <c r="H362" s="245">
        <v>5349410.0</v>
      </c>
      <c r="I362" s="246">
        <v>42492.0</v>
      </c>
      <c r="J362" s="247">
        <v>2840.68</v>
      </c>
      <c r="K362" s="237">
        <v>1377.73</v>
      </c>
      <c r="L362" s="6"/>
      <c r="M362" s="1"/>
      <c r="N362" s="1"/>
      <c r="O362" s="1"/>
      <c r="P362" s="1"/>
      <c r="Q362" s="1"/>
      <c r="R362" s="1"/>
      <c r="S362" s="1"/>
      <c r="T362" s="1"/>
      <c r="U362" s="1"/>
      <c r="V362" s="1"/>
      <c r="W362" s="1"/>
      <c r="X362" s="1"/>
      <c r="Y362" s="1"/>
      <c r="Z362" s="1"/>
    </row>
    <row r="363" ht="12.75" customHeight="1">
      <c r="A363" s="1"/>
      <c r="B363" s="129"/>
      <c r="C363" s="229" t="s">
        <v>1055</v>
      </c>
      <c r="D363" s="243">
        <v>1.0</v>
      </c>
      <c r="E363" s="243">
        <v>1.0</v>
      </c>
      <c r="F363" s="244">
        <v>890.0</v>
      </c>
      <c r="G363" s="245" t="s">
        <v>1056</v>
      </c>
      <c r="H363" s="245">
        <v>5349411.0</v>
      </c>
      <c r="I363" s="246">
        <v>42492.0</v>
      </c>
      <c r="J363" s="247">
        <v>17388.63</v>
      </c>
      <c r="K363" s="237">
        <v>8433.480000000001</v>
      </c>
      <c r="L363" s="6"/>
      <c r="M363" s="1"/>
      <c r="N363" s="1"/>
      <c r="O363" s="1"/>
      <c r="P363" s="1"/>
      <c r="Q363" s="1"/>
      <c r="R363" s="1"/>
      <c r="S363" s="1"/>
      <c r="T363" s="1"/>
      <c r="U363" s="1"/>
      <c r="V363" s="1"/>
      <c r="W363" s="1"/>
      <c r="X363" s="1"/>
      <c r="Y363" s="1"/>
      <c r="Z363" s="1"/>
    </row>
    <row r="364" ht="12.75" customHeight="1">
      <c r="A364" s="1"/>
      <c r="B364" s="129"/>
      <c r="C364" s="229" t="s">
        <v>1057</v>
      </c>
      <c r="D364" s="243">
        <v>1.0</v>
      </c>
      <c r="E364" s="243">
        <v>1.0</v>
      </c>
      <c r="F364" s="244">
        <v>578.0</v>
      </c>
      <c r="G364" s="245" t="s">
        <v>1058</v>
      </c>
      <c r="H364" s="245">
        <v>5349412.0</v>
      </c>
      <c r="I364" s="246">
        <v>42492.0</v>
      </c>
      <c r="J364" s="247">
        <v>6684.88</v>
      </c>
      <c r="K364" s="237">
        <v>3242.16</v>
      </c>
      <c r="L364" s="6"/>
      <c r="M364" s="1"/>
      <c r="N364" s="1"/>
      <c r="O364" s="1"/>
      <c r="P364" s="1"/>
      <c r="Q364" s="1"/>
      <c r="R364" s="1"/>
      <c r="S364" s="1"/>
      <c r="T364" s="1"/>
      <c r="U364" s="1"/>
      <c r="V364" s="1"/>
      <c r="W364" s="1"/>
      <c r="X364" s="1"/>
      <c r="Y364" s="1"/>
      <c r="Z364" s="1"/>
    </row>
    <row r="365" ht="12.75" customHeight="1">
      <c r="A365" s="1"/>
      <c r="B365" s="129"/>
      <c r="C365" s="229" t="s">
        <v>1059</v>
      </c>
      <c r="D365" s="243">
        <v>1.0</v>
      </c>
      <c r="E365" s="243">
        <v>1.0</v>
      </c>
      <c r="F365" s="244">
        <v>1271.0</v>
      </c>
      <c r="G365" s="245" t="s">
        <v>1060</v>
      </c>
      <c r="H365" s="245">
        <v>5349413.0</v>
      </c>
      <c r="I365" s="246">
        <v>42492.0</v>
      </c>
      <c r="J365" s="247">
        <v>18549.84</v>
      </c>
      <c r="K365" s="237">
        <v>8996.67</v>
      </c>
      <c r="L365" s="6"/>
      <c r="M365" s="1"/>
      <c r="N365" s="1"/>
      <c r="O365" s="1"/>
      <c r="P365" s="1"/>
      <c r="Q365" s="1"/>
      <c r="R365" s="1"/>
      <c r="S365" s="1"/>
      <c r="T365" s="1"/>
      <c r="U365" s="1"/>
      <c r="V365" s="1"/>
      <c r="W365" s="1"/>
      <c r="X365" s="1"/>
      <c r="Y365" s="1"/>
      <c r="Z365" s="1"/>
    </row>
    <row r="366" ht="12.75" customHeight="1">
      <c r="A366" s="1"/>
      <c r="B366" s="129"/>
      <c r="C366" s="229" t="s">
        <v>1061</v>
      </c>
      <c r="D366" s="243">
        <v>1.0</v>
      </c>
      <c r="E366" s="243">
        <v>1.0</v>
      </c>
      <c r="F366" s="244">
        <v>165.0</v>
      </c>
      <c r="G366" s="245" t="s">
        <v>1062</v>
      </c>
      <c r="H366" s="245">
        <v>5349414.0</v>
      </c>
      <c r="I366" s="246">
        <v>42492.0</v>
      </c>
      <c r="J366" s="247">
        <v>2775.45</v>
      </c>
      <c r="K366" s="237">
        <v>1346.0900000000001</v>
      </c>
      <c r="L366" s="6"/>
      <c r="M366" s="1"/>
      <c r="N366" s="1"/>
      <c r="O366" s="1"/>
      <c r="P366" s="1"/>
      <c r="Q366" s="1"/>
      <c r="R366" s="1"/>
      <c r="S366" s="1"/>
      <c r="T366" s="1"/>
      <c r="U366" s="1"/>
      <c r="V366" s="1"/>
      <c r="W366" s="1"/>
      <c r="X366" s="1"/>
      <c r="Y366" s="1"/>
      <c r="Z366" s="1"/>
    </row>
    <row r="367" ht="12.75" customHeight="1">
      <c r="A367" s="1"/>
      <c r="B367" s="129"/>
      <c r="C367" s="229" t="s">
        <v>1063</v>
      </c>
      <c r="D367" s="243">
        <v>1.0</v>
      </c>
      <c r="E367" s="243">
        <v>1.0</v>
      </c>
      <c r="F367" s="244">
        <v>324.0</v>
      </c>
      <c r="G367" s="245" t="s">
        <v>1064</v>
      </c>
      <c r="H367" s="245">
        <v>5349415.0</v>
      </c>
      <c r="I367" s="246">
        <v>42492.0</v>
      </c>
      <c r="J367" s="247">
        <v>5702.68</v>
      </c>
      <c r="K367" s="237">
        <v>2765.8</v>
      </c>
      <c r="L367" s="6"/>
      <c r="M367" s="1"/>
      <c r="N367" s="1"/>
      <c r="O367" s="1"/>
      <c r="P367" s="1"/>
      <c r="Q367" s="1"/>
      <c r="R367" s="1"/>
      <c r="S367" s="1"/>
      <c r="T367" s="1"/>
      <c r="U367" s="1"/>
      <c r="V367" s="1"/>
      <c r="W367" s="1"/>
      <c r="X367" s="1"/>
      <c r="Y367" s="1"/>
      <c r="Z367" s="1"/>
    </row>
    <row r="368" ht="12.75" customHeight="1">
      <c r="A368" s="1"/>
      <c r="B368" s="129"/>
      <c r="C368" s="229" t="s">
        <v>1065</v>
      </c>
      <c r="D368" s="243">
        <v>1.0</v>
      </c>
      <c r="E368" s="243">
        <v>1.0</v>
      </c>
      <c r="F368" s="244">
        <v>481.0</v>
      </c>
      <c r="G368" s="245" t="s">
        <v>1066</v>
      </c>
      <c r="H368" s="245">
        <v>5349416.0</v>
      </c>
      <c r="I368" s="246">
        <v>42492.0</v>
      </c>
      <c r="J368" s="247">
        <v>6491.2</v>
      </c>
      <c r="K368" s="237">
        <v>3148.23</v>
      </c>
      <c r="L368" s="6"/>
      <c r="M368" s="1"/>
      <c r="N368" s="1"/>
      <c r="O368" s="1"/>
      <c r="P368" s="1"/>
      <c r="Q368" s="1"/>
      <c r="R368" s="1"/>
      <c r="S368" s="1"/>
      <c r="T368" s="1"/>
      <c r="U368" s="1"/>
      <c r="V368" s="1"/>
      <c r="W368" s="1"/>
      <c r="X368" s="1"/>
      <c r="Y368" s="1"/>
      <c r="Z368" s="1"/>
    </row>
    <row r="369" ht="12.75" customHeight="1">
      <c r="A369" s="1"/>
      <c r="B369" s="129"/>
      <c r="C369" s="229" t="s">
        <v>1067</v>
      </c>
      <c r="D369" s="243">
        <v>1.0</v>
      </c>
      <c r="E369" s="243">
        <v>1.0</v>
      </c>
      <c r="F369" s="244">
        <v>759.0</v>
      </c>
      <c r="G369" s="245" t="s">
        <v>1068</v>
      </c>
      <c r="H369" s="245">
        <v>5349417.0</v>
      </c>
      <c r="I369" s="246">
        <v>42492.0</v>
      </c>
      <c r="J369" s="247">
        <v>12450.52</v>
      </c>
      <c r="K369" s="237">
        <v>6038.5</v>
      </c>
      <c r="L369" s="6"/>
      <c r="M369" s="1"/>
      <c r="N369" s="1"/>
      <c r="O369" s="1"/>
      <c r="P369" s="1"/>
      <c r="Q369" s="1"/>
      <c r="R369" s="1"/>
      <c r="S369" s="1"/>
      <c r="T369" s="1"/>
      <c r="U369" s="1"/>
      <c r="V369" s="1"/>
      <c r="W369" s="1"/>
      <c r="X369" s="1"/>
      <c r="Y369" s="1"/>
      <c r="Z369" s="1"/>
    </row>
    <row r="370" ht="12.75" customHeight="1">
      <c r="A370" s="1"/>
      <c r="B370" s="129"/>
      <c r="C370" s="229" t="s">
        <v>1069</v>
      </c>
      <c r="D370" s="243">
        <v>1.0</v>
      </c>
      <c r="E370" s="243">
        <v>1.0</v>
      </c>
      <c r="F370" s="244">
        <v>550.0</v>
      </c>
      <c r="G370" s="245" t="s">
        <v>1070</v>
      </c>
      <c r="H370" s="245">
        <v>5349418.0</v>
      </c>
      <c r="I370" s="246">
        <v>42492.0</v>
      </c>
      <c r="J370" s="247">
        <v>14017.72</v>
      </c>
      <c r="K370" s="237">
        <v>6798.59</v>
      </c>
      <c r="L370" s="6"/>
      <c r="M370" s="1"/>
      <c r="N370" s="1"/>
      <c r="O370" s="1"/>
      <c r="P370" s="1"/>
      <c r="Q370" s="1"/>
      <c r="R370" s="1"/>
      <c r="S370" s="1"/>
      <c r="T370" s="1"/>
      <c r="U370" s="1"/>
      <c r="V370" s="1"/>
      <c r="W370" s="1"/>
      <c r="X370" s="1"/>
      <c r="Y370" s="1"/>
      <c r="Z370" s="1"/>
    </row>
    <row r="371" ht="12.75" customHeight="1">
      <c r="A371" s="1"/>
      <c r="B371" s="129"/>
      <c r="C371" s="229" t="s">
        <v>1071</v>
      </c>
      <c r="D371" s="243">
        <v>1.0</v>
      </c>
      <c r="E371" s="243">
        <v>1.0</v>
      </c>
      <c r="F371" s="244">
        <v>820.0</v>
      </c>
      <c r="G371" s="245" t="s">
        <v>1072</v>
      </c>
      <c r="H371" s="245">
        <v>5349419.0</v>
      </c>
      <c r="I371" s="246">
        <v>42492.0</v>
      </c>
      <c r="J371" s="247">
        <v>17256.22</v>
      </c>
      <c r="K371" s="237">
        <v>8369.259999999998</v>
      </c>
      <c r="L371" s="6"/>
      <c r="M371" s="1"/>
      <c r="N371" s="1"/>
      <c r="O371" s="1"/>
      <c r="P371" s="1"/>
      <c r="Q371" s="1"/>
      <c r="R371" s="1"/>
      <c r="S371" s="1"/>
      <c r="T371" s="1"/>
      <c r="U371" s="1"/>
      <c r="V371" s="1"/>
      <c r="W371" s="1"/>
      <c r="X371" s="1"/>
      <c r="Y371" s="1"/>
      <c r="Z371" s="1"/>
    </row>
    <row r="372" ht="12.75" customHeight="1">
      <c r="A372" s="1"/>
      <c r="B372" s="129"/>
      <c r="C372" s="229" t="s">
        <v>1061</v>
      </c>
      <c r="D372" s="243">
        <v>1.0</v>
      </c>
      <c r="E372" s="243">
        <v>1.0</v>
      </c>
      <c r="F372" s="244">
        <v>621.0</v>
      </c>
      <c r="G372" s="245" t="s">
        <v>1062</v>
      </c>
      <c r="H372" s="245">
        <v>5349420.0</v>
      </c>
      <c r="I372" s="246">
        <v>42492.0</v>
      </c>
      <c r="J372" s="247">
        <v>9804.44</v>
      </c>
      <c r="K372" s="237">
        <v>4755.15</v>
      </c>
      <c r="L372" s="6"/>
      <c r="M372" s="1"/>
      <c r="N372" s="1"/>
      <c r="O372" s="1"/>
      <c r="P372" s="1"/>
      <c r="Q372" s="1"/>
      <c r="R372" s="1"/>
      <c r="S372" s="1"/>
      <c r="T372" s="1"/>
      <c r="U372" s="1"/>
      <c r="V372" s="1"/>
      <c r="W372" s="1"/>
      <c r="X372" s="1"/>
      <c r="Y372" s="1"/>
      <c r="Z372" s="1"/>
    </row>
    <row r="373" ht="12.75" customHeight="1">
      <c r="A373" s="1"/>
      <c r="B373" s="129"/>
      <c r="C373" s="229" t="s">
        <v>1063</v>
      </c>
      <c r="D373" s="243">
        <v>1.0</v>
      </c>
      <c r="E373" s="243">
        <v>1.0</v>
      </c>
      <c r="F373" s="244">
        <v>1103.0</v>
      </c>
      <c r="G373" s="245" t="s">
        <v>1064</v>
      </c>
      <c r="H373" s="245">
        <v>5349421.0</v>
      </c>
      <c r="I373" s="246">
        <v>42492.0</v>
      </c>
      <c r="J373" s="247">
        <v>18107.24</v>
      </c>
      <c r="K373" s="237">
        <v>8782.01</v>
      </c>
      <c r="L373" s="6"/>
      <c r="M373" s="1"/>
      <c r="N373" s="1"/>
      <c r="O373" s="1"/>
      <c r="P373" s="1"/>
      <c r="Q373" s="1"/>
      <c r="R373" s="1"/>
      <c r="S373" s="1"/>
      <c r="T373" s="1"/>
      <c r="U373" s="1"/>
      <c r="V373" s="1"/>
      <c r="W373" s="1"/>
      <c r="X373" s="1"/>
      <c r="Y373" s="1"/>
      <c r="Z373" s="1"/>
    </row>
    <row r="374" ht="12.75" customHeight="1">
      <c r="A374" s="1"/>
      <c r="B374" s="129"/>
      <c r="C374" s="229" t="s">
        <v>1073</v>
      </c>
      <c r="D374" s="243">
        <v>1.0</v>
      </c>
      <c r="E374" s="243">
        <v>1.0</v>
      </c>
      <c r="F374" s="244">
        <v>1108.0</v>
      </c>
      <c r="G374" s="245" t="s">
        <v>1074</v>
      </c>
      <c r="H374" s="245">
        <v>5349422.0</v>
      </c>
      <c r="I374" s="246">
        <v>42492.0</v>
      </c>
      <c r="J374" s="247">
        <v>16523.44</v>
      </c>
      <c r="K374" s="237">
        <v>7848.63</v>
      </c>
      <c r="L374" s="6"/>
      <c r="M374" s="1"/>
      <c r="N374" s="1"/>
      <c r="O374" s="1"/>
      <c r="P374" s="1"/>
      <c r="Q374" s="1"/>
      <c r="R374" s="1"/>
      <c r="S374" s="1"/>
      <c r="T374" s="1"/>
      <c r="U374" s="1"/>
      <c r="V374" s="1"/>
      <c r="W374" s="1"/>
      <c r="X374" s="1"/>
      <c r="Y374" s="1"/>
      <c r="Z374" s="1"/>
    </row>
    <row r="375" ht="12.75" customHeight="1">
      <c r="A375" s="1"/>
      <c r="B375" s="129"/>
      <c r="C375" s="229" t="s">
        <v>1075</v>
      </c>
      <c r="D375" s="243">
        <v>1.0</v>
      </c>
      <c r="E375" s="243">
        <v>1.0</v>
      </c>
      <c r="F375" s="244">
        <v>485.0</v>
      </c>
      <c r="G375" s="245" t="s">
        <v>1076</v>
      </c>
      <c r="H375" s="245">
        <v>5349423.0</v>
      </c>
      <c r="I375" s="246">
        <v>42492.0</v>
      </c>
      <c r="J375" s="247">
        <v>5518.21</v>
      </c>
      <c r="K375" s="237">
        <v>2621.15</v>
      </c>
      <c r="L375" s="6"/>
      <c r="M375" s="1"/>
      <c r="N375" s="1"/>
      <c r="O375" s="1"/>
      <c r="P375" s="1"/>
      <c r="Q375" s="1"/>
      <c r="R375" s="1"/>
      <c r="S375" s="1"/>
      <c r="T375" s="1"/>
      <c r="U375" s="1"/>
      <c r="V375" s="1"/>
      <c r="W375" s="1"/>
      <c r="X375" s="1"/>
      <c r="Y375" s="1"/>
      <c r="Z375" s="1"/>
    </row>
    <row r="376" ht="12.75" customHeight="1">
      <c r="A376" s="1"/>
      <c r="B376" s="129"/>
      <c r="C376" s="229" t="s">
        <v>1077</v>
      </c>
      <c r="D376" s="243">
        <v>1.0</v>
      </c>
      <c r="E376" s="243">
        <v>1.0</v>
      </c>
      <c r="F376" s="244">
        <v>441.0</v>
      </c>
      <c r="G376" s="245" t="s">
        <v>1078</v>
      </c>
      <c r="H376" s="245">
        <v>5349424.0</v>
      </c>
      <c r="I376" s="246">
        <v>42492.0</v>
      </c>
      <c r="J376" s="247">
        <v>7950.02</v>
      </c>
      <c r="K376" s="237">
        <v>3776.26</v>
      </c>
      <c r="L376" s="6"/>
      <c r="M376" s="1"/>
      <c r="N376" s="1"/>
      <c r="O376" s="1"/>
      <c r="P376" s="1"/>
      <c r="Q376" s="1"/>
      <c r="R376" s="1"/>
      <c r="S376" s="1"/>
      <c r="T376" s="1"/>
      <c r="U376" s="1"/>
      <c r="V376" s="1"/>
      <c r="W376" s="1"/>
      <c r="X376" s="1"/>
      <c r="Y376" s="1"/>
      <c r="Z376" s="1"/>
    </row>
    <row r="377" ht="12.75" customHeight="1">
      <c r="A377" s="1"/>
      <c r="B377" s="129"/>
      <c r="C377" s="229" t="s">
        <v>1079</v>
      </c>
      <c r="D377" s="243">
        <v>1.0</v>
      </c>
      <c r="E377" s="243">
        <v>1.0</v>
      </c>
      <c r="F377" s="244">
        <v>244.0</v>
      </c>
      <c r="G377" s="245" t="s">
        <v>1080</v>
      </c>
      <c r="H377" s="245">
        <v>5349425.0</v>
      </c>
      <c r="I377" s="246">
        <v>42492.0</v>
      </c>
      <c r="J377" s="247">
        <v>4331.28</v>
      </c>
      <c r="K377" s="237">
        <v>2057.36</v>
      </c>
      <c r="L377" s="6"/>
      <c r="M377" s="1"/>
      <c r="N377" s="1"/>
      <c r="O377" s="1"/>
      <c r="P377" s="1"/>
      <c r="Q377" s="1"/>
      <c r="R377" s="1"/>
      <c r="S377" s="1"/>
      <c r="T377" s="1"/>
      <c r="U377" s="1"/>
      <c r="V377" s="1"/>
      <c r="W377" s="1"/>
      <c r="X377" s="1"/>
      <c r="Y377" s="1"/>
      <c r="Z377" s="1"/>
    </row>
    <row r="378" ht="12.75" customHeight="1">
      <c r="A378" s="1"/>
      <c r="B378" s="129"/>
      <c r="C378" s="229" t="s">
        <v>1081</v>
      </c>
      <c r="D378" s="243">
        <v>1.0</v>
      </c>
      <c r="E378" s="243">
        <v>1.0</v>
      </c>
      <c r="F378" s="244">
        <v>182.0</v>
      </c>
      <c r="G378" s="245" t="s">
        <v>1082</v>
      </c>
      <c r="H378" s="245">
        <v>5349426.0</v>
      </c>
      <c r="I378" s="246">
        <v>42492.0</v>
      </c>
      <c r="J378" s="247">
        <v>2130.28</v>
      </c>
      <c r="K378" s="237">
        <v>1033.1799999999998</v>
      </c>
      <c r="L378" s="6"/>
      <c r="M378" s="1"/>
      <c r="N378" s="1"/>
      <c r="O378" s="1"/>
      <c r="P378" s="1"/>
      <c r="Q378" s="1"/>
      <c r="R378" s="1"/>
      <c r="S378" s="1"/>
      <c r="T378" s="1"/>
      <c r="U378" s="1"/>
      <c r="V378" s="1"/>
      <c r="W378" s="1"/>
      <c r="X378" s="1"/>
      <c r="Y378" s="1"/>
      <c r="Z378" s="1"/>
    </row>
    <row r="379" ht="12.75" customHeight="1">
      <c r="A379" s="1"/>
      <c r="B379" s="129"/>
      <c r="C379" s="229" t="s">
        <v>1083</v>
      </c>
      <c r="D379" s="243">
        <v>1.0</v>
      </c>
      <c r="E379" s="243">
        <v>1.0</v>
      </c>
      <c r="F379" s="244">
        <v>87.0</v>
      </c>
      <c r="G379" s="245" t="s">
        <v>1084</v>
      </c>
      <c r="H379" s="245">
        <v>5349427.0</v>
      </c>
      <c r="I379" s="246">
        <v>42492.0</v>
      </c>
      <c r="J379" s="247">
        <v>973.98</v>
      </c>
      <c r="K379" s="237">
        <v>462.64</v>
      </c>
      <c r="L379" s="6"/>
      <c r="M379" s="1"/>
      <c r="N379" s="1"/>
      <c r="O379" s="1"/>
      <c r="P379" s="1"/>
      <c r="Q379" s="1"/>
      <c r="R379" s="1"/>
      <c r="S379" s="1"/>
      <c r="T379" s="1"/>
      <c r="U379" s="1"/>
      <c r="V379" s="1"/>
      <c r="W379" s="1"/>
      <c r="X379" s="1"/>
      <c r="Y379" s="1"/>
      <c r="Z379" s="1"/>
    </row>
    <row r="380" ht="12.75" customHeight="1">
      <c r="A380" s="1"/>
      <c r="B380" s="129"/>
      <c r="C380" s="229" t="s">
        <v>1083</v>
      </c>
      <c r="D380" s="243">
        <v>1.0</v>
      </c>
      <c r="E380" s="243">
        <v>1.0</v>
      </c>
      <c r="F380" s="244">
        <v>233.0</v>
      </c>
      <c r="G380" s="245" t="s">
        <v>1084</v>
      </c>
      <c r="H380" s="245">
        <v>5349428.0</v>
      </c>
      <c r="I380" s="246">
        <v>42492.0</v>
      </c>
      <c r="J380" s="247">
        <v>2273.68</v>
      </c>
      <c r="K380" s="237">
        <v>1080.0</v>
      </c>
      <c r="L380" s="6"/>
      <c r="M380" s="1"/>
      <c r="N380" s="1"/>
      <c r="O380" s="1"/>
      <c r="P380" s="1"/>
      <c r="Q380" s="1"/>
      <c r="R380" s="1"/>
      <c r="S380" s="1"/>
      <c r="T380" s="1"/>
      <c r="U380" s="1"/>
      <c r="V380" s="1"/>
      <c r="W380" s="1"/>
      <c r="X380" s="1"/>
      <c r="Y380" s="1"/>
      <c r="Z380" s="1"/>
    </row>
    <row r="381" ht="12.75" customHeight="1">
      <c r="A381" s="1"/>
      <c r="B381" s="129"/>
      <c r="C381" s="229" t="s">
        <v>1085</v>
      </c>
      <c r="D381" s="243">
        <v>1.0</v>
      </c>
      <c r="E381" s="243">
        <v>1.0</v>
      </c>
      <c r="F381" s="244">
        <v>173.0</v>
      </c>
      <c r="G381" s="245" t="s">
        <v>1086</v>
      </c>
      <c r="H381" s="245">
        <v>5349429.0</v>
      </c>
      <c r="I381" s="246">
        <v>42492.0</v>
      </c>
      <c r="J381" s="247">
        <v>2138.5</v>
      </c>
      <c r="K381" s="237">
        <v>1015.78</v>
      </c>
      <c r="L381" s="6"/>
      <c r="M381" s="1"/>
      <c r="N381" s="1"/>
      <c r="O381" s="1"/>
      <c r="P381" s="1"/>
      <c r="Q381" s="1"/>
      <c r="R381" s="1"/>
      <c r="S381" s="1"/>
      <c r="T381" s="1"/>
      <c r="U381" s="1"/>
      <c r="V381" s="1"/>
      <c r="W381" s="1"/>
      <c r="X381" s="1"/>
      <c r="Y381" s="1"/>
      <c r="Z381" s="1"/>
    </row>
    <row r="382" ht="12.75" customHeight="1">
      <c r="A382" s="1"/>
      <c r="B382" s="129"/>
      <c r="C382" s="229" t="s">
        <v>1087</v>
      </c>
      <c r="D382" s="243">
        <v>1.0</v>
      </c>
      <c r="E382" s="243">
        <v>1.0</v>
      </c>
      <c r="F382" s="244">
        <v>150.0</v>
      </c>
      <c r="G382" s="245" t="s">
        <v>1088</v>
      </c>
      <c r="H382" s="245">
        <v>5349430.0</v>
      </c>
      <c r="I382" s="246">
        <v>42492.0</v>
      </c>
      <c r="J382" s="247">
        <v>2288.0</v>
      </c>
      <c r="K382" s="237">
        <v>1086.8</v>
      </c>
      <c r="L382" s="6"/>
      <c r="M382" s="1"/>
      <c r="N382" s="1"/>
      <c r="O382" s="1"/>
      <c r="P382" s="1"/>
      <c r="Q382" s="1"/>
      <c r="R382" s="1"/>
      <c r="S382" s="1"/>
      <c r="T382" s="1"/>
      <c r="U382" s="1"/>
      <c r="V382" s="1"/>
      <c r="W382" s="1"/>
      <c r="X382" s="1"/>
      <c r="Y382" s="1"/>
      <c r="Z382" s="1"/>
    </row>
    <row r="383" ht="12.75" customHeight="1">
      <c r="A383" s="1"/>
      <c r="B383" s="129"/>
      <c r="C383" s="229" t="s">
        <v>1089</v>
      </c>
      <c r="D383" s="243">
        <v>1.0</v>
      </c>
      <c r="E383" s="243">
        <v>1.0</v>
      </c>
      <c r="F383" s="244">
        <v>155.0</v>
      </c>
      <c r="G383" s="245" t="s">
        <v>1090</v>
      </c>
      <c r="H383" s="245">
        <v>5349432.0</v>
      </c>
      <c r="I383" s="246">
        <v>42492.0</v>
      </c>
      <c r="J383" s="247">
        <v>1209.0</v>
      </c>
      <c r="K383" s="237">
        <v>574.27</v>
      </c>
      <c r="L383" s="6"/>
      <c r="M383" s="1"/>
      <c r="N383" s="1"/>
      <c r="O383" s="1"/>
      <c r="P383" s="1"/>
      <c r="Q383" s="1"/>
      <c r="R383" s="1"/>
      <c r="S383" s="1"/>
      <c r="T383" s="1"/>
      <c r="U383" s="1"/>
      <c r="V383" s="1"/>
      <c r="W383" s="1"/>
      <c r="X383" s="1"/>
      <c r="Y383" s="1"/>
      <c r="Z383" s="1"/>
    </row>
    <row r="384" ht="12.75" customHeight="1">
      <c r="A384" s="1"/>
      <c r="B384" s="129"/>
      <c r="C384" s="229" t="s">
        <v>1091</v>
      </c>
      <c r="D384" s="243">
        <v>1.0</v>
      </c>
      <c r="E384" s="243">
        <v>1.0</v>
      </c>
      <c r="F384" s="244">
        <v>396.0</v>
      </c>
      <c r="G384" s="245" t="s">
        <v>1092</v>
      </c>
      <c r="H384" s="245">
        <v>5349433.0</v>
      </c>
      <c r="I384" s="246">
        <v>42492.0</v>
      </c>
      <c r="J384" s="247">
        <v>7027.0</v>
      </c>
      <c r="K384" s="237">
        <v>3337.8199999999997</v>
      </c>
      <c r="L384" s="6"/>
      <c r="M384" s="1"/>
      <c r="N384" s="1"/>
      <c r="O384" s="1"/>
      <c r="P384" s="1"/>
      <c r="Q384" s="1"/>
      <c r="R384" s="1"/>
      <c r="S384" s="1"/>
      <c r="T384" s="1"/>
      <c r="U384" s="1"/>
      <c r="V384" s="1"/>
      <c r="W384" s="1"/>
      <c r="X384" s="1"/>
      <c r="Y384" s="1"/>
      <c r="Z384" s="1"/>
    </row>
    <row r="385" ht="12.75" customHeight="1">
      <c r="A385" s="1"/>
      <c r="B385" s="129"/>
      <c r="C385" s="229" t="s">
        <v>1093</v>
      </c>
      <c r="D385" s="243">
        <v>1.0</v>
      </c>
      <c r="E385" s="243">
        <v>1.0</v>
      </c>
      <c r="F385" s="244">
        <v>860.0</v>
      </c>
      <c r="G385" s="245" t="s">
        <v>1094</v>
      </c>
      <c r="H385" s="245">
        <v>5349434.0</v>
      </c>
      <c r="I385" s="246">
        <v>42492.0</v>
      </c>
      <c r="J385" s="247">
        <v>11022.0</v>
      </c>
      <c r="K385" s="237">
        <v>5235.45</v>
      </c>
      <c r="L385" s="6"/>
      <c r="M385" s="1"/>
      <c r="N385" s="1"/>
      <c r="O385" s="1"/>
      <c r="P385" s="1"/>
      <c r="Q385" s="1"/>
      <c r="R385" s="1"/>
      <c r="S385" s="1"/>
      <c r="T385" s="1"/>
      <c r="U385" s="1"/>
      <c r="V385" s="1"/>
      <c r="W385" s="1"/>
      <c r="X385" s="1"/>
      <c r="Y385" s="1"/>
      <c r="Z385" s="1"/>
    </row>
    <row r="386" ht="12.75" customHeight="1">
      <c r="A386" s="1"/>
      <c r="B386" s="129"/>
      <c r="C386" s="229" t="s">
        <v>1095</v>
      </c>
      <c r="D386" s="243">
        <v>1.0</v>
      </c>
      <c r="E386" s="243">
        <v>1.0</v>
      </c>
      <c r="F386" s="244">
        <v>339.0</v>
      </c>
      <c r="G386" s="245" t="s">
        <v>1096</v>
      </c>
      <c r="H386" s="245">
        <v>5349435.0</v>
      </c>
      <c r="I386" s="246">
        <v>42492.0</v>
      </c>
      <c r="J386" s="247">
        <v>4586.5</v>
      </c>
      <c r="K386" s="237">
        <v>2178.58</v>
      </c>
      <c r="L386" s="6"/>
      <c r="M386" s="1"/>
      <c r="N386" s="1"/>
      <c r="O386" s="1"/>
      <c r="P386" s="1"/>
      <c r="Q386" s="1"/>
      <c r="R386" s="1"/>
      <c r="S386" s="1"/>
      <c r="T386" s="1"/>
      <c r="U386" s="1"/>
      <c r="V386" s="1"/>
      <c r="W386" s="1"/>
      <c r="X386" s="1"/>
      <c r="Y386" s="1"/>
      <c r="Z386" s="1"/>
    </row>
    <row r="387" ht="12.75" customHeight="1">
      <c r="A387" s="1"/>
      <c r="B387" s="129"/>
      <c r="C387" s="229" t="s">
        <v>1097</v>
      </c>
      <c r="D387" s="243">
        <v>1.0</v>
      </c>
      <c r="E387" s="243">
        <v>1.0</v>
      </c>
      <c r="F387" s="244">
        <v>367.0</v>
      </c>
      <c r="G387" s="245" t="s">
        <v>1098</v>
      </c>
      <c r="H387" s="245">
        <v>5349436.0</v>
      </c>
      <c r="I387" s="246">
        <v>42492.0</v>
      </c>
      <c r="J387" s="247">
        <v>4913.5</v>
      </c>
      <c r="K387" s="237">
        <v>2333.91</v>
      </c>
      <c r="L387" s="6"/>
      <c r="M387" s="1"/>
      <c r="N387" s="1"/>
      <c r="O387" s="1"/>
      <c r="P387" s="1"/>
      <c r="Q387" s="1"/>
      <c r="R387" s="1"/>
      <c r="S387" s="1"/>
      <c r="T387" s="1"/>
      <c r="U387" s="1"/>
      <c r="V387" s="1"/>
      <c r="W387" s="1"/>
      <c r="X387" s="1"/>
      <c r="Y387" s="1"/>
      <c r="Z387" s="1"/>
    </row>
    <row r="388" ht="12.75" customHeight="1">
      <c r="A388" s="1"/>
      <c r="B388" s="129"/>
      <c r="C388" s="229" t="s">
        <v>1099</v>
      </c>
      <c r="D388" s="243">
        <v>1.0</v>
      </c>
      <c r="E388" s="243">
        <v>1.0</v>
      </c>
      <c r="F388" s="244">
        <v>567.0</v>
      </c>
      <c r="G388" s="245" t="s">
        <v>1100</v>
      </c>
      <c r="H388" s="245">
        <v>5349437.0</v>
      </c>
      <c r="I388" s="246">
        <v>42492.0</v>
      </c>
      <c r="J388" s="247">
        <v>7458.5</v>
      </c>
      <c r="K388" s="237">
        <v>3542.7799999999997</v>
      </c>
      <c r="L388" s="6"/>
      <c r="M388" s="1"/>
      <c r="N388" s="1"/>
      <c r="O388" s="1"/>
      <c r="P388" s="1"/>
      <c r="Q388" s="1"/>
      <c r="R388" s="1"/>
      <c r="S388" s="1"/>
      <c r="T388" s="1"/>
      <c r="U388" s="1"/>
      <c r="V388" s="1"/>
      <c r="W388" s="1"/>
      <c r="X388" s="1"/>
      <c r="Y388" s="1"/>
      <c r="Z388" s="1"/>
    </row>
    <row r="389" ht="12.75" customHeight="1">
      <c r="A389" s="1"/>
      <c r="B389" s="129"/>
      <c r="C389" s="229" t="s">
        <v>1101</v>
      </c>
      <c r="D389" s="243">
        <v>1.0</v>
      </c>
      <c r="E389" s="243">
        <v>1.0</v>
      </c>
      <c r="F389" s="244">
        <v>256.0</v>
      </c>
      <c r="G389" s="245" t="s">
        <v>1102</v>
      </c>
      <c r="H389" s="245">
        <v>5349438.0</v>
      </c>
      <c r="I389" s="246">
        <v>42492.0</v>
      </c>
      <c r="J389" s="247">
        <v>3618.0</v>
      </c>
      <c r="K389" s="237">
        <v>1718.55</v>
      </c>
      <c r="L389" s="6"/>
      <c r="M389" s="1"/>
      <c r="N389" s="1"/>
      <c r="O389" s="1"/>
      <c r="P389" s="1"/>
      <c r="Q389" s="1"/>
      <c r="R389" s="1"/>
      <c r="S389" s="1"/>
      <c r="T389" s="1"/>
      <c r="U389" s="1"/>
      <c r="V389" s="1"/>
      <c r="W389" s="1"/>
      <c r="X389" s="1"/>
      <c r="Y389" s="1"/>
      <c r="Z389" s="1"/>
    </row>
    <row r="390" ht="12.75" customHeight="1">
      <c r="A390" s="1"/>
      <c r="B390" s="129"/>
      <c r="C390" s="229" t="s">
        <v>1103</v>
      </c>
      <c r="D390" s="243">
        <v>1.0</v>
      </c>
      <c r="E390" s="243">
        <v>1.0</v>
      </c>
      <c r="F390" s="244">
        <v>363.0</v>
      </c>
      <c r="G390" s="245" t="s">
        <v>1104</v>
      </c>
      <c r="H390" s="245">
        <v>5349439.0</v>
      </c>
      <c r="I390" s="246">
        <v>42492.0</v>
      </c>
      <c r="J390" s="247">
        <v>4792.0</v>
      </c>
      <c r="K390" s="237">
        <v>2348.08</v>
      </c>
      <c r="L390" s="6"/>
      <c r="M390" s="1"/>
      <c r="N390" s="1"/>
      <c r="O390" s="1"/>
      <c r="P390" s="1"/>
      <c r="Q390" s="1"/>
      <c r="R390" s="1"/>
      <c r="S390" s="1"/>
      <c r="T390" s="1"/>
      <c r="U390" s="1"/>
      <c r="V390" s="1"/>
      <c r="W390" s="1"/>
      <c r="X390" s="1"/>
      <c r="Y390" s="1"/>
      <c r="Z390" s="1"/>
    </row>
    <row r="391" ht="12.75" customHeight="1">
      <c r="A391" s="1"/>
      <c r="B391" s="129"/>
      <c r="C391" s="229" t="s">
        <v>1105</v>
      </c>
      <c r="D391" s="243">
        <v>1.0</v>
      </c>
      <c r="E391" s="243">
        <v>1.0</v>
      </c>
      <c r="F391" s="244">
        <v>1160.0</v>
      </c>
      <c r="G391" s="245" t="s">
        <v>1106</v>
      </c>
      <c r="H391" s="245">
        <v>5349440.0</v>
      </c>
      <c r="I391" s="246">
        <v>42492.0</v>
      </c>
      <c r="J391" s="247">
        <v>17234.0</v>
      </c>
      <c r="K391" s="237">
        <v>8358.49</v>
      </c>
      <c r="L391" s="6"/>
      <c r="M391" s="1"/>
      <c r="N391" s="1"/>
      <c r="O391" s="1"/>
      <c r="P391" s="1"/>
      <c r="Q391" s="1"/>
      <c r="R391" s="1"/>
      <c r="S391" s="1"/>
      <c r="T391" s="1"/>
      <c r="U391" s="1"/>
      <c r="V391" s="1"/>
      <c r="W391" s="1"/>
      <c r="X391" s="1"/>
      <c r="Y391" s="1"/>
      <c r="Z391" s="1"/>
    </row>
    <row r="392" ht="12.75" customHeight="1">
      <c r="A392" s="1"/>
      <c r="B392" s="129"/>
      <c r="C392" s="229" t="s">
        <v>1107</v>
      </c>
      <c r="D392" s="243">
        <v>1.0</v>
      </c>
      <c r="E392" s="243">
        <v>1.0</v>
      </c>
      <c r="F392" s="244">
        <v>623.0</v>
      </c>
      <c r="G392" s="245" t="s">
        <v>1108</v>
      </c>
      <c r="H392" s="245">
        <v>5349441.0</v>
      </c>
      <c r="I392" s="246">
        <v>42492.0</v>
      </c>
      <c r="J392" s="247">
        <v>8500.0</v>
      </c>
      <c r="K392" s="237">
        <v>4122.5</v>
      </c>
      <c r="L392" s="6"/>
      <c r="M392" s="1"/>
      <c r="N392" s="1"/>
      <c r="O392" s="1"/>
      <c r="P392" s="1"/>
      <c r="Q392" s="1"/>
      <c r="R392" s="1"/>
      <c r="S392" s="1"/>
      <c r="T392" s="1"/>
      <c r="U392" s="1"/>
      <c r="V392" s="1"/>
      <c r="W392" s="1"/>
      <c r="X392" s="1"/>
      <c r="Y392" s="1"/>
      <c r="Z392" s="1"/>
    </row>
    <row r="393" ht="12.75" customHeight="1">
      <c r="A393" s="1"/>
      <c r="B393" s="129"/>
      <c r="C393" s="229" t="s">
        <v>1109</v>
      </c>
      <c r="D393" s="243">
        <v>1.0</v>
      </c>
      <c r="E393" s="243">
        <v>1.0</v>
      </c>
      <c r="F393" s="244">
        <v>585.0</v>
      </c>
      <c r="G393" s="245" t="s">
        <v>1110</v>
      </c>
      <c r="H393" s="245">
        <v>5349442.0</v>
      </c>
      <c r="I393" s="246">
        <v>42492.0</v>
      </c>
      <c r="J393" s="247">
        <v>7998.5</v>
      </c>
      <c r="K393" s="237">
        <v>3799.2799999999997</v>
      </c>
      <c r="L393" s="6"/>
      <c r="M393" s="1"/>
      <c r="N393" s="1"/>
      <c r="O393" s="1"/>
      <c r="P393" s="1"/>
      <c r="Q393" s="1"/>
      <c r="R393" s="1"/>
      <c r="S393" s="1"/>
      <c r="T393" s="1"/>
      <c r="U393" s="1"/>
      <c r="V393" s="1"/>
      <c r="W393" s="1"/>
      <c r="X393" s="1"/>
      <c r="Y393" s="1"/>
      <c r="Z393" s="1"/>
    </row>
    <row r="394" ht="12.75" customHeight="1">
      <c r="A394" s="1"/>
      <c r="B394" s="129"/>
      <c r="C394" s="229" t="s">
        <v>1111</v>
      </c>
      <c r="D394" s="243">
        <v>1.0</v>
      </c>
      <c r="E394" s="243">
        <v>1.0</v>
      </c>
      <c r="F394" s="244">
        <v>363.0</v>
      </c>
      <c r="G394" s="245" t="s">
        <v>1112</v>
      </c>
      <c r="H394" s="245">
        <v>5349443.0</v>
      </c>
      <c r="I394" s="246">
        <v>42492.0</v>
      </c>
      <c r="J394" s="247">
        <v>5425.5</v>
      </c>
      <c r="K394" s="237">
        <v>2577.11</v>
      </c>
      <c r="L394" s="6"/>
      <c r="M394" s="1"/>
      <c r="N394" s="1"/>
      <c r="O394" s="1"/>
      <c r="P394" s="1"/>
      <c r="Q394" s="1"/>
      <c r="R394" s="1"/>
      <c r="S394" s="1"/>
      <c r="T394" s="1"/>
      <c r="U394" s="1"/>
      <c r="V394" s="1"/>
      <c r="W394" s="1"/>
      <c r="X394" s="1"/>
      <c r="Y394" s="1"/>
      <c r="Z394" s="1"/>
    </row>
    <row r="395" ht="12.75" customHeight="1">
      <c r="A395" s="1"/>
      <c r="B395" s="129"/>
      <c r="C395" s="229" t="s">
        <v>1113</v>
      </c>
      <c r="D395" s="243">
        <v>1.0</v>
      </c>
      <c r="E395" s="243">
        <v>1.0</v>
      </c>
      <c r="F395" s="244">
        <v>321.0</v>
      </c>
      <c r="G395" s="245" t="s">
        <v>1114</v>
      </c>
      <c r="H395" s="245">
        <v>5349444.0</v>
      </c>
      <c r="I395" s="246">
        <v>42492.0</v>
      </c>
      <c r="J395" s="247">
        <v>4088.5</v>
      </c>
      <c r="K395" s="237">
        <v>1942.0300000000002</v>
      </c>
      <c r="L395" s="6"/>
      <c r="M395" s="1"/>
      <c r="N395" s="1"/>
      <c r="O395" s="1"/>
      <c r="P395" s="1"/>
      <c r="Q395" s="1"/>
      <c r="R395" s="1"/>
      <c r="S395" s="1"/>
      <c r="T395" s="1"/>
      <c r="U395" s="1"/>
      <c r="V395" s="1"/>
      <c r="W395" s="1"/>
      <c r="X395" s="1"/>
      <c r="Y395" s="1"/>
      <c r="Z395" s="1"/>
    </row>
    <row r="396" ht="12.75" customHeight="1">
      <c r="A396" s="1"/>
      <c r="B396" s="129"/>
      <c r="C396" s="229" t="s">
        <v>1115</v>
      </c>
      <c r="D396" s="243">
        <v>1.0</v>
      </c>
      <c r="E396" s="243">
        <v>1.0</v>
      </c>
      <c r="F396" s="244">
        <v>1137.0</v>
      </c>
      <c r="G396" s="245" t="s">
        <v>1116</v>
      </c>
      <c r="H396" s="245">
        <v>5349445.0</v>
      </c>
      <c r="I396" s="246">
        <v>42492.0</v>
      </c>
      <c r="J396" s="247">
        <v>15354.5</v>
      </c>
      <c r="K396" s="237">
        <v>7293.38</v>
      </c>
      <c r="L396" s="6"/>
      <c r="M396" s="1"/>
      <c r="N396" s="1"/>
      <c r="O396" s="1"/>
      <c r="P396" s="1"/>
      <c r="Q396" s="1"/>
      <c r="R396" s="1"/>
      <c r="S396" s="1"/>
      <c r="T396" s="1"/>
      <c r="U396" s="1"/>
      <c r="V396" s="1"/>
      <c r="W396" s="1"/>
      <c r="X396" s="1"/>
      <c r="Y396" s="1"/>
      <c r="Z396" s="1"/>
    </row>
    <row r="397" ht="12.75" customHeight="1">
      <c r="A397" s="1"/>
      <c r="B397" s="129"/>
      <c r="C397" s="229" t="s">
        <v>1117</v>
      </c>
      <c r="D397" s="243">
        <v>1.0</v>
      </c>
      <c r="E397" s="243">
        <v>1.0</v>
      </c>
      <c r="F397" s="244">
        <v>1448.0</v>
      </c>
      <c r="G397" s="245" t="s">
        <v>1118</v>
      </c>
      <c r="H397" s="245">
        <v>5349446.0</v>
      </c>
      <c r="I397" s="246">
        <v>42492.0</v>
      </c>
      <c r="J397" s="247">
        <v>18647.5</v>
      </c>
      <c r="K397" s="237">
        <v>8857.56</v>
      </c>
      <c r="L397" s="6"/>
      <c r="M397" s="1"/>
      <c r="N397" s="1"/>
      <c r="O397" s="1"/>
      <c r="P397" s="1"/>
      <c r="Q397" s="1"/>
      <c r="R397" s="1"/>
      <c r="S397" s="1"/>
      <c r="T397" s="1"/>
      <c r="U397" s="1"/>
      <c r="V397" s="1"/>
      <c r="W397" s="1"/>
      <c r="X397" s="1"/>
      <c r="Y397" s="1"/>
      <c r="Z397" s="1"/>
    </row>
    <row r="398" ht="12.75" customHeight="1">
      <c r="A398" s="1"/>
      <c r="B398" s="129"/>
      <c r="C398" s="229" t="s">
        <v>1119</v>
      </c>
      <c r="D398" s="243">
        <v>1.0</v>
      </c>
      <c r="E398" s="243">
        <v>1.0</v>
      </c>
      <c r="F398" s="244">
        <v>1104.0</v>
      </c>
      <c r="G398" s="245" t="s">
        <v>1120</v>
      </c>
      <c r="H398" s="245">
        <v>5349447.0</v>
      </c>
      <c r="I398" s="246">
        <v>42492.0</v>
      </c>
      <c r="J398" s="247">
        <v>17781.5</v>
      </c>
      <c r="K398" s="237">
        <v>8446.21</v>
      </c>
      <c r="L398" s="6"/>
      <c r="M398" s="1"/>
      <c r="N398" s="1"/>
      <c r="O398" s="1"/>
      <c r="P398" s="1"/>
      <c r="Q398" s="1"/>
      <c r="R398" s="1"/>
      <c r="S398" s="1"/>
      <c r="T398" s="1"/>
      <c r="U398" s="1"/>
      <c r="V398" s="1"/>
      <c r="W398" s="1"/>
      <c r="X398" s="1"/>
      <c r="Y398" s="1"/>
      <c r="Z398" s="1"/>
    </row>
    <row r="399" ht="12.75" customHeight="1">
      <c r="A399" s="1"/>
      <c r="B399" s="129"/>
      <c r="C399" s="229" t="s">
        <v>1121</v>
      </c>
      <c r="D399" s="243">
        <v>1.0</v>
      </c>
      <c r="E399" s="243">
        <v>1.0</v>
      </c>
      <c r="F399" s="244">
        <v>1050.0</v>
      </c>
      <c r="G399" s="245" t="s">
        <v>1122</v>
      </c>
      <c r="H399" s="245">
        <v>5349450.0</v>
      </c>
      <c r="I399" s="246">
        <v>42492.0</v>
      </c>
      <c r="J399" s="247">
        <v>15221.0</v>
      </c>
      <c r="K399" s="237">
        <v>7229.970000000001</v>
      </c>
      <c r="L399" s="6"/>
      <c r="M399" s="1"/>
      <c r="N399" s="1"/>
      <c r="O399" s="1"/>
      <c r="P399" s="1"/>
      <c r="Q399" s="1"/>
      <c r="R399" s="1"/>
      <c r="S399" s="1"/>
      <c r="T399" s="1"/>
      <c r="U399" s="1"/>
      <c r="V399" s="1"/>
      <c r="W399" s="1"/>
      <c r="X399" s="1"/>
      <c r="Y399" s="1"/>
      <c r="Z399" s="1"/>
    </row>
    <row r="400" ht="12.75" customHeight="1">
      <c r="A400" s="1"/>
      <c r="B400" s="129"/>
      <c r="C400" s="229" t="s">
        <v>1123</v>
      </c>
      <c r="D400" s="243">
        <v>1.0</v>
      </c>
      <c r="E400" s="243">
        <v>1.0</v>
      </c>
      <c r="F400" s="244">
        <v>473.0</v>
      </c>
      <c r="G400" s="245" t="s">
        <v>1124</v>
      </c>
      <c r="H400" s="245">
        <v>5349451.0</v>
      </c>
      <c r="I400" s="246">
        <v>42492.0</v>
      </c>
      <c r="J400" s="247">
        <v>6475.0</v>
      </c>
      <c r="K400" s="237">
        <v>3140.37</v>
      </c>
      <c r="L400" s="6"/>
      <c r="M400" s="1"/>
      <c r="N400" s="1"/>
      <c r="O400" s="1"/>
      <c r="P400" s="1"/>
      <c r="Q400" s="1"/>
      <c r="R400" s="1"/>
      <c r="S400" s="1"/>
      <c r="T400" s="1"/>
      <c r="U400" s="1"/>
      <c r="V400" s="1"/>
      <c r="W400" s="1"/>
      <c r="X400" s="1"/>
      <c r="Y400" s="1"/>
      <c r="Z400" s="1"/>
    </row>
    <row r="401" ht="12.75" customHeight="1">
      <c r="A401" s="1"/>
      <c r="B401" s="129"/>
      <c r="C401" s="229" t="s">
        <v>1125</v>
      </c>
      <c r="D401" s="243">
        <v>1.0</v>
      </c>
      <c r="E401" s="243">
        <v>1.0</v>
      </c>
      <c r="F401" s="244">
        <v>655.0</v>
      </c>
      <c r="G401" s="245" t="s">
        <v>1126</v>
      </c>
      <c r="H401" s="245">
        <v>5349452.0</v>
      </c>
      <c r="I401" s="246">
        <v>42492.0</v>
      </c>
      <c r="J401" s="247">
        <v>9081.0</v>
      </c>
      <c r="K401" s="237">
        <v>4313.470000000001</v>
      </c>
      <c r="L401" s="6"/>
      <c r="M401" s="1"/>
      <c r="N401" s="1"/>
      <c r="O401" s="1"/>
      <c r="P401" s="1"/>
      <c r="Q401" s="1"/>
      <c r="R401" s="1"/>
      <c r="S401" s="1"/>
      <c r="T401" s="1"/>
      <c r="U401" s="1"/>
      <c r="V401" s="1"/>
      <c r="W401" s="1"/>
      <c r="X401" s="1"/>
      <c r="Y401" s="1"/>
      <c r="Z401" s="1"/>
    </row>
    <row r="402" ht="12.75" customHeight="1">
      <c r="A402" s="1"/>
      <c r="B402" s="129"/>
      <c r="C402" s="229" t="s">
        <v>1127</v>
      </c>
      <c r="D402" s="243">
        <v>1.0</v>
      </c>
      <c r="E402" s="243">
        <v>1.0</v>
      </c>
      <c r="F402" s="244">
        <v>888.0</v>
      </c>
      <c r="G402" s="245" t="s">
        <v>1128</v>
      </c>
      <c r="H402" s="245">
        <v>5349453.0</v>
      </c>
      <c r="I402" s="246">
        <v>42492.0</v>
      </c>
      <c r="J402" s="247">
        <v>12640.5</v>
      </c>
      <c r="K402" s="237">
        <v>6004.23</v>
      </c>
      <c r="L402" s="6"/>
      <c r="M402" s="1"/>
      <c r="N402" s="1"/>
      <c r="O402" s="1"/>
      <c r="P402" s="1"/>
      <c r="Q402" s="1"/>
      <c r="R402" s="1"/>
      <c r="S402" s="1"/>
      <c r="T402" s="1"/>
      <c r="U402" s="1"/>
      <c r="V402" s="1"/>
      <c r="W402" s="1"/>
      <c r="X402" s="1"/>
      <c r="Y402" s="1"/>
      <c r="Z402" s="1"/>
    </row>
    <row r="403" ht="12.75" customHeight="1">
      <c r="A403" s="1"/>
      <c r="B403" s="129"/>
      <c r="C403" s="229" t="s">
        <v>1129</v>
      </c>
      <c r="D403" s="243">
        <v>1.0</v>
      </c>
      <c r="E403" s="243">
        <v>1.0</v>
      </c>
      <c r="F403" s="244">
        <v>577.0</v>
      </c>
      <c r="G403" s="245" t="s">
        <v>1130</v>
      </c>
      <c r="H403" s="245">
        <v>5349454.0</v>
      </c>
      <c r="I403" s="246">
        <v>42492.0</v>
      </c>
      <c r="J403" s="247">
        <v>7294.5</v>
      </c>
      <c r="K403" s="237">
        <v>3464.8800000000006</v>
      </c>
      <c r="L403" s="6"/>
      <c r="M403" s="1"/>
      <c r="N403" s="1"/>
      <c r="O403" s="1"/>
      <c r="P403" s="1"/>
      <c r="Q403" s="1"/>
      <c r="R403" s="1"/>
      <c r="S403" s="1"/>
      <c r="T403" s="1"/>
      <c r="U403" s="1"/>
      <c r="V403" s="1"/>
      <c r="W403" s="1"/>
      <c r="X403" s="1"/>
      <c r="Y403" s="1"/>
      <c r="Z403" s="1"/>
    </row>
    <row r="404" ht="12.75" customHeight="1">
      <c r="A404" s="1"/>
      <c r="B404" s="129"/>
      <c r="C404" s="229" t="s">
        <v>1131</v>
      </c>
      <c r="D404" s="243">
        <v>1.0</v>
      </c>
      <c r="E404" s="243">
        <v>1.0</v>
      </c>
      <c r="F404" s="244">
        <v>409.0</v>
      </c>
      <c r="G404" s="245" t="s">
        <v>1132</v>
      </c>
      <c r="H404" s="245">
        <v>5349455.0</v>
      </c>
      <c r="I404" s="246">
        <v>42492.0</v>
      </c>
      <c r="J404" s="247">
        <v>12972.0</v>
      </c>
      <c r="K404" s="237">
        <v>6161.7</v>
      </c>
      <c r="L404" s="6"/>
      <c r="M404" s="1"/>
      <c r="N404" s="1"/>
      <c r="O404" s="1"/>
      <c r="P404" s="1"/>
      <c r="Q404" s="1"/>
      <c r="R404" s="1"/>
      <c r="S404" s="1"/>
      <c r="T404" s="1"/>
      <c r="U404" s="1"/>
      <c r="V404" s="1"/>
      <c r="W404" s="1"/>
      <c r="X404" s="1"/>
      <c r="Y404" s="1"/>
      <c r="Z404" s="1"/>
    </row>
    <row r="405" ht="12.75" customHeight="1">
      <c r="A405" s="1"/>
      <c r="B405" s="129"/>
      <c r="C405" s="229" t="s">
        <v>1133</v>
      </c>
      <c r="D405" s="243">
        <v>1.0</v>
      </c>
      <c r="E405" s="243">
        <v>1.0</v>
      </c>
      <c r="F405" s="244">
        <v>1508.0</v>
      </c>
      <c r="G405" s="245" t="s">
        <v>1134</v>
      </c>
      <c r="H405" s="245">
        <v>5349456.0</v>
      </c>
      <c r="I405" s="246">
        <v>42492.0</v>
      </c>
      <c r="J405" s="247">
        <v>20671.5</v>
      </c>
      <c r="K405" s="237">
        <v>10025.669999999998</v>
      </c>
      <c r="L405" s="6"/>
      <c r="M405" s="1"/>
      <c r="N405" s="1"/>
      <c r="O405" s="1"/>
      <c r="P405" s="1"/>
      <c r="Q405" s="1"/>
      <c r="R405" s="1"/>
      <c r="S405" s="1"/>
      <c r="T405" s="1"/>
      <c r="U405" s="1"/>
      <c r="V405" s="1"/>
      <c r="W405" s="1"/>
      <c r="X405" s="1"/>
      <c r="Y405" s="1"/>
      <c r="Z405" s="1"/>
    </row>
    <row r="406" ht="12.75" customHeight="1">
      <c r="A406" s="1"/>
      <c r="B406" s="129"/>
      <c r="C406" s="229" t="s">
        <v>1135</v>
      </c>
      <c r="D406" s="243">
        <v>1.0</v>
      </c>
      <c r="E406" s="243">
        <v>1.0</v>
      </c>
      <c r="F406" s="244">
        <v>540.0</v>
      </c>
      <c r="G406" s="245" t="s">
        <v>1136</v>
      </c>
      <c r="H406" s="245">
        <v>5349457.0</v>
      </c>
      <c r="I406" s="246">
        <v>42492.0</v>
      </c>
      <c r="J406" s="247">
        <v>7517.0</v>
      </c>
      <c r="K406" s="237">
        <v>3570.5699999999997</v>
      </c>
      <c r="L406" s="6"/>
      <c r="M406" s="1"/>
      <c r="N406" s="1"/>
      <c r="O406" s="1"/>
      <c r="P406" s="1"/>
      <c r="Q406" s="1"/>
      <c r="R406" s="1"/>
      <c r="S406" s="1"/>
      <c r="T406" s="1"/>
      <c r="U406" s="1"/>
      <c r="V406" s="1"/>
      <c r="W406" s="1"/>
      <c r="X406" s="1"/>
      <c r="Y406" s="1"/>
      <c r="Z406" s="1"/>
    </row>
    <row r="407" ht="12.75" customHeight="1">
      <c r="A407" s="1"/>
      <c r="B407" s="129"/>
      <c r="C407" s="229" t="s">
        <v>939</v>
      </c>
      <c r="D407" s="243">
        <v>1.0</v>
      </c>
      <c r="E407" s="243">
        <v>1.0</v>
      </c>
      <c r="F407" s="244">
        <v>23.0</v>
      </c>
      <c r="G407" s="245" t="s">
        <v>940</v>
      </c>
      <c r="H407" s="245">
        <v>5349478.0</v>
      </c>
      <c r="I407" s="246">
        <v>42500.0</v>
      </c>
      <c r="J407" s="247">
        <v>225.0</v>
      </c>
      <c r="K407" s="237">
        <v>108.13999999999999</v>
      </c>
      <c r="L407" s="6"/>
      <c r="M407" s="1"/>
      <c r="N407" s="1"/>
      <c r="O407" s="1"/>
      <c r="P407" s="1"/>
      <c r="Q407" s="1"/>
      <c r="R407" s="1"/>
      <c r="S407" s="1"/>
      <c r="T407" s="1"/>
      <c r="U407" s="1"/>
      <c r="V407" s="1"/>
      <c r="W407" s="1"/>
      <c r="X407" s="1"/>
      <c r="Y407" s="1"/>
      <c r="Z407" s="1"/>
    </row>
    <row r="408" ht="12.75" customHeight="1">
      <c r="A408" s="1"/>
      <c r="B408" s="129"/>
      <c r="C408" s="229" t="s">
        <v>427</v>
      </c>
      <c r="D408" s="243">
        <v>1.0</v>
      </c>
      <c r="E408" s="243">
        <v>1.0</v>
      </c>
      <c r="F408" s="244">
        <v>34.0</v>
      </c>
      <c r="G408" s="245" t="s">
        <v>428</v>
      </c>
      <c r="H408" s="245">
        <v>5349482.0</v>
      </c>
      <c r="I408" s="246">
        <v>42500.0</v>
      </c>
      <c r="J408" s="247">
        <v>516.0</v>
      </c>
      <c r="K408" s="237">
        <v>289.22</v>
      </c>
      <c r="L408" s="6"/>
      <c r="M408" s="1"/>
      <c r="N408" s="1"/>
      <c r="O408" s="1"/>
      <c r="P408" s="1"/>
      <c r="Q408" s="1"/>
      <c r="R408" s="1"/>
      <c r="S408" s="1"/>
      <c r="T408" s="1"/>
      <c r="U408" s="1"/>
      <c r="V408" s="1"/>
      <c r="W408" s="1"/>
      <c r="X408" s="1"/>
      <c r="Y408" s="1"/>
      <c r="Z408" s="1"/>
    </row>
    <row r="409" ht="12.75" customHeight="1">
      <c r="A409" s="1"/>
      <c r="B409" s="129"/>
      <c r="C409" s="229" t="s">
        <v>427</v>
      </c>
      <c r="D409" s="243">
        <v>1.0</v>
      </c>
      <c r="E409" s="243">
        <v>1.0</v>
      </c>
      <c r="F409" s="244">
        <v>13.0</v>
      </c>
      <c r="G409" s="245" t="s">
        <v>428</v>
      </c>
      <c r="H409" s="245">
        <v>5349483.0</v>
      </c>
      <c r="I409" s="246">
        <v>42500.0</v>
      </c>
      <c r="J409" s="247">
        <v>229.0</v>
      </c>
      <c r="K409" s="237">
        <v>128.35000000000002</v>
      </c>
      <c r="L409" s="6"/>
      <c r="M409" s="1"/>
      <c r="N409" s="1"/>
      <c r="O409" s="1"/>
      <c r="P409" s="1"/>
      <c r="Q409" s="1"/>
      <c r="R409" s="1"/>
      <c r="S409" s="1"/>
      <c r="T409" s="1"/>
      <c r="U409" s="1"/>
      <c r="V409" s="1"/>
      <c r="W409" s="1"/>
      <c r="X409" s="1"/>
      <c r="Y409" s="1"/>
      <c r="Z409" s="1"/>
    </row>
    <row r="410" ht="12.75" customHeight="1">
      <c r="A410" s="1"/>
      <c r="B410" s="129"/>
      <c r="C410" s="229" t="s">
        <v>429</v>
      </c>
      <c r="D410" s="243">
        <v>1.0</v>
      </c>
      <c r="E410" s="243">
        <v>1.0</v>
      </c>
      <c r="F410" s="244">
        <v>96.0</v>
      </c>
      <c r="G410" s="245" t="s">
        <v>430</v>
      </c>
      <c r="H410" s="245">
        <v>5349484.0</v>
      </c>
      <c r="I410" s="246">
        <v>42500.0</v>
      </c>
      <c r="J410" s="247">
        <v>1099.0</v>
      </c>
      <c r="K410" s="237">
        <v>635.44</v>
      </c>
      <c r="L410" s="6"/>
      <c r="M410" s="1"/>
      <c r="N410" s="1"/>
      <c r="O410" s="1"/>
      <c r="P410" s="1"/>
      <c r="Q410" s="1"/>
      <c r="R410" s="1"/>
      <c r="S410" s="1"/>
      <c r="T410" s="1"/>
      <c r="U410" s="1"/>
      <c r="V410" s="1"/>
      <c r="W410" s="1"/>
      <c r="X410" s="1"/>
      <c r="Y410" s="1"/>
      <c r="Z410" s="1"/>
    </row>
    <row r="411" ht="12.75" customHeight="1">
      <c r="A411" s="1"/>
      <c r="B411" s="129"/>
      <c r="C411" s="229" t="s">
        <v>431</v>
      </c>
      <c r="D411" s="243">
        <v>1.0</v>
      </c>
      <c r="E411" s="243">
        <v>1.0</v>
      </c>
      <c r="F411" s="244">
        <v>85.0</v>
      </c>
      <c r="G411" s="245" t="s">
        <v>432</v>
      </c>
      <c r="H411" s="245">
        <v>5349485.0</v>
      </c>
      <c r="I411" s="246">
        <v>42500.0</v>
      </c>
      <c r="J411" s="247">
        <v>670.0</v>
      </c>
      <c r="K411" s="237">
        <v>375.53</v>
      </c>
      <c r="L411" s="6"/>
      <c r="M411" s="1"/>
      <c r="N411" s="1"/>
      <c r="O411" s="1"/>
      <c r="P411" s="1"/>
      <c r="Q411" s="1"/>
      <c r="R411" s="1"/>
      <c r="S411" s="1"/>
      <c r="T411" s="1"/>
      <c r="U411" s="1"/>
      <c r="V411" s="1"/>
      <c r="W411" s="1"/>
      <c r="X411" s="1"/>
      <c r="Y411" s="1"/>
      <c r="Z411" s="1"/>
    </row>
    <row r="412" ht="12.75" customHeight="1">
      <c r="A412" s="1"/>
      <c r="B412" s="129"/>
      <c r="C412" s="229" t="s">
        <v>433</v>
      </c>
      <c r="D412" s="243">
        <v>1.0</v>
      </c>
      <c r="E412" s="243">
        <v>1.0</v>
      </c>
      <c r="F412" s="244">
        <v>47.0</v>
      </c>
      <c r="G412" s="245" t="s">
        <v>434</v>
      </c>
      <c r="H412" s="245">
        <v>5349486.0</v>
      </c>
      <c r="I412" s="246">
        <v>42500.0</v>
      </c>
      <c r="J412" s="247">
        <v>445.5</v>
      </c>
      <c r="K412" s="237">
        <v>249.70000000000002</v>
      </c>
      <c r="L412" s="6"/>
      <c r="M412" s="1"/>
      <c r="N412" s="1"/>
      <c r="O412" s="1"/>
      <c r="P412" s="1"/>
      <c r="Q412" s="1"/>
      <c r="R412" s="1"/>
      <c r="S412" s="1"/>
      <c r="T412" s="1"/>
      <c r="U412" s="1"/>
      <c r="V412" s="1"/>
      <c r="W412" s="1"/>
      <c r="X412" s="1"/>
      <c r="Y412" s="1"/>
      <c r="Z412" s="1"/>
    </row>
    <row r="413" ht="12.75" customHeight="1">
      <c r="A413" s="1"/>
      <c r="B413" s="129"/>
      <c r="C413" s="229" t="s">
        <v>435</v>
      </c>
      <c r="D413" s="243">
        <v>1.0</v>
      </c>
      <c r="E413" s="243">
        <v>1.0</v>
      </c>
      <c r="F413" s="244">
        <v>42.0</v>
      </c>
      <c r="G413" s="245" t="s">
        <v>436</v>
      </c>
      <c r="H413" s="245">
        <v>5349487.0</v>
      </c>
      <c r="I413" s="246">
        <v>42500.0</v>
      </c>
      <c r="J413" s="247">
        <v>480.5</v>
      </c>
      <c r="K413" s="237">
        <v>269.32000000000005</v>
      </c>
      <c r="L413" s="6"/>
      <c r="M413" s="1"/>
      <c r="N413" s="1"/>
      <c r="O413" s="1"/>
      <c r="P413" s="1"/>
      <c r="Q413" s="1"/>
      <c r="R413" s="1"/>
      <c r="S413" s="1"/>
      <c r="T413" s="1"/>
      <c r="U413" s="1"/>
      <c r="V413" s="1"/>
      <c r="W413" s="1"/>
      <c r="X413" s="1"/>
      <c r="Y413" s="1"/>
      <c r="Z413" s="1"/>
    </row>
    <row r="414" ht="12.75" customHeight="1">
      <c r="A414" s="1"/>
      <c r="B414" s="129"/>
      <c r="C414" s="229" t="s">
        <v>437</v>
      </c>
      <c r="D414" s="243">
        <v>1.0</v>
      </c>
      <c r="E414" s="243">
        <v>1.0</v>
      </c>
      <c r="F414" s="244">
        <v>25.0</v>
      </c>
      <c r="G414" s="245" t="s">
        <v>438</v>
      </c>
      <c r="H414" s="245">
        <v>5349488.0</v>
      </c>
      <c r="I414" s="246">
        <v>42500.0</v>
      </c>
      <c r="J414" s="247">
        <v>959.0</v>
      </c>
      <c r="K414" s="237">
        <v>548.84</v>
      </c>
      <c r="L414" s="6"/>
      <c r="M414" s="1"/>
      <c r="N414" s="1"/>
      <c r="O414" s="1"/>
      <c r="P414" s="1"/>
      <c r="Q414" s="1"/>
      <c r="R414" s="1"/>
      <c r="S414" s="1"/>
      <c r="T414" s="1"/>
      <c r="U414" s="1"/>
      <c r="V414" s="1"/>
      <c r="W414" s="1"/>
      <c r="X414" s="1"/>
      <c r="Y414" s="1"/>
      <c r="Z414" s="1"/>
    </row>
    <row r="415" ht="12.75" customHeight="1">
      <c r="A415" s="1"/>
      <c r="B415" s="129"/>
      <c r="C415" s="229" t="s">
        <v>439</v>
      </c>
      <c r="D415" s="243">
        <v>1.0</v>
      </c>
      <c r="E415" s="243">
        <v>1.0</v>
      </c>
      <c r="F415" s="244">
        <v>445.0</v>
      </c>
      <c r="G415" s="245" t="s">
        <v>440</v>
      </c>
      <c r="H415" s="245">
        <v>5349489.0</v>
      </c>
      <c r="I415" s="246">
        <v>42500.0</v>
      </c>
      <c r="J415" s="247">
        <v>6914.5</v>
      </c>
      <c r="K415" s="237">
        <v>3875.5700000000006</v>
      </c>
      <c r="L415" s="6"/>
      <c r="M415" s="1"/>
      <c r="N415" s="1"/>
      <c r="O415" s="1"/>
      <c r="P415" s="1"/>
      <c r="Q415" s="1"/>
      <c r="R415" s="1"/>
      <c r="S415" s="1"/>
      <c r="T415" s="1"/>
      <c r="U415" s="1"/>
      <c r="V415" s="1"/>
      <c r="W415" s="1"/>
      <c r="X415" s="1"/>
      <c r="Y415" s="1"/>
      <c r="Z415" s="1"/>
    </row>
    <row r="416" ht="12.75" customHeight="1">
      <c r="A416" s="1"/>
      <c r="B416" s="129"/>
      <c r="C416" s="229" t="s">
        <v>441</v>
      </c>
      <c r="D416" s="243">
        <v>1.0</v>
      </c>
      <c r="E416" s="243">
        <v>1.0</v>
      </c>
      <c r="F416" s="244">
        <v>120.0</v>
      </c>
      <c r="G416" s="245" t="s">
        <v>442</v>
      </c>
      <c r="H416" s="245">
        <v>5349490.0</v>
      </c>
      <c r="I416" s="246">
        <v>42500.0</v>
      </c>
      <c r="J416" s="247">
        <v>1309.0</v>
      </c>
      <c r="K416" s="237">
        <v>733.6899999999999</v>
      </c>
      <c r="L416" s="6"/>
      <c r="M416" s="1"/>
      <c r="N416" s="1"/>
      <c r="O416" s="1"/>
      <c r="P416" s="1"/>
      <c r="Q416" s="1"/>
      <c r="R416" s="1"/>
      <c r="S416" s="1"/>
      <c r="T416" s="1"/>
      <c r="U416" s="1"/>
      <c r="V416" s="1"/>
      <c r="W416" s="1"/>
      <c r="X416" s="1"/>
      <c r="Y416" s="1"/>
      <c r="Z416" s="1"/>
    </row>
    <row r="417" ht="12.75" customHeight="1">
      <c r="A417" s="1"/>
      <c r="B417" s="129"/>
      <c r="C417" s="229" t="s">
        <v>443</v>
      </c>
      <c r="D417" s="243">
        <v>1.0</v>
      </c>
      <c r="E417" s="243">
        <v>1.0</v>
      </c>
      <c r="F417" s="244">
        <v>14.0</v>
      </c>
      <c r="G417" s="245" t="s">
        <v>444</v>
      </c>
      <c r="H417" s="245">
        <v>5349491.0</v>
      </c>
      <c r="I417" s="246">
        <v>42500.0</v>
      </c>
      <c r="J417" s="247">
        <v>204.0</v>
      </c>
      <c r="K417" s="237">
        <v>114.34000000000002</v>
      </c>
      <c r="L417" s="6"/>
      <c r="M417" s="1"/>
      <c r="N417" s="1"/>
      <c r="O417" s="1"/>
      <c r="P417" s="1"/>
      <c r="Q417" s="1"/>
      <c r="R417" s="1"/>
      <c r="S417" s="1"/>
      <c r="T417" s="1"/>
      <c r="U417" s="1"/>
      <c r="V417" s="1"/>
      <c r="W417" s="1"/>
      <c r="X417" s="1"/>
      <c r="Y417" s="1"/>
      <c r="Z417" s="1"/>
    </row>
    <row r="418" ht="12.75" customHeight="1">
      <c r="A418" s="1"/>
      <c r="B418" s="129"/>
      <c r="C418" s="229" t="s">
        <v>445</v>
      </c>
      <c r="D418" s="243">
        <v>1.0</v>
      </c>
      <c r="E418" s="243">
        <v>1.0</v>
      </c>
      <c r="F418" s="244">
        <v>33.0</v>
      </c>
      <c r="G418" s="245" t="s">
        <v>446</v>
      </c>
      <c r="H418" s="245">
        <v>5349492.0</v>
      </c>
      <c r="I418" s="246">
        <v>42500.0</v>
      </c>
      <c r="J418" s="247">
        <v>533.0</v>
      </c>
      <c r="K418" s="237">
        <v>298.75</v>
      </c>
      <c r="L418" s="6"/>
      <c r="M418" s="1"/>
      <c r="N418" s="1"/>
      <c r="O418" s="1"/>
      <c r="P418" s="1"/>
      <c r="Q418" s="1"/>
      <c r="R418" s="1"/>
      <c r="S418" s="1"/>
      <c r="T418" s="1"/>
      <c r="U418" s="1"/>
      <c r="V418" s="1"/>
      <c r="W418" s="1"/>
      <c r="X418" s="1"/>
      <c r="Y418" s="1"/>
      <c r="Z418" s="1"/>
    </row>
    <row r="419" ht="12.75" customHeight="1">
      <c r="A419" s="1"/>
      <c r="B419" s="129"/>
      <c r="C419" s="229" t="s">
        <v>447</v>
      </c>
      <c r="D419" s="243">
        <v>1.0</v>
      </c>
      <c r="E419" s="243">
        <v>1.0</v>
      </c>
      <c r="F419" s="244">
        <v>57.0</v>
      </c>
      <c r="G419" s="245" t="s">
        <v>448</v>
      </c>
      <c r="H419" s="245">
        <v>5349493.0</v>
      </c>
      <c r="I419" s="246">
        <v>42500.0</v>
      </c>
      <c r="J419" s="247">
        <v>664.5</v>
      </c>
      <c r="K419" s="237">
        <v>382.26</v>
      </c>
      <c r="L419" s="6"/>
      <c r="M419" s="1"/>
      <c r="N419" s="1"/>
      <c r="O419" s="1"/>
      <c r="P419" s="1"/>
      <c r="Q419" s="1"/>
      <c r="R419" s="1"/>
      <c r="S419" s="1"/>
      <c r="T419" s="1"/>
      <c r="U419" s="1"/>
      <c r="V419" s="1"/>
      <c r="W419" s="1"/>
      <c r="X419" s="1"/>
      <c r="Y419" s="1"/>
      <c r="Z419" s="1"/>
    </row>
    <row r="420" ht="12.75" customHeight="1">
      <c r="A420" s="1"/>
      <c r="B420" s="129"/>
      <c r="C420" s="229" t="s">
        <v>449</v>
      </c>
      <c r="D420" s="243">
        <v>1.0</v>
      </c>
      <c r="E420" s="243">
        <v>1.0</v>
      </c>
      <c r="F420" s="244">
        <v>275.0</v>
      </c>
      <c r="G420" s="245" t="s">
        <v>450</v>
      </c>
      <c r="H420" s="245">
        <v>5349494.0</v>
      </c>
      <c r="I420" s="246">
        <v>42500.0</v>
      </c>
      <c r="J420" s="247">
        <v>3524.0</v>
      </c>
      <c r="K420" s="237">
        <v>2016.7900000000002</v>
      </c>
      <c r="L420" s="6"/>
      <c r="M420" s="1"/>
      <c r="N420" s="1"/>
      <c r="O420" s="1"/>
      <c r="P420" s="1"/>
      <c r="Q420" s="1"/>
      <c r="R420" s="1"/>
      <c r="S420" s="1"/>
      <c r="T420" s="1"/>
      <c r="U420" s="1"/>
      <c r="V420" s="1"/>
      <c r="W420" s="1"/>
      <c r="X420" s="1"/>
      <c r="Y420" s="1"/>
      <c r="Z420" s="1"/>
    </row>
    <row r="421" ht="12.75" customHeight="1">
      <c r="A421" s="1"/>
      <c r="B421" s="129"/>
      <c r="C421" s="229" t="s">
        <v>451</v>
      </c>
      <c r="D421" s="243">
        <v>1.0</v>
      </c>
      <c r="E421" s="243">
        <v>1.0</v>
      </c>
      <c r="F421" s="244">
        <v>64.0</v>
      </c>
      <c r="G421" s="245" t="s">
        <v>452</v>
      </c>
      <c r="H421" s="245">
        <v>5349495.0</v>
      </c>
      <c r="I421" s="246">
        <v>42500.0</v>
      </c>
      <c r="J421" s="247">
        <v>924.5</v>
      </c>
      <c r="K421" s="237">
        <v>518.1800000000001</v>
      </c>
      <c r="L421" s="6"/>
      <c r="M421" s="1"/>
      <c r="N421" s="1"/>
      <c r="O421" s="1"/>
      <c r="P421" s="1"/>
      <c r="Q421" s="1"/>
      <c r="R421" s="1"/>
      <c r="S421" s="1"/>
      <c r="T421" s="1"/>
      <c r="U421" s="1"/>
      <c r="V421" s="1"/>
      <c r="W421" s="1"/>
      <c r="X421" s="1"/>
      <c r="Y421" s="1"/>
      <c r="Z421" s="1"/>
    </row>
    <row r="422" ht="12.75" customHeight="1">
      <c r="A422" s="1"/>
      <c r="B422" s="129"/>
      <c r="C422" s="229" t="s">
        <v>453</v>
      </c>
      <c r="D422" s="243">
        <v>1.0</v>
      </c>
      <c r="E422" s="243">
        <v>1.0</v>
      </c>
      <c r="F422" s="244">
        <v>109.0</v>
      </c>
      <c r="G422" s="245" t="s">
        <v>454</v>
      </c>
      <c r="H422" s="245">
        <v>5349496.0</v>
      </c>
      <c r="I422" s="246">
        <v>42500.0</v>
      </c>
      <c r="J422" s="247">
        <v>755.5</v>
      </c>
      <c r="K422" s="237">
        <v>423.45000000000005</v>
      </c>
      <c r="L422" s="6"/>
      <c r="M422" s="1"/>
      <c r="N422" s="1"/>
      <c r="O422" s="1"/>
      <c r="P422" s="1"/>
      <c r="Q422" s="1"/>
      <c r="R422" s="1"/>
      <c r="S422" s="1"/>
      <c r="T422" s="1"/>
      <c r="U422" s="1"/>
      <c r="V422" s="1"/>
      <c r="W422" s="1"/>
      <c r="X422" s="1"/>
      <c r="Y422" s="1"/>
      <c r="Z422" s="1"/>
    </row>
    <row r="423" ht="12.75" customHeight="1">
      <c r="A423" s="1"/>
      <c r="B423" s="129"/>
      <c r="C423" s="229" t="s">
        <v>455</v>
      </c>
      <c r="D423" s="243">
        <v>1.0</v>
      </c>
      <c r="E423" s="243">
        <v>1.0</v>
      </c>
      <c r="F423" s="244">
        <v>59.0</v>
      </c>
      <c r="G423" s="245" t="s">
        <v>456</v>
      </c>
      <c r="H423" s="245">
        <v>5349497.0</v>
      </c>
      <c r="I423" s="246">
        <v>42500.0</v>
      </c>
      <c r="J423" s="247">
        <v>405.0</v>
      </c>
      <c r="K423" s="237">
        <v>231.78000000000003</v>
      </c>
      <c r="L423" s="6"/>
      <c r="M423" s="1"/>
      <c r="N423" s="1"/>
      <c r="O423" s="1"/>
      <c r="P423" s="1"/>
      <c r="Q423" s="1"/>
      <c r="R423" s="1"/>
      <c r="S423" s="1"/>
      <c r="T423" s="1"/>
      <c r="U423" s="1"/>
      <c r="V423" s="1"/>
      <c r="W423" s="1"/>
      <c r="X423" s="1"/>
      <c r="Y423" s="1"/>
      <c r="Z423" s="1"/>
    </row>
    <row r="424" ht="12.75" customHeight="1">
      <c r="A424" s="1"/>
      <c r="B424" s="129"/>
      <c r="C424" s="229" t="s">
        <v>457</v>
      </c>
      <c r="D424" s="243">
        <v>1.0</v>
      </c>
      <c r="E424" s="243">
        <v>1.0</v>
      </c>
      <c r="F424" s="244">
        <v>5.0</v>
      </c>
      <c r="G424" s="245" t="s">
        <v>458</v>
      </c>
      <c r="H424" s="245">
        <v>5349498.0</v>
      </c>
      <c r="I424" s="246">
        <v>42500.0</v>
      </c>
      <c r="J424" s="247">
        <v>84.0</v>
      </c>
      <c r="K424" s="237">
        <v>48.07000000000001</v>
      </c>
      <c r="L424" s="6"/>
      <c r="M424" s="1"/>
      <c r="N424" s="1"/>
      <c r="O424" s="1"/>
      <c r="P424" s="1"/>
      <c r="Q424" s="1"/>
      <c r="R424" s="1"/>
      <c r="S424" s="1"/>
      <c r="T424" s="1"/>
      <c r="U424" s="1"/>
      <c r="V424" s="1"/>
      <c r="W424" s="1"/>
      <c r="X424" s="1"/>
      <c r="Y424" s="1"/>
      <c r="Z424" s="1"/>
    </row>
    <row r="425" ht="12.75" customHeight="1">
      <c r="A425" s="1"/>
      <c r="B425" s="129"/>
      <c r="C425" s="229" t="s">
        <v>457</v>
      </c>
      <c r="D425" s="243">
        <v>1.0</v>
      </c>
      <c r="E425" s="243">
        <v>1.0</v>
      </c>
      <c r="F425" s="244">
        <v>27.0</v>
      </c>
      <c r="G425" s="245" t="s">
        <v>458</v>
      </c>
      <c r="H425" s="245">
        <v>5349499.0</v>
      </c>
      <c r="I425" s="246">
        <v>42500.0</v>
      </c>
      <c r="J425" s="247">
        <v>330.0</v>
      </c>
      <c r="K425" s="237">
        <v>188.86</v>
      </c>
      <c r="L425" s="6"/>
      <c r="M425" s="1"/>
      <c r="N425" s="1"/>
      <c r="O425" s="1"/>
      <c r="P425" s="1"/>
      <c r="Q425" s="1"/>
      <c r="R425" s="1"/>
      <c r="S425" s="1"/>
      <c r="T425" s="1"/>
      <c r="U425" s="1"/>
      <c r="V425" s="1"/>
      <c r="W425" s="1"/>
      <c r="X425" s="1"/>
      <c r="Y425" s="1"/>
      <c r="Z425" s="1"/>
    </row>
    <row r="426" ht="12.75" customHeight="1">
      <c r="A426" s="1"/>
      <c r="B426" s="129"/>
      <c r="C426" s="229" t="s">
        <v>459</v>
      </c>
      <c r="D426" s="243">
        <v>1.0</v>
      </c>
      <c r="E426" s="243">
        <v>1.0</v>
      </c>
      <c r="F426" s="244">
        <v>27.0</v>
      </c>
      <c r="G426" s="245" t="s">
        <v>460</v>
      </c>
      <c r="H426" s="245">
        <v>5349500.0</v>
      </c>
      <c r="I426" s="246">
        <v>42500.0</v>
      </c>
      <c r="J426" s="247">
        <v>253.0</v>
      </c>
      <c r="K426" s="237">
        <v>146.28</v>
      </c>
      <c r="L426" s="6"/>
      <c r="M426" s="1"/>
      <c r="N426" s="1"/>
      <c r="O426" s="1"/>
      <c r="P426" s="1"/>
      <c r="Q426" s="1"/>
      <c r="R426" s="1"/>
      <c r="S426" s="1"/>
      <c r="T426" s="1"/>
      <c r="U426" s="1"/>
      <c r="V426" s="1"/>
      <c r="W426" s="1"/>
      <c r="X426" s="1"/>
      <c r="Y426" s="1"/>
      <c r="Z426" s="1"/>
    </row>
    <row r="427" ht="12.75" customHeight="1">
      <c r="A427" s="1"/>
      <c r="B427" s="129"/>
      <c r="C427" s="229" t="s">
        <v>461</v>
      </c>
      <c r="D427" s="243">
        <v>1.0</v>
      </c>
      <c r="E427" s="243">
        <v>1.0</v>
      </c>
      <c r="F427" s="244">
        <v>80.0</v>
      </c>
      <c r="G427" s="245" t="s">
        <v>462</v>
      </c>
      <c r="H427" s="245">
        <v>5349501.0</v>
      </c>
      <c r="I427" s="246">
        <v>42500.0</v>
      </c>
      <c r="J427" s="247">
        <v>855.0</v>
      </c>
      <c r="K427" s="237">
        <v>479.23</v>
      </c>
      <c r="L427" s="6"/>
      <c r="M427" s="1"/>
      <c r="N427" s="1"/>
      <c r="O427" s="1"/>
      <c r="P427" s="1"/>
      <c r="Q427" s="1"/>
      <c r="R427" s="1"/>
      <c r="S427" s="1"/>
      <c r="T427" s="1"/>
      <c r="U427" s="1"/>
      <c r="V427" s="1"/>
      <c r="W427" s="1"/>
      <c r="X427" s="1"/>
      <c r="Y427" s="1"/>
      <c r="Z427" s="1"/>
    </row>
    <row r="428" ht="12.75" customHeight="1">
      <c r="A428" s="1"/>
      <c r="B428" s="129"/>
      <c r="C428" s="229" t="s">
        <v>463</v>
      </c>
      <c r="D428" s="243">
        <v>1.0</v>
      </c>
      <c r="E428" s="243">
        <v>1.0</v>
      </c>
      <c r="F428" s="244">
        <v>135.0</v>
      </c>
      <c r="G428" s="245" t="s">
        <v>464</v>
      </c>
      <c r="H428" s="245">
        <v>5349502.0</v>
      </c>
      <c r="I428" s="246">
        <v>42500.0</v>
      </c>
      <c r="J428" s="247">
        <v>1690.5</v>
      </c>
      <c r="K428" s="237">
        <v>947.52</v>
      </c>
      <c r="L428" s="6"/>
      <c r="M428" s="1"/>
      <c r="N428" s="1"/>
      <c r="O428" s="1"/>
      <c r="P428" s="1"/>
      <c r="Q428" s="1"/>
      <c r="R428" s="1"/>
      <c r="S428" s="1"/>
      <c r="T428" s="1"/>
      <c r="U428" s="1"/>
      <c r="V428" s="1"/>
      <c r="W428" s="1"/>
      <c r="X428" s="1"/>
      <c r="Y428" s="1"/>
      <c r="Z428" s="1"/>
    </row>
    <row r="429" ht="12.75" customHeight="1">
      <c r="A429" s="1"/>
      <c r="B429" s="129"/>
      <c r="C429" s="229" t="s">
        <v>465</v>
      </c>
      <c r="D429" s="243">
        <v>1.0</v>
      </c>
      <c r="E429" s="243">
        <v>1.0</v>
      </c>
      <c r="F429" s="244">
        <v>20.0</v>
      </c>
      <c r="G429" s="245" t="s">
        <v>466</v>
      </c>
      <c r="H429" s="245">
        <v>5349503.0</v>
      </c>
      <c r="I429" s="246">
        <v>42500.0</v>
      </c>
      <c r="J429" s="247">
        <v>251.0</v>
      </c>
      <c r="K429" s="237">
        <v>140.69</v>
      </c>
      <c r="L429" s="6"/>
      <c r="M429" s="1"/>
      <c r="N429" s="1"/>
      <c r="O429" s="1"/>
      <c r="P429" s="1"/>
      <c r="Q429" s="1"/>
      <c r="R429" s="1"/>
      <c r="S429" s="1"/>
      <c r="T429" s="1"/>
      <c r="U429" s="1"/>
      <c r="V429" s="1"/>
      <c r="W429" s="1"/>
      <c r="X429" s="1"/>
      <c r="Y429" s="1"/>
      <c r="Z429" s="1"/>
    </row>
    <row r="430" ht="12.75" customHeight="1">
      <c r="A430" s="1"/>
      <c r="B430" s="129"/>
      <c r="C430" s="229" t="s">
        <v>467</v>
      </c>
      <c r="D430" s="243">
        <v>1.0</v>
      </c>
      <c r="E430" s="243">
        <v>1.0</v>
      </c>
      <c r="F430" s="244">
        <v>34.0</v>
      </c>
      <c r="G430" s="245" t="s">
        <v>468</v>
      </c>
      <c r="H430" s="245">
        <v>5349504.0</v>
      </c>
      <c r="I430" s="246">
        <v>42500.0</v>
      </c>
      <c r="J430" s="247">
        <v>382.5</v>
      </c>
      <c r="K430" s="237">
        <v>221.16000000000003</v>
      </c>
      <c r="L430" s="6"/>
      <c r="M430" s="1"/>
      <c r="N430" s="1"/>
      <c r="O430" s="1"/>
      <c r="P430" s="1"/>
      <c r="Q430" s="1"/>
      <c r="R430" s="1"/>
      <c r="S430" s="1"/>
      <c r="T430" s="1"/>
      <c r="U430" s="1"/>
      <c r="V430" s="1"/>
      <c r="W430" s="1"/>
      <c r="X430" s="1"/>
      <c r="Y430" s="1"/>
      <c r="Z430" s="1"/>
    </row>
    <row r="431" ht="12.75" customHeight="1">
      <c r="A431" s="1"/>
      <c r="B431" s="129"/>
      <c r="C431" s="229" t="s">
        <v>469</v>
      </c>
      <c r="D431" s="243">
        <v>1.0</v>
      </c>
      <c r="E431" s="243">
        <v>1.0</v>
      </c>
      <c r="F431" s="244">
        <v>242.0</v>
      </c>
      <c r="G431" s="245" t="s">
        <v>470</v>
      </c>
      <c r="H431" s="245">
        <v>5349505.0</v>
      </c>
      <c r="I431" s="246">
        <v>42500.0</v>
      </c>
      <c r="J431" s="247">
        <v>3586.5</v>
      </c>
      <c r="K431" s="237">
        <v>2010.23</v>
      </c>
      <c r="L431" s="6"/>
      <c r="M431" s="1"/>
      <c r="N431" s="1"/>
      <c r="O431" s="1"/>
      <c r="P431" s="1"/>
      <c r="Q431" s="1"/>
      <c r="R431" s="1"/>
      <c r="S431" s="1"/>
      <c r="T431" s="1"/>
      <c r="U431" s="1"/>
      <c r="V431" s="1"/>
      <c r="W431" s="1"/>
      <c r="X431" s="1"/>
      <c r="Y431" s="1"/>
      <c r="Z431" s="1"/>
    </row>
    <row r="432" ht="12.75" customHeight="1">
      <c r="A432" s="1"/>
      <c r="B432" s="129"/>
      <c r="C432" s="229" t="s">
        <v>471</v>
      </c>
      <c r="D432" s="243">
        <v>1.0</v>
      </c>
      <c r="E432" s="243">
        <v>1.0</v>
      </c>
      <c r="F432" s="244">
        <v>7.0</v>
      </c>
      <c r="G432" s="245" t="s">
        <v>472</v>
      </c>
      <c r="H432" s="245">
        <v>5349506.0</v>
      </c>
      <c r="I432" s="246">
        <v>42500.0</v>
      </c>
      <c r="J432" s="247">
        <v>115.5</v>
      </c>
      <c r="K432" s="237">
        <v>64.72999999999999</v>
      </c>
      <c r="L432" s="6"/>
      <c r="M432" s="1"/>
      <c r="N432" s="1"/>
      <c r="O432" s="1"/>
      <c r="P432" s="1"/>
      <c r="Q432" s="1"/>
      <c r="R432" s="1"/>
      <c r="S432" s="1"/>
      <c r="T432" s="1"/>
      <c r="U432" s="1"/>
      <c r="V432" s="1"/>
      <c r="W432" s="1"/>
      <c r="X432" s="1"/>
      <c r="Y432" s="1"/>
      <c r="Z432" s="1"/>
    </row>
    <row r="433" ht="12.75" customHeight="1">
      <c r="A433" s="1"/>
      <c r="B433" s="129"/>
      <c r="C433" s="229" t="s">
        <v>473</v>
      </c>
      <c r="D433" s="243">
        <v>1.0</v>
      </c>
      <c r="E433" s="243">
        <v>1.0</v>
      </c>
      <c r="F433" s="244">
        <v>61.0</v>
      </c>
      <c r="G433" s="245" t="s">
        <v>474</v>
      </c>
      <c r="H433" s="245">
        <v>5349507.0</v>
      </c>
      <c r="I433" s="246">
        <v>42500.0</v>
      </c>
      <c r="J433" s="247">
        <v>843.0</v>
      </c>
      <c r="K433" s="237">
        <v>472.5</v>
      </c>
      <c r="L433" s="6"/>
      <c r="M433" s="1"/>
      <c r="N433" s="1"/>
      <c r="O433" s="1"/>
      <c r="P433" s="1"/>
      <c r="Q433" s="1"/>
      <c r="R433" s="1"/>
      <c r="S433" s="1"/>
      <c r="T433" s="1"/>
      <c r="U433" s="1"/>
      <c r="V433" s="1"/>
      <c r="W433" s="1"/>
      <c r="X433" s="1"/>
      <c r="Y433" s="1"/>
      <c r="Z433" s="1"/>
    </row>
    <row r="434" ht="12.75" customHeight="1">
      <c r="A434" s="1"/>
      <c r="B434" s="129"/>
      <c r="C434" s="229" t="s">
        <v>475</v>
      </c>
      <c r="D434" s="243">
        <v>1.0</v>
      </c>
      <c r="E434" s="243">
        <v>1.0</v>
      </c>
      <c r="F434" s="244">
        <v>273.0</v>
      </c>
      <c r="G434" s="245" t="s">
        <v>476</v>
      </c>
      <c r="H434" s="245">
        <v>5349508.0</v>
      </c>
      <c r="I434" s="246">
        <v>42500.0</v>
      </c>
      <c r="J434" s="247">
        <v>3499.0</v>
      </c>
      <c r="K434" s="237">
        <v>1961.1900000000003</v>
      </c>
      <c r="L434" s="6"/>
      <c r="M434" s="1"/>
      <c r="N434" s="1"/>
      <c r="O434" s="1"/>
      <c r="P434" s="1"/>
      <c r="Q434" s="1"/>
      <c r="R434" s="1"/>
      <c r="S434" s="1"/>
      <c r="T434" s="1"/>
      <c r="U434" s="1"/>
      <c r="V434" s="1"/>
      <c r="W434" s="1"/>
      <c r="X434" s="1"/>
      <c r="Y434" s="1"/>
      <c r="Z434" s="1"/>
    </row>
    <row r="435" ht="12.75" customHeight="1">
      <c r="A435" s="1"/>
      <c r="B435" s="129"/>
      <c r="C435" s="229" t="s">
        <v>477</v>
      </c>
      <c r="D435" s="243">
        <v>1.0</v>
      </c>
      <c r="E435" s="243">
        <v>1.0</v>
      </c>
      <c r="F435" s="244">
        <v>179.0</v>
      </c>
      <c r="G435" s="245" t="s">
        <v>478</v>
      </c>
      <c r="H435" s="245">
        <v>5349509.0</v>
      </c>
      <c r="I435" s="246">
        <v>42500.0</v>
      </c>
      <c r="J435" s="247">
        <v>3195.0</v>
      </c>
      <c r="K435" s="237">
        <v>1790.8</v>
      </c>
      <c r="L435" s="6"/>
      <c r="M435" s="1"/>
      <c r="N435" s="1"/>
      <c r="O435" s="1"/>
      <c r="P435" s="1"/>
      <c r="Q435" s="1"/>
      <c r="R435" s="1"/>
      <c r="S435" s="1"/>
      <c r="T435" s="1"/>
      <c r="U435" s="1"/>
      <c r="V435" s="1"/>
      <c r="W435" s="1"/>
      <c r="X435" s="1"/>
      <c r="Y435" s="1"/>
      <c r="Z435" s="1"/>
    </row>
    <row r="436" ht="12.75" customHeight="1">
      <c r="A436" s="1"/>
      <c r="B436" s="129"/>
      <c r="C436" s="229" t="s">
        <v>479</v>
      </c>
      <c r="D436" s="243">
        <v>1.0</v>
      </c>
      <c r="E436" s="243">
        <v>1.0</v>
      </c>
      <c r="F436" s="244">
        <v>16.0</v>
      </c>
      <c r="G436" s="245" t="s">
        <v>480</v>
      </c>
      <c r="H436" s="245">
        <v>5349510.0</v>
      </c>
      <c r="I436" s="246">
        <v>42500.0</v>
      </c>
      <c r="J436" s="247">
        <v>179.0</v>
      </c>
      <c r="K436" s="237">
        <v>103.49999999999999</v>
      </c>
      <c r="L436" s="6"/>
      <c r="M436" s="1"/>
      <c r="N436" s="1"/>
      <c r="O436" s="1"/>
      <c r="P436" s="1"/>
      <c r="Q436" s="1"/>
      <c r="R436" s="1"/>
      <c r="S436" s="1"/>
      <c r="T436" s="1"/>
      <c r="U436" s="1"/>
      <c r="V436" s="1"/>
      <c r="W436" s="1"/>
      <c r="X436" s="1"/>
      <c r="Y436" s="1"/>
      <c r="Z436" s="1"/>
    </row>
    <row r="437" ht="12.75" customHeight="1">
      <c r="A437" s="1"/>
      <c r="B437" s="129"/>
      <c r="C437" s="229" t="s">
        <v>481</v>
      </c>
      <c r="D437" s="243">
        <v>1.0</v>
      </c>
      <c r="E437" s="243">
        <v>1.0</v>
      </c>
      <c r="F437" s="244">
        <v>899.0</v>
      </c>
      <c r="G437" s="245" t="s">
        <v>482</v>
      </c>
      <c r="H437" s="245">
        <v>5349511.0</v>
      </c>
      <c r="I437" s="246">
        <v>42500.0</v>
      </c>
      <c r="J437" s="247">
        <v>16249.0</v>
      </c>
      <c r="K437" s="237">
        <v>9299.300000000001</v>
      </c>
      <c r="L437" s="6"/>
      <c r="M437" s="1"/>
      <c r="N437" s="1"/>
      <c r="O437" s="1"/>
      <c r="P437" s="1"/>
      <c r="Q437" s="1"/>
      <c r="R437" s="1"/>
      <c r="S437" s="1"/>
      <c r="T437" s="1"/>
      <c r="U437" s="1"/>
      <c r="V437" s="1"/>
      <c r="W437" s="1"/>
      <c r="X437" s="1"/>
      <c r="Y437" s="1"/>
      <c r="Z437" s="1"/>
    </row>
    <row r="438" ht="12.75" customHeight="1">
      <c r="A438" s="1"/>
      <c r="B438" s="129"/>
      <c r="C438" s="229" t="s">
        <v>483</v>
      </c>
      <c r="D438" s="243">
        <v>1.0</v>
      </c>
      <c r="E438" s="243">
        <v>1.0</v>
      </c>
      <c r="F438" s="244">
        <v>514.0</v>
      </c>
      <c r="G438" s="245" t="s">
        <v>484</v>
      </c>
      <c r="H438" s="245">
        <v>5349512.0</v>
      </c>
      <c r="I438" s="246">
        <v>42500.0</v>
      </c>
      <c r="J438" s="247">
        <v>6885.5</v>
      </c>
      <c r="K438" s="237">
        <v>3940.57</v>
      </c>
      <c r="L438" s="6"/>
      <c r="M438" s="1"/>
      <c r="N438" s="1"/>
      <c r="O438" s="1"/>
      <c r="P438" s="1"/>
      <c r="Q438" s="1"/>
      <c r="R438" s="1"/>
      <c r="S438" s="1"/>
      <c r="T438" s="1"/>
      <c r="U438" s="1"/>
      <c r="V438" s="1"/>
      <c r="W438" s="1"/>
      <c r="X438" s="1"/>
      <c r="Y438" s="1"/>
      <c r="Z438" s="1"/>
    </row>
    <row r="439" ht="12.75" customHeight="1">
      <c r="A439" s="1"/>
      <c r="B439" s="129"/>
      <c r="C439" s="229" t="s">
        <v>485</v>
      </c>
      <c r="D439" s="243">
        <v>1.0</v>
      </c>
      <c r="E439" s="243">
        <v>1.0</v>
      </c>
      <c r="F439" s="244">
        <v>68.0</v>
      </c>
      <c r="G439" s="245" t="s">
        <v>486</v>
      </c>
      <c r="H439" s="245">
        <v>5349513.0</v>
      </c>
      <c r="I439" s="246">
        <v>42500.0</v>
      </c>
      <c r="J439" s="247">
        <v>572.0</v>
      </c>
      <c r="K439" s="237">
        <v>330.7299999999999</v>
      </c>
      <c r="L439" s="6"/>
      <c r="M439" s="1"/>
      <c r="N439" s="1"/>
      <c r="O439" s="1"/>
      <c r="P439" s="1"/>
      <c r="Q439" s="1"/>
      <c r="R439" s="1"/>
      <c r="S439" s="1"/>
      <c r="T439" s="1"/>
      <c r="U439" s="1"/>
      <c r="V439" s="1"/>
      <c r="W439" s="1"/>
      <c r="X439" s="1"/>
      <c r="Y439" s="1"/>
      <c r="Z439" s="1"/>
    </row>
    <row r="440" ht="12.75" customHeight="1">
      <c r="A440" s="1"/>
      <c r="B440" s="129"/>
      <c r="C440" s="229" t="s">
        <v>487</v>
      </c>
      <c r="D440" s="243">
        <v>1.0</v>
      </c>
      <c r="E440" s="243">
        <v>1.0</v>
      </c>
      <c r="F440" s="244">
        <v>1095.0</v>
      </c>
      <c r="G440" s="245" t="s">
        <v>488</v>
      </c>
      <c r="H440" s="245">
        <v>5349514.0</v>
      </c>
      <c r="I440" s="246">
        <v>42500.0</v>
      </c>
      <c r="J440" s="247">
        <v>13114.0</v>
      </c>
      <c r="K440" s="237">
        <v>7350.4</v>
      </c>
      <c r="L440" s="6"/>
      <c r="M440" s="1"/>
      <c r="N440" s="1"/>
      <c r="O440" s="1"/>
      <c r="P440" s="1"/>
      <c r="Q440" s="1"/>
      <c r="R440" s="1"/>
      <c r="S440" s="1"/>
      <c r="T440" s="1"/>
      <c r="U440" s="1"/>
      <c r="V440" s="1"/>
      <c r="W440" s="1"/>
      <c r="X440" s="1"/>
      <c r="Y440" s="1"/>
      <c r="Z440" s="1"/>
    </row>
    <row r="441" ht="12.75" customHeight="1">
      <c r="A441" s="1"/>
      <c r="B441" s="129"/>
      <c r="C441" s="229" t="s">
        <v>489</v>
      </c>
      <c r="D441" s="243">
        <v>1.0</v>
      </c>
      <c r="E441" s="243">
        <v>1.0</v>
      </c>
      <c r="F441" s="244">
        <v>22.0</v>
      </c>
      <c r="G441" s="245" t="s">
        <v>490</v>
      </c>
      <c r="H441" s="245">
        <v>5349515.0</v>
      </c>
      <c r="I441" s="246">
        <v>42500.0</v>
      </c>
      <c r="J441" s="247">
        <v>222.0</v>
      </c>
      <c r="K441" s="237">
        <v>124.43</v>
      </c>
      <c r="L441" s="6"/>
      <c r="M441" s="1"/>
      <c r="N441" s="1"/>
      <c r="O441" s="1"/>
      <c r="P441" s="1"/>
      <c r="Q441" s="1"/>
      <c r="R441" s="1"/>
      <c r="S441" s="1"/>
      <c r="T441" s="1"/>
      <c r="U441" s="1"/>
      <c r="V441" s="1"/>
      <c r="W441" s="1"/>
      <c r="X441" s="1"/>
      <c r="Y441" s="1"/>
      <c r="Z441" s="1"/>
    </row>
    <row r="442" ht="12.75" customHeight="1">
      <c r="A442" s="1"/>
      <c r="B442" s="129"/>
      <c r="C442" s="229" t="s">
        <v>491</v>
      </c>
      <c r="D442" s="243">
        <v>1.0</v>
      </c>
      <c r="E442" s="243">
        <v>1.0</v>
      </c>
      <c r="F442" s="244">
        <v>72.0</v>
      </c>
      <c r="G442" s="245" t="s">
        <v>492</v>
      </c>
      <c r="H442" s="245">
        <v>5349516.0</v>
      </c>
      <c r="I442" s="246">
        <v>42500.0</v>
      </c>
      <c r="J442" s="247">
        <v>744.5</v>
      </c>
      <c r="K442" s="237">
        <v>417.28999999999996</v>
      </c>
      <c r="L442" s="6"/>
      <c r="M442" s="1"/>
      <c r="N442" s="1"/>
      <c r="O442" s="1"/>
      <c r="P442" s="1"/>
      <c r="Q442" s="1"/>
      <c r="R442" s="1"/>
      <c r="S442" s="1"/>
      <c r="T442" s="1"/>
      <c r="U442" s="1"/>
      <c r="V442" s="1"/>
      <c r="W442" s="1"/>
      <c r="X442" s="1"/>
      <c r="Y442" s="1"/>
      <c r="Z442" s="1"/>
    </row>
    <row r="443" ht="12.75" customHeight="1">
      <c r="A443" s="1"/>
      <c r="B443" s="129"/>
      <c r="C443" s="229" t="s">
        <v>493</v>
      </c>
      <c r="D443" s="243">
        <v>1.0</v>
      </c>
      <c r="E443" s="243">
        <v>1.0</v>
      </c>
      <c r="F443" s="244">
        <v>281.0</v>
      </c>
      <c r="G443" s="245" t="s">
        <v>494</v>
      </c>
      <c r="H443" s="245">
        <v>5349517.0</v>
      </c>
      <c r="I443" s="246">
        <v>42500.0</v>
      </c>
      <c r="J443" s="247">
        <v>4137.0</v>
      </c>
      <c r="K443" s="237">
        <v>2318.79</v>
      </c>
      <c r="L443" s="6"/>
      <c r="M443" s="1"/>
      <c r="N443" s="1"/>
      <c r="O443" s="1"/>
      <c r="P443" s="1"/>
      <c r="Q443" s="1"/>
      <c r="R443" s="1"/>
      <c r="S443" s="1"/>
      <c r="T443" s="1"/>
      <c r="U443" s="1"/>
      <c r="V443" s="1"/>
      <c r="W443" s="1"/>
      <c r="X443" s="1"/>
      <c r="Y443" s="1"/>
      <c r="Z443" s="1"/>
    </row>
    <row r="444" ht="12.75" customHeight="1">
      <c r="A444" s="1"/>
      <c r="B444" s="129"/>
      <c r="C444" s="229" t="s">
        <v>495</v>
      </c>
      <c r="D444" s="243">
        <v>1.0</v>
      </c>
      <c r="E444" s="243">
        <v>1.0</v>
      </c>
      <c r="F444" s="244">
        <v>41.0</v>
      </c>
      <c r="G444" s="245" t="s">
        <v>496</v>
      </c>
      <c r="H444" s="245">
        <v>5349518.0</v>
      </c>
      <c r="I444" s="246">
        <v>42500.0</v>
      </c>
      <c r="J444" s="247">
        <v>544.5</v>
      </c>
      <c r="K444" s="237">
        <v>305.18999999999994</v>
      </c>
      <c r="L444" s="6"/>
      <c r="M444" s="1"/>
      <c r="N444" s="1"/>
      <c r="O444" s="1"/>
      <c r="P444" s="1"/>
      <c r="Q444" s="1"/>
      <c r="R444" s="1"/>
      <c r="S444" s="1"/>
      <c r="T444" s="1"/>
      <c r="U444" s="1"/>
      <c r="V444" s="1"/>
      <c r="W444" s="1"/>
      <c r="X444" s="1"/>
      <c r="Y444" s="1"/>
      <c r="Z444" s="1"/>
    </row>
    <row r="445" ht="12.75" customHeight="1">
      <c r="A445" s="1"/>
      <c r="B445" s="129"/>
      <c r="C445" s="229" t="s">
        <v>497</v>
      </c>
      <c r="D445" s="243">
        <v>1.0</v>
      </c>
      <c r="E445" s="243">
        <v>1.0</v>
      </c>
      <c r="F445" s="244">
        <v>100.0</v>
      </c>
      <c r="G445" s="245" t="s">
        <v>498</v>
      </c>
      <c r="H445" s="245">
        <v>5349519.0</v>
      </c>
      <c r="I445" s="246">
        <v>42500.0</v>
      </c>
      <c r="J445" s="247">
        <v>944.0</v>
      </c>
      <c r="K445" s="237">
        <v>529.1099999999999</v>
      </c>
      <c r="L445" s="6"/>
      <c r="M445" s="1"/>
      <c r="N445" s="1"/>
      <c r="O445" s="1"/>
      <c r="P445" s="1"/>
      <c r="Q445" s="1"/>
      <c r="R445" s="1"/>
      <c r="S445" s="1"/>
      <c r="T445" s="1"/>
      <c r="U445" s="1"/>
      <c r="V445" s="1"/>
      <c r="W445" s="1"/>
      <c r="X445" s="1"/>
      <c r="Y445" s="1"/>
      <c r="Z445" s="1"/>
    </row>
    <row r="446" ht="12.75" customHeight="1">
      <c r="A446" s="1"/>
      <c r="B446" s="129"/>
      <c r="C446" s="229" t="s">
        <v>499</v>
      </c>
      <c r="D446" s="243">
        <v>1.0</v>
      </c>
      <c r="E446" s="243">
        <v>1.0</v>
      </c>
      <c r="F446" s="244">
        <v>174.0</v>
      </c>
      <c r="G446" s="245" t="s">
        <v>500</v>
      </c>
      <c r="H446" s="245">
        <v>5349520.0</v>
      </c>
      <c r="I446" s="246">
        <v>42500.0</v>
      </c>
      <c r="J446" s="247">
        <v>2460.0</v>
      </c>
      <c r="K446" s="237">
        <v>1378.83</v>
      </c>
      <c r="L446" s="6"/>
      <c r="M446" s="1"/>
      <c r="N446" s="1"/>
      <c r="O446" s="1"/>
      <c r="P446" s="1"/>
      <c r="Q446" s="1"/>
      <c r="R446" s="1"/>
      <c r="S446" s="1"/>
      <c r="T446" s="1"/>
      <c r="U446" s="1"/>
      <c r="V446" s="1"/>
      <c r="W446" s="1"/>
      <c r="X446" s="1"/>
      <c r="Y446" s="1"/>
      <c r="Z446" s="1"/>
    </row>
    <row r="447" ht="12.75" customHeight="1">
      <c r="A447" s="1"/>
      <c r="B447" s="129"/>
      <c r="C447" s="229" t="s">
        <v>501</v>
      </c>
      <c r="D447" s="243">
        <v>1.0</v>
      </c>
      <c r="E447" s="243">
        <v>1.0</v>
      </c>
      <c r="F447" s="244">
        <v>419.0</v>
      </c>
      <c r="G447" s="245" t="s">
        <v>502</v>
      </c>
      <c r="H447" s="245">
        <v>5349521.0</v>
      </c>
      <c r="I447" s="246">
        <v>42500.0</v>
      </c>
      <c r="J447" s="247">
        <v>5187.5</v>
      </c>
      <c r="K447" s="237">
        <v>2907.59</v>
      </c>
      <c r="L447" s="6"/>
      <c r="M447" s="1"/>
      <c r="N447" s="1"/>
      <c r="O447" s="1"/>
      <c r="P447" s="1"/>
      <c r="Q447" s="1"/>
      <c r="R447" s="1"/>
      <c r="S447" s="1"/>
      <c r="T447" s="1"/>
      <c r="U447" s="1"/>
      <c r="V447" s="1"/>
      <c r="W447" s="1"/>
      <c r="X447" s="1"/>
      <c r="Y447" s="1"/>
      <c r="Z447" s="1"/>
    </row>
    <row r="448" ht="12.75" customHeight="1">
      <c r="A448" s="1"/>
      <c r="B448" s="129"/>
      <c r="C448" s="229" t="s">
        <v>503</v>
      </c>
      <c r="D448" s="243">
        <v>1.0</v>
      </c>
      <c r="E448" s="243">
        <v>1.0</v>
      </c>
      <c r="F448" s="244">
        <v>36.0</v>
      </c>
      <c r="G448" s="245" t="s">
        <v>504</v>
      </c>
      <c r="H448" s="245">
        <v>5349522.0</v>
      </c>
      <c r="I448" s="246">
        <v>42500.0</v>
      </c>
      <c r="J448" s="247">
        <v>153.0</v>
      </c>
      <c r="K448" s="237">
        <v>85.75999999999999</v>
      </c>
      <c r="L448" s="6"/>
      <c r="M448" s="1"/>
      <c r="N448" s="1"/>
      <c r="O448" s="1"/>
      <c r="P448" s="1"/>
      <c r="Q448" s="1"/>
      <c r="R448" s="1"/>
      <c r="S448" s="1"/>
      <c r="T448" s="1"/>
      <c r="U448" s="1"/>
      <c r="V448" s="1"/>
      <c r="W448" s="1"/>
      <c r="X448" s="1"/>
      <c r="Y448" s="1"/>
      <c r="Z448" s="1"/>
    </row>
    <row r="449" ht="12.75" customHeight="1">
      <c r="A449" s="1"/>
      <c r="B449" s="129"/>
      <c r="C449" s="229" t="s">
        <v>505</v>
      </c>
      <c r="D449" s="243">
        <v>1.0</v>
      </c>
      <c r="E449" s="243">
        <v>1.0</v>
      </c>
      <c r="F449" s="244">
        <v>169.0</v>
      </c>
      <c r="G449" s="245" t="s">
        <v>506</v>
      </c>
      <c r="H449" s="245">
        <v>5349523.0</v>
      </c>
      <c r="I449" s="246">
        <v>42500.0</v>
      </c>
      <c r="J449" s="247">
        <v>2808.0</v>
      </c>
      <c r="K449" s="237">
        <v>1573.8799999999999</v>
      </c>
      <c r="L449" s="6"/>
      <c r="M449" s="1"/>
      <c r="N449" s="1"/>
      <c r="O449" s="1"/>
      <c r="P449" s="1"/>
      <c r="Q449" s="1"/>
      <c r="R449" s="1"/>
      <c r="S449" s="1"/>
      <c r="T449" s="1"/>
      <c r="U449" s="1"/>
      <c r="V449" s="1"/>
      <c r="W449" s="1"/>
      <c r="X449" s="1"/>
      <c r="Y449" s="1"/>
      <c r="Z449" s="1"/>
    </row>
    <row r="450" ht="12.75" customHeight="1">
      <c r="A450" s="1"/>
      <c r="B450" s="129"/>
      <c r="C450" s="229" t="s">
        <v>507</v>
      </c>
      <c r="D450" s="243">
        <v>1.0</v>
      </c>
      <c r="E450" s="243">
        <v>1.0</v>
      </c>
      <c r="F450" s="244">
        <v>107.0</v>
      </c>
      <c r="G450" s="245" t="s">
        <v>508</v>
      </c>
      <c r="H450" s="245">
        <v>5349524.0</v>
      </c>
      <c r="I450" s="246">
        <v>42500.0</v>
      </c>
      <c r="J450" s="247">
        <v>1409.5</v>
      </c>
      <c r="K450" s="237">
        <v>790.02</v>
      </c>
      <c r="L450" s="6"/>
      <c r="M450" s="1"/>
      <c r="N450" s="1"/>
      <c r="O450" s="1"/>
      <c r="P450" s="1"/>
      <c r="Q450" s="1"/>
      <c r="R450" s="1"/>
      <c r="S450" s="1"/>
      <c r="T450" s="1"/>
      <c r="U450" s="1"/>
      <c r="V450" s="1"/>
      <c r="W450" s="1"/>
      <c r="X450" s="1"/>
      <c r="Y450" s="1"/>
      <c r="Z450" s="1"/>
    </row>
    <row r="451" ht="12.75" customHeight="1">
      <c r="A451" s="1"/>
      <c r="B451" s="129"/>
      <c r="C451" s="229" t="s">
        <v>509</v>
      </c>
      <c r="D451" s="243">
        <v>1.0</v>
      </c>
      <c r="E451" s="243">
        <v>1.0</v>
      </c>
      <c r="F451" s="244">
        <v>770.0</v>
      </c>
      <c r="G451" s="245" t="s">
        <v>510</v>
      </c>
      <c r="H451" s="245">
        <v>5349525.0</v>
      </c>
      <c r="I451" s="246">
        <v>42500.0</v>
      </c>
      <c r="J451" s="247">
        <v>10552.0</v>
      </c>
      <c r="K451" s="237">
        <v>5914.4</v>
      </c>
      <c r="L451" s="6"/>
      <c r="M451" s="1"/>
      <c r="N451" s="1"/>
      <c r="O451" s="1"/>
      <c r="P451" s="1"/>
      <c r="Q451" s="1"/>
      <c r="R451" s="1"/>
      <c r="S451" s="1"/>
      <c r="T451" s="1"/>
      <c r="U451" s="1"/>
      <c r="V451" s="1"/>
      <c r="W451" s="1"/>
      <c r="X451" s="1"/>
      <c r="Y451" s="1"/>
      <c r="Z451" s="1"/>
    </row>
    <row r="452" ht="12.75" customHeight="1">
      <c r="A452" s="1"/>
      <c r="B452" s="129"/>
      <c r="C452" s="229" t="s">
        <v>511</v>
      </c>
      <c r="D452" s="243">
        <v>1.0</v>
      </c>
      <c r="E452" s="243">
        <v>1.0</v>
      </c>
      <c r="F452" s="244">
        <v>78.0</v>
      </c>
      <c r="G452" s="245" t="s">
        <v>512</v>
      </c>
      <c r="H452" s="245">
        <v>5349526.0</v>
      </c>
      <c r="I452" s="246">
        <v>42500.0</v>
      </c>
      <c r="J452" s="247">
        <v>531.0</v>
      </c>
      <c r="K452" s="237">
        <v>297.63</v>
      </c>
      <c r="L452" s="6"/>
      <c r="M452" s="1"/>
      <c r="N452" s="1"/>
      <c r="O452" s="1"/>
      <c r="P452" s="1"/>
      <c r="Q452" s="1"/>
      <c r="R452" s="1"/>
      <c r="S452" s="1"/>
      <c r="T452" s="1"/>
      <c r="U452" s="1"/>
      <c r="V452" s="1"/>
      <c r="W452" s="1"/>
      <c r="X452" s="1"/>
      <c r="Y452" s="1"/>
      <c r="Z452" s="1"/>
    </row>
    <row r="453" ht="12.75" customHeight="1">
      <c r="A453" s="1"/>
      <c r="B453" s="129"/>
      <c r="C453" s="229" t="s">
        <v>513</v>
      </c>
      <c r="D453" s="243">
        <v>1.0</v>
      </c>
      <c r="E453" s="243">
        <v>1.0</v>
      </c>
      <c r="F453" s="244">
        <v>65.0</v>
      </c>
      <c r="G453" s="245" t="s">
        <v>514</v>
      </c>
      <c r="H453" s="245">
        <v>5349527.0</v>
      </c>
      <c r="I453" s="246">
        <v>42500.0</v>
      </c>
      <c r="J453" s="247">
        <v>558.0</v>
      </c>
      <c r="K453" s="237">
        <v>312.76</v>
      </c>
      <c r="L453" s="6"/>
      <c r="M453" s="1"/>
      <c r="N453" s="1"/>
      <c r="O453" s="1"/>
      <c r="P453" s="1"/>
      <c r="Q453" s="1"/>
      <c r="R453" s="1"/>
      <c r="S453" s="1"/>
      <c r="T453" s="1"/>
      <c r="U453" s="1"/>
      <c r="V453" s="1"/>
      <c r="W453" s="1"/>
      <c r="X453" s="1"/>
      <c r="Y453" s="1"/>
      <c r="Z453" s="1"/>
    </row>
    <row r="454" ht="12.75" customHeight="1">
      <c r="A454" s="1"/>
      <c r="B454" s="129"/>
      <c r="C454" s="229" t="s">
        <v>515</v>
      </c>
      <c r="D454" s="243">
        <v>1.0</v>
      </c>
      <c r="E454" s="243">
        <v>1.0</v>
      </c>
      <c r="F454" s="244">
        <v>373.0</v>
      </c>
      <c r="G454" s="245" t="s">
        <v>516</v>
      </c>
      <c r="H454" s="245">
        <v>5349528.0</v>
      </c>
      <c r="I454" s="246">
        <v>42500.0</v>
      </c>
      <c r="J454" s="247">
        <v>5821.0</v>
      </c>
      <c r="K454" s="237">
        <v>3365.7</v>
      </c>
      <c r="L454" s="6"/>
      <c r="M454" s="1"/>
      <c r="N454" s="1"/>
      <c r="O454" s="1"/>
      <c r="P454" s="1"/>
      <c r="Q454" s="1"/>
      <c r="R454" s="1"/>
      <c r="S454" s="1"/>
      <c r="T454" s="1"/>
      <c r="U454" s="1"/>
      <c r="V454" s="1"/>
      <c r="W454" s="1"/>
      <c r="X454" s="1"/>
      <c r="Y454" s="1"/>
      <c r="Z454" s="1"/>
    </row>
    <row r="455" ht="12.75" customHeight="1">
      <c r="A455" s="1"/>
      <c r="B455" s="129"/>
      <c r="C455" s="229" t="s">
        <v>517</v>
      </c>
      <c r="D455" s="243">
        <v>1.0</v>
      </c>
      <c r="E455" s="243">
        <v>1.0</v>
      </c>
      <c r="F455" s="244">
        <v>138.0</v>
      </c>
      <c r="G455" s="245" t="s">
        <v>518</v>
      </c>
      <c r="H455" s="245">
        <v>5349529.0</v>
      </c>
      <c r="I455" s="246">
        <v>42500.0</v>
      </c>
      <c r="J455" s="247">
        <v>2316.0</v>
      </c>
      <c r="K455" s="237">
        <v>1298.12</v>
      </c>
      <c r="L455" s="6"/>
      <c r="M455" s="1"/>
      <c r="N455" s="1"/>
      <c r="O455" s="1"/>
      <c r="P455" s="1"/>
      <c r="Q455" s="1"/>
      <c r="R455" s="1"/>
      <c r="S455" s="1"/>
      <c r="T455" s="1"/>
      <c r="U455" s="1"/>
      <c r="V455" s="1"/>
      <c r="W455" s="1"/>
      <c r="X455" s="1"/>
      <c r="Y455" s="1"/>
      <c r="Z455" s="1"/>
    </row>
    <row r="456" ht="12.75" customHeight="1">
      <c r="A456" s="1"/>
      <c r="B456" s="129"/>
      <c r="C456" s="229" t="s">
        <v>519</v>
      </c>
      <c r="D456" s="243">
        <v>1.0</v>
      </c>
      <c r="E456" s="243">
        <v>1.0</v>
      </c>
      <c r="F456" s="244">
        <v>103.0</v>
      </c>
      <c r="G456" s="245" t="s">
        <v>520</v>
      </c>
      <c r="H456" s="245">
        <v>5349530.0</v>
      </c>
      <c r="I456" s="246">
        <v>42500.0</v>
      </c>
      <c r="J456" s="247">
        <v>805.5</v>
      </c>
      <c r="K456" s="237">
        <v>451.48</v>
      </c>
      <c r="L456" s="6"/>
      <c r="M456" s="1"/>
      <c r="N456" s="1"/>
      <c r="O456" s="1"/>
      <c r="P456" s="1"/>
      <c r="Q456" s="1"/>
      <c r="R456" s="1"/>
      <c r="S456" s="1"/>
      <c r="T456" s="1"/>
      <c r="U456" s="1"/>
      <c r="V456" s="1"/>
      <c r="W456" s="1"/>
      <c r="X456" s="1"/>
      <c r="Y456" s="1"/>
      <c r="Z456" s="1"/>
    </row>
    <row r="457" ht="12.75" customHeight="1">
      <c r="A457" s="1"/>
      <c r="B457" s="129"/>
      <c r="C457" s="229" t="s">
        <v>521</v>
      </c>
      <c r="D457" s="243">
        <v>1.0</v>
      </c>
      <c r="E457" s="243">
        <v>1.0</v>
      </c>
      <c r="F457" s="244">
        <v>96.0</v>
      </c>
      <c r="G457" s="245" t="s">
        <v>522</v>
      </c>
      <c r="H457" s="245">
        <v>5349531.0</v>
      </c>
      <c r="I457" s="246">
        <v>42500.0</v>
      </c>
      <c r="J457" s="247">
        <v>1062.0</v>
      </c>
      <c r="K457" s="237">
        <v>595.25</v>
      </c>
      <c r="L457" s="6"/>
      <c r="M457" s="1"/>
      <c r="N457" s="1"/>
      <c r="O457" s="1"/>
      <c r="P457" s="1"/>
      <c r="Q457" s="1"/>
      <c r="R457" s="1"/>
      <c r="S457" s="1"/>
      <c r="T457" s="1"/>
      <c r="U457" s="1"/>
      <c r="V457" s="1"/>
      <c r="W457" s="1"/>
      <c r="X457" s="1"/>
      <c r="Y457" s="1"/>
      <c r="Z457" s="1"/>
    </row>
    <row r="458" ht="12.75" customHeight="1">
      <c r="A458" s="1"/>
      <c r="B458" s="129"/>
      <c r="C458" s="229" t="s">
        <v>523</v>
      </c>
      <c r="D458" s="243">
        <v>1.0</v>
      </c>
      <c r="E458" s="243">
        <v>1.0</v>
      </c>
      <c r="F458" s="244">
        <v>170.0</v>
      </c>
      <c r="G458" s="245" t="s">
        <v>524</v>
      </c>
      <c r="H458" s="245">
        <v>5349532.0</v>
      </c>
      <c r="I458" s="246">
        <v>42500.0</v>
      </c>
      <c r="J458" s="247">
        <v>1637.5</v>
      </c>
      <c r="K458" s="237">
        <v>917.8199999999999</v>
      </c>
      <c r="L458" s="6"/>
      <c r="M458" s="1"/>
      <c r="N458" s="1"/>
      <c r="O458" s="1"/>
      <c r="P458" s="1"/>
      <c r="Q458" s="1"/>
      <c r="R458" s="1"/>
      <c r="S458" s="1"/>
      <c r="T458" s="1"/>
      <c r="U458" s="1"/>
      <c r="V458" s="1"/>
      <c r="W458" s="1"/>
      <c r="X458" s="1"/>
      <c r="Y458" s="1"/>
      <c r="Z458" s="1"/>
    </row>
    <row r="459" ht="12.75" customHeight="1">
      <c r="A459" s="1"/>
      <c r="B459" s="129"/>
      <c r="C459" s="229" t="s">
        <v>525</v>
      </c>
      <c r="D459" s="243">
        <v>1.0</v>
      </c>
      <c r="E459" s="243">
        <v>1.0</v>
      </c>
      <c r="F459" s="244">
        <v>148.0</v>
      </c>
      <c r="G459" s="245" t="s">
        <v>526</v>
      </c>
      <c r="H459" s="245">
        <v>5349533.0</v>
      </c>
      <c r="I459" s="246">
        <v>42500.0</v>
      </c>
      <c r="J459" s="247">
        <v>1659.5</v>
      </c>
      <c r="K459" s="237">
        <v>930.15</v>
      </c>
      <c r="L459" s="6"/>
      <c r="M459" s="1"/>
      <c r="N459" s="1"/>
      <c r="O459" s="1"/>
      <c r="P459" s="1"/>
      <c r="Q459" s="1"/>
      <c r="R459" s="1"/>
      <c r="S459" s="1"/>
      <c r="T459" s="1"/>
      <c r="U459" s="1"/>
      <c r="V459" s="1"/>
      <c r="W459" s="1"/>
      <c r="X459" s="1"/>
      <c r="Y459" s="1"/>
      <c r="Z459" s="1"/>
    </row>
    <row r="460" ht="12.75" customHeight="1">
      <c r="A460" s="1"/>
      <c r="B460" s="129"/>
      <c r="C460" s="229" t="s">
        <v>527</v>
      </c>
      <c r="D460" s="243">
        <v>1.0</v>
      </c>
      <c r="E460" s="243">
        <v>1.0</v>
      </c>
      <c r="F460" s="244">
        <v>179.0</v>
      </c>
      <c r="G460" s="245" t="s">
        <v>528</v>
      </c>
      <c r="H460" s="245">
        <v>5349534.0</v>
      </c>
      <c r="I460" s="246">
        <v>42500.0</v>
      </c>
      <c r="J460" s="247">
        <v>3303.0</v>
      </c>
      <c r="K460" s="237">
        <v>1851.33</v>
      </c>
      <c r="L460" s="6"/>
      <c r="M460" s="1"/>
      <c r="N460" s="1"/>
      <c r="O460" s="1"/>
      <c r="P460" s="1"/>
      <c r="Q460" s="1"/>
      <c r="R460" s="1"/>
      <c r="S460" s="1"/>
      <c r="T460" s="1"/>
      <c r="U460" s="1"/>
      <c r="V460" s="1"/>
      <c r="W460" s="1"/>
      <c r="X460" s="1"/>
      <c r="Y460" s="1"/>
      <c r="Z460" s="1"/>
    </row>
    <row r="461" ht="12.75" customHeight="1">
      <c r="A461" s="1"/>
      <c r="B461" s="129"/>
      <c r="C461" s="229" t="s">
        <v>529</v>
      </c>
      <c r="D461" s="243">
        <v>1.0</v>
      </c>
      <c r="E461" s="243">
        <v>1.0</v>
      </c>
      <c r="F461" s="244">
        <v>18.0</v>
      </c>
      <c r="G461" s="245" t="s">
        <v>530</v>
      </c>
      <c r="H461" s="245">
        <v>5349535.0</v>
      </c>
      <c r="I461" s="246">
        <v>42500.0</v>
      </c>
      <c r="J461" s="247">
        <v>229.0</v>
      </c>
      <c r="K461" s="237">
        <v>128.35000000000002</v>
      </c>
      <c r="L461" s="6"/>
      <c r="M461" s="1"/>
      <c r="N461" s="1"/>
      <c r="O461" s="1"/>
      <c r="P461" s="1"/>
      <c r="Q461" s="1"/>
      <c r="R461" s="1"/>
      <c r="S461" s="1"/>
      <c r="T461" s="1"/>
      <c r="U461" s="1"/>
      <c r="V461" s="1"/>
      <c r="W461" s="1"/>
      <c r="X461" s="1"/>
      <c r="Y461" s="1"/>
      <c r="Z461" s="1"/>
    </row>
    <row r="462" ht="12.75" customHeight="1">
      <c r="A462" s="1"/>
      <c r="B462" s="129"/>
      <c r="C462" s="229" t="s">
        <v>531</v>
      </c>
      <c r="D462" s="243">
        <v>1.0</v>
      </c>
      <c r="E462" s="243">
        <v>1.0</v>
      </c>
      <c r="F462" s="244">
        <v>190.0</v>
      </c>
      <c r="G462" s="245" t="s">
        <v>532</v>
      </c>
      <c r="H462" s="245">
        <v>5349536.0</v>
      </c>
      <c r="I462" s="246">
        <v>42500.0</v>
      </c>
      <c r="J462" s="247">
        <v>2871.0</v>
      </c>
      <c r="K462" s="237">
        <v>1609.1999999999998</v>
      </c>
      <c r="L462" s="6"/>
      <c r="M462" s="1"/>
      <c r="N462" s="1"/>
      <c r="O462" s="1"/>
      <c r="P462" s="1"/>
      <c r="Q462" s="1"/>
      <c r="R462" s="1"/>
      <c r="S462" s="1"/>
      <c r="T462" s="1"/>
      <c r="U462" s="1"/>
      <c r="V462" s="1"/>
      <c r="W462" s="1"/>
      <c r="X462" s="1"/>
      <c r="Y462" s="1"/>
      <c r="Z462" s="1"/>
    </row>
    <row r="463" ht="12.75" customHeight="1">
      <c r="A463" s="1"/>
      <c r="B463" s="129"/>
      <c r="C463" s="229" t="s">
        <v>533</v>
      </c>
      <c r="D463" s="243">
        <v>1.0</v>
      </c>
      <c r="E463" s="243">
        <v>1.0</v>
      </c>
      <c r="F463" s="244">
        <v>228.0</v>
      </c>
      <c r="G463" s="245" t="s">
        <v>534</v>
      </c>
      <c r="H463" s="245">
        <v>5349537.0</v>
      </c>
      <c r="I463" s="246">
        <v>42500.0</v>
      </c>
      <c r="J463" s="247">
        <v>3096.0</v>
      </c>
      <c r="K463" s="237">
        <v>1735.3099999999997</v>
      </c>
      <c r="L463" s="6"/>
      <c r="M463" s="1"/>
      <c r="N463" s="1"/>
      <c r="O463" s="1"/>
      <c r="P463" s="1"/>
      <c r="Q463" s="1"/>
      <c r="R463" s="1"/>
      <c r="S463" s="1"/>
      <c r="T463" s="1"/>
      <c r="U463" s="1"/>
      <c r="V463" s="1"/>
      <c r="W463" s="1"/>
      <c r="X463" s="1"/>
      <c r="Y463" s="1"/>
      <c r="Z463" s="1"/>
    </row>
    <row r="464" ht="12.75" customHeight="1">
      <c r="A464" s="1"/>
      <c r="B464" s="129"/>
      <c r="C464" s="229" t="s">
        <v>535</v>
      </c>
      <c r="D464" s="243">
        <v>1.0</v>
      </c>
      <c r="E464" s="243">
        <v>1.0</v>
      </c>
      <c r="F464" s="244">
        <v>111.0</v>
      </c>
      <c r="G464" s="245" t="s">
        <v>536</v>
      </c>
      <c r="H464" s="245">
        <v>5349538.0</v>
      </c>
      <c r="I464" s="246">
        <v>42500.0</v>
      </c>
      <c r="J464" s="247">
        <v>1444.0</v>
      </c>
      <c r="K464" s="237">
        <v>826.4000000000001</v>
      </c>
      <c r="L464" s="6"/>
      <c r="M464" s="1"/>
      <c r="N464" s="1"/>
      <c r="O464" s="1"/>
      <c r="P464" s="1"/>
      <c r="Q464" s="1"/>
      <c r="R464" s="1"/>
      <c r="S464" s="1"/>
      <c r="T464" s="1"/>
      <c r="U464" s="1"/>
      <c r="V464" s="1"/>
      <c r="W464" s="1"/>
      <c r="X464" s="1"/>
      <c r="Y464" s="1"/>
      <c r="Z464" s="1"/>
    </row>
    <row r="465" ht="12.75" customHeight="1">
      <c r="A465" s="1"/>
      <c r="B465" s="129"/>
      <c r="C465" s="229" t="s">
        <v>537</v>
      </c>
      <c r="D465" s="243">
        <v>1.0</v>
      </c>
      <c r="E465" s="243">
        <v>1.0</v>
      </c>
      <c r="F465" s="244">
        <v>342.0</v>
      </c>
      <c r="G465" s="245" t="s">
        <v>538</v>
      </c>
      <c r="H465" s="245">
        <v>5349539.0</v>
      </c>
      <c r="I465" s="246">
        <v>42500.0</v>
      </c>
      <c r="J465" s="247">
        <v>6252.0</v>
      </c>
      <c r="K465" s="237">
        <v>3504.2499999999995</v>
      </c>
      <c r="L465" s="6"/>
      <c r="M465" s="1"/>
      <c r="N465" s="1"/>
      <c r="O465" s="1"/>
      <c r="P465" s="1"/>
      <c r="Q465" s="1"/>
      <c r="R465" s="1"/>
      <c r="S465" s="1"/>
      <c r="T465" s="1"/>
      <c r="U465" s="1"/>
      <c r="V465" s="1"/>
      <c r="W465" s="1"/>
      <c r="X465" s="1"/>
      <c r="Y465" s="1"/>
      <c r="Z465" s="1"/>
    </row>
    <row r="466" ht="12.75" customHeight="1">
      <c r="A466" s="1"/>
      <c r="B466" s="129"/>
      <c r="C466" s="229" t="s">
        <v>537</v>
      </c>
      <c r="D466" s="243">
        <v>1.0</v>
      </c>
      <c r="E466" s="243">
        <v>1.0</v>
      </c>
      <c r="F466" s="244">
        <v>28.0</v>
      </c>
      <c r="G466" s="245" t="s">
        <v>538</v>
      </c>
      <c r="H466" s="245">
        <v>5349540.0</v>
      </c>
      <c r="I466" s="246">
        <v>42500.0</v>
      </c>
      <c r="J466" s="247">
        <v>411.0</v>
      </c>
      <c r="K466" s="237">
        <v>230.36999999999998</v>
      </c>
      <c r="L466" s="6"/>
      <c r="M466" s="1"/>
      <c r="N466" s="1"/>
      <c r="O466" s="1"/>
      <c r="P466" s="1"/>
      <c r="Q466" s="1"/>
      <c r="R466" s="1"/>
      <c r="S466" s="1"/>
      <c r="T466" s="1"/>
      <c r="U466" s="1"/>
      <c r="V466" s="1"/>
      <c r="W466" s="1"/>
      <c r="X466" s="1"/>
      <c r="Y466" s="1"/>
      <c r="Z466" s="1"/>
    </row>
    <row r="467" ht="12.75" customHeight="1">
      <c r="A467" s="1"/>
      <c r="B467" s="129"/>
      <c r="C467" s="229" t="s">
        <v>539</v>
      </c>
      <c r="D467" s="243">
        <v>1.0</v>
      </c>
      <c r="E467" s="243">
        <v>1.0</v>
      </c>
      <c r="F467" s="244">
        <v>41.0</v>
      </c>
      <c r="G467" s="245" t="s">
        <v>540</v>
      </c>
      <c r="H467" s="245">
        <v>5349541.0</v>
      </c>
      <c r="I467" s="246">
        <v>42500.0</v>
      </c>
      <c r="J467" s="247">
        <v>636.5</v>
      </c>
      <c r="K467" s="237">
        <v>356.76</v>
      </c>
      <c r="L467" s="6"/>
      <c r="M467" s="1"/>
      <c r="N467" s="1"/>
      <c r="O467" s="1"/>
      <c r="P467" s="1"/>
      <c r="Q467" s="1"/>
      <c r="R467" s="1"/>
      <c r="S467" s="1"/>
      <c r="T467" s="1"/>
      <c r="U467" s="1"/>
      <c r="V467" s="1"/>
      <c r="W467" s="1"/>
      <c r="X467" s="1"/>
      <c r="Y467" s="1"/>
      <c r="Z467" s="1"/>
    </row>
    <row r="468" ht="12.75" customHeight="1">
      <c r="A468" s="1"/>
      <c r="B468" s="129"/>
      <c r="C468" s="229" t="s">
        <v>541</v>
      </c>
      <c r="D468" s="243">
        <v>1.0</v>
      </c>
      <c r="E468" s="243">
        <v>1.0</v>
      </c>
      <c r="F468" s="244">
        <v>45.0</v>
      </c>
      <c r="G468" s="245" t="s">
        <v>542</v>
      </c>
      <c r="H468" s="245">
        <v>5349542.0</v>
      </c>
      <c r="I468" s="246">
        <v>42500.0</v>
      </c>
      <c r="J468" s="247">
        <v>728.5</v>
      </c>
      <c r="K468" s="237">
        <v>408.32000000000005</v>
      </c>
      <c r="L468" s="6"/>
      <c r="M468" s="1"/>
      <c r="N468" s="1"/>
      <c r="O468" s="1"/>
      <c r="P468" s="1"/>
      <c r="Q468" s="1"/>
      <c r="R468" s="1"/>
      <c r="S468" s="1"/>
      <c r="T468" s="1"/>
      <c r="U468" s="1"/>
      <c r="V468" s="1"/>
      <c r="W468" s="1"/>
      <c r="X468" s="1"/>
      <c r="Y468" s="1"/>
      <c r="Z468" s="1"/>
    </row>
    <row r="469" ht="12.75" customHeight="1">
      <c r="A469" s="1"/>
      <c r="B469" s="129"/>
      <c r="C469" s="229" t="s">
        <v>543</v>
      </c>
      <c r="D469" s="243">
        <v>1.0</v>
      </c>
      <c r="E469" s="243">
        <v>1.0</v>
      </c>
      <c r="F469" s="244">
        <v>73.0</v>
      </c>
      <c r="G469" s="245" t="s">
        <v>544</v>
      </c>
      <c r="H469" s="245">
        <v>5349543.0</v>
      </c>
      <c r="I469" s="246">
        <v>42500.0</v>
      </c>
      <c r="J469" s="247">
        <v>832.0</v>
      </c>
      <c r="K469" s="237">
        <v>466.34</v>
      </c>
      <c r="L469" s="6"/>
      <c r="M469" s="1"/>
      <c r="N469" s="1"/>
      <c r="O469" s="1"/>
      <c r="P469" s="1"/>
      <c r="Q469" s="1"/>
      <c r="R469" s="1"/>
      <c r="S469" s="1"/>
      <c r="T469" s="1"/>
      <c r="U469" s="1"/>
      <c r="V469" s="1"/>
      <c r="W469" s="1"/>
      <c r="X469" s="1"/>
      <c r="Y469" s="1"/>
      <c r="Z469" s="1"/>
    </row>
    <row r="470" ht="12.75" customHeight="1">
      <c r="A470" s="1"/>
      <c r="B470" s="129"/>
      <c r="C470" s="229" t="s">
        <v>545</v>
      </c>
      <c r="D470" s="243">
        <v>1.0</v>
      </c>
      <c r="E470" s="243">
        <v>1.0</v>
      </c>
      <c r="F470" s="244">
        <v>302.0</v>
      </c>
      <c r="G470" s="245" t="s">
        <v>546</v>
      </c>
      <c r="H470" s="245">
        <v>5349544.0</v>
      </c>
      <c r="I470" s="246">
        <v>42500.0</v>
      </c>
      <c r="J470" s="247">
        <v>4583.5</v>
      </c>
      <c r="K470" s="237">
        <v>2569.0499999999997</v>
      </c>
      <c r="L470" s="6"/>
      <c r="M470" s="1"/>
      <c r="N470" s="1"/>
      <c r="O470" s="1"/>
      <c r="P470" s="1"/>
      <c r="Q470" s="1"/>
      <c r="R470" s="1"/>
      <c r="S470" s="1"/>
      <c r="T470" s="1"/>
      <c r="U470" s="1"/>
      <c r="V470" s="1"/>
      <c r="W470" s="1"/>
      <c r="X470" s="1"/>
      <c r="Y470" s="1"/>
      <c r="Z470" s="1"/>
    </row>
    <row r="471" ht="12.75" customHeight="1">
      <c r="A471" s="1"/>
      <c r="B471" s="129"/>
      <c r="C471" s="229" t="s">
        <v>547</v>
      </c>
      <c r="D471" s="243">
        <v>1.0</v>
      </c>
      <c r="E471" s="243">
        <v>1.0</v>
      </c>
      <c r="F471" s="244">
        <v>16.0</v>
      </c>
      <c r="G471" s="245" t="s">
        <v>548</v>
      </c>
      <c r="H471" s="245">
        <v>5349545.0</v>
      </c>
      <c r="I471" s="246">
        <v>42500.0</v>
      </c>
      <c r="J471" s="247">
        <v>146.0</v>
      </c>
      <c r="K471" s="237">
        <v>84.42000000000002</v>
      </c>
      <c r="L471" s="6"/>
      <c r="M471" s="1"/>
      <c r="N471" s="1"/>
      <c r="O471" s="1"/>
      <c r="P471" s="1"/>
      <c r="Q471" s="1"/>
      <c r="R471" s="1"/>
      <c r="S471" s="1"/>
      <c r="T471" s="1"/>
      <c r="U471" s="1"/>
      <c r="V471" s="1"/>
      <c r="W471" s="1"/>
      <c r="X471" s="1"/>
      <c r="Y471" s="1"/>
      <c r="Z471" s="1"/>
    </row>
    <row r="472" ht="12.75" customHeight="1">
      <c r="A472" s="1"/>
      <c r="B472" s="129"/>
      <c r="C472" s="229" t="s">
        <v>549</v>
      </c>
      <c r="D472" s="243">
        <v>1.0</v>
      </c>
      <c r="E472" s="243">
        <v>1.0</v>
      </c>
      <c r="F472" s="244">
        <v>3.0</v>
      </c>
      <c r="G472" s="245" t="s">
        <v>550</v>
      </c>
      <c r="H472" s="245">
        <v>5349546.0</v>
      </c>
      <c r="I472" s="246">
        <v>42500.0</v>
      </c>
      <c r="J472" s="247">
        <v>42.0</v>
      </c>
      <c r="K472" s="237">
        <v>23.54</v>
      </c>
      <c r="L472" s="6"/>
      <c r="M472" s="1"/>
      <c r="N472" s="1"/>
      <c r="O472" s="1"/>
      <c r="P472" s="1"/>
      <c r="Q472" s="1"/>
      <c r="R472" s="1"/>
      <c r="S472" s="1"/>
      <c r="T472" s="1"/>
      <c r="U472" s="1"/>
      <c r="V472" s="1"/>
      <c r="W472" s="1"/>
      <c r="X472" s="1"/>
      <c r="Y472" s="1"/>
      <c r="Z472" s="1"/>
    </row>
    <row r="473" ht="12.75" customHeight="1">
      <c r="A473" s="1"/>
      <c r="B473" s="129"/>
      <c r="C473" s="229" t="s">
        <v>549</v>
      </c>
      <c r="D473" s="243">
        <v>1.0</v>
      </c>
      <c r="E473" s="243">
        <v>1.0</v>
      </c>
      <c r="F473" s="244">
        <v>17.0</v>
      </c>
      <c r="G473" s="245" t="s">
        <v>550</v>
      </c>
      <c r="H473" s="245">
        <v>5349547.0</v>
      </c>
      <c r="I473" s="246">
        <v>42500.0</v>
      </c>
      <c r="J473" s="247">
        <v>283.0</v>
      </c>
      <c r="K473" s="237">
        <v>158.62</v>
      </c>
      <c r="L473" s="6"/>
      <c r="M473" s="1"/>
      <c r="N473" s="1"/>
      <c r="O473" s="1"/>
      <c r="P473" s="1"/>
      <c r="Q473" s="1"/>
      <c r="R473" s="1"/>
      <c r="S473" s="1"/>
      <c r="T473" s="1"/>
      <c r="U473" s="1"/>
      <c r="V473" s="1"/>
      <c r="W473" s="1"/>
      <c r="X473" s="1"/>
      <c r="Y473" s="1"/>
      <c r="Z473" s="1"/>
    </row>
    <row r="474" ht="12.75" customHeight="1">
      <c r="A474" s="1"/>
      <c r="B474" s="129"/>
      <c r="C474" s="229" t="s">
        <v>551</v>
      </c>
      <c r="D474" s="243">
        <v>1.0</v>
      </c>
      <c r="E474" s="243">
        <v>1.0</v>
      </c>
      <c r="F474" s="244">
        <v>458.0</v>
      </c>
      <c r="G474" s="245" t="s">
        <v>552</v>
      </c>
      <c r="H474" s="245">
        <v>5349548.0</v>
      </c>
      <c r="I474" s="246">
        <v>42500.0</v>
      </c>
      <c r="J474" s="247">
        <v>8399.0</v>
      </c>
      <c r="K474" s="237">
        <v>4806.75</v>
      </c>
      <c r="L474" s="6"/>
      <c r="M474" s="1"/>
      <c r="N474" s="1"/>
      <c r="O474" s="1"/>
      <c r="P474" s="1"/>
      <c r="Q474" s="1"/>
      <c r="R474" s="1"/>
      <c r="S474" s="1"/>
      <c r="T474" s="1"/>
      <c r="U474" s="1"/>
      <c r="V474" s="1"/>
      <c r="W474" s="1"/>
      <c r="X474" s="1"/>
      <c r="Y474" s="1"/>
      <c r="Z474" s="1"/>
    </row>
    <row r="475" ht="12.75" customHeight="1">
      <c r="A475" s="1"/>
      <c r="B475" s="129"/>
      <c r="C475" s="229" t="s">
        <v>553</v>
      </c>
      <c r="D475" s="243">
        <v>1.0</v>
      </c>
      <c r="E475" s="243">
        <v>1.0</v>
      </c>
      <c r="F475" s="244">
        <v>28.0</v>
      </c>
      <c r="G475" s="245" t="s">
        <v>554</v>
      </c>
      <c r="H475" s="245">
        <v>5349549.0</v>
      </c>
      <c r="I475" s="246">
        <v>42500.0</v>
      </c>
      <c r="J475" s="247">
        <v>345.5</v>
      </c>
      <c r="K475" s="237">
        <v>193.65000000000003</v>
      </c>
      <c r="L475" s="6"/>
      <c r="M475" s="1"/>
      <c r="N475" s="1"/>
      <c r="O475" s="1"/>
      <c r="P475" s="1"/>
      <c r="Q475" s="1"/>
      <c r="R475" s="1"/>
      <c r="S475" s="1"/>
      <c r="T475" s="1"/>
      <c r="U475" s="1"/>
      <c r="V475" s="1"/>
      <c r="W475" s="1"/>
      <c r="X475" s="1"/>
      <c r="Y475" s="1"/>
      <c r="Z475" s="1"/>
    </row>
    <row r="476" ht="12.75" customHeight="1">
      <c r="A476" s="1"/>
      <c r="B476" s="129"/>
      <c r="C476" s="229" t="s">
        <v>555</v>
      </c>
      <c r="D476" s="243">
        <v>1.0</v>
      </c>
      <c r="E476" s="243">
        <v>1.0</v>
      </c>
      <c r="F476" s="244">
        <v>25.0</v>
      </c>
      <c r="G476" s="245" t="s">
        <v>556</v>
      </c>
      <c r="H476" s="245">
        <v>5349550.0</v>
      </c>
      <c r="I476" s="246">
        <v>42500.0</v>
      </c>
      <c r="J476" s="247">
        <v>399.0</v>
      </c>
      <c r="K476" s="237">
        <v>223.64000000000001</v>
      </c>
      <c r="L476" s="6"/>
      <c r="M476" s="1"/>
      <c r="N476" s="1"/>
      <c r="O476" s="1"/>
      <c r="P476" s="1"/>
      <c r="Q476" s="1"/>
      <c r="R476" s="1"/>
      <c r="S476" s="1"/>
      <c r="T476" s="1"/>
      <c r="U476" s="1"/>
      <c r="V476" s="1"/>
      <c r="W476" s="1"/>
      <c r="X476" s="1"/>
      <c r="Y476" s="1"/>
      <c r="Z476" s="1"/>
    </row>
    <row r="477" ht="12.75" customHeight="1">
      <c r="A477" s="1"/>
      <c r="B477" s="129"/>
      <c r="C477" s="229" t="s">
        <v>557</v>
      </c>
      <c r="D477" s="243">
        <v>1.0</v>
      </c>
      <c r="E477" s="243">
        <v>1.0</v>
      </c>
      <c r="F477" s="244">
        <v>21.0</v>
      </c>
      <c r="G477" s="245" t="s">
        <v>558</v>
      </c>
      <c r="H477" s="245">
        <v>5349551.0</v>
      </c>
      <c r="I477" s="246">
        <v>42500.0</v>
      </c>
      <c r="J477" s="247">
        <v>311.0</v>
      </c>
      <c r="K477" s="237">
        <v>179.82</v>
      </c>
      <c r="L477" s="6"/>
      <c r="M477" s="1"/>
      <c r="N477" s="1"/>
      <c r="O477" s="1"/>
      <c r="P477" s="1"/>
      <c r="Q477" s="1"/>
      <c r="R477" s="1"/>
      <c r="S477" s="1"/>
      <c r="T477" s="1"/>
      <c r="U477" s="1"/>
      <c r="V477" s="1"/>
      <c r="W477" s="1"/>
      <c r="X477" s="1"/>
      <c r="Y477" s="1"/>
      <c r="Z477" s="1"/>
    </row>
    <row r="478" ht="12.75" customHeight="1">
      <c r="A478" s="1"/>
      <c r="B478" s="129"/>
      <c r="C478" s="229" t="s">
        <v>559</v>
      </c>
      <c r="D478" s="243">
        <v>1.0</v>
      </c>
      <c r="E478" s="243">
        <v>1.0</v>
      </c>
      <c r="F478" s="244">
        <v>159.0</v>
      </c>
      <c r="G478" s="245" t="s">
        <v>560</v>
      </c>
      <c r="H478" s="245">
        <v>5349552.0</v>
      </c>
      <c r="I478" s="246">
        <v>42500.0</v>
      </c>
      <c r="J478" s="247">
        <v>2073.0</v>
      </c>
      <c r="K478" s="237">
        <v>1161.92</v>
      </c>
      <c r="L478" s="6"/>
      <c r="M478" s="1"/>
      <c r="N478" s="1"/>
      <c r="O478" s="1"/>
      <c r="P478" s="1"/>
      <c r="Q478" s="1"/>
      <c r="R478" s="1"/>
      <c r="S478" s="1"/>
      <c r="T478" s="1"/>
      <c r="U478" s="1"/>
      <c r="V478" s="1"/>
      <c r="W478" s="1"/>
      <c r="X478" s="1"/>
      <c r="Y478" s="1"/>
      <c r="Z478" s="1"/>
    </row>
    <row r="479" ht="12.75" customHeight="1">
      <c r="A479" s="1"/>
      <c r="B479" s="129"/>
      <c r="C479" s="229" t="s">
        <v>561</v>
      </c>
      <c r="D479" s="243">
        <v>1.0</v>
      </c>
      <c r="E479" s="243">
        <v>1.0</v>
      </c>
      <c r="F479" s="244">
        <v>231.0</v>
      </c>
      <c r="G479" s="245" t="s">
        <v>1137</v>
      </c>
      <c r="H479" s="245">
        <v>5349553.0</v>
      </c>
      <c r="I479" s="246">
        <v>42500.0</v>
      </c>
      <c r="J479" s="247">
        <v>3544.0</v>
      </c>
      <c r="K479" s="237">
        <v>1986.41</v>
      </c>
      <c r="L479" s="6"/>
      <c r="M479" s="1"/>
      <c r="N479" s="1"/>
      <c r="O479" s="1"/>
      <c r="P479" s="1"/>
      <c r="Q479" s="1"/>
      <c r="R479" s="1"/>
      <c r="S479" s="1"/>
      <c r="T479" s="1"/>
      <c r="U479" s="1"/>
      <c r="V479" s="1"/>
      <c r="W479" s="1"/>
      <c r="X479" s="1"/>
      <c r="Y479" s="1"/>
      <c r="Z479" s="1"/>
    </row>
    <row r="480" ht="12.75" customHeight="1">
      <c r="A480" s="1"/>
      <c r="B480" s="129"/>
      <c r="C480" s="229" t="s">
        <v>563</v>
      </c>
      <c r="D480" s="243">
        <v>1.0</v>
      </c>
      <c r="E480" s="243">
        <v>1.0</v>
      </c>
      <c r="F480" s="244">
        <v>47.0</v>
      </c>
      <c r="G480" s="245" t="s">
        <v>564</v>
      </c>
      <c r="H480" s="245">
        <v>5349554.0</v>
      </c>
      <c r="I480" s="246">
        <v>42500.0</v>
      </c>
      <c r="J480" s="247">
        <v>858.0</v>
      </c>
      <c r="K480" s="237">
        <v>480.91</v>
      </c>
      <c r="L480" s="6"/>
      <c r="M480" s="1"/>
      <c r="N480" s="1"/>
      <c r="O480" s="1"/>
      <c r="P480" s="1"/>
      <c r="Q480" s="1"/>
      <c r="R480" s="1"/>
      <c r="S480" s="1"/>
      <c r="T480" s="1"/>
      <c r="U480" s="1"/>
      <c r="V480" s="1"/>
      <c r="W480" s="1"/>
      <c r="X480" s="1"/>
      <c r="Y480" s="1"/>
      <c r="Z480" s="1"/>
    </row>
    <row r="481" ht="12.75" customHeight="1">
      <c r="A481" s="1"/>
      <c r="B481" s="129"/>
      <c r="C481" s="229" t="s">
        <v>563</v>
      </c>
      <c r="D481" s="243">
        <v>1.0</v>
      </c>
      <c r="E481" s="243">
        <v>1.0</v>
      </c>
      <c r="F481" s="244">
        <v>110.0</v>
      </c>
      <c r="G481" s="245" t="s">
        <v>564</v>
      </c>
      <c r="H481" s="245">
        <v>5349555.0</v>
      </c>
      <c r="I481" s="246">
        <v>42500.0</v>
      </c>
      <c r="J481" s="247">
        <v>904.5</v>
      </c>
      <c r="K481" s="237">
        <v>506.96999999999997</v>
      </c>
      <c r="L481" s="6"/>
      <c r="M481" s="1"/>
      <c r="N481" s="1"/>
      <c r="O481" s="1"/>
      <c r="P481" s="1"/>
      <c r="Q481" s="1"/>
      <c r="R481" s="1"/>
      <c r="S481" s="1"/>
      <c r="T481" s="1"/>
      <c r="U481" s="1"/>
      <c r="V481" s="1"/>
      <c r="W481" s="1"/>
      <c r="X481" s="1"/>
      <c r="Y481" s="1"/>
      <c r="Z481" s="1"/>
    </row>
    <row r="482" ht="12.75" customHeight="1">
      <c r="A482" s="1"/>
      <c r="B482" s="129"/>
      <c r="C482" s="229" t="s">
        <v>565</v>
      </c>
      <c r="D482" s="243">
        <v>1.0</v>
      </c>
      <c r="E482" s="243">
        <v>1.0</v>
      </c>
      <c r="F482" s="244">
        <v>762.0</v>
      </c>
      <c r="G482" s="245" t="s">
        <v>566</v>
      </c>
      <c r="H482" s="245">
        <v>5349556.0</v>
      </c>
      <c r="I482" s="246">
        <v>42500.0</v>
      </c>
      <c r="J482" s="247">
        <v>24105.0</v>
      </c>
      <c r="K482" s="237">
        <v>13510.85</v>
      </c>
      <c r="L482" s="6"/>
      <c r="M482" s="1"/>
      <c r="N482" s="1"/>
      <c r="O482" s="1"/>
      <c r="P482" s="1"/>
      <c r="Q482" s="1"/>
      <c r="R482" s="1"/>
      <c r="S482" s="1"/>
      <c r="T482" s="1"/>
      <c r="U482" s="1"/>
      <c r="V482" s="1"/>
      <c r="W482" s="1"/>
      <c r="X482" s="1"/>
      <c r="Y482" s="1"/>
      <c r="Z482" s="1"/>
    </row>
    <row r="483" ht="12.75" customHeight="1">
      <c r="A483" s="1"/>
      <c r="B483" s="129"/>
      <c r="C483" s="229" t="s">
        <v>567</v>
      </c>
      <c r="D483" s="243">
        <v>1.0</v>
      </c>
      <c r="E483" s="243">
        <v>1.0</v>
      </c>
      <c r="F483" s="244">
        <v>241.0</v>
      </c>
      <c r="G483" s="245" t="s">
        <v>568</v>
      </c>
      <c r="H483" s="245">
        <v>5349557.0</v>
      </c>
      <c r="I483" s="246">
        <v>42500.0</v>
      </c>
      <c r="J483" s="247">
        <v>4281.0</v>
      </c>
      <c r="K483" s="237">
        <v>2399.5</v>
      </c>
      <c r="L483" s="6"/>
      <c r="M483" s="1"/>
      <c r="N483" s="1"/>
      <c r="O483" s="1"/>
      <c r="P483" s="1"/>
      <c r="Q483" s="1"/>
      <c r="R483" s="1"/>
      <c r="S483" s="1"/>
      <c r="T483" s="1"/>
      <c r="U483" s="1"/>
      <c r="V483" s="1"/>
      <c r="W483" s="1"/>
      <c r="X483" s="1"/>
      <c r="Y483" s="1"/>
      <c r="Z483" s="1"/>
    </row>
    <row r="484" ht="12.75" customHeight="1">
      <c r="A484" s="1"/>
      <c r="B484" s="129"/>
      <c r="C484" s="229" t="s">
        <v>567</v>
      </c>
      <c r="D484" s="243">
        <v>1.0</v>
      </c>
      <c r="E484" s="243">
        <v>1.0</v>
      </c>
      <c r="F484" s="244">
        <v>165.0</v>
      </c>
      <c r="G484" s="245" t="s">
        <v>568</v>
      </c>
      <c r="H484" s="245">
        <v>5349558.0</v>
      </c>
      <c r="I484" s="246">
        <v>42500.0</v>
      </c>
      <c r="J484" s="247">
        <v>2529.0</v>
      </c>
      <c r="K484" s="237">
        <v>1417.5000000000002</v>
      </c>
      <c r="L484" s="6"/>
      <c r="M484" s="1"/>
      <c r="N484" s="1"/>
      <c r="O484" s="1"/>
      <c r="P484" s="1"/>
      <c r="Q484" s="1"/>
      <c r="R484" s="1"/>
      <c r="S484" s="1"/>
      <c r="T484" s="1"/>
      <c r="U484" s="1"/>
      <c r="V484" s="1"/>
      <c r="W484" s="1"/>
      <c r="X484" s="1"/>
      <c r="Y484" s="1"/>
      <c r="Z484" s="1"/>
    </row>
    <row r="485" ht="12.75" customHeight="1">
      <c r="A485" s="1"/>
      <c r="B485" s="129"/>
      <c r="C485" s="229" t="s">
        <v>569</v>
      </c>
      <c r="D485" s="243">
        <v>1.0</v>
      </c>
      <c r="E485" s="243">
        <v>1.0</v>
      </c>
      <c r="F485" s="244">
        <v>20.0</v>
      </c>
      <c r="G485" s="245" t="s">
        <v>570</v>
      </c>
      <c r="H485" s="245">
        <v>5349559.0</v>
      </c>
      <c r="I485" s="246">
        <v>42500.0</v>
      </c>
      <c r="J485" s="247">
        <v>219.5</v>
      </c>
      <c r="K485" s="237">
        <v>123.03000000000002</v>
      </c>
      <c r="L485" s="6"/>
      <c r="M485" s="1"/>
      <c r="N485" s="1"/>
      <c r="O485" s="1"/>
      <c r="P485" s="1"/>
      <c r="Q485" s="1"/>
      <c r="R485" s="1"/>
      <c r="S485" s="1"/>
      <c r="T485" s="1"/>
      <c r="U485" s="1"/>
      <c r="V485" s="1"/>
      <c r="W485" s="1"/>
      <c r="X485" s="1"/>
      <c r="Y485" s="1"/>
      <c r="Z485" s="1"/>
    </row>
    <row r="486" ht="12.75" customHeight="1">
      <c r="A486" s="1"/>
      <c r="B486" s="129"/>
      <c r="C486" s="229" t="s">
        <v>571</v>
      </c>
      <c r="D486" s="243">
        <v>1.0</v>
      </c>
      <c r="E486" s="243">
        <v>1.0</v>
      </c>
      <c r="F486" s="244">
        <v>82.0</v>
      </c>
      <c r="G486" s="245" t="s">
        <v>572</v>
      </c>
      <c r="H486" s="245">
        <v>5349560.0</v>
      </c>
      <c r="I486" s="246">
        <v>42500.0</v>
      </c>
      <c r="J486" s="247">
        <v>846.0</v>
      </c>
      <c r="K486" s="237">
        <v>401.85</v>
      </c>
      <c r="L486" s="6"/>
      <c r="M486" s="1"/>
      <c r="N486" s="1"/>
      <c r="O486" s="1"/>
      <c r="P486" s="1"/>
      <c r="Q486" s="1"/>
      <c r="R486" s="1"/>
      <c r="S486" s="1"/>
      <c r="T486" s="1"/>
      <c r="U486" s="1"/>
      <c r="V486" s="1"/>
      <c r="W486" s="1"/>
      <c r="X486" s="1"/>
      <c r="Y486" s="1"/>
      <c r="Z486" s="1"/>
    </row>
    <row r="487" ht="12.75" customHeight="1">
      <c r="A487" s="1"/>
      <c r="B487" s="129"/>
      <c r="C487" s="229" t="s">
        <v>573</v>
      </c>
      <c r="D487" s="243">
        <v>1.0</v>
      </c>
      <c r="E487" s="243">
        <v>1.0</v>
      </c>
      <c r="F487" s="244">
        <v>20.0</v>
      </c>
      <c r="G487" s="245" t="s">
        <v>574</v>
      </c>
      <c r="H487" s="245">
        <v>5349561.0</v>
      </c>
      <c r="I487" s="246">
        <v>42500.0</v>
      </c>
      <c r="J487" s="247">
        <v>190.0</v>
      </c>
      <c r="K487" s="237">
        <v>90.25</v>
      </c>
      <c r="L487" s="6"/>
      <c r="M487" s="1"/>
      <c r="N487" s="1"/>
      <c r="O487" s="1"/>
      <c r="P487" s="1"/>
      <c r="Q487" s="1"/>
      <c r="R487" s="1"/>
      <c r="S487" s="1"/>
      <c r="T487" s="1"/>
      <c r="U487" s="1"/>
      <c r="V487" s="1"/>
      <c r="W487" s="1"/>
      <c r="X487" s="1"/>
      <c r="Y487" s="1"/>
      <c r="Z487" s="1"/>
    </row>
    <row r="488" ht="12.75" customHeight="1">
      <c r="A488" s="1"/>
      <c r="B488" s="129"/>
      <c r="C488" s="229" t="s">
        <v>575</v>
      </c>
      <c r="D488" s="243">
        <v>1.0</v>
      </c>
      <c r="E488" s="243">
        <v>1.0</v>
      </c>
      <c r="F488" s="244">
        <v>37.0</v>
      </c>
      <c r="G488" s="245" t="s">
        <v>576</v>
      </c>
      <c r="H488" s="245">
        <v>5349562.0</v>
      </c>
      <c r="I488" s="246">
        <v>42500.0</v>
      </c>
      <c r="J488" s="247">
        <v>426.0</v>
      </c>
      <c r="K488" s="237">
        <v>206.61</v>
      </c>
      <c r="L488" s="6"/>
      <c r="M488" s="1"/>
      <c r="N488" s="1"/>
      <c r="O488" s="1"/>
      <c r="P488" s="1"/>
      <c r="Q488" s="1"/>
      <c r="R488" s="1"/>
      <c r="S488" s="1"/>
      <c r="T488" s="1"/>
      <c r="U488" s="1"/>
      <c r="V488" s="1"/>
      <c r="W488" s="1"/>
      <c r="X488" s="1"/>
      <c r="Y488" s="1"/>
      <c r="Z488" s="1"/>
    </row>
    <row r="489" ht="12.75" customHeight="1">
      <c r="A489" s="1"/>
      <c r="B489" s="129"/>
      <c r="C489" s="229" t="s">
        <v>577</v>
      </c>
      <c r="D489" s="243">
        <v>1.0</v>
      </c>
      <c r="E489" s="243">
        <v>1.0</v>
      </c>
      <c r="F489" s="244">
        <v>47.0</v>
      </c>
      <c r="G489" s="245" t="s">
        <v>578</v>
      </c>
      <c r="H489" s="245">
        <v>5349563.0</v>
      </c>
      <c r="I489" s="246">
        <v>42500.0</v>
      </c>
      <c r="J489" s="247">
        <v>596.0</v>
      </c>
      <c r="K489" s="237">
        <v>292.04</v>
      </c>
      <c r="L489" s="6"/>
      <c r="M489" s="1"/>
      <c r="N489" s="1"/>
      <c r="O489" s="1"/>
      <c r="P489" s="1"/>
      <c r="Q489" s="1"/>
      <c r="R489" s="1"/>
      <c r="S489" s="1"/>
      <c r="T489" s="1"/>
      <c r="U489" s="1"/>
      <c r="V489" s="1"/>
      <c r="W489" s="1"/>
      <c r="X489" s="1"/>
      <c r="Y489" s="1"/>
      <c r="Z489" s="1"/>
    </row>
    <row r="490" ht="12.75" customHeight="1">
      <c r="A490" s="1"/>
      <c r="B490" s="129"/>
      <c r="C490" s="229" t="s">
        <v>1138</v>
      </c>
      <c r="D490" s="243">
        <v>1.0</v>
      </c>
      <c r="E490" s="243">
        <v>1.0</v>
      </c>
      <c r="F490" s="244">
        <v>25.0</v>
      </c>
      <c r="G490" s="245" t="s">
        <v>1139</v>
      </c>
      <c r="H490" s="245">
        <v>5349564.0</v>
      </c>
      <c r="I490" s="246">
        <v>42500.0</v>
      </c>
      <c r="J490" s="247">
        <v>204.0</v>
      </c>
      <c r="K490" s="237">
        <v>96.9</v>
      </c>
      <c r="L490" s="6"/>
      <c r="M490" s="1"/>
      <c r="N490" s="1"/>
      <c r="O490" s="1"/>
      <c r="P490" s="1"/>
      <c r="Q490" s="1"/>
      <c r="R490" s="1"/>
      <c r="S490" s="1"/>
      <c r="T490" s="1"/>
      <c r="U490" s="1"/>
      <c r="V490" s="1"/>
      <c r="W490" s="1"/>
      <c r="X490" s="1"/>
      <c r="Y490" s="1"/>
      <c r="Z490" s="1"/>
    </row>
    <row r="491" ht="12.75" customHeight="1">
      <c r="A491" s="1"/>
      <c r="B491" s="129"/>
      <c r="C491" s="229" t="s">
        <v>579</v>
      </c>
      <c r="D491" s="243">
        <v>1.0</v>
      </c>
      <c r="E491" s="243">
        <v>1.0</v>
      </c>
      <c r="F491" s="244">
        <v>277.0</v>
      </c>
      <c r="G491" s="245" t="s">
        <v>580</v>
      </c>
      <c r="H491" s="245">
        <v>5349565.0</v>
      </c>
      <c r="I491" s="246">
        <v>42500.0</v>
      </c>
      <c r="J491" s="247">
        <v>2298.0</v>
      </c>
      <c r="K491" s="237">
        <v>1114.53</v>
      </c>
      <c r="L491" s="6"/>
      <c r="M491" s="1"/>
      <c r="N491" s="1"/>
      <c r="O491" s="1"/>
      <c r="P491" s="1"/>
      <c r="Q491" s="1"/>
      <c r="R491" s="1"/>
      <c r="S491" s="1"/>
      <c r="T491" s="1"/>
      <c r="U491" s="1"/>
      <c r="V491" s="1"/>
      <c r="W491" s="1"/>
      <c r="X491" s="1"/>
      <c r="Y491" s="1"/>
      <c r="Z491" s="1"/>
    </row>
    <row r="492" ht="12.75" customHeight="1">
      <c r="A492" s="1"/>
      <c r="B492" s="129"/>
      <c r="C492" s="229" t="s">
        <v>581</v>
      </c>
      <c r="D492" s="243">
        <v>1.0</v>
      </c>
      <c r="E492" s="243">
        <v>1.0</v>
      </c>
      <c r="F492" s="244">
        <v>28.0</v>
      </c>
      <c r="G492" s="245" t="s">
        <v>582</v>
      </c>
      <c r="H492" s="245">
        <v>5349566.0</v>
      </c>
      <c r="I492" s="246">
        <v>42500.0</v>
      </c>
      <c r="J492" s="247">
        <v>499.18</v>
      </c>
      <c r="K492" s="237">
        <v>237.11</v>
      </c>
      <c r="L492" s="6"/>
      <c r="M492" s="1"/>
      <c r="N492" s="1"/>
      <c r="O492" s="1"/>
      <c r="P492" s="1"/>
      <c r="Q492" s="1"/>
      <c r="R492" s="1"/>
      <c r="S492" s="1"/>
      <c r="T492" s="1"/>
      <c r="U492" s="1"/>
      <c r="V492" s="1"/>
      <c r="W492" s="1"/>
      <c r="X492" s="1"/>
      <c r="Y492" s="1"/>
      <c r="Z492" s="1"/>
    </row>
    <row r="493" ht="12.75" customHeight="1">
      <c r="A493" s="1"/>
      <c r="B493" s="129"/>
      <c r="C493" s="229" t="s">
        <v>585</v>
      </c>
      <c r="D493" s="243">
        <v>1.0</v>
      </c>
      <c r="E493" s="243">
        <v>1.0</v>
      </c>
      <c r="F493" s="244">
        <v>1167.0</v>
      </c>
      <c r="G493" s="245" t="s">
        <v>586</v>
      </c>
      <c r="H493" s="245">
        <v>5349567.0</v>
      </c>
      <c r="I493" s="246">
        <v>42500.0</v>
      </c>
      <c r="J493" s="247">
        <v>12086.7</v>
      </c>
      <c r="K493" s="237">
        <v>5741.18</v>
      </c>
      <c r="L493" s="6"/>
      <c r="M493" s="1"/>
      <c r="N493" s="1"/>
      <c r="O493" s="1"/>
      <c r="P493" s="1"/>
      <c r="Q493" s="1"/>
      <c r="R493" s="1"/>
      <c r="S493" s="1"/>
      <c r="T493" s="1"/>
      <c r="U493" s="1"/>
      <c r="V493" s="1"/>
      <c r="W493" s="1"/>
      <c r="X493" s="1"/>
      <c r="Y493" s="1"/>
      <c r="Z493" s="1"/>
    </row>
    <row r="494" ht="12.75" customHeight="1">
      <c r="A494" s="1"/>
      <c r="B494" s="129"/>
      <c r="C494" s="229" t="s">
        <v>587</v>
      </c>
      <c r="D494" s="243">
        <v>1.0</v>
      </c>
      <c r="E494" s="243">
        <v>1.0</v>
      </c>
      <c r="F494" s="244">
        <v>8.0</v>
      </c>
      <c r="G494" s="245" t="s">
        <v>588</v>
      </c>
      <c r="H494" s="245">
        <v>5349568.0</v>
      </c>
      <c r="I494" s="246">
        <v>42500.0</v>
      </c>
      <c r="J494" s="247">
        <v>103.37</v>
      </c>
      <c r="K494" s="237">
        <v>49.1</v>
      </c>
      <c r="L494" s="6"/>
      <c r="M494" s="1"/>
      <c r="N494" s="1"/>
      <c r="O494" s="1"/>
      <c r="P494" s="1"/>
      <c r="Q494" s="1"/>
      <c r="R494" s="1"/>
      <c r="S494" s="1"/>
      <c r="T494" s="1"/>
      <c r="U494" s="1"/>
      <c r="V494" s="1"/>
      <c r="W494" s="1"/>
      <c r="X494" s="1"/>
      <c r="Y494" s="1"/>
      <c r="Z494" s="1"/>
    </row>
    <row r="495" ht="12.75" customHeight="1">
      <c r="A495" s="1"/>
      <c r="B495" s="129"/>
      <c r="C495" s="229" t="s">
        <v>601</v>
      </c>
      <c r="D495" s="243">
        <v>1.0</v>
      </c>
      <c r="E495" s="243">
        <v>1.0</v>
      </c>
      <c r="F495" s="244">
        <v>35.0</v>
      </c>
      <c r="G495" s="245" t="s">
        <v>602</v>
      </c>
      <c r="H495" s="245">
        <v>5349569.0</v>
      </c>
      <c r="I495" s="246">
        <v>42500.0</v>
      </c>
      <c r="J495" s="247">
        <v>542.43</v>
      </c>
      <c r="K495" s="237">
        <v>257.6499999999999</v>
      </c>
      <c r="L495" s="6"/>
      <c r="M495" s="1"/>
      <c r="N495" s="1"/>
      <c r="O495" s="1"/>
      <c r="P495" s="1"/>
      <c r="Q495" s="1"/>
      <c r="R495" s="1"/>
      <c r="S495" s="1"/>
      <c r="T495" s="1"/>
      <c r="U495" s="1"/>
      <c r="V495" s="1"/>
      <c r="W495" s="1"/>
      <c r="X495" s="1"/>
      <c r="Y495" s="1"/>
      <c r="Z495" s="1"/>
    </row>
    <row r="496" ht="12.75" customHeight="1">
      <c r="A496" s="1"/>
      <c r="B496" s="129"/>
      <c r="C496" s="229" t="s">
        <v>607</v>
      </c>
      <c r="D496" s="243">
        <v>1.0</v>
      </c>
      <c r="E496" s="243">
        <v>1.0</v>
      </c>
      <c r="F496" s="244">
        <v>10.0</v>
      </c>
      <c r="G496" s="245" t="s">
        <v>608</v>
      </c>
      <c r="H496" s="245">
        <v>5349570.0</v>
      </c>
      <c r="I496" s="246">
        <v>42500.0</v>
      </c>
      <c r="J496" s="247">
        <v>125.77</v>
      </c>
      <c r="K496" s="237">
        <v>59.74</v>
      </c>
      <c r="L496" s="6"/>
      <c r="M496" s="1"/>
      <c r="N496" s="1"/>
      <c r="O496" s="1"/>
      <c r="P496" s="1"/>
      <c r="Q496" s="1"/>
      <c r="R496" s="1"/>
      <c r="S496" s="1"/>
      <c r="T496" s="1"/>
      <c r="U496" s="1"/>
      <c r="V496" s="1"/>
      <c r="W496" s="1"/>
      <c r="X496" s="1"/>
      <c r="Y496" s="1"/>
      <c r="Z496" s="1"/>
    </row>
    <row r="497" ht="12.75" customHeight="1">
      <c r="A497" s="1"/>
      <c r="B497" s="129"/>
      <c r="C497" s="229" t="s">
        <v>611</v>
      </c>
      <c r="D497" s="243">
        <v>1.0</v>
      </c>
      <c r="E497" s="243">
        <v>1.0</v>
      </c>
      <c r="F497" s="244">
        <v>22.0</v>
      </c>
      <c r="G497" s="245" t="s">
        <v>612</v>
      </c>
      <c r="H497" s="245">
        <v>5349571.0</v>
      </c>
      <c r="I497" s="246">
        <v>42500.0</v>
      </c>
      <c r="J497" s="247">
        <v>371.54</v>
      </c>
      <c r="K497" s="237">
        <v>176.48</v>
      </c>
      <c r="L497" s="6"/>
      <c r="M497" s="1"/>
      <c r="N497" s="1"/>
      <c r="O497" s="1"/>
      <c r="P497" s="1"/>
      <c r="Q497" s="1"/>
      <c r="R497" s="1"/>
      <c r="S497" s="1"/>
      <c r="T497" s="1"/>
      <c r="U497" s="1"/>
      <c r="V497" s="1"/>
      <c r="W497" s="1"/>
      <c r="X497" s="1"/>
      <c r="Y497" s="1"/>
      <c r="Z497" s="1"/>
    </row>
    <row r="498" ht="12.75" customHeight="1">
      <c r="A498" s="1"/>
      <c r="B498" s="129"/>
      <c r="C498" s="229" t="s">
        <v>617</v>
      </c>
      <c r="D498" s="243">
        <v>1.0</v>
      </c>
      <c r="E498" s="243">
        <v>1.0</v>
      </c>
      <c r="F498" s="244">
        <v>13.0</v>
      </c>
      <c r="G498" s="245" t="s">
        <v>618</v>
      </c>
      <c r="H498" s="245">
        <v>5349572.0</v>
      </c>
      <c r="I498" s="246">
        <v>42500.0</v>
      </c>
      <c r="J498" s="247">
        <v>206.68</v>
      </c>
      <c r="K498" s="237">
        <v>98.16999999999999</v>
      </c>
      <c r="L498" s="6"/>
      <c r="M498" s="1"/>
      <c r="N498" s="1"/>
      <c r="O498" s="1"/>
      <c r="P498" s="1"/>
      <c r="Q498" s="1"/>
      <c r="R498" s="1"/>
      <c r="S498" s="1"/>
      <c r="T498" s="1"/>
      <c r="U498" s="1"/>
      <c r="V498" s="1"/>
      <c r="W498" s="1"/>
      <c r="X498" s="1"/>
      <c r="Y498" s="1"/>
      <c r="Z498" s="1"/>
    </row>
    <row r="499" ht="12.75" customHeight="1">
      <c r="A499" s="1"/>
      <c r="B499" s="129"/>
      <c r="C499" s="229" t="s">
        <v>609</v>
      </c>
      <c r="D499" s="243">
        <v>1.0</v>
      </c>
      <c r="E499" s="243">
        <v>1.0</v>
      </c>
      <c r="F499" s="244">
        <v>23.0</v>
      </c>
      <c r="G499" s="245" t="s">
        <v>610</v>
      </c>
      <c r="H499" s="245">
        <v>5349573.0</v>
      </c>
      <c r="I499" s="246">
        <v>42500.0</v>
      </c>
      <c r="J499" s="247">
        <v>372.45</v>
      </c>
      <c r="K499" s="237">
        <v>178.77</v>
      </c>
      <c r="L499" s="6"/>
      <c r="M499" s="1"/>
      <c r="N499" s="1"/>
      <c r="O499" s="1"/>
      <c r="P499" s="1"/>
      <c r="Q499" s="1"/>
      <c r="R499" s="1"/>
      <c r="S499" s="1"/>
      <c r="T499" s="1"/>
      <c r="U499" s="1"/>
      <c r="V499" s="1"/>
      <c r="W499" s="1"/>
      <c r="X499" s="1"/>
      <c r="Y499" s="1"/>
      <c r="Z499" s="1"/>
    </row>
    <row r="500" ht="12.75" customHeight="1">
      <c r="A500" s="1"/>
      <c r="B500" s="129"/>
      <c r="C500" s="229" t="s">
        <v>627</v>
      </c>
      <c r="D500" s="243">
        <v>1.0</v>
      </c>
      <c r="E500" s="243">
        <v>1.0</v>
      </c>
      <c r="F500" s="244">
        <v>115.0</v>
      </c>
      <c r="G500" s="245" t="s">
        <v>628</v>
      </c>
      <c r="H500" s="245">
        <v>5349574.0</v>
      </c>
      <c r="I500" s="246">
        <v>42500.0</v>
      </c>
      <c r="J500" s="247">
        <v>1280.41</v>
      </c>
      <c r="K500" s="237">
        <v>627.4</v>
      </c>
      <c r="L500" s="6"/>
      <c r="M500" s="1"/>
      <c r="N500" s="1"/>
      <c r="O500" s="1"/>
      <c r="P500" s="1"/>
      <c r="Q500" s="1"/>
      <c r="R500" s="1"/>
      <c r="S500" s="1"/>
      <c r="T500" s="1"/>
      <c r="U500" s="1"/>
      <c r="V500" s="1"/>
      <c r="W500" s="1"/>
      <c r="X500" s="1"/>
      <c r="Y500" s="1"/>
      <c r="Z500" s="1"/>
    </row>
    <row r="501" ht="12.75" customHeight="1">
      <c r="A501" s="1"/>
      <c r="B501" s="129"/>
      <c r="C501" s="229" t="s">
        <v>629</v>
      </c>
      <c r="D501" s="243">
        <v>1.0</v>
      </c>
      <c r="E501" s="243">
        <v>1.0</v>
      </c>
      <c r="F501" s="244">
        <v>60.0</v>
      </c>
      <c r="G501" s="245" t="s">
        <v>630</v>
      </c>
      <c r="H501" s="245">
        <v>5349575.0</v>
      </c>
      <c r="I501" s="246">
        <v>42500.0</v>
      </c>
      <c r="J501" s="247">
        <v>375.59</v>
      </c>
      <c r="K501" s="237">
        <v>182.16</v>
      </c>
      <c r="L501" s="6"/>
      <c r="M501" s="1"/>
      <c r="N501" s="1"/>
      <c r="O501" s="1"/>
      <c r="P501" s="1"/>
      <c r="Q501" s="1"/>
      <c r="R501" s="1"/>
      <c r="S501" s="1"/>
      <c r="T501" s="1"/>
      <c r="U501" s="1"/>
      <c r="V501" s="1"/>
      <c r="W501" s="1"/>
      <c r="X501" s="1"/>
      <c r="Y501" s="1"/>
      <c r="Z501" s="1"/>
    </row>
    <row r="502" ht="12.75" customHeight="1">
      <c r="A502" s="1"/>
      <c r="B502" s="129"/>
      <c r="C502" s="229" t="s">
        <v>631</v>
      </c>
      <c r="D502" s="243">
        <v>1.0</v>
      </c>
      <c r="E502" s="243">
        <v>1.0</v>
      </c>
      <c r="F502" s="244">
        <v>97.0</v>
      </c>
      <c r="G502" s="245" t="s">
        <v>632</v>
      </c>
      <c r="H502" s="245">
        <v>5349576.0</v>
      </c>
      <c r="I502" s="246">
        <v>42500.0</v>
      </c>
      <c r="J502" s="247">
        <v>1373.89</v>
      </c>
      <c r="K502" s="237">
        <v>652.6</v>
      </c>
      <c r="L502" s="6"/>
      <c r="M502" s="1"/>
      <c r="N502" s="1"/>
      <c r="O502" s="1"/>
      <c r="P502" s="1"/>
      <c r="Q502" s="1"/>
      <c r="R502" s="1"/>
      <c r="S502" s="1"/>
      <c r="T502" s="1"/>
      <c r="U502" s="1"/>
      <c r="V502" s="1"/>
      <c r="W502" s="1"/>
      <c r="X502" s="1"/>
      <c r="Y502" s="1"/>
      <c r="Z502" s="1"/>
    </row>
    <row r="503" ht="12.75" customHeight="1">
      <c r="A503" s="1"/>
      <c r="B503" s="129"/>
      <c r="C503" s="229" t="s">
        <v>633</v>
      </c>
      <c r="D503" s="243">
        <v>1.0</v>
      </c>
      <c r="E503" s="243">
        <v>1.0</v>
      </c>
      <c r="F503" s="244">
        <v>142.0</v>
      </c>
      <c r="G503" s="245" t="s">
        <v>634</v>
      </c>
      <c r="H503" s="245">
        <v>5349577.0</v>
      </c>
      <c r="I503" s="246">
        <v>42500.0</v>
      </c>
      <c r="J503" s="247">
        <v>1846.79</v>
      </c>
      <c r="K503" s="237">
        <v>904.92</v>
      </c>
      <c r="L503" s="6"/>
      <c r="M503" s="1"/>
      <c r="N503" s="1"/>
      <c r="O503" s="1"/>
      <c r="P503" s="1"/>
      <c r="Q503" s="1"/>
      <c r="R503" s="1"/>
      <c r="S503" s="1"/>
      <c r="T503" s="1"/>
      <c r="U503" s="1"/>
      <c r="V503" s="1"/>
      <c r="W503" s="1"/>
      <c r="X503" s="1"/>
      <c r="Y503" s="1"/>
      <c r="Z503" s="1"/>
    </row>
    <row r="504" ht="12.75" customHeight="1">
      <c r="A504" s="1"/>
      <c r="B504" s="129"/>
      <c r="C504" s="229" t="s">
        <v>637</v>
      </c>
      <c r="D504" s="243">
        <v>1.0</v>
      </c>
      <c r="E504" s="243">
        <v>1.0</v>
      </c>
      <c r="F504" s="244">
        <v>59.0</v>
      </c>
      <c r="G504" s="245" t="s">
        <v>638</v>
      </c>
      <c r="H504" s="245">
        <v>5349578.0</v>
      </c>
      <c r="I504" s="246">
        <v>42500.0</v>
      </c>
      <c r="J504" s="247">
        <v>619.08</v>
      </c>
      <c r="K504" s="237">
        <v>294.06</v>
      </c>
      <c r="L504" s="6"/>
      <c r="M504" s="1"/>
      <c r="N504" s="1"/>
      <c r="O504" s="1"/>
      <c r="P504" s="1"/>
      <c r="Q504" s="1"/>
      <c r="R504" s="1"/>
      <c r="S504" s="1"/>
      <c r="T504" s="1"/>
      <c r="U504" s="1"/>
      <c r="V504" s="1"/>
      <c r="W504" s="1"/>
      <c r="X504" s="1"/>
      <c r="Y504" s="1"/>
      <c r="Z504" s="1"/>
    </row>
    <row r="505" ht="12.75" customHeight="1">
      <c r="A505" s="1"/>
      <c r="B505" s="129"/>
      <c r="C505" s="229" t="s">
        <v>639</v>
      </c>
      <c r="D505" s="243">
        <v>1.0</v>
      </c>
      <c r="E505" s="243">
        <v>1.0</v>
      </c>
      <c r="F505" s="244">
        <v>22.0</v>
      </c>
      <c r="G505" s="245" t="s">
        <v>640</v>
      </c>
      <c r="H505" s="245">
        <v>5349579.0</v>
      </c>
      <c r="I505" s="246">
        <v>42500.0</v>
      </c>
      <c r="J505" s="247">
        <v>383.21</v>
      </c>
      <c r="K505" s="237">
        <v>187.77</v>
      </c>
      <c r="L505" s="6"/>
      <c r="M505" s="1"/>
      <c r="N505" s="1"/>
      <c r="O505" s="1"/>
      <c r="P505" s="1"/>
      <c r="Q505" s="1"/>
      <c r="R505" s="1"/>
      <c r="S505" s="1"/>
      <c r="T505" s="1"/>
      <c r="U505" s="1"/>
      <c r="V505" s="1"/>
      <c r="W505" s="1"/>
      <c r="X505" s="1"/>
      <c r="Y505" s="1"/>
      <c r="Z505" s="1"/>
    </row>
    <row r="506" ht="12.75" customHeight="1">
      <c r="A506" s="1"/>
      <c r="B506" s="129"/>
      <c r="C506" s="229" t="s">
        <v>641</v>
      </c>
      <c r="D506" s="243">
        <v>1.0</v>
      </c>
      <c r="E506" s="243">
        <v>1.0</v>
      </c>
      <c r="F506" s="244">
        <v>55.0</v>
      </c>
      <c r="G506" s="245" t="s">
        <v>642</v>
      </c>
      <c r="H506" s="245">
        <v>5349580.0</v>
      </c>
      <c r="I506" s="246">
        <v>42500.0</v>
      </c>
      <c r="J506" s="247">
        <v>587.83</v>
      </c>
      <c r="K506" s="237">
        <v>279.22</v>
      </c>
      <c r="L506" s="6"/>
      <c r="M506" s="1"/>
      <c r="N506" s="1"/>
      <c r="O506" s="1"/>
      <c r="P506" s="1"/>
      <c r="Q506" s="1"/>
      <c r="R506" s="1"/>
      <c r="S506" s="1"/>
      <c r="T506" s="1"/>
      <c r="U506" s="1"/>
      <c r="V506" s="1"/>
      <c r="W506" s="1"/>
      <c r="X506" s="1"/>
      <c r="Y506" s="1"/>
      <c r="Z506" s="1"/>
    </row>
    <row r="507" ht="12.75" customHeight="1">
      <c r="A507" s="1"/>
      <c r="B507" s="129"/>
      <c r="C507" s="229" t="s">
        <v>643</v>
      </c>
      <c r="D507" s="243">
        <v>1.0</v>
      </c>
      <c r="E507" s="243">
        <v>1.0</v>
      </c>
      <c r="F507" s="244">
        <v>69.0</v>
      </c>
      <c r="G507" s="245" t="s">
        <v>644</v>
      </c>
      <c r="H507" s="245">
        <v>5349581.0</v>
      </c>
      <c r="I507" s="246">
        <v>42500.0</v>
      </c>
      <c r="J507" s="247">
        <v>930.07</v>
      </c>
      <c r="K507" s="237">
        <v>441.78000000000003</v>
      </c>
      <c r="L507" s="6"/>
      <c r="M507" s="1"/>
      <c r="N507" s="1"/>
      <c r="O507" s="1"/>
      <c r="P507" s="1"/>
      <c r="Q507" s="1"/>
      <c r="R507" s="1"/>
      <c r="S507" s="1"/>
      <c r="T507" s="1"/>
      <c r="U507" s="1"/>
      <c r="V507" s="1"/>
      <c r="W507" s="1"/>
      <c r="X507" s="1"/>
      <c r="Y507" s="1"/>
      <c r="Z507" s="1"/>
    </row>
    <row r="508" ht="12.75" customHeight="1">
      <c r="A508" s="1"/>
      <c r="B508" s="129"/>
      <c r="C508" s="229" t="s">
        <v>645</v>
      </c>
      <c r="D508" s="243">
        <v>1.0</v>
      </c>
      <c r="E508" s="243">
        <v>1.0</v>
      </c>
      <c r="F508" s="244">
        <v>110.0</v>
      </c>
      <c r="G508" s="245" t="s">
        <v>646</v>
      </c>
      <c r="H508" s="245">
        <v>5349582.0</v>
      </c>
      <c r="I508" s="246">
        <v>42500.0</v>
      </c>
      <c r="J508" s="247">
        <v>1217.0</v>
      </c>
      <c r="K508" s="237">
        <v>590.24</v>
      </c>
      <c r="L508" s="6"/>
      <c r="M508" s="1"/>
      <c r="N508" s="1"/>
      <c r="O508" s="1"/>
      <c r="P508" s="1"/>
      <c r="Q508" s="1"/>
      <c r="R508" s="1"/>
      <c r="S508" s="1"/>
      <c r="T508" s="1"/>
      <c r="U508" s="1"/>
      <c r="V508" s="1"/>
      <c r="W508" s="1"/>
      <c r="X508" s="1"/>
      <c r="Y508" s="1"/>
      <c r="Z508" s="1"/>
    </row>
    <row r="509" ht="12.75" customHeight="1">
      <c r="A509" s="1"/>
      <c r="B509" s="129"/>
      <c r="C509" s="229" t="s">
        <v>647</v>
      </c>
      <c r="D509" s="243">
        <v>1.0</v>
      </c>
      <c r="E509" s="243">
        <v>1.0</v>
      </c>
      <c r="F509" s="244">
        <v>66.0</v>
      </c>
      <c r="G509" s="245" t="s">
        <v>648</v>
      </c>
      <c r="H509" s="245">
        <v>5349583.0</v>
      </c>
      <c r="I509" s="246">
        <v>42500.0</v>
      </c>
      <c r="J509" s="247">
        <v>874.59</v>
      </c>
      <c r="K509" s="237">
        <v>415.43</v>
      </c>
      <c r="L509" s="6"/>
      <c r="M509" s="1"/>
      <c r="N509" s="1"/>
      <c r="O509" s="1"/>
      <c r="P509" s="1"/>
      <c r="Q509" s="1"/>
      <c r="R509" s="1"/>
      <c r="S509" s="1"/>
      <c r="T509" s="1"/>
      <c r="U509" s="1"/>
      <c r="V509" s="1"/>
      <c r="W509" s="1"/>
      <c r="X509" s="1"/>
      <c r="Y509" s="1"/>
      <c r="Z509" s="1"/>
    </row>
    <row r="510" ht="12.75" customHeight="1">
      <c r="A510" s="1"/>
      <c r="B510" s="129"/>
      <c r="C510" s="229" t="s">
        <v>649</v>
      </c>
      <c r="D510" s="243">
        <v>1.0</v>
      </c>
      <c r="E510" s="243">
        <v>1.0</v>
      </c>
      <c r="F510" s="244">
        <v>243.0</v>
      </c>
      <c r="G510" s="245" t="s">
        <v>650</v>
      </c>
      <c r="H510" s="245">
        <v>5349584.0</v>
      </c>
      <c r="I510" s="246">
        <v>42500.0</v>
      </c>
      <c r="J510" s="247">
        <v>2932.81</v>
      </c>
      <c r="K510" s="237">
        <v>1393.0800000000002</v>
      </c>
      <c r="L510" s="6"/>
      <c r="M510" s="1"/>
      <c r="N510" s="1"/>
      <c r="O510" s="1"/>
      <c r="P510" s="1"/>
      <c r="Q510" s="1"/>
      <c r="R510" s="1"/>
      <c r="S510" s="1"/>
      <c r="T510" s="1"/>
      <c r="U510" s="1"/>
      <c r="V510" s="1"/>
      <c r="W510" s="1"/>
      <c r="X510" s="1"/>
      <c r="Y510" s="1"/>
      <c r="Z510" s="1"/>
    </row>
    <row r="511" ht="12.75" customHeight="1">
      <c r="A511" s="1"/>
      <c r="B511" s="129"/>
      <c r="C511" s="229" t="s">
        <v>651</v>
      </c>
      <c r="D511" s="243">
        <v>1.0</v>
      </c>
      <c r="E511" s="243">
        <v>1.0</v>
      </c>
      <c r="F511" s="244">
        <v>46.0</v>
      </c>
      <c r="G511" s="245" t="s">
        <v>652</v>
      </c>
      <c r="H511" s="245">
        <v>5349585.0</v>
      </c>
      <c r="I511" s="246">
        <v>42500.0</v>
      </c>
      <c r="J511" s="247">
        <v>491.4</v>
      </c>
      <c r="K511" s="237">
        <v>233.41</v>
      </c>
      <c r="L511" s="6"/>
      <c r="M511" s="1"/>
      <c r="N511" s="1"/>
      <c r="O511" s="1"/>
      <c r="P511" s="1"/>
      <c r="Q511" s="1"/>
      <c r="R511" s="1"/>
      <c r="S511" s="1"/>
      <c r="T511" s="1"/>
      <c r="U511" s="1"/>
      <c r="V511" s="1"/>
      <c r="W511" s="1"/>
      <c r="X511" s="1"/>
      <c r="Y511" s="1"/>
      <c r="Z511" s="1"/>
    </row>
    <row r="512" ht="12.75" customHeight="1">
      <c r="A512" s="1"/>
      <c r="B512" s="129"/>
      <c r="C512" s="229" t="s">
        <v>653</v>
      </c>
      <c r="D512" s="243">
        <v>1.0</v>
      </c>
      <c r="E512" s="243">
        <v>1.0</v>
      </c>
      <c r="F512" s="244">
        <v>51.0</v>
      </c>
      <c r="G512" s="245" t="s">
        <v>654</v>
      </c>
      <c r="H512" s="245">
        <v>5349586.0</v>
      </c>
      <c r="I512" s="246">
        <v>42500.0</v>
      </c>
      <c r="J512" s="247">
        <v>797.53</v>
      </c>
      <c r="K512" s="237">
        <v>390.79</v>
      </c>
      <c r="L512" s="6"/>
      <c r="M512" s="1"/>
      <c r="N512" s="1"/>
      <c r="O512" s="1"/>
      <c r="P512" s="1"/>
      <c r="Q512" s="1"/>
      <c r="R512" s="1"/>
      <c r="S512" s="1"/>
      <c r="T512" s="1"/>
      <c r="U512" s="1"/>
      <c r="V512" s="1"/>
      <c r="W512" s="1"/>
      <c r="X512" s="1"/>
      <c r="Y512" s="1"/>
      <c r="Z512" s="1"/>
    </row>
    <row r="513" ht="12.75" customHeight="1">
      <c r="A513" s="1"/>
      <c r="B513" s="129"/>
      <c r="C513" s="229" t="s">
        <v>655</v>
      </c>
      <c r="D513" s="243">
        <v>1.0</v>
      </c>
      <c r="E513" s="243">
        <v>1.0</v>
      </c>
      <c r="F513" s="244">
        <v>115.0</v>
      </c>
      <c r="G513" s="245" t="s">
        <v>656</v>
      </c>
      <c r="H513" s="245">
        <v>5349587.0</v>
      </c>
      <c r="I513" s="246">
        <v>42500.0</v>
      </c>
      <c r="J513" s="247">
        <v>2226.97</v>
      </c>
      <c r="K513" s="237">
        <v>1057.81</v>
      </c>
      <c r="L513" s="6"/>
      <c r="M513" s="1"/>
      <c r="N513" s="1"/>
      <c r="O513" s="1"/>
      <c r="P513" s="1"/>
      <c r="Q513" s="1"/>
      <c r="R513" s="1"/>
      <c r="S513" s="1"/>
      <c r="T513" s="1"/>
      <c r="U513" s="1"/>
      <c r="V513" s="1"/>
      <c r="W513" s="1"/>
      <c r="X513" s="1"/>
      <c r="Y513" s="1"/>
      <c r="Z513" s="1"/>
    </row>
    <row r="514" ht="12.75" customHeight="1">
      <c r="A514" s="1"/>
      <c r="B514" s="129"/>
      <c r="C514" s="229" t="s">
        <v>657</v>
      </c>
      <c r="D514" s="243">
        <v>1.0</v>
      </c>
      <c r="E514" s="243">
        <v>1.0</v>
      </c>
      <c r="F514" s="244">
        <v>417.0</v>
      </c>
      <c r="G514" s="245" t="s">
        <v>658</v>
      </c>
      <c r="H514" s="245">
        <v>5349588.0</v>
      </c>
      <c r="I514" s="246">
        <v>42500.0</v>
      </c>
      <c r="J514" s="247">
        <v>7590.63</v>
      </c>
      <c r="K514" s="237">
        <v>3605.55</v>
      </c>
      <c r="L514" s="6"/>
      <c r="M514" s="1"/>
      <c r="N514" s="1"/>
      <c r="O514" s="1"/>
      <c r="P514" s="1"/>
      <c r="Q514" s="1"/>
      <c r="R514" s="1"/>
      <c r="S514" s="1"/>
      <c r="T514" s="1"/>
      <c r="U514" s="1"/>
      <c r="V514" s="1"/>
      <c r="W514" s="1"/>
      <c r="X514" s="1"/>
      <c r="Y514" s="1"/>
      <c r="Z514" s="1"/>
    </row>
    <row r="515" ht="12.75" customHeight="1">
      <c r="A515" s="1"/>
      <c r="B515" s="129"/>
      <c r="C515" s="229" t="s">
        <v>659</v>
      </c>
      <c r="D515" s="243">
        <v>1.0</v>
      </c>
      <c r="E515" s="243">
        <v>1.0</v>
      </c>
      <c r="F515" s="244">
        <v>361.0</v>
      </c>
      <c r="G515" s="245" t="s">
        <v>660</v>
      </c>
      <c r="H515" s="245">
        <v>5349589.0</v>
      </c>
      <c r="I515" s="246">
        <v>42500.0</v>
      </c>
      <c r="J515" s="247">
        <v>7237.19</v>
      </c>
      <c r="K515" s="237">
        <v>3437.66</v>
      </c>
      <c r="L515" s="6"/>
      <c r="M515" s="1"/>
      <c r="N515" s="1"/>
      <c r="O515" s="1"/>
      <c r="P515" s="1"/>
      <c r="Q515" s="1"/>
      <c r="R515" s="1"/>
      <c r="S515" s="1"/>
      <c r="T515" s="1"/>
      <c r="U515" s="1"/>
      <c r="V515" s="1"/>
      <c r="W515" s="1"/>
      <c r="X515" s="1"/>
      <c r="Y515" s="1"/>
      <c r="Z515" s="1"/>
    </row>
    <row r="516" ht="12.75" customHeight="1">
      <c r="A516" s="1"/>
      <c r="B516" s="129"/>
      <c r="C516" s="229" t="s">
        <v>661</v>
      </c>
      <c r="D516" s="243">
        <v>1.0</v>
      </c>
      <c r="E516" s="243">
        <v>1.0</v>
      </c>
      <c r="F516" s="244">
        <v>243.0</v>
      </c>
      <c r="G516" s="245" t="s">
        <v>662</v>
      </c>
      <c r="H516" s="245">
        <v>5349590.0</v>
      </c>
      <c r="I516" s="246">
        <v>42500.0</v>
      </c>
      <c r="J516" s="247">
        <v>4402.04</v>
      </c>
      <c r="K516" s="237">
        <v>2134.99</v>
      </c>
      <c r="L516" s="6"/>
      <c r="M516" s="1"/>
      <c r="N516" s="1"/>
      <c r="O516" s="1"/>
      <c r="P516" s="1"/>
      <c r="Q516" s="1"/>
      <c r="R516" s="1"/>
      <c r="S516" s="1"/>
      <c r="T516" s="1"/>
      <c r="U516" s="1"/>
      <c r="V516" s="1"/>
      <c r="W516" s="1"/>
      <c r="X516" s="1"/>
      <c r="Y516" s="1"/>
      <c r="Z516" s="1"/>
    </row>
    <row r="517" ht="12.75" customHeight="1">
      <c r="A517" s="1"/>
      <c r="B517" s="129"/>
      <c r="C517" s="229" t="s">
        <v>663</v>
      </c>
      <c r="D517" s="243">
        <v>1.0</v>
      </c>
      <c r="E517" s="243">
        <v>1.0</v>
      </c>
      <c r="F517" s="244">
        <v>72.0</v>
      </c>
      <c r="G517" s="245" t="s">
        <v>664</v>
      </c>
      <c r="H517" s="245">
        <v>5349591.0</v>
      </c>
      <c r="I517" s="246">
        <v>42500.0</v>
      </c>
      <c r="J517" s="247">
        <v>809.01</v>
      </c>
      <c r="K517" s="237">
        <v>392.37</v>
      </c>
      <c r="L517" s="6"/>
      <c r="M517" s="1"/>
      <c r="N517" s="1"/>
      <c r="O517" s="1"/>
      <c r="P517" s="1"/>
      <c r="Q517" s="1"/>
      <c r="R517" s="1"/>
      <c r="S517" s="1"/>
      <c r="T517" s="1"/>
      <c r="U517" s="1"/>
      <c r="V517" s="1"/>
      <c r="W517" s="1"/>
      <c r="X517" s="1"/>
      <c r="Y517" s="1"/>
      <c r="Z517" s="1"/>
    </row>
    <row r="518" ht="12.75" customHeight="1">
      <c r="A518" s="1"/>
      <c r="B518" s="129"/>
      <c r="C518" s="229" t="s">
        <v>665</v>
      </c>
      <c r="D518" s="243">
        <v>1.0</v>
      </c>
      <c r="E518" s="243">
        <v>1.0</v>
      </c>
      <c r="F518" s="244">
        <v>153.0</v>
      </c>
      <c r="G518" s="245" t="s">
        <v>666</v>
      </c>
      <c r="H518" s="245">
        <v>5349592.0</v>
      </c>
      <c r="I518" s="246">
        <v>42500.0</v>
      </c>
      <c r="J518" s="247">
        <v>4674.15</v>
      </c>
      <c r="K518" s="237">
        <v>2266.9600000000005</v>
      </c>
      <c r="L518" s="6"/>
      <c r="M518" s="1"/>
      <c r="N518" s="1"/>
      <c r="O518" s="1"/>
      <c r="P518" s="1"/>
      <c r="Q518" s="1"/>
      <c r="R518" s="1"/>
      <c r="S518" s="1"/>
      <c r="T518" s="1"/>
      <c r="U518" s="1"/>
      <c r="V518" s="1"/>
      <c r="W518" s="1"/>
      <c r="X518" s="1"/>
      <c r="Y518" s="1"/>
      <c r="Z518" s="1"/>
    </row>
    <row r="519" ht="12.75" customHeight="1">
      <c r="A519" s="1"/>
      <c r="B519" s="129"/>
      <c r="C519" s="229" t="s">
        <v>667</v>
      </c>
      <c r="D519" s="243">
        <v>1.0</v>
      </c>
      <c r="E519" s="243">
        <v>1.0</v>
      </c>
      <c r="F519" s="244">
        <v>148.0</v>
      </c>
      <c r="G519" s="245" t="s">
        <v>668</v>
      </c>
      <c r="H519" s="245">
        <v>5349593.0</v>
      </c>
      <c r="I519" s="246">
        <v>42500.0</v>
      </c>
      <c r="J519" s="247">
        <v>1403.84</v>
      </c>
      <c r="K519" s="237">
        <v>687.88</v>
      </c>
      <c r="L519" s="6"/>
      <c r="M519" s="1"/>
      <c r="N519" s="1"/>
      <c r="O519" s="1"/>
      <c r="P519" s="1"/>
      <c r="Q519" s="1"/>
      <c r="R519" s="1"/>
      <c r="S519" s="1"/>
      <c r="T519" s="1"/>
      <c r="U519" s="1"/>
      <c r="V519" s="1"/>
      <c r="W519" s="1"/>
      <c r="X519" s="1"/>
      <c r="Y519" s="1"/>
      <c r="Z519" s="1"/>
    </row>
    <row r="520" ht="12.75" customHeight="1">
      <c r="A520" s="1"/>
      <c r="B520" s="129"/>
      <c r="C520" s="229" t="s">
        <v>669</v>
      </c>
      <c r="D520" s="243">
        <v>1.0</v>
      </c>
      <c r="E520" s="243">
        <v>1.0</v>
      </c>
      <c r="F520" s="244">
        <v>66.0</v>
      </c>
      <c r="G520" s="245" t="s">
        <v>670</v>
      </c>
      <c r="H520" s="245">
        <v>5349594.0</v>
      </c>
      <c r="I520" s="246">
        <v>42500.0</v>
      </c>
      <c r="J520" s="247">
        <v>1058.75</v>
      </c>
      <c r="K520" s="237">
        <v>502.8999999999999</v>
      </c>
      <c r="L520" s="6"/>
      <c r="M520" s="1"/>
      <c r="N520" s="1"/>
      <c r="O520" s="1"/>
      <c r="P520" s="1"/>
      <c r="Q520" s="1"/>
      <c r="R520" s="1"/>
      <c r="S520" s="1"/>
      <c r="T520" s="1"/>
      <c r="U520" s="1"/>
      <c r="V520" s="1"/>
      <c r="W520" s="1"/>
      <c r="X520" s="1"/>
      <c r="Y520" s="1"/>
      <c r="Z520" s="1"/>
    </row>
    <row r="521" ht="12.75" customHeight="1">
      <c r="A521" s="1"/>
      <c r="B521" s="129"/>
      <c r="C521" s="229" t="s">
        <v>671</v>
      </c>
      <c r="D521" s="243">
        <v>1.0</v>
      </c>
      <c r="E521" s="243">
        <v>1.0</v>
      </c>
      <c r="F521" s="244">
        <v>267.0</v>
      </c>
      <c r="G521" s="245" t="s">
        <v>672</v>
      </c>
      <c r="H521" s="245">
        <v>5349595.0</v>
      </c>
      <c r="I521" s="246">
        <v>42500.0</v>
      </c>
      <c r="J521" s="247">
        <v>4005.0</v>
      </c>
      <c r="K521" s="237">
        <v>1962.45</v>
      </c>
      <c r="L521" s="6"/>
      <c r="M521" s="1"/>
      <c r="N521" s="1"/>
      <c r="O521" s="1"/>
      <c r="P521" s="1"/>
      <c r="Q521" s="1"/>
      <c r="R521" s="1"/>
      <c r="S521" s="1"/>
      <c r="T521" s="1"/>
      <c r="U521" s="1"/>
      <c r="V521" s="1"/>
      <c r="W521" s="1"/>
      <c r="X521" s="1"/>
      <c r="Y521" s="1"/>
      <c r="Z521" s="1"/>
    </row>
    <row r="522" ht="12.75" customHeight="1">
      <c r="A522" s="1"/>
      <c r="B522" s="129"/>
      <c r="C522" s="229" t="s">
        <v>1140</v>
      </c>
      <c r="D522" s="243">
        <v>1.0</v>
      </c>
      <c r="E522" s="243">
        <v>1.0</v>
      </c>
      <c r="F522" s="244">
        <v>20.0</v>
      </c>
      <c r="G522" s="245" t="s">
        <v>1141</v>
      </c>
      <c r="H522" s="245">
        <v>5349596.0</v>
      </c>
      <c r="I522" s="246">
        <v>42500.0</v>
      </c>
      <c r="J522" s="247">
        <v>173.0</v>
      </c>
      <c r="K522" s="237">
        <v>82.16999999999999</v>
      </c>
      <c r="L522" s="6"/>
      <c r="M522" s="1"/>
      <c r="N522" s="1"/>
      <c r="O522" s="1"/>
      <c r="P522" s="1"/>
      <c r="Q522" s="1"/>
      <c r="R522" s="1"/>
      <c r="S522" s="1"/>
      <c r="T522" s="1"/>
      <c r="U522" s="1"/>
      <c r="V522" s="1"/>
      <c r="W522" s="1"/>
      <c r="X522" s="1"/>
      <c r="Y522" s="1"/>
      <c r="Z522" s="1"/>
    </row>
    <row r="523" ht="12.75" customHeight="1">
      <c r="A523" s="1"/>
      <c r="B523" s="129"/>
      <c r="C523" s="229" t="s">
        <v>673</v>
      </c>
      <c r="D523" s="243">
        <v>1.0</v>
      </c>
      <c r="E523" s="243">
        <v>1.0</v>
      </c>
      <c r="F523" s="244">
        <v>235.0</v>
      </c>
      <c r="G523" s="245" t="s">
        <v>674</v>
      </c>
      <c r="H523" s="245">
        <v>5349597.0</v>
      </c>
      <c r="I523" s="246">
        <v>42500.0</v>
      </c>
      <c r="J523" s="247">
        <v>3368.0</v>
      </c>
      <c r="K523" s="237">
        <v>1599.8</v>
      </c>
      <c r="L523" s="6"/>
      <c r="M523" s="1"/>
      <c r="N523" s="1"/>
      <c r="O523" s="1"/>
      <c r="P523" s="1"/>
      <c r="Q523" s="1"/>
      <c r="R523" s="1"/>
      <c r="S523" s="1"/>
      <c r="T523" s="1"/>
      <c r="U523" s="1"/>
      <c r="V523" s="1"/>
      <c r="W523" s="1"/>
      <c r="X523" s="1"/>
      <c r="Y523" s="1"/>
      <c r="Z523" s="1"/>
    </row>
    <row r="524" ht="12.75" customHeight="1">
      <c r="A524" s="1"/>
      <c r="B524" s="129"/>
      <c r="C524" s="229" t="s">
        <v>1142</v>
      </c>
      <c r="D524" s="243">
        <v>1.0</v>
      </c>
      <c r="E524" s="243">
        <v>1.0</v>
      </c>
      <c r="F524" s="244">
        <v>41.0</v>
      </c>
      <c r="G524" s="245" t="s">
        <v>1143</v>
      </c>
      <c r="H524" s="245">
        <v>5349598.0</v>
      </c>
      <c r="I524" s="246">
        <v>42500.0</v>
      </c>
      <c r="J524" s="247">
        <v>472.0</v>
      </c>
      <c r="K524" s="237">
        <v>224.2</v>
      </c>
      <c r="L524" s="6"/>
      <c r="M524" s="1"/>
      <c r="N524" s="1"/>
      <c r="O524" s="1"/>
      <c r="P524" s="1"/>
      <c r="Q524" s="1"/>
      <c r="R524" s="1"/>
      <c r="S524" s="1"/>
      <c r="T524" s="1"/>
      <c r="U524" s="1"/>
      <c r="V524" s="1"/>
      <c r="W524" s="1"/>
      <c r="X524" s="1"/>
      <c r="Y524" s="1"/>
      <c r="Z524" s="1"/>
    </row>
    <row r="525" ht="12.75" customHeight="1">
      <c r="A525" s="1"/>
      <c r="B525" s="129"/>
      <c r="C525" s="229" t="s">
        <v>1144</v>
      </c>
      <c r="D525" s="243">
        <v>1.0</v>
      </c>
      <c r="E525" s="243">
        <v>1.0</v>
      </c>
      <c r="F525" s="244">
        <v>44.0</v>
      </c>
      <c r="G525" s="245" t="s">
        <v>1145</v>
      </c>
      <c r="H525" s="245">
        <v>5349599.0</v>
      </c>
      <c r="I525" s="246">
        <v>42500.0</v>
      </c>
      <c r="J525" s="247">
        <v>477.0</v>
      </c>
      <c r="K525" s="237">
        <v>238.5</v>
      </c>
      <c r="L525" s="6"/>
      <c r="M525" s="1"/>
      <c r="N525" s="1"/>
      <c r="O525" s="1"/>
      <c r="P525" s="1"/>
      <c r="Q525" s="1"/>
      <c r="R525" s="1"/>
      <c r="S525" s="1"/>
      <c r="T525" s="1"/>
      <c r="U525" s="1"/>
      <c r="V525" s="1"/>
      <c r="W525" s="1"/>
      <c r="X525" s="1"/>
      <c r="Y525" s="1"/>
      <c r="Z525" s="1"/>
    </row>
    <row r="526" ht="12.75" customHeight="1">
      <c r="A526" s="1"/>
      <c r="B526" s="129"/>
      <c r="C526" s="229" t="s">
        <v>1146</v>
      </c>
      <c r="D526" s="243">
        <v>1.0</v>
      </c>
      <c r="E526" s="243">
        <v>1.0</v>
      </c>
      <c r="F526" s="244">
        <v>47.0</v>
      </c>
      <c r="G526" s="245" t="s">
        <v>1147</v>
      </c>
      <c r="H526" s="245">
        <v>5349600.0</v>
      </c>
      <c r="I526" s="246">
        <v>42500.0</v>
      </c>
      <c r="J526" s="247">
        <v>504.0</v>
      </c>
      <c r="K526" s="237">
        <v>239.4</v>
      </c>
      <c r="L526" s="6"/>
      <c r="M526" s="1"/>
      <c r="N526" s="1"/>
      <c r="O526" s="1"/>
      <c r="P526" s="1"/>
      <c r="Q526" s="1"/>
      <c r="R526" s="1"/>
      <c r="S526" s="1"/>
      <c r="T526" s="1"/>
      <c r="U526" s="1"/>
      <c r="V526" s="1"/>
      <c r="W526" s="1"/>
      <c r="X526" s="1"/>
      <c r="Y526" s="1"/>
      <c r="Z526" s="1"/>
    </row>
    <row r="527" ht="12.75" customHeight="1">
      <c r="A527" s="1"/>
      <c r="B527" s="129"/>
      <c r="C527" s="229" t="s">
        <v>677</v>
      </c>
      <c r="D527" s="243">
        <v>1.0</v>
      </c>
      <c r="E527" s="243">
        <v>1.0</v>
      </c>
      <c r="F527" s="244">
        <v>172.0</v>
      </c>
      <c r="G527" s="245" t="s">
        <v>678</v>
      </c>
      <c r="H527" s="245">
        <v>5349601.0</v>
      </c>
      <c r="I527" s="246">
        <v>42500.0</v>
      </c>
      <c r="J527" s="247">
        <v>1470.0</v>
      </c>
      <c r="K527" s="237">
        <v>735.0</v>
      </c>
      <c r="L527" s="6"/>
      <c r="M527" s="1"/>
      <c r="N527" s="1"/>
      <c r="O527" s="1"/>
      <c r="P527" s="1"/>
      <c r="Q527" s="1"/>
      <c r="R527" s="1"/>
      <c r="S527" s="1"/>
      <c r="T527" s="1"/>
      <c r="U527" s="1"/>
      <c r="V527" s="1"/>
      <c r="W527" s="1"/>
      <c r="X527" s="1"/>
      <c r="Y527" s="1"/>
      <c r="Z527" s="1"/>
    </row>
    <row r="528" ht="12.75" customHeight="1">
      <c r="A528" s="1"/>
      <c r="B528" s="129"/>
      <c r="C528" s="229" t="s">
        <v>679</v>
      </c>
      <c r="D528" s="243">
        <v>1.0</v>
      </c>
      <c r="E528" s="243">
        <v>1.0</v>
      </c>
      <c r="F528" s="244">
        <v>31.0</v>
      </c>
      <c r="G528" s="245" t="s">
        <v>680</v>
      </c>
      <c r="H528" s="245">
        <v>5349603.0</v>
      </c>
      <c r="I528" s="246">
        <v>42500.0</v>
      </c>
      <c r="J528" s="247">
        <v>275.86</v>
      </c>
      <c r="K528" s="237">
        <v>133.79</v>
      </c>
      <c r="L528" s="6"/>
      <c r="M528" s="1"/>
      <c r="N528" s="1"/>
      <c r="O528" s="1"/>
      <c r="P528" s="1"/>
      <c r="Q528" s="1"/>
      <c r="R528" s="1"/>
      <c r="S528" s="1"/>
      <c r="T528" s="1"/>
      <c r="U528" s="1"/>
      <c r="V528" s="1"/>
      <c r="W528" s="1"/>
      <c r="X528" s="1"/>
      <c r="Y528" s="1"/>
      <c r="Z528" s="1"/>
    </row>
    <row r="529" ht="12.75" customHeight="1">
      <c r="A529" s="1"/>
      <c r="B529" s="129"/>
      <c r="C529" s="229" t="s">
        <v>681</v>
      </c>
      <c r="D529" s="243">
        <v>1.0</v>
      </c>
      <c r="E529" s="243">
        <v>1.0</v>
      </c>
      <c r="F529" s="244">
        <v>56.0</v>
      </c>
      <c r="G529" s="245" t="s">
        <v>682</v>
      </c>
      <c r="H529" s="245">
        <v>5349604.0</v>
      </c>
      <c r="I529" s="246">
        <v>42500.0</v>
      </c>
      <c r="J529" s="247">
        <v>550.6</v>
      </c>
      <c r="K529" s="237">
        <v>261.53000000000003</v>
      </c>
      <c r="L529" s="6"/>
      <c r="M529" s="1"/>
      <c r="N529" s="1"/>
      <c r="O529" s="1"/>
      <c r="P529" s="1"/>
      <c r="Q529" s="1"/>
      <c r="R529" s="1"/>
      <c r="S529" s="1"/>
      <c r="T529" s="1"/>
      <c r="U529" s="1"/>
      <c r="V529" s="1"/>
      <c r="W529" s="1"/>
      <c r="X529" s="1"/>
      <c r="Y529" s="1"/>
      <c r="Z529" s="1"/>
    </row>
    <row r="530" ht="12.75" customHeight="1">
      <c r="A530" s="1"/>
      <c r="B530" s="129"/>
      <c r="C530" s="229" t="s">
        <v>683</v>
      </c>
      <c r="D530" s="243">
        <v>1.0</v>
      </c>
      <c r="E530" s="243">
        <v>1.0</v>
      </c>
      <c r="F530" s="244">
        <v>26.0</v>
      </c>
      <c r="G530" s="245" t="s">
        <v>684</v>
      </c>
      <c r="H530" s="245">
        <v>5349605.0</v>
      </c>
      <c r="I530" s="246">
        <v>42500.0</v>
      </c>
      <c r="J530" s="247">
        <v>258.28</v>
      </c>
      <c r="K530" s="237">
        <v>122.68</v>
      </c>
      <c r="L530" s="6"/>
      <c r="M530" s="1"/>
      <c r="N530" s="1"/>
      <c r="O530" s="1"/>
      <c r="P530" s="1"/>
      <c r="Q530" s="1"/>
      <c r="R530" s="1"/>
      <c r="S530" s="1"/>
      <c r="T530" s="1"/>
      <c r="U530" s="1"/>
      <c r="V530" s="1"/>
      <c r="W530" s="1"/>
      <c r="X530" s="1"/>
      <c r="Y530" s="1"/>
      <c r="Z530" s="1"/>
    </row>
    <row r="531" ht="12.75" customHeight="1">
      <c r="A531" s="1"/>
      <c r="B531" s="129"/>
      <c r="C531" s="229" t="s">
        <v>685</v>
      </c>
      <c r="D531" s="243">
        <v>1.0</v>
      </c>
      <c r="E531" s="243">
        <v>1.0</v>
      </c>
      <c r="F531" s="244">
        <v>22.0</v>
      </c>
      <c r="G531" s="245" t="s">
        <v>686</v>
      </c>
      <c r="H531" s="245">
        <v>5349606.0</v>
      </c>
      <c r="I531" s="246">
        <v>42500.0</v>
      </c>
      <c r="J531" s="247">
        <v>215.43</v>
      </c>
      <c r="K531" s="237">
        <v>107.71000000000001</v>
      </c>
      <c r="L531" s="6"/>
      <c r="M531" s="1"/>
      <c r="N531" s="1"/>
      <c r="O531" s="1"/>
      <c r="P531" s="1"/>
      <c r="Q531" s="1"/>
      <c r="R531" s="1"/>
      <c r="S531" s="1"/>
      <c r="T531" s="1"/>
      <c r="U531" s="1"/>
      <c r="V531" s="1"/>
      <c r="W531" s="1"/>
      <c r="X531" s="1"/>
      <c r="Y531" s="1"/>
      <c r="Z531" s="1"/>
    </row>
    <row r="532" ht="12.75" customHeight="1">
      <c r="A532" s="1"/>
      <c r="B532" s="129"/>
      <c r="C532" s="229" t="s">
        <v>687</v>
      </c>
      <c r="D532" s="243">
        <v>1.0</v>
      </c>
      <c r="E532" s="243">
        <v>1.0</v>
      </c>
      <c r="F532" s="244">
        <v>39.0</v>
      </c>
      <c r="G532" s="245" t="s">
        <v>688</v>
      </c>
      <c r="H532" s="245">
        <v>5349607.0</v>
      </c>
      <c r="I532" s="246">
        <v>42500.0</v>
      </c>
      <c r="J532" s="247">
        <v>339.26</v>
      </c>
      <c r="K532" s="237">
        <v>162.84</v>
      </c>
      <c r="L532" s="6"/>
      <c r="M532" s="1"/>
      <c r="N532" s="1"/>
      <c r="O532" s="1"/>
      <c r="P532" s="1"/>
      <c r="Q532" s="1"/>
      <c r="R532" s="1"/>
      <c r="S532" s="1"/>
      <c r="T532" s="1"/>
      <c r="U532" s="1"/>
      <c r="V532" s="1"/>
      <c r="W532" s="1"/>
      <c r="X532" s="1"/>
      <c r="Y532" s="1"/>
      <c r="Z532" s="1"/>
    </row>
    <row r="533" ht="12.75" customHeight="1">
      <c r="A533" s="1"/>
      <c r="B533" s="129"/>
      <c r="C533" s="229" t="s">
        <v>689</v>
      </c>
      <c r="D533" s="243">
        <v>1.0</v>
      </c>
      <c r="E533" s="243">
        <v>1.0</v>
      </c>
      <c r="F533" s="244">
        <v>34.0</v>
      </c>
      <c r="G533" s="245" t="s">
        <v>690</v>
      </c>
      <c r="H533" s="245">
        <v>5349608.0</v>
      </c>
      <c r="I533" s="246">
        <v>42500.0</v>
      </c>
      <c r="J533" s="247">
        <v>306.08</v>
      </c>
      <c r="K533" s="237">
        <v>146.92</v>
      </c>
      <c r="L533" s="6"/>
      <c r="M533" s="1"/>
      <c r="N533" s="1"/>
      <c r="O533" s="1"/>
      <c r="P533" s="1"/>
      <c r="Q533" s="1"/>
      <c r="R533" s="1"/>
      <c r="S533" s="1"/>
      <c r="T533" s="1"/>
      <c r="U533" s="1"/>
      <c r="V533" s="1"/>
      <c r="W533" s="1"/>
      <c r="X533" s="1"/>
      <c r="Y533" s="1"/>
      <c r="Z533" s="1"/>
    </row>
    <row r="534" ht="12.75" customHeight="1">
      <c r="A534" s="1"/>
      <c r="B534" s="129"/>
      <c r="C534" s="229" t="s">
        <v>691</v>
      </c>
      <c r="D534" s="243">
        <v>1.0</v>
      </c>
      <c r="E534" s="243">
        <v>1.0</v>
      </c>
      <c r="F534" s="244">
        <v>62.0</v>
      </c>
      <c r="G534" s="245" t="s">
        <v>692</v>
      </c>
      <c r="H534" s="245">
        <v>5349609.0</v>
      </c>
      <c r="I534" s="246">
        <v>42500.0</v>
      </c>
      <c r="J534" s="247">
        <v>573.14</v>
      </c>
      <c r="K534" s="237">
        <v>272.24</v>
      </c>
      <c r="L534" s="6"/>
      <c r="M534" s="1"/>
      <c r="N534" s="1"/>
      <c r="O534" s="1"/>
      <c r="P534" s="1"/>
      <c r="Q534" s="1"/>
      <c r="R534" s="1"/>
      <c r="S534" s="1"/>
      <c r="T534" s="1"/>
      <c r="U534" s="1"/>
      <c r="V534" s="1"/>
      <c r="W534" s="1"/>
      <c r="X534" s="1"/>
      <c r="Y534" s="1"/>
      <c r="Z534" s="1"/>
    </row>
    <row r="535" ht="12.75" customHeight="1">
      <c r="A535" s="1"/>
      <c r="B535" s="129"/>
      <c r="C535" s="229" t="s">
        <v>693</v>
      </c>
      <c r="D535" s="243">
        <v>1.0</v>
      </c>
      <c r="E535" s="243">
        <v>1.0</v>
      </c>
      <c r="F535" s="244">
        <v>47.0</v>
      </c>
      <c r="G535" s="245" t="s">
        <v>694</v>
      </c>
      <c r="H535" s="245">
        <v>5349610.0</v>
      </c>
      <c r="I535" s="246">
        <v>42500.0</v>
      </c>
      <c r="J535" s="247">
        <v>467.88</v>
      </c>
      <c r="K535" s="237">
        <v>222.24</v>
      </c>
      <c r="L535" s="6"/>
      <c r="M535" s="1"/>
      <c r="N535" s="1"/>
      <c r="O535" s="1"/>
      <c r="P535" s="1"/>
      <c r="Q535" s="1"/>
      <c r="R535" s="1"/>
      <c r="S535" s="1"/>
      <c r="T535" s="1"/>
      <c r="U535" s="1"/>
      <c r="V535" s="1"/>
      <c r="W535" s="1"/>
      <c r="X535" s="1"/>
      <c r="Y535" s="1"/>
      <c r="Z535" s="1"/>
    </row>
    <row r="536" ht="12.75" customHeight="1">
      <c r="A536" s="1"/>
      <c r="B536" s="129"/>
      <c r="C536" s="229" t="s">
        <v>1148</v>
      </c>
      <c r="D536" s="243">
        <v>1.0</v>
      </c>
      <c r="E536" s="243">
        <v>1.0</v>
      </c>
      <c r="F536" s="244">
        <v>66.0</v>
      </c>
      <c r="G536" s="245" t="s">
        <v>1149</v>
      </c>
      <c r="H536" s="245">
        <v>5349611.0</v>
      </c>
      <c r="I536" s="246">
        <v>42500.0</v>
      </c>
      <c r="J536" s="247">
        <v>759.0</v>
      </c>
      <c r="K536" s="237">
        <v>371.91</v>
      </c>
      <c r="L536" s="6"/>
      <c r="M536" s="1"/>
      <c r="N536" s="1"/>
      <c r="O536" s="1"/>
      <c r="P536" s="1"/>
      <c r="Q536" s="1"/>
      <c r="R536" s="1"/>
      <c r="S536" s="1"/>
      <c r="T536" s="1"/>
      <c r="U536" s="1"/>
      <c r="V536" s="1"/>
      <c r="W536" s="1"/>
      <c r="X536" s="1"/>
      <c r="Y536" s="1"/>
      <c r="Z536" s="1"/>
    </row>
    <row r="537" ht="12.75" customHeight="1">
      <c r="A537" s="1"/>
      <c r="B537" s="129"/>
      <c r="C537" s="229" t="s">
        <v>1150</v>
      </c>
      <c r="D537" s="243">
        <v>1.0</v>
      </c>
      <c r="E537" s="243">
        <v>1.0</v>
      </c>
      <c r="F537" s="244">
        <v>65.0</v>
      </c>
      <c r="G537" s="245" t="s">
        <v>1151</v>
      </c>
      <c r="H537" s="245">
        <v>5349612.0</v>
      </c>
      <c r="I537" s="246">
        <v>42500.0</v>
      </c>
      <c r="J537" s="247">
        <v>459.0</v>
      </c>
      <c r="K537" s="237">
        <v>218.02</v>
      </c>
      <c r="L537" s="6"/>
      <c r="M537" s="1"/>
      <c r="N537" s="1"/>
      <c r="O537" s="1"/>
      <c r="P537" s="1"/>
      <c r="Q537" s="1"/>
      <c r="R537" s="1"/>
      <c r="S537" s="1"/>
      <c r="T537" s="1"/>
      <c r="U537" s="1"/>
      <c r="V537" s="1"/>
      <c r="W537" s="1"/>
      <c r="X537" s="1"/>
      <c r="Y537" s="1"/>
      <c r="Z537" s="1"/>
    </row>
    <row r="538" ht="12.75" customHeight="1">
      <c r="A538" s="1"/>
      <c r="B538" s="129"/>
      <c r="C538" s="229" t="s">
        <v>695</v>
      </c>
      <c r="D538" s="243">
        <v>1.0</v>
      </c>
      <c r="E538" s="243">
        <v>1.0</v>
      </c>
      <c r="F538" s="244">
        <v>175.0</v>
      </c>
      <c r="G538" s="245" t="s">
        <v>696</v>
      </c>
      <c r="H538" s="245">
        <v>5349613.0</v>
      </c>
      <c r="I538" s="246">
        <v>42500.0</v>
      </c>
      <c r="J538" s="247">
        <v>2247.0</v>
      </c>
      <c r="K538" s="237">
        <v>1067.3200000000002</v>
      </c>
      <c r="L538" s="6"/>
      <c r="M538" s="1"/>
      <c r="N538" s="1"/>
      <c r="O538" s="1"/>
      <c r="P538" s="1"/>
      <c r="Q538" s="1"/>
      <c r="R538" s="1"/>
      <c r="S538" s="1"/>
      <c r="T538" s="1"/>
      <c r="U538" s="1"/>
      <c r="V538" s="1"/>
      <c r="W538" s="1"/>
      <c r="X538" s="1"/>
      <c r="Y538" s="1"/>
      <c r="Z538" s="1"/>
    </row>
    <row r="539" ht="12.75" customHeight="1">
      <c r="A539" s="1"/>
      <c r="B539" s="129"/>
      <c r="C539" s="229" t="s">
        <v>1152</v>
      </c>
      <c r="D539" s="243">
        <v>1.0</v>
      </c>
      <c r="E539" s="243">
        <v>1.0</v>
      </c>
      <c r="F539" s="244">
        <v>28.0</v>
      </c>
      <c r="G539" s="245" t="s">
        <v>1153</v>
      </c>
      <c r="H539" s="245">
        <v>5349614.0</v>
      </c>
      <c r="I539" s="246">
        <v>42500.0</v>
      </c>
      <c r="J539" s="247">
        <v>328.0</v>
      </c>
      <c r="K539" s="237">
        <v>164.0</v>
      </c>
      <c r="L539" s="6"/>
      <c r="M539" s="1"/>
      <c r="N539" s="1"/>
      <c r="O539" s="1"/>
      <c r="P539" s="1"/>
      <c r="Q539" s="1"/>
      <c r="R539" s="1"/>
      <c r="S539" s="1"/>
      <c r="T539" s="1"/>
      <c r="U539" s="1"/>
      <c r="V539" s="1"/>
      <c r="W539" s="1"/>
      <c r="X539" s="1"/>
      <c r="Y539" s="1"/>
      <c r="Z539" s="1"/>
    </row>
    <row r="540" ht="12.75" customHeight="1">
      <c r="A540" s="1"/>
      <c r="B540" s="129"/>
      <c r="C540" s="229" t="s">
        <v>697</v>
      </c>
      <c r="D540" s="243">
        <v>1.0</v>
      </c>
      <c r="E540" s="243">
        <v>1.0</v>
      </c>
      <c r="F540" s="244">
        <v>64.0</v>
      </c>
      <c r="G540" s="245" t="s">
        <v>698</v>
      </c>
      <c r="H540" s="245">
        <v>5349615.0</v>
      </c>
      <c r="I540" s="246">
        <v>42500.0</v>
      </c>
      <c r="J540" s="247">
        <v>702.0</v>
      </c>
      <c r="K540" s="237">
        <v>340.47</v>
      </c>
      <c r="L540" s="6"/>
      <c r="M540" s="1"/>
      <c r="N540" s="1"/>
      <c r="O540" s="1"/>
      <c r="P540" s="1"/>
      <c r="Q540" s="1"/>
      <c r="R540" s="1"/>
      <c r="S540" s="1"/>
      <c r="T540" s="1"/>
      <c r="U540" s="1"/>
      <c r="V540" s="1"/>
      <c r="W540" s="1"/>
      <c r="X540" s="1"/>
      <c r="Y540" s="1"/>
      <c r="Z540" s="1"/>
    </row>
    <row r="541" ht="12.75" customHeight="1">
      <c r="A541" s="1"/>
      <c r="B541" s="129"/>
      <c r="C541" s="229" t="s">
        <v>701</v>
      </c>
      <c r="D541" s="243">
        <v>1.0</v>
      </c>
      <c r="E541" s="243">
        <v>1.0</v>
      </c>
      <c r="F541" s="244">
        <v>102.0</v>
      </c>
      <c r="G541" s="245" t="s">
        <v>702</v>
      </c>
      <c r="H541" s="245">
        <v>5349616.0</v>
      </c>
      <c r="I541" s="246">
        <v>42500.0</v>
      </c>
      <c r="J541" s="247">
        <v>1194.0</v>
      </c>
      <c r="K541" s="237">
        <v>567.15</v>
      </c>
      <c r="L541" s="6"/>
      <c r="M541" s="1"/>
      <c r="N541" s="1"/>
      <c r="O541" s="1"/>
      <c r="P541" s="1"/>
      <c r="Q541" s="1"/>
      <c r="R541" s="1"/>
      <c r="S541" s="1"/>
      <c r="T541" s="1"/>
      <c r="U541" s="1"/>
      <c r="V541" s="1"/>
      <c r="W541" s="1"/>
      <c r="X541" s="1"/>
      <c r="Y541" s="1"/>
      <c r="Z541" s="1"/>
    </row>
    <row r="542" ht="12.75" customHeight="1">
      <c r="A542" s="1"/>
      <c r="B542" s="129"/>
      <c r="C542" s="229" t="s">
        <v>703</v>
      </c>
      <c r="D542" s="243">
        <v>1.0</v>
      </c>
      <c r="E542" s="243">
        <v>1.0</v>
      </c>
      <c r="F542" s="244">
        <v>123.0</v>
      </c>
      <c r="G542" s="245" t="s">
        <v>704</v>
      </c>
      <c r="H542" s="245">
        <v>5349617.0</v>
      </c>
      <c r="I542" s="246">
        <v>42500.0</v>
      </c>
      <c r="J542" s="247">
        <v>1448.6</v>
      </c>
      <c r="K542" s="237">
        <v>702.57</v>
      </c>
      <c r="L542" s="6"/>
      <c r="M542" s="1"/>
      <c r="N542" s="1"/>
      <c r="O542" s="1"/>
      <c r="P542" s="1"/>
      <c r="Q542" s="1"/>
      <c r="R542" s="1"/>
      <c r="S542" s="1"/>
      <c r="T542" s="1"/>
      <c r="U542" s="1"/>
      <c r="V542" s="1"/>
      <c r="W542" s="1"/>
      <c r="X542" s="1"/>
      <c r="Y542" s="1"/>
      <c r="Z542" s="1"/>
    </row>
    <row r="543" ht="12.75" customHeight="1">
      <c r="A543" s="1"/>
      <c r="B543" s="129"/>
      <c r="C543" s="229" t="s">
        <v>705</v>
      </c>
      <c r="D543" s="243">
        <v>1.0</v>
      </c>
      <c r="E543" s="243">
        <v>1.0</v>
      </c>
      <c r="F543" s="244">
        <v>125.0</v>
      </c>
      <c r="G543" s="245" t="s">
        <v>706</v>
      </c>
      <c r="H543" s="245">
        <v>5349618.0</v>
      </c>
      <c r="I543" s="246">
        <v>42500.0</v>
      </c>
      <c r="J543" s="247">
        <v>1664.8</v>
      </c>
      <c r="K543" s="237">
        <v>790.78</v>
      </c>
      <c r="L543" s="6"/>
      <c r="M543" s="1"/>
      <c r="N543" s="1"/>
      <c r="O543" s="1"/>
      <c r="P543" s="1"/>
      <c r="Q543" s="1"/>
      <c r="R543" s="1"/>
      <c r="S543" s="1"/>
      <c r="T543" s="1"/>
      <c r="U543" s="1"/>
      <c r="V543" s="1"/>
      <c r="W543" s="1"/>
      <c r="X543" s="1"/>
      <c r="Y543" s="1"/>
      <c r="Z543" s="1"/>
    </row>
    <row r="544" ht="12.75" customHeight="1">
      <c r="A544" s="1"/>
      <c r="B544" s="129"/>
      <c r="C544" s="229" t="s">
        <v>1154</v>
      </c>
      <c r="D544" s="243">
        <v>1.0</v>
      </c>
      <c r="E544" s="243">
        <v>1.0</v>
      </c>
      <c r="F544" s="244">
        <v>76.0</v>
      </c>
      <c r="G544" s="245" t="s">
        <v>1155</v>
      </c>
      <c r="H544" s="245">
        <v>5349619.0</v>
      </c>
      <c r="I544" s="246">
        <v>42500.0</v>
      </c>
      <c r="J544" s="247">
        <v>816.0</v>
      </c>
      <c r="K544" s="237">
        <v>387.6</v>
      </c>
      <c r="L544" s="6"/>
      <c r="M544" s="1"/>
      <c r="N544" s="1"/>
      <c r="O544" s="1"/>
      <c r="P544" s="1"/>
      <c r="Q544" s="1"/>
      <c r="R544" s="1"/>
      <c r="S544" s="1"/>
      <c r="T544" s="1"/>
      <c r="U544" s="1"/>
      <c r="V544" s="1"/>
      <c r="W544" s="1"/>
      <c r="X544" s="1"/>
      <c r="Y544" s="1"/>
      <c r="Z544" s="1"/>
    </row>
    <row r="545" ht="12.75" customHeight="1">
      <c r="A545" s="1"/>
      <c r="B545" s="129"/>
      <c r="C545" s="229" t="s">
        <v>707</v>
      </c>
      <c r="D545" s="243">
        <v>1.0</v>
      </c>
      <c r="E545" s="243">
        <v>1.0</v>
      </c>
      <c r="F545" s="244">
        <v>16.0</v>
      </c>
      <c r="G545" s="245" t="s">
        <v>708</v>
      </c>
      <c r="H545" s="245">
        <v>5349620.0</v>
      </c>
      <c r="I545" s="246">
        <v>42500.0</v>
      </c>
      <c r="J545" s="247">
        <v>180.0</v>
      </c>
      <c r="K545" s="237">
        <v>88.2</v>
      </c>
      <c r="L545" s="6"/>
      <c r="M545" s="1"/>
      <c r="N545" s="1"/>
      <c r="O545" s="1"/>
      <c r="P545" s="1"/>
      <c r="Q545" s="1"/>
      <c r="R545" s="1"/>
      <c r="S545" s="1"/>
      <c r="T545" s="1"/>
      <c r="U545" s="1"/>
      <c r="V545" s="1"/>
      <c r="W545" s="1"/>
      <c r="X545" s="1"/>
      <c r="Y545" s="1"/>
      <c r="Z545" s="1"/>
    </row>
    <row r="546" ht="12.75" customHeight="1">
      <c r="A546" s="1"/>
      <c r="B546" s="129"/>
      <c r="C546" s="229" t="s">
        <v>709</v>
      </c>
      <c r="D546" s="243">
        <v>1.0</v>
      </c>
      <c r="E546" s="243">
        <v>1.0</v>
      </c>
      <c r="F546" s="244">
        <v>182.0</v>
      </c>
      <c r="G546" s="245" t="s">
        <v>710</v>
      </c>
      <c r="H546" s="245">
        <v>5349621.0</v>
      </c>
      <c r="I546" s="246">
        <v>42500.0</v>
      </c>
      <c r="J546" s="247">
        <v>2191.5</v>
      </c>
      <c r="K546" s="237">
        <v>1040.96</v>
      </c>
      <c r="L546" s="6"/>
      <c r="M546" s="1"/>
      <c r="N546" s="1"/>
      <c r="O546" s="1"/>
      <c r="P546" s="1"/>
      <c r="Q546" s="1"/>
      <c r="R546" s="1"/>
      <c r="S546" s="1"/>
      <c r="T546" s="1"/>
      <c r="U546" s="1"/>
      <c r="V546" s="1"/>
      <c r="W546" s="1"/>
      <c r="X546" s="1"/>
      <c r="Y546" s="1"/>
      <c r="Z546" s="1"/>
    </row>
    <row r="547" ht="12.75" customHeight="1">
      <c r="A547" s="1"/>
      <c r="B547" s="129"/>
      <c r="C547" s="229" t="s">
        <v>711</v>
      </c>
      <c r="D547" s="243">
        <v>1.0</v>
      </c>
      <c r="E547" s="243">
        <v>1.0</v>
      </c>
      <c r="F547" s="244">
        <v>153.0</v>
      </c>
      <c r="G547" s="245" t="s">
        <v>712</v>
      </c>
      <c r="H547" s="245">
        <v>5349622.0</v>
      </c>
      <c r="I547" s="246">
        <v>42500.0</v>
      </c>
      <c r="J547" s="247">
        <v>1507.0</v>
      </c>
      <c r="K547" s="237">
        <v>715.82</v>
      </c>
      <c r="L547" s="6"/>
      <c r="M547" s="1"/>
      <c r="N547" s="1"/>
      <c r="O547" s="1"/>
      <c r="P547" s="1"/>
      <c r="Q547" s="1"/>
      <c r="R547" s="1"/>
      <c r="S547" s="1"/>
      <c r="T547" s="1"/>
      <c r="U547" s="1"/>
      <c r="V547" s="1"/>
      <c r="W547" s="1"/>
      <c r="X547" s="1"/>
      <c r="Y547" s="1"/>
      <c r="Z547" s="1"/>
    </row>
    <row r="548" ht="12.75" customHeight="1">
      <c r="A548" s="1"/>
      <c r="B548" s="129"/>
      <c r="C548" s="229" t="s">
        <v>711</v>
      </c>
      <c r="D548" s="243">
        <v>1.0</v>
      </c>
      <c r="E548" s="243">
        <v>1.0</v>
      </c>
      <c r="F548" s="244">
        <v>91.0</v>
      </c>
      <c r="G548" s="245" t="s">
        <v>712</v>
      </c>
      <c r="H548" s="245">
        <v>5349623.0</v>
      </c>
      <c r="I548" s="246">
        <v>42500.0</v>
      </c>
      <c r="J548" s="247">
        <v>929.5</v>
      </c>
      <c r="K548" s="237">
        <v>441.51</v>
      </c>
      <c r="L548" s="6"/>
      <c r="M548" s="1"/>
      <c r="N548" s="1"/>
      <c r="O548" s="1"/>
      <c r="P548" s="1"/>
      <c r="Q548" s="1"/>
      <c r="R548" s="1"/>
      <c r="S548" s="1"/>
      <c r="T548" s="1"/>
      <c r="U548" s="1"/>
      <c r="V548" s="1"/>
      <c r="W548" s="1"/>
      <c r="X548" s="1"/>
      <c r="Y548" s="1"/>
      <c r="Z548" s="1"/>
    </row>
    <row r="549" ht="12.75" customHeight="1">
      <c r="A549" s="1"/>
      <c r="B549" s="129"/>
      <c r="C549" s="229" t="s">
        <v>713</v>
      </c>
      <c r="D549" s="243">
        <v>1.0</v>
      </c>
      <c r="E549" s="243">
        <v>1.0</v>
      </c>
      <c r="F549" s="244">
        <v>40.0</v>
      </c>
      <c r="G549" s="245" t="s">
        <v>714</v>
      </c>
      <c r="H549" s="245">
        <v>5349624.0</v>
      </c>
      <c r="I549" s="246">
        <v>42500.0</v>
      </c>
      <c r="J549" s="247">
        <v>412.0</v>
      </c>
      <c r="K549" s="237">
        <v>195.7</v>
      </c>
      <c r="L549" s="6"/>
      <c r="M549" s="1"/>
      <c r="N549" s="1"/>
      <c r="O549" s="1"/>
      <c r="P549" s="1"/>
      <c r="Q549" s="1"/>
      <c r="R549" s="1"/>
      <c r="S549" s="1"/>
      <c r="T549" s="1"/>
      <c r="U549" s="1"/>
      <c r="V549" s="1"/>
      <c r="W549" s="1"/>
      <c r="X549" s="1"/>
      <c r="Y549" s="1"/>
      <c r="Z549" s="1"/>
    </row>
    <row r="550" ht="12.75" customHeight="1">
      <c r="A550" s="1"/>
      <c r="B550" s="129"/>
      <c r="C550" s="229" t="s">
        <v>715</v>
      </c>
      <c r="D550" s="243">
        <v>1.0</v>
      </c>
      <c r="E550" s="243">
        <v>1.0</v>
      </c>
      <c r="F550" s="244">
        <v>65.0</v>
      </c>
      <c r="G550" s="245" t="s">
        <v>716</v>
      </c>
      <c r="H550" s="245">
        <v>5349625.0</v>
      </c>
      <c r="I550" s="246">
        <v>42500.0</v>
      </c>
      <c r="J550" s="247">
        <v>824.5</v>
      </c>
      <c r="K550" s="237">
        <v>401.94</v>
      </c>
      <c r="L550" s="6"/>
      <c r="M550" s="1"/>
      <c r="N550" s="1"/>
      <c r="O550" s="1"/>
      <c r="P550" s="1"/>
      <c r="Q550" s="1"/>
      <c r="R550" s="1"/>
      <c r="S550" s="1"/>
      <c r="T550" s="1"/>
      <c r="U550" s="1"/>
      <c r="V550" s="1"/>
      <c r="W550" s="1"/>
      <c r="X550" s="1"/>
      <c r="Y550" s="1"/>
      <c r="Z550" s="1"/>
    </row>
    <row r="551" ht="12.75" customHeight="1">
      <c r="A551" s="1"/>
      <c r="B551" s="129"/>
      <c r="C551" s="229" t="s">
        <v>717</v>
      </c>
      <c r="D551" s="243">
        <v>1.0</v>
      </c>
      <c r="E551" s="243">
        <v>1.0</v>
      </c>
      <c r="F551" s="244">
        <v>97.0</v>
      </c>
      <c r="G551" s="245" t="s">
        <v>718</v>
      </c>
      <c r="H551" s="245">
        <v>5349626.0</v>
      </c>
      <c r="I551" s="246">
        <v>42500.0</v>
      </c>
      <c r="J551" s="247">
        <v>1202.0</v>
      </c>
      <c r="K551" s="237">
        <v>570.95</v>
      </c>
      <c r="L551" s="6"/>
      <c r="M551" s="1"/>
      <c r="N551" s="1"/>
      <c r="O551" s="1"/>
      <c r="P551" s="1"/>
      <c r="Q551" s="1"/>
      <c r="R551" s="1"/>
      <c r="S551" s="1"/>
      <c r="T551" s="1"/>
      <c r="U551" s="1"/>
      <c r="V551" s="1"/>
      <c r="W551" s="1"/>
      <c r="X551" s="1"/>
      <c r="Y551" s="1"/>
      <c r="Z551" s="1"/>
    </row>
    <row r="552" ht="12.75" customHeight="1">
      <c r="A552" s="1"/>
      <c r="B552" s="129"/>
      <c r="C552" s="229" t="s">
        <v>719</v>
      </c>
      <c r="D552" s="243">
        <v>1.0</v>
      </c>
      <c r="E552" s="243">
        <v>1.0</v>
      </c>
      <c r="F552" s="244">
        <v>159.0</v>
      </c>
      <c r="G552" s="245" t="s">
        <v>720</v>
      </c>
      <c r="H552" s="245">
        <v>5349627.0</v>
      </c>
      <c r="I552" s="246">
        <v>42500.0</v>
      </c>
      <c r="J552" s="247">
        <v>2173.5</v>
      </c>
      <c r="K552" s="237">
        <v>1032.41</v>
      </c>
      <c r="L552" s="6"/>
      <c r="M552" s="1"/>
      <c r="N552" s="1"/>
      <c r="O552" s="1"/>
      <c r="P552" s="1"/>
      <c r="Q552" s="1"/>
      <c r="R552" s="1"/>
      <c r="S552" s="1"/>
      <c r="T552" s="1"/>
      <c r="U552" s="1"/>
      <c r="V552" s="1"/>
      <c r="W552" s="1"/>
      <c r="X552" s="1"/>
      <c r="Y552" s="1"/>
      <c r="Z552" s="1"/>
    </row>
    <row r="553" ht="12.75" customHeight="1">
      <c r="A553" s="1"/>
      <c r="B553" s="129"/>
      <c r="C553" s="229" t="s">
        <v>721</v>
      </c>
      <c r="D553" s="243">
        <v>1.0</v>
      </c>
      <c r="E553" s="243">
        <v>1.0</v>
      </c>
      <c r="F553" s="244">
        <v>112.0</v>
      </c>
      <c r="G553" s="245" t="s">
        <v>722</v>
      </c>
      <c r="H553" s="245">
        <v>5349628.0</v>
      </c>
      <c r="I553" s="246">
        <v>42500.0</v>
      </c>
      <c r="J553" s="247">
        <v>1424.5</v>
      </c>
      <c r="K553" s="237">
        <v>676.63</v>
      </c>
      <c r="L553" s="6"/>
      <c r="M553" s="1"/>
      <c r="N553" s="1"/>
      <c r="O553" s="1"/>
      <c r="P553" s="1"/>
      <c r="Q553" s="1"/>
      <c r="R553" s="1"/>
      <c r="S553" s="1"/>
      <c r="T553" s="1"/>
      <c r="U553" s="1"/>
      <c r="V553" s="1"/>
      <c r="W553" s="1"/>
      <c r="X553" s="1"/>
      <c r="Y553" s="1"/>
      <c r="Z553" s="1"/>
    </row>
    <row r="554" ht="12.75" customHeight="1">
      <c r="A554" s="1"/>
      <c r="B554" s="129"/>
      <c r="C554" s="229" t="s">
        <v>723</v>
      </c>
      <c r="D554" s="243">
        <v>1.0</v>
      </c>
      <c r="E554" s="243">
        <v>1.0</v>
      </c>
      <c r="F554" s="244">
        <v>37.0</v>
      </c>
      <c r="G554" s="245" t="s">
        <v>724</v>
      </c>
      <c r="H554" s="245">
        <v>5349629.0</v>
      </c>
      <c r="I554" s="246">
        <v>42500.0</v>
      </c>
      <c r="J554" s="247">
        <v>475.5</v>
      </c>
      <c r="K554" s="237">
        <v>225.86</v>
      </c>
      <c r="L554" s="6"/>
      <c r="M554" s="1"/>
      <c r="N554" s="1"/>
      <c r="O554" s="1"/>
      <c r="P554" s="1"/>
      <c r="Q554" s="1"/>
      <c r="R554" s="1"/>
      <c r="S554" s="1"/>
      <c r="T554" s="1"/>
      <c r="U554" s="1"/>
      <c r="V554" s="1"/>
      <c r="W554" s="1"/>
      <c r="X554" s="1"/>
      <c r="Y554" s="1"/>
      <c r="Z554" s="1"/>
    </row>
    <row r="555" ht="12.75" customHeight="1">
      <c r="A555" s="1"/>
      <c r="B555" s="129"/>
      <c r="C555" s="229" t="s">
        <v>725</v>
      </c>
      <c r="D555" s="243">
        <v>1.0</v>
      </c>
      <c r="E555" s="243">
        <v>1.0</v>
      </c>
      <c r="F555" s="244">
        <v>68.0</v>
      </c>
      <c r="G555" s="245" t="s">
        <v>726</v>
      </c>
      <c r="H555" s="245">
        <v>5349630.0</v>
      </c>
      <c r="I555" s="246">
        <v>42500.0</v>
      </c>
      <c r="J555" s="247">
        <v>571.5</v>
      </c>
      <c r="K555" s="237">
        <v>271.46</v>
      </c>
      <c r="L555" s="6"/>
      <c r="M555" s="1"/>
      <c r="N555" s="1"/>
      <c r="O555" s="1"/>
      <c r="P555" s="1"/>
      <c r="Q555" s="1"/>
      <c r="R555" s="1"/>
      <c r="S555" s="1"/>
      <c r="T555" s="1"/>
      <c r="U555" s="1"/>
      <c r="V555" s="1"/>
      <c r="W555" s="1"/>
      <c r="X555" s="1"/>
      <c r="Y555" s="1"/>
      <c r="Z555" s="1"/>
    </row>
    <row r="556" ht="12.75" customHeight="1">
      <c r="A556" s="1"/>
      <c r="B556" s="129"/>
      <c r="C556" s="229" t="s">
        <v>727</v>
      </c>
      <c r="D556" s="243">
        <v>1.0</v>
      </c>
      <c r="E556" s="243">
        <v>1.0</v>
      </c>
      <c r="F556" s="244">
        <v>86.0</v>
      </c>
      <c r="G556" s="245" t="s">
        <v>728</v>
      </c>
      <c r="H556" s="245">
        <v>5349631.0</v>
      </c>
      <c r="I556" s="246">
        <v>42500.0</v>
      </c>
      <c r="J556" s="247">
        <v>1151.49</v>
      </c>
      <c r="K556" s="237">
        <v>546.96</v>
      </c>
      <c r="L556" s="6"/>
      <c r="M556" s="1"/>
      <c r="N556" s="1"/>
      <c r="O556" s="1"/>
      <c r="P556" s="1"/>
      <c r="Q556" s="1"/>
      <c r="R556" s="1"/>
      <c r="S556" s="1"/>
      <c r="T556" s="1"/>
      <c r="U556" s="1"/>
      <c r="V556" s="1"/>
      <c r="W556" s="1"/>
      <c r="X556" s="1"/>
      <c r="Y556" s="1"/>
      <c r="Z556" s="1"/>
    </row>
    <row r="557" ht="12.75" customHeight="1">
      <c r="A557" s="1"/>
      <c r="B557" s="129"/>
      <c r="C557" s="229" t="s">
        <v>731</v>
      </c>
      <c r="D557" s="243">
        <v>1.0</v>
      </c>
      <c r="E557" s="243">
        <v>1.0</v>
      </c>
      <c r="F557" s="244">
        <v>33.0</v>
      </c>
      <c r="G557" s="245" t="s">
        <v>732</v>
      </c>
      <c r="H557" s="245">
        <v>5349632.0</v>
      </c>
      <c r="I557" s="246">
        <v>42500.0</v>
      </c>
      <c r="J557" s="247">
        <v>486.61</v>
      </c>
      <c r="K557" s="237">
        <v>231.14</v>
      </c>
      <c r="L557" s="6"/>
      <c r="M557" s="1"/>
      <c r="N557" s="1"/>
      <c r="O557" s="1"/>
      <c r="P557" s="1"/>
      <c r="Q557" s="1"/>
      <c r="R557" s="1"/>
      <c r="S557" s="1"/>
      <c r="T557" s="1"/>
      <c r="U557" s="1"/>
      <c r="V557" s="1"/>
      <c r="W557" s="1"/>
      <c r="X557" s="1"/>
      <c r="Y557" s="1"/>
      <c r="Z557" s="1"/>
    </row>
    <row r="558" ht="12.75" customHeight="1">
      <c r="A558" s="1"/>
      <c r="B558" s="129"/>
      <c r="C558" s="229" t="s">
        <v>733</v>
      </c>
      <c r="D558" s="243">
        <v>1.0</v>
      </c>
      <c r="E558" s="243">
        <v>1.0</v>
      </c>
      <c r="F558" s="244">
        <v>47.0</v>
      </c>
      <c r="G558" s="245" t="s">
        <v>734</v>
      </c>
      <c r="H558" s="245">
        <v>5349633.0</v>
      </c>
      <c r="I558" s="246">
        <v>42500.0</v>
      </c>
      <c r="J558" s="247">
        <v>528.16</v>
      </c>
      <c r="K558" s="237">
        <v>258.8</v>
      </c>
      <c r="L558" s="6"/>
      <c r="M558" s="1"/>
      <c r="N558" s="1"/>
      <c r="O558" s="1"/>
      <c r="P558" s="1"/>
      <c r="Q558" s="1"/>
      <c r="R558" s="1"/>
      <c r="S558" s="1"/>
      <c r="T558" s="1"/>
      <c r="U558" s="1"/>
      <c r="V558" s="1"/>
      <c r="W558" s="1"/>
      <c r="X558" s="1"/>
      <c r="Y558" s="1"/>
      <c r="Z558" s="1"/>
    </row>
    <row r="559" ht="12.75" customHeight="1">
      <c r="A559" s="1"/>
      <c r="B559" s="129"/>
      <c r="C559" s="229" t="s">
        <v>735</v>
      </c>
      <c r="D559" s="243">
        <v>1.0</v>
      </c>
      <c r="E559" s="243">
        <v>1.0</v>
      </c>
      <c r="F559" s="244">
        <v>68.0</v>
      </c>
      <c r="G559" s="245" t="s">
        <v>736</v>
      </c>
      <c r="H559" s="245">
        <v>5349634.0</v>
      </c>
      <c r="I559" s="246">
        <v>42500.0</v>
      </c>
      <c r="J559" s="247">
        <v>889.91</v>
      </c>
      <c r="K559" s="237">
        <v>431.6</v>
      </c>
      <c r="L559" s="6"/>
      <c r="M559" s="1"/>
      <c r="N559" s="1"/>
      <c r="O559" s="1"/>
      <c r="P559" s="1"/>
      <c r="Q559" s="1"/>
      <c r="R559" s="1"/>
      <c r="S559" s="1"/>
      <c r="T559" s="1"/>
      <c r="U559" s="1"/>
      <c r="V559" s="1"/>
      <c r="W559" s="1"/>
      <c r="X559" s="1"/>
      <c r="Y559" s="1"/>
      <c r="Z559" s="1"/>
    </row>
    <row r="560" ht="12.75" customHeight="1">
      <c r="A560" s="1"/>
      <c r="B560" s="129"/>
      <c r="C560" s="229" t="s">
        <v>737</v>
      </c>
      <c r="D560" s="243">
        <v>1.0</v>
      </c>
      <c r="E560" s="243">
        <v>1.0</v>
      </c>
      <c r="F560" s="244">
        <v>26.0</v>
      </c>
      <c r="G560" s="245" t="s">
        <v>738</v>
      </c>
      <c r="H560" s="245">
        <v>5349635.0</v>
      </c>
      <c r="I560" s="246">
        <v>42500.0</v>
      </c>
      <c r="J560" s="247">
        <v>282.75</v>
      </c>
      <c r="K560" s="237">
        <v>138.53999999999996</v>
      </c>
      <c r="L560" s="6"/>
      <c r="M560" s="1"/>
      <c r="N560" s="1"/>
      <c r="O560" s="1"/>
      <c r="P560" s="1"/>
      <c r="Q560" s="1"/>
      <c r="R560" s="1"/>
      <c r="S560" s="1"/>
      <c r="T560" s="1"/>
      <c r="U560" s="1"/>
      <c r="V560" s="1"/>
      <c r="W560" s="1"/>
      <c r="X560" s="1"/>
      <c r="Y560" s="1"/>
      <c r="Z560" s="1"/>
    </row>
    <row r="561" ht="12.75" customHeight="1">
      <c r="A561" s="1"/>
      <c r="B561" s="129"/>
      <c r="C561" s="229" t="s">
        <v>739</v>
      </c>
      <c r="D561" s="243">
        <v>1.0</v>
      </c>
      <c r="E561" s="243">
        <v>1.0</v>
      </c>
      <c r="F561" s="244">
        <v>37.0</v>
      </c>
      <c r="G561" s="245" t="s">
        <v>740</v>
      </c>
      <c r="H561" s="245">
        <v>5349636.0</v>
      </c>
      <c r="I561" s="246">
        <v>42500.0</v>
      </c>
      <c r="J561" s="247">
        <v>601.67</v>
      </c>
      <c r="K561" s="237">
        <v>291.81</v>
      </c>
      <c r="L561" s="6"/>
      <c r="M561" s="1"/>
      <c r="N561" s="1"/>
      <c r="O561" s="1"/>
      <c r="P561" s="1"/>
      <c r="Q561" s="1"/>
      <c r="R561" s="1"/>
      <c r="S561" s="1"/>
      <c r="T561" s="1"/>
      <c r="U561" s="1"/>
      <c r="V561" s="1"/>
      <c r="W561" s="1"/>
      <c r="X561" s="1"/>
      <c r="Y561" s="1"/>
      <c r="Z561" s="1"/>
    </row>
    <row r="562" ht="12.75" customHeight="1">
      <c r="A562" s="1"/>
      <c r="B562" s="129"/>
      <c r="C562" s="229" t="s">
        <v>741</v>
      </c>
      <c r="D562" s="243">
        <v>1.0</v>
      </c>
      <c r="E562" s="243">
        <v>1.0</v>
      </c>
      <c r="F562" s="244">
        <v>77.0</v>
      </c>
      <c r="G562" s="245" t="s">
        <v>742</v>
      </c>
      <c r="H562" s="245">
        <v>5349637.0</v>
      </c>
      <c r="I562" s="246">
        <v>42500.0</v>
      </c>
      <c r="J562" s="247">
        <v>1140.49</v>
      </c>
      <c r="K562" s="237">
        <v>558.84</v>
      </c>
      <c r="L562" s="6"/>
      <c r="M562" s="1"/>
      <c r="N562" s="1"/>
      <c r="O562" s="1"/>
      <c r="P562" s="1"/>
      <c r="Q562" s="1"/>
      <c r="R562" s="1"/>
      <c r="S562" s="1"/>
      <c r="T562" s="1"/>
      <c r="U562" s="1"/>
      <c r="V562" s="1"/>
      <c r="W562" s="1"/>
      <c r="X562" s="1"/>
      <c r="Y562" s="1"/>
      <c r="Z562" s="1"/>
    </row>
    <row r="563" ht="12.75" customHeight="1">
      <c r="A563" s="1"/>
      <c r="B563" s="129"/>
      <c r="C563" s="229" t="s">
        <v>743</v>
      </c>
      <c r="D563" s="243">
        <v>1.0</v>
      </c>
      <c r="E563" s="243">
        <v>1.0</v>
      </c>
      <c r="F563" s="244">
        <v>14.0</v>
      </c>
      <c r="G563" s="245" t="s">
        <v>744</v>
      </c>
      <c r="H563" s="245">
        <v>5349638.0</v>
      </c>
      <c r="I563" s="246">
        <v>42500.0</v>
      </c>
      <c r="J563" s="247">
        <v>169.13</v>
      </c>
      <c r="K563" s="237">
        <v>80.32999999999998</v>
      </c>
      <c r="L563" s="6"/>
      <c r="M563" s="1"/>
      <c r="N563" s="1"/>
      <c r="O563" s="1"/>
      <c r="P563" s="1"/>
      <c r="Q563" s="1"/>
      <c r="R563" s="1"/>
      <c r="S563" s="1"/>
      <c r="T563" s="1"/>
      <c r="U563" s="1"/>
      <c r="V563" s="1"/>
      <c r="W563" s="1"/>
      <c r="X563" s="1"/>
      <c r="Y563" s="1"/>
      <c r="Z563" s="1"/>
    </row>
    <row r="564" ht="12.75" customHeight="1">
      <c r="A564" s="1"/>
      <c r="B564" s="129"/>
      <c r="C564" s="229" t="s">
        <v>745</v>
      </c>
      <c r="D564" s="243">
        <v>1.0</v>
      </c>
      <c r="E564" s="243">
        <v>1.0</v>
      </c>
      <c r="F564" s="244">
        <v>95.0</v>
      </c>
      <c r="G564" s="245" t="s">
        <v>746</v>
      </c>
      <c r="H564" s="245">
        <v>5349639.0</v>
      </c>
      <c r="I564" s="246">
        <v>42500.0</v>
      </c>
      <c r="J564" s="247">
        <v>1089.25</v>
      </c>
      <c r="K564" s="237">
        <v>517.39</v>
      </c>
      <c r="L564" s="6"/>
      <c r="M564" s="1"/>
      <c r="N564" s="1"/>
      <c r="O564" s="1"/>
      <c r="P564" s="1"/>
      <c r="Q564" s="1"/>
      <c r="R564" s="1"/>
      <c r="S564" s="1"/>
      <c r="T564" s="1"/>
      <c r="U564" s="1"/>
      <c r="V564" s="1"/>
      <c r="W564" s="1"/>
      <c r="X564" s="1"/>
      <c r="Y564" s="1"/>
      <c r="Z564" s="1"/>
    </row>
    <row r="565" ht="12.75" customHeight="1">
      <c r="A565" s="1"/>
      <c r="B565" s="129"/>
      <c r="C565" s="229" t="s">
        <v>747</v>
      </c>
      <c r="D565" s="243">
        <v>1.0</v>
      </c>
      <c r="E565" s="243">
        <v>1.0</v>
      </c>
      <c r="F565" s="244">
        <v>87.0</v>
      </c>
      <c r="G565" s="245" t="s">
        <v>748</v>
      </c>
      <c r="H565" s="245">
        <v>5349640.0</v>
      </c>
      <c r="I565" s="246">
        <v>42500.0</v>
      </c>
      <c r="J565" s="247">
        <v>1122.3</v>
      </c>
      <c r="K565" s="237">
        <v>544.3100000000001</v>
      </c>
      <c r="L565" s="6"/>
      <c r="M565" s="1"/>
      <c r="N565" s="1"/>
      <c r="O565" s="1"/>
      <c r="P565" s="1"/>
      <c r="Q565" s="1"/>
      <c r="R565" s="1"/>
      <c r="S565" s="1"/>
      <c r="T565" s="1"/>
      <c r="U565" s="1"/>
      <c r="V565" s="1"/>
      <c r="W565" s="1"/>
      <c r="X565" s="1"/>
      <c r="Y565" s="1"/>
      <c r="Z565" s="1"/>
    </row>
    <row r="566" ht="12.75" customHeight="1">
      <c r="A566" s="1"/>
      <c r="B566" s="129"/>
      <c r="C566" s="229" t="s">
        <v>749</v>
      </c>
      <c r="D566" s="243">
        <v>1.0</v>
      </c>
      <c r="E566" s="243">
        <v>1.0</v>
      </c>
      <c r="F566" s="244">
        <v>60.0</v>
      </c>
      <c r="G566" s="245" t="s">
        <v>750</v>
      </c>
      <c r="H566" s="245">
        <v>5349641.0</v>
      </c>
      <c r="I566" s="246">
        <v>42500.0</v>
      </c>
      <c r="J566" s="247">
        <v>914.26</v>
      </c>
      <c r="K566" s="237">
        <v>436.56</v>
      </c>
      <c r="L566" s="6"/>
      <c r="M566" s="1"/>
      <c r="N566" s="1"/>
      <c r="O566" s="1"/>
      <c r="P566" s="1"/>
      <c r="Q566" s="1"/>
      <c r="R566" s="1"/>
      <c r="S566" s="1"/>
      <c r="T566" s="1"/>
      <c r="U566" s="1"/>
      <c r="V566" s="1"/>
      <c r="W566" s="1"/>
      <c r="X566" s="1"/>
      <c r="Y566" s="1"/>
      <c r="Z566" s="1"/>
    </row>
    <row r="567" ht="12.75" customHeight="1">
      <c r="A567" s="1"/>
      <c r="B567" s="129"/>
      <c r="C567" s="229" t="s">
        <v>751</v>
      </c>
      <c r="D567" s="243">
        <v>1.0</v>
      </c>
      <c r="E567" s="243">
        <v>1.0</v>
      </c>
      <c r="F567" s="244">
        <v>53.0</v>
      </c>
      <c r="G567" s="245" t="s">
        <v>752</v>
      </c>
      <c r="H567" s="245">
        <v>5349642.0</v>
      </c>
      <c r="I567" s="246">
        <v>42500.0</v>
      </c>
      <c r="J567" s="247">
        <v>614.0</v>
      </c>
      <c r="K567" s="237">
        <v>291.65</v>
      </c>
      <c r="L567" s="6"/>
      <c r="M567" s="1"/>
      <c r="N567" s="1"/>
      <c r="O567" s="1"/>
      <c r="P567" s="1"/>
      <c r="Q567" s="1"/>
      <c r="R567" s="1"/>
      <c r="S567" s="1"/>
      <c r="T567" s="1"/>
      <c r="U567" s="1"/>
      <c r="V567" s="1"/>
      <c r="W567" s="1"/>
      <c r="X567" s="1"/>
      <c r="Y567" s="1"/>
      <c r="Z567" s="1"/>
    </row>
    <row r="568" ht="12.75" customHeight="1">
      <c r="A568" s="1"/>
      <c r="B568" s="129"/>
      <c r="C568" s="229" t="s">
        <v>753</v>
      </c>
      <c r="D568" s="243">
        <v>1.0</v>
      </c>
      <c r="E568" s="243">
        <v>1.0</v>
      </c>
      <c r="F568" s="244">
        <v>186.0</v>
      </c>
      <c r="G568" s="245" t="s">
        <v>754</v>
      </c>
      <c r="H568" s="245">
        <v>5349643.0</v>
      </c>
      <c r="I568" s="246">
        <v>42500.0</v>
      </c>
      <c r="J568" s="247">
        <v>1849.0</v>
      </c>
      <c r="K568" s="237">
        <v>878.27</v>
      </c>
      <c r="L568" s="6"/>
      <c r="M568" s="1"/>
      <c r="N568" s="1"/>
      <c r="O568" s="1"/>
      <c r="P568" s="1"/>
      <c r="Q568" s="1"/>
      <c r="R568" s="1"/>
      <c r="S568" s="1"/>
      <c r="T568" s="1"/>
      <c r="U568" s="1"/>
      <c r="V568" s="1"/>
      <c r="W568" s="1"/>
      <c r="X568" s="1"/>
      <c r="Y568" s="1"/>
      <c r="Z568" s="1"/>
    </row>
    <row r="569" ht="12.75" customHeight="1">
      <c r="A569" s="1"/>
      <c r="B569" s="129"/>
      <c r="C569" s="229" t="s">
        <v>755</v>
      </c>
      <c r="D569" s="243">
        <v>1.0</v>
      </c>
      <c r="E569" s="243">
        <v>1.0</v>
      </c>
      <c r="F569" s="244">
        <v>24.0</v>
      </c>
      <c r="G569" s="245" t="s">
        <v>756</v>
      </c>
      <c r="H569" s="245">
        <v>5349644.0</v>
      </c>
      <c r="I569" s="246">
        <v>42500.0</v>
      </c>
      <c r="J569" s="247">
        <v>111.0</v>
      </c>
      <c r="K569" s="237">
        <v>53.83</v>
      </c>
      <c r="L569" s="6"/>
      <c r="M569" s="1"/>
      <c r="N569" s="1"/>
      <c r="O569" s="1"/>
      <c r="P569" s="1"/>
      <c r="Q569" s="1"/>
      <c r="R569" s="1"/>
      <c r="S569" s="1"/>
      <c r="T569" s="1"/>
      <c r="U569" s="1"/>
      <c r="V569" s="1"/>
      <c r="W569" s="1"/>
      <c r="X569" s="1"/>
      <c r="Y569" s="1"/>
      <c r="Z569" s="1"/>
    </row>
    <row r="570" ht="12.75" customHeight="1">
      <c r="A570" s="1"/>
      <c r="B570" s="129"/>
      <c r="C570" s="229" t="s">
        <v>757</v>
      </c>
      <c r="D570" s="243">
        <v>1.0</v>
      </c>
      <c r="E570" s="243">
        <v>1.0</v>
      </c>
      <c r="F570" s="244">
        <v>173.0</v>
      </c>
      <c r="G570" s="245" t="s">
        <v>758</v>
      </c>
      <c r="H570" s="245">
        <v>5349645.0</v>
      </c>
      <c r="I570" s="246">
        <v>42500.0</v>
      </c>
      <c r="J570" s="247">
        <v>1904.0</v>
      </c>
      <c r="K570" s="237">
        <v>932.96</v>
      </c>
      <c r="L570" s="6"/>
      <c r="M570" s="1"/>
      <c r="N570" s="1"/>
      <c r="O570" s="1"/>
      <c r="P570" s="1"/>
      <c r="Q570" s="1"/>
      <c r="R570" s="1"/>
      <c r="S570" s="1"/>
      <c r="T570" s="1"/>
      <c r="U570" s="1"/>
      <c r="V570" s="1"/>
      <c r="W570" s="1"/>
      <c r="X570" s="1"/>
      <c r="Y570" s="1"/>
      <c r="Z570" s="1"/>
    </row>
    <row r="571" ht="12.75" customHeight="1">
      <c r="A571" s="1"/>
      <c r="B571" s="129"/>
      <c r="C571" s="229" t="s">
        <v>759</v>
      </c>
      <c r="D571" s="243">
        <v>1.0</v>
      </c>
      <c r="E571" s="243">
        <v>1.0</v>
      </c>
      <c r="F571" s="244">
        <v>161.0</v>
      </c>
      <c r="G571" s="245" t="s">
        <v>760</v>
      </c>
      <c r="H571" s="245">
        <v>5349646.0</v>
      </c>
      <c r="I571" s="246">
        <v>42500.0</v>
      </c>
      <c r="J571" s="247">
        <v>1514.5</v>
      </c>
      <c r="K571" s="237">
        <v>742.1</v>
      </c>
      <c r="L571" s="6"/>
      <c r="M571" s="1"/>
      <c r="N571" s="1"/>
      <c r="O571" s="1"/>
      <c r="P571" s="1"/>
      <c r="Q571" s="1"/>
      <c r="R571" s="1"/>
      <c r="S571" s="1"/>
      <c r="T571" s="1"/>
      <c r="U571" s="1"/>
      <c r="V571" s="1"/>
      <c r="W571" s="1"/>
      <c r="X571" s="1"/>
      <c r="Y571" s="1"/>
      <c r="Z571" s="1"/>
    </row>
    <row r="572" ht="12.75" customHeight="1">
      <c r="A572" s="1"/>
      <c r="B572" s="129"/>
      <c r="C572" s="229" t="s">
        <v>761</v>
      </c>
      <c r="D572" s="243">
        <v>1.0</v>
      </c>
      <c r="E572" s="243">
        <v>1.0</v>
      </c>
      <c r="F572" s="244">
        <v>170.0</v>
      </c>
      <c r="G572" s="245" t="s">
        <v>762</v>
      </c>
      <c r="H572" s="245">
        <v>5349647.0</v>
      </c>
      <c r="I572" s="246">
        <v>42500.0</v>
      </c>
      <c r="J572" s="247">
        <v>1604.5</v>
      </c>
      <c r="K572" s="237">
        <v>778.18</v>
      </c>
      <c r="L572" s="6"/>
      <c r="M572" s="1"/>
      <c r="N572" s="1"/>
      <c r="O572" s="1"/>
      <c r="P572" s="1"/>
      <c r="Q572" s="1"/>
      <c r="R572" s="1"/>
      <c r="S572" s="1"/>
      <c r="T572" s="1"/>
      <c r="U572" s="1"/>
      <c r="V572" s="1"/>
      <c r="W572" s="1"/>
      <c r="X572" s="1"/>
      <c r="Y572" s="1"/>
      <c r="Z572" s="1"/>
    </row>
    <row r="573" ht="12.75" customHeight="1">
      <c r="A573" s="1"/>
      <c r="B573" s="129"/>
      <c r="C573" s="229" t="s">
        <v>763</v>
      </c>
      <c r="D573" s="243">
        <v>1.0</v>
      </c>
      <c r="E573" s="243">
        <v>1.0</v>
      </c>
      <c r="F573" s="244">
        <v>161.0</v>
      </c>
      <c r="G573" s="245" t="s">
        <v>764</v>
      </c>
      <c r="H573" s="245">
        <v>5349648.0</v>
      </c>
      <c r="I573" s="246">
        <v>42500.0</v>
      </c>
      <c r="J573" s="247">
        <v>1547.0</v>
      </c>
      <c r="K573" s="237">
        <v>750.29</v>
      </c>
      <c r="L573" s="6"/>
      <c r="M573" s="1"/>
      <c r="N573" s="1"/>
      <c r="O573" s="1"/>
      <c r="P573" s="1"/>
      <c r="Q573" s="1"/>
      <c r="R573" s="1"/>
      <c r="S573" s="1"/>
      <c r="T573" s="1"/>
      <c r="U573" s="1"/>
      <c r="V573" s="1"/>
      <c r="W573" s="1"/>
      <c r="X573" s="1"/>
      <c r="Y573" s="1"/>
      <c r="Z573" s="1"/>
    </row>
    <row r="574" ht="12.75" customHeight="1">
      <c r="A574" s="1"/>
      <c r="B574" s="129"/>
      <c r="C574" s="229" t="s">
        <v>765</v>
      </c>
      <c r="D574" s="243">
        <v>1.0</v>
      </c>
      <c r="E574" s="243">
        <v>1.0</v>
      </c>
      <c r="F574" s="244">
        <v>147.0</v>
      </c>
      <c r="G574" s="245" t="s">
        <v>766</v>
      </c>
      <c r="H574" s="245">
        <v>5349649.0</v>
      </c>
      <c r="I574" s="246">
        <v>42500.0</v>
      </c>
      <c r="J574" s="247">
        <v>1629.0</v>
      </c>
      <c r="K574" s="237">
        <v>790.0600000000001</v>
      </c>
      <c r="L574" s="6"/>
      <c r="M574" s="1"/>
      <c r="N574" s="1"/>
      <c r="O574" s="1"/>
      <c r="P574" s="1"/>
      <c r="Q574" s="1"/>
      <c r="R574" s="1"/>
      <c r="S574" s="1"/>
      <c r="T574" s="1"/>
      <c r="U574" s="1"/>
      <c r="V574" s="1"/>
      <c r="W574" s="1"/>
      <c r="X574" s="1"/>
      <c r="Y574" s="1"/>
      <c r="Z574" s="1"/>
    </row>
    <row r="575" ht="12.75" customHeight="1">
      <c r="A575" s="1"/>
      <c r="B575" s="129"/>
      <c r="C575" s="229" t="s">
        <v>767</v>
      </c>
      <c r="D575" s="243">
        <v>1.0</v>
      </c>
      <c r="E575" s="243">
        <v>1.0</v>
      </c>
      <c r="F575" s="244">
        <v>31.0</v>
      </c>
      <c r="G575" s="245" t="s">
        <v>768</v>
      </c>
      <c r="H575" s="245">
        <v>5349650.0</v>
      </c>
      <c r="I575" s="246">
        <v>42500.0</v>
      </c>
      <c r="J575" s="247">
        <v>508.0</v>
      </c>
      <c r="K575" s="237">
        <v>254.0</v>
      </c>
      <c r="L575" s="6"/>
      <c r="M575" s="1"/>
      <c r="N575" s="1"/>
      <c r="O575" s="1"/>
      <c r="P575" s="1"/>
      <c r="Q575" s="1"/>
      <c r="R575" s="1"/>
      <c r="S575" s="1"/>
      <c r="T575" s="1"/>
      <c r="U575" s="1"/>
      <c r="V575" s="1"/>
      <c r="W575" s="1"/>
      <c r="X575" s="1"/>
      <c r="Y575" s="1"/>
      <c r="Z575" s="1"/>
    </row>
    <row r="576" ht="12.75" customHeight="1">
      <c r="A576" s="1"/>
      <c r="B576" s="129"/>
      <c r="C576" s="229" t="s">
        <v>769</v>
      </c>
      <c r="D576" s="243">
        <v>1.0</v>
      </c>
      <c r="E576" s="243">
        <v>1.0</v>
      </c>
      <c r="F576" s="244">
        <v>4.0</v>
      </c>
      <c r="G576" s="245" t="s">
        <v>770</v>
      </c>
      <c r="H576" s="245">
        <v>5349651.0</v>
      </c>
      <c r="I576" s="246">
        <v>42500.0</v>
      </c>
      <c r="J576" s="247">
        <v>37.5</v>
      </c>
      <c r="K576" s="237">
        <v>18.179999999999996</v>
      </c>
      <c r="L576" s="6"/>
      <c r="M576" s="1"/>
      <c r="N576" s="1"/>
      <c r="O576" s="1"/>
      <c r="P576" s="1"/>
      <c r="Q576" s="1"/>
      <c r="R576" s="1"/>
      <c r="S576" s="1"/>
      <c r="T576" s="1"/>
      <c r="U576" s="1"/>
      <c r="V576" s="1"/>
      <c r="W576" s="1"/>
      <c r="X576" s="1"/>
      <c r="Y576" s="1"/>
      <c r="Z576" s="1"/>
    </row>
    <row r="577" ht="12.75" customHeight="1">
      <c r="A577" s="1"/>
      <c r="B577" s="129"/>
      <c r="C577" s="229" t="s">
        <v>771</v>
      </c>
      <c r="D577" s="243">
        <v>1.0</v>
      </c>
      <c r="E577" s="243">
        <v>1.0</v>
      </c>
      <c r="F577" s="244">
        <v>26.0</v>
      </c>
      <c r="G577" s="245" t="s">
        <v>772</v>
      </c>
      <c r="H577" s="245">
        <v>5349652.0</v>
      </c>
      <c r="I577" s="246">
        <v>42500.0</v>
      </c>
      <c r="J577" s="247">
        <v>357.5</v>
      </c>
      <c r="K577" s="237">
        <v>173.38</v>
      </c>
      <c r="L577" s="6"/>
      <c r="M577" s="1"/>
      <c r="N577" s="1"/>
      <c r="O577" s="1"/>
      <c r="P577" s="1"/>
      <c r="Q577" s="1"/>
      <c r="R577" s="1"/>
      <c r="S577" s="1"/>
      <c r="T577" s="1"/>
      <c r="U577" s="1"/>
      <c r="V577" s="1"/>
      <c r="W577" s="1"/>
      <c r="X577" s="1"/>
      <c r="Y577" s="1"/>
      <c r="Z577" s="1"/>
    </row>
    <row r="578" ht="12.75" customHeight="1">
      <c r="A578" s="1"/>
      <c r="B578" s="129"/>
      <c r="C578" s="229" t="s">
        <v>773</v>
      </c>
      <c r="D578" s="243">
        <v>1.0</v>
      </c>
      <c r="E578" s="243">
        <v>1.0</v>
      </c>
      <c r="F578" s="244">
        <v>189.0</v>
      </c>
      <c r="G578" s="245" t="s">
        <v>774</v>
      </c>
      <c r="H578" s="245">
        <v>5349653.0</v>
      </c>
      <c r="I578" s="246">
        <v>42500.0</v>
      </c>
      <c r="J578" s="247">
        <v>1618.0</v>
      </c>
      <c r="K578" s="237">
        <v>768.55</v>
      </c>
      <c r="L578" s="6"/>
      <c r="M578" s="1"/>
      <c r="N578" s="1"/>
      <c r="O578" s="1"/>
      <c r="P578" s="1"/>
      <c r="Q578" s="1"/>
      <c r="R578" s="1"/>
      <c r="S578" s="1"/>
      <c r="T578" s="1"/>
      <c r="U578" s="1"/>
      <c r="V578" s="1"/>
      <c r="W578" s="1"/>
      <c r="X578" s="1"/>
      <c r="Y578" s="1"/>
      <c r="Z578" s="1"/>
    </row>
    <row r="579" ht="12.75" customHeight="1">
      <c r="A579" s="1"/>
      <c r="B579" s="129"/>
      <c r="C579" s="229" t="s">
        <v>775</v>
      </c>
      <c r="D579" s="243">
        <v>1.0</v>
      </c>
      <c r="E579" s="243">
        <v>1.0</v>
      </c>
      <c r="F579" s="244">
        <v>82.0</v>
      </c>
      <c r="G579" s="245" t="s">
        <v>776</v>
      </c>
      <c r="H579" s="245">
        <v>5349654.0</v>
      </c>
      <c r="I579" s="246">
        <v>42500.0</v>
      </c>
      <c r="J579" s="247">
        <v>1090.43</v>
      </c>
      <c r="K579" s="237">
        <v>517.95</v>
      </c>
      <c r="L579" s="6"/>
      <c r="M579" s="1"/>
      <c r="N579" s="1"/>
      <c r="O579" s="1"/>
      <c r="P579" s="1"/>
      <c r="Q579" s="1"/>
      <c r="R579" s="1"/>
      <c r="S579" s="1"/>
      <c r="T579" s="1"/>
      <c r="U579" s="1"/>
      <c r="V579" s="1"/>
      <c r="W579" s="1"/>
      <c r="X579" s="1"/>
      <c r="Y579" s="1"/>
      <c r="Z579" s="1"/>
    </row>
    <row r="580" ht="12.75" customHeight="1">
      <c r="A580" s="1"/>
      <c r="B580" s="129"/>
      <c r="C580" s="229" t="s">
        <v>777</v>
      </c>
      <c r="D580" s="243">
        <v>1.0</v>
      </c>
      <c r="E580" s="243">
        <v>1.0</v>
      </c>
      <c r="F580" s="244">
        <v>9.0</v>
      </c>
      <c r="G580" s="245" t="s">
        <v>778</v>
      </c>
      <c r="H580" s="245">
        <v>5349655.0</v>
      </c>
      <c r="I580" s="246">
        <v>42500.0</v>
      </c>
      <c r="J580" s="247">
        <v>87.69</v>
      </c>
      <c r="K580" s="237">
        <v>41.650000000000006</v>
      </c>
      <c r="L580" s="6"/>
      <c r="M580" s="1"/>
      <c r="N580" s="1"/>
      <c r="O580" s="1"/>
      <c r="P580" s="1"/>
      <c r="Q580" s="1"/>
      <c r="R580" s="1"/>
      <c r="S580" s="1"/>
      <c r="T580" s="1"/>
      <c r="U580" s="1"/>
      <c r="V580" s="1"/>
      <c r="W580" s="1"/>
      <c r="X580" s="1"/>
      <c r="Y580" s="1"/>
      <c r="Z580" s="1"/>
    </row>
    <row r="581" ht="12.75" customHeight="1">
      <c r="A581" s="1"/>
      <c r="B581" s="129"/>
      <c r="C581" s="229" t="s">
        <v>779</v>
      </c>
      <c r="D581" s="243">
        <v>1.0</v>
      </c>
      <c r="E581" s="243">
        <v>1.0</v>
      </c>
      <c r="F581" s="244">
        <v>115.0</v>
      </c>
      <c r="G581" s="245" t="s">
        <v>780</v>
      </c>
      <c r="H581" s="245">
        <v>5349656.0</v>
      </c>
      <c r="I581" s="246">
        <v>42500.0</v>
      </c>
      <c r="J581" s="247">
        <v>1033.17</v>
      </c>
      <c r="K581" s="237">
        <v>501.08</v>
      </c>
      <c r="L581" s="6"/>
      <c r="M581" s="1"/>
      <c r="N581" s="1"/>
      <c r="O581" s="1"/>
      <c r="P581" s="1"/>
      <c r="Q581" s="1"/>
      <c r="R581" s="1"/>
      <c r="S581" s="1"/>
      <c r="T581" s="1"/>
      <c r="U581" s="1"/>
      <c r="V581" s="1"/>
      <c r="W581" s="1"/>
      <c r="X581" s="1"/>
      <c r="Y581" s="1"/>
      <c r="Z581" s="1"/>
    </row>
    <row r="582" ht="12.75" customHeight="1">
      <c r="A582" s="1"/>
      <c r="B582" s="129"/>
      <c r="C582" s="229" t="s">
        <v>781</v>
      </c>
      <c r="D582" s="243">
        <v>1.0</v>
      </c>
      <c r="E582" s="243">
        <v>1.0</v>
      </c>
      <c r="F582" s="244">
        <v>394.0</v>
      </c>
      <c r="G582" s="245" t="s">
        <v>782</v>
      </c>
      <c r="H582" s="245">
        <v>5349657.0</v>
      </c>
      <c r="I582" s="246">
        <v>42500.0</v>
      </c>
      <c r="J582" s="247">
        <v>5506.31</v>
      </c>
      <c r="K582" s="237">
        <v>2615.49</v>
      </c>
      <c r="L582" s="6"/>
      <c r="M582" s="1"/>
      <c r="N582" s="1"/>
      <c r="O582" s="1"/>
      <c r="P582" s="1"/>
      <c r="Q582" s="1"/>
      <c r="R582" s="1"/>
      <c r="S582" s="1"/>
      <c r="T582" s="1"/>
      <c r="U582" s="1"/>
      <c r="V582" s="1"/>
      <c r="W582" s="1"/>
      <c r="X582" s="1"/>
      <c r="Y582" s="1"/>
      <c r="Z582" s="1"/>
    </row>
    <row r="583" ht="12.75" customHeight="1">
      <c r="A583" s="1"/>
      <c r="B583" s="129"/>
      <c r="C583" s="229" t="s">
        <v>783</v>
      </c>
      <c r="D583" s="243">
        <v>1.0</v>
      </c>
      <c r="E583" s="243">
        <v>1.0</v>
      </c>
      <c r="F583" s="244">
        <v>248.0</v>
      </c>
      <c r="G583" s="245" t="s">
        <v>784</v>
      </c>
      <c r="H583" s="245">
        <v>5349658.0</v>
      </c>
      <c r="I583" s="246">
        <v>42500.0</v>
      </c>
      <c r="J583" s="247">
        <v>4115.98</v>
      </c>
      <c r="K583" s="237">
        <v>1955.09</v>
      </c>
      <c r="L583" s="6"/>
      <c r="M583" s="1"/>
      <c r="N583" s="1"/>
      <c r="O583" s="1"/>
      <c r="P583" s="1"/>
      <c r="Q583" s="1"/>
      <c r="R583" s="1"/>
      <c r="S583" s="1"/>
      <c r="T583" s="1"/>
      <c r="U583" s="1"/>
      <c r="V583" s="1"/>
      <c r="W583" s="1"/>
      <c r="X583" s="1"/>
      <c r="Y583" s="1"/>
      <c r="Z583" s="1"/>
    </row>
    <row r="584" ht="12.75" customHeight="1">
      <c r="A584" s="1"/>
      <c r="B584" s="129"/>
      <c r="C584" s="229" t="s">
        <v>785</v>
      </c>
      <c r="D584" s="243">
        <v>1.0</v>
      </c>
      <c r="E584" s="243">
        <v>1.0</v>
      </c>
      <c r="F584" s="244">
        <v>151.0</v>
      </c>
      <c r="G584" s="245" t="s">
        <v>786</v>
      </c>
      <c r="H584" s="245">
        <v>5349659.0</v>
      </c>
      <c r="I584" s="246">
        <v>42500.0</v>
      </c>
      <c r="J584" s="247">
        <v>1607.04</v>
      </c>
      <c r="K584" s="237">
        <v>763.34</v>
      </c>
      <c r="L584" s="6"/>
      <c r="M584" s="1"/>
      <c r="N584" s="1"/>
      <c r="O584" s="1"/>
      <c r="P584" s="1"/>
      <c r="Q584" s="1"/>
      <c r="R584" s="1"/>
      <c r="S584" s="1"/>
      <c r="T584" s="1"/>
      <c r="U584" s="1"/>
      <c r="V584" s="1"/>
      <c r="W584" s="1"/>
      <c r="X584" s="1"/>
      <c r="Y584" s="1"/>
      <c r="Z584" s="1"/>
    </row>
    <row r="585" ht="12.75" customHeight="1">
      <c r="A585" s="1"/>
      <c r="B585" s="129"/>
      <c r="C585" s="229" t="s">
        <v>787</v>
      </c>
      <c r="D585" s="243">
        <v>1.0</v>
      </c>
      <c r="E585" s="243">
        <v>1.0</v>
      </c>
      <c r="F585" s="244">
        <v>132.0</v>
      </c>
      <c r="G585" s="245" t="s">
        <v>788</v>
      </c>
      <c r="H585" s="245">
        <v>5349660.0</v>
      </c>
      <c r="I585" s="246">
        <v>42500.0</v>
      </c>
      <c r="J585" s="247">
        <v>2052.9</v>
      </c>
      <c r="K585" s="237">
        <v>1005.92</v>
      </c>
      <c r="L585" s="6"/>
      <c r="M585" s="1"/>
      <c r="N585" s="1"/>
      <c r="O585" s="1"/>
      <c r="P585" s="1"/>
      <c r="Q585" s="1"/>
      <c r="R585" s="1"/>
      <c r="S585" s="1"/>
      <c r="T585" s="1"/>
      <c r="U585" s="1"/>
      <c r="V585" s="1"/>
      <c r="W585" s="1"/>
      <c r="X585" s="1"/>
      <c r="Y585" s="1"/>
      <c r="Z585" s="1"/>
    </row>
    <row r="586" ht="12.75" customHeight="1">
      <c r="A586" s="1"/>
      <c r="B586" s="129"/>
      <c r="C586" s="229" t="s">
        <v>789</v>
      </c>
      <c r="D586" s="243">
        <v>1.0</v>
      </c>
      <c r="E586" s="243">
        <v>1.0</v>
      </c>
      <c r="F586" s="244">
        <v>505.0</v>
      </c>
      <c r="G586" s="245" t="s">
        <v>790</v>
      </c>
      <c r="H586" s="245">
        <v>5349661.0</v>
      </c>
      <c r="I586" s="246">
        <v>42500.0</v>
      </c>
      <c r="J586" s="247">
        <v>5293.76</v>
      </c>
      <c r="K586" s="237">
        <v>2514.5299999999997</v>
      </c>
      <c r="L586" s="6"/>
      <c r="M586" s="1"/>
      <c r="N586" s="1"/>
      <c r="O586" s="1"/>
      <c r="P586" s="1"/>
      <c r="Q586" s="1"/>
      <c r="R586" s="1"/>
      <c r="S586" s="1"/>
      <c r="T586" s="1"/>
      <c r="U586" s="1"/>
      <c r="V586" s="1"/>
      <c r="W586" s="1"/>
      <c r="X586" s="1"/>
      <c r="Y586" s="1"/>
      <c r="Z586" s="1"/>
    </row>
    <row r="587" ht="12.75" customHeight="1">
      <c r="A587" s="1"/>
      <c r="B587" s="129"/>
      <c r="C587" s="229" t="s">
        <v>791</v>
      </c>
      <c r="D587" s="243">
        <v>1.0</v>
      </c>
      <c r="E587" s="243">
        <v>1.0</v>
      </c>
      <c r="F587" s="244">
        <v>157.0</v>
      </c>
      <c r="G587" s="245" t="s">
        <v>792</v>
      </c>
      <c r="H587" s="245">
        <v>5349662.0</v>
      </c>
      <c r="I587" s="246">
        <v>42500.0</v>
      </c>
      <c r="J587" s="247">
        <v>2382.02</v>
      </c>
      <c r="K587" s="237">
        <v>1131.46</v>
      </c>
      <c r="L587" s="6"/>
      <c r="M587" s="1"/>
      <c r="N587" s="1"/>
      <c r="O587" s="1"/>
      <c r="P587" s="1"/>
      <c r="Q587" s="1"/>
      <c r="R587" s="1"/>
      <c r="S587" s="1"/>
      <c r="T587" s="1"/>
      <c r="U587" s="1"/>
      <c r="V587" s="1"/>
      <c r="W587" s="1"/>
      <c r="X587" s="1"/>
      <c r="Y587" s="1"/>
      <c r="Z587" s="1"/>
    </row>
    <row r="588" ht="12.75" customHeight="1">
      <c r="A588" s="1"/>
      <c r="B588" s="129"/>
      <c r="C588" s="229" t="s">
        <v>793</v>
      </c>
      <c r="D588" s="243">
        <v>1.0</v>
      </c>
      <c r="E588" s="243">
        <v>1.0</v>
      </c>
      <c r="F588" s="244">
        <v>101.0</v>
      </c>
      <c r="G588" s="245" t="s">
        <v>794</v>
      </c>
      <c r="H588" s="245">
        <v>5349663.0</v>
      </c>
      <c r="I588" s="246">
        <v>42500.0</v>
      </c>
      <c r="J588" s="247">
        <v>1527.31</v>
      </c>
      <c r="K588" s="237">
        <v>725.47</v>
      </c>
      <c r="L588" s="6"/>
      <c r="M588" s="1"/>
      <c r="N588" s="1"/>
      <c r="O588" s="1"/>
      <c r="P588" s="1"/>
      <c r="Q588" s="1"/>
      <c r="R588" s="1"/>
      <c r="S588" s="1"/>
      <c r="T588" s="1"/>
      <c r="U588" s="1"/>
      <c r="V588" s="1"/>
      <c r="W588" s="1"/>
      <c r="X588" s="1"/>
      <c r="Y588" s="1"/>
      <c r="Z588" s="1"/>
    </row>
    <row r="589" ht="12.75" customHeight="1">
      <c r="A589" s="1"/>
      <c r="B589" s="129"/>
      <c r="C589" s="229" t="s">
        <v>795</v>
      </c>
      <c r="D589" s="243">
        <v>1.0</v>
      </c>
      <c r="E589" s="243">
        <v>1.0</v>
      </c>
      <c r="F589" s="244">
        <v>137.0</v>
      </c>
      <c r="G589" s="245" t="s">
        <v>796</v>
      </c>
      <c r="H589" s="245">
        <v>5349664.0</v>
      </c>
      <c r="I589" s="246">
        <v>42500.0</v>
      </c>
      <c r="J589" s="247">
        <v>2100.85</v>
      </c>
      <c r="K589" s="237">
        <v>997.9</v>
      </c>
      <c r="L589" s="6"/>
      <c r="M589" s="1"/>
      <c r="N589" s="1"/>
      <c r="O589" s="1"/>
      <c r="P589" s="1"/>
      <c r="Q589" s="1"/>
      <c r="R589" s="1"/>
      <c r="S589" s="1"/>
      <c r="T589" s="1"/>
      <c r="U589" s="1"/>
      <c r="V589" s="1"/>
      <c r="W589" s="1"/>
      <c r="X589" s="1"/>
      <c r="Y589" s="1"/>
      <c r="Z589" s="1"/>
    </row>
    <row r="590" ht="12.75" customHeight="1">
      <c r="A590" s="1"/>
      <c r="B590" s="129"/>
      <c r="C590" s="229" t="s">
        <v>795</v>
      </c>
      <c r="D590" s="243">
        <v>1.0</v>
      </c>
      <c r="E590" s="243">
        <v>1.0</v>
      </c>
      <c r="F590" s="244">
        <v>87.0</v>
      </c>
      <c r="G590" s="245" t="s">
        <v>796</v>
      </c>
      <c r="H590" s="245">
        <v>5349665.0</v>
      </c>
      <c r="I590" s="246">
        <v>42500.0</v>
      </c>
      <c r="J590" s="247">
        <v>1175.71</v>
      </c>
      <c r="K590" s="237">
        <v>558.46</v>
      </c>
      <c r="L590" s="6"/>
      <c r="M590" s="1"/>
      <c r="N590" s="1"/>
      <c r="O590" s="1"/>
      <c r="P590" s="1"/>
      <c r="Q590" s="1"/>
      <c r="R590" s="1"/>
      <c r="S590" s="1"/>
      <c r="T590" s="1"/>
      <c r="U590" s="1"/>
      <c r="V590" s="1"/>
      <c r="W590" s="1"/>
      <c r="X590" s="1"/>
      <c r="Y590" s="1"/>
      <c r="Z590" s="1"/>
    </row>
    <row r="591" ht="12.75" customHeight="1">
      <c r="A591" s="1"/>
      <c r="B591" s="129"/>
      <c r="C591" s="229" t="s">
        <v>797</v>
      </c>
      <c r="D591" s="243">
        <v>1.0</v>
      </c>
      <c r="E591" s="243">
        <v>1.0</v>
      </c>
      <c r="F591" s="244">
        <v>4.0</v>
      </c>
      <c r="G591" s="245" t="s">
        <v>798</v>
      </c>
      <c r="H591" s="245">
        <v>5349666.0</v>
      </c>
      <c r="I591" s="246">
        <v>42500.0</v>
      </c>
      <c r="J591" s="247">
        <v>56.5</v>
      </c>
      <c r="K591" s="237">
        <v>26.830000000000002</v>
      </c>
      <c r="L591" s="6"/>
      <c r="M591" s="1"/>
      <c r="N591" s="1"/>
      <c r="O591" s="1"/>
      <c r="P591" s="1"/>
      <c r="Q591" s="1"/>
      <c r="R591" s="1"/>
      <c r="S591" s="1"/>
      <c r="T591" s="1"/>
      <c r="U591" s="1"/>
      <c r="V591" s="1"/>
      <c r="W591" s="1"/>
      <c r="X591" s="1"/>
      <c r="Y591" s="1"/>
      <c r="Z591" s="1"/>
    </row>
    <row r="592" ht="12.75" customHeight="1">
      <c r="A592" s="1"/>
      <c r="B592" s="129"/>
      <c r="C592" s="229" t="s">
        <v>799</v>
      </c>
      <c r="D592" s="243">
        <v>1.0</v>
      </c>
      <c r="E592" s="243">
        <v>1.0</v>
      </c>
      <c r="F592" s="244">
        <v>47.0</v>
      </c>
      <c r="G592" s="245" t="s">
        <v>800</v>
      </c>
      <c r="H592" s="245">
        <v>5349667.0</v>
      </c>
      <c r="I592" s="246">
        <v>42500.0</v>
      </c>
      <c r="J592" s="247">
        <v>593.86</v>
      </c>
      <c r="K592" s="237">
        <v>282.08</v>
      </c>
      <c r="L592" s="6"/>
      <c r="M592" s="1"/>
      <c r="N592" s="1"/>
      <c r="O592" s="1"/>
      <c r="P592" s="1"/>
      <c r="Q592" s="1"/>
      <c r="R592" s="1"/>
      <c r="S592" s="1"/>
      <c r="T592" s="1"/>
      <c r="U592" s="1"/>
      <c r="V592" s="1"/>
      <c r="W592" s="1"/>
      <c r="X592" s="1"/>
      <c r="Y592" s="1"/>
      <c r="Z592" s="1"/>
    </row>
    <row r="593" ht="12.75" customHeight="1">
      <c r="A593" s="1"/>
      <c r="B593" s="129"/>
      <c r="C593" s="229" t="s">
        <v>801</v>
      </c>
      <c r="D593" s="243">
        <v>1.0</v>
      </c>
      <c r="E593" s="243">
        <v>1.0</v>
      </c>
      <c r="F593" s="244">
        <v>91.0</v>
      </c>
      <c r="G593" s="245" t="s">
        <v>802</v>
      </c>
      <c r="H593" s="245">
        <v>5349668.0</v>
      </c>
      <c r="I593" s="246">
        <v>42500.0</v>
      </c>
      <c r="J593" s="247">
        <v>1293.88</v>
      </c>
      <c r="K593" s="237">
        <v>634.0</v>
      </c>
      <c r="L593" s="6"/>
      <c r="M593" s="1"/>
      <c r="N593" s="1"/>
      <c r="O593" s="1"/>
      <c r="P593" s="1"/>
      <c r="Q593" s="1"/>
      <c r="R593" s="1"/>
      <c r="S593" s="1"/>
      <c r="T593" s="1"/>
      <c r="U593" s="1"/>
      <c r="V593" s="1"/>
      <c r="W593" s="1"/>
      <c r="X593" s="1"/>
      <c r="Y593" s="1"/>
      <c r="Z593" s="1"/>
    </row>
    <row r="594" ht="12.75" customHeight="1">
      <c r="A594" s="1"/>
      <c r="B594" s="129"/>
      <c r="C594" s="229" t="s">
        <v>803</v>
      </c>
      <c r="D594" s="243">
        <v>1.0</v>
      </c>
      <c r="E594" s="243">
        <v>1.0</v>
      </c>
      <c r="F594" s="244">
        <v>144.0</v>
      </c>
      <c r="G594" s="245" t="s">
        <v>804</v>
      </c>
      <c r="H594" s="245">
        <v>5349669.0</v>
      </c>
      <c r="I594" s="246">
        <v>42500.0</v>
      </c>
      <c r="J594" s="247">
        <v>1966.23</v>
      </c>
      <c r="K594" s="237">
        <v>953.62</v>
      </c>
      <c r="L594" s="6"/>
      <c r="M594" s="1"/>
      <c r="N594" s="1"/>
      <c r="O594" s="1"/>
      <c r="P594" s="1"/>
      <c r="Q594" s="1"/>
      <c r="R594" s="1"/>
      <c r="S594" s="1"/>
      <c r="T594" s="1"/>
      <c r="U594" s="1"/>
      <c r="V594" s="1"/>
      <c r="W594" s="1"/>
      <c r="X594" s="1"/>
      <c r="Y594" s="1"/>
      <c r="Z594" s="1"/>
    </row>
    <row r="595" ht="12.75" customHeight="1">
      <c r="A595" s="1"/>
      <c r="B595" s="129"/>
      <c r="C595" s="229" t="s">
        <v>805</v>
      </c>
      <c r="D595" s="243">
        <v>1.0</v>
      </c>
      <c r="E595" s="243">
        <v>1.0</v>
      </c>
      <c r="F595" s="244">
        <v>138.0</v>
      </c>
      <c r="G595" s="245" t="s">
        <v>806</v>
      </c>
      <c r="H595" s="245">
        <v>5349670.0</v>
      </c>
      <c r="I595" s="246">
        <v>42500.0</v>
      </c>
      <c r="J595" s="247">
        <v>2644.32</v>
      </c>
      <c r="K595" s="237">
        <v>1256.05</v>
      </c>
      <c r="L595" s="6"/>
      <c r="M595" s="1"/>
      <c r="N595" s="1"/>
      <c r="O595" s="1"/>
      <c r="P595" s="1"/>
      <c r="Q595" s="1"/>
      <c r="R595" s="1"/>
      <c r="S595" s="1"/>
      <c r="T595" s="1"/>
      <c r="U595" s="1"/>
      <c r="V595" s="1"/>
      <c r="W595" s="1"/>
      <c r="X595" s="1"/>
      <c r="Y595" s="1"/>
      <c r="Z595" s="1"/>
    </row>
    <row r="596" ht="12.75" customHeight="1">
      <c r="A596" s="1"/>
      <c r="B596" s="129"/>
      <c r="C596" s="229" t="s">
        <v>807</v>
      </c>
      <c r="D596" s="243">
        <v>1.0</v>
      </c>
      <c r="E596" s="243">
        <v>1.0</v>
      </c>
      <c r="F596" s="244">
        <v>126.0</v>
      </c>
      <c r="G596" s="245" t="s">
        <v>808</v>
      </c>
      <c r="H596" s="245">
        <v>5349671.0</v>
      </c>
      <c r="I596" s="246">
        <v>42500.0</v>
      </c>
      <c r="J596" s="247">
        <v>5062.72</v>
      </c>
      <c r="K596" s="237">
        <v>2404.79</v>
      </c>
      <c r="L596" s="6"/>
      <c r="M596" s="1"/>
      <c r="N596" s="1"/>
      <c r="O596" s="1"/>
      <c r="P596" s="1"/>
      <c r="Q596" s="1"/>
      <c r="R596" s="1"/>
      <c r="S596" s="1"/>
      <c r="T596" s="1"/>
      <c r="U596" s="1"/>
      <c r="V596" s="1"/>
      <c r="W596" s="1"/>
      <c r="X596" s="1"/>
      <c r="Y596" s="1"/>
      <c r="Z596" s="1"/>
    </row>
    <row r="597" ht="12.75" customHeight="1">
      <c r="A597" s="1"/>
      <c r="B597" s="129"/>
      <c r="C597" s="229" t="s">
        <v>809</v>
      </c>
      <c r="D597" s="243">
        <v>1.0</v>
      </c>
      <c r="E597" s="243">
        <v>1.0</v>
      </c>
      <c r="F597" s="244">
        <v>92.0</v>
      </c>
      <c r="G597" s="245" t="s">
        <v>810</v>
      </c>
      <c r="H597" s="245">
        <v>5349672.0</v>
      </c>
      <c r="I597" s="246">
        <v>42500.0</v>
      </c>
      <c r="J597" s="247">
        <v>1085.12</v>
      </c>
      <c r="K597" s="237">
        <v>531.71</v>
      </c>
      <c r="L597" s="6"/>
      <c r="M597" s="1"/>
      <c r="N597" s="1"/>
      <c r="O597" s="1"/>
      <c r="P597" s="1"/>
      <c r="Q597" s="1"/>
      <c r="R597" s="1"/>
      <c r="S597" s="1"/>
      <c r="T597" s="1"/>
      <c r="U597" s="1"/>
      <c r="V597" s="1"/>
      <c r="W597" s="1"/>
      <c r="X597" s="1"/>
      <c r="Y597" s="1"/>
      <c r="Z597" s="1"/>
    </row>
    <row r="598" ht="12.75" customHeight="1">
      <c r="A598" s="1"/>
      <c r="B598" s="129"/>
      <c r="C598" s="229" t="s">
        <v>811</v>
      </c>
      <c r="D598" s="243">
        <v>1.0</v>
      </c>
      <c r="E598" s="243">
        <v>1.0</v>
      </c>
      <c r="F598" s="244">
        <v>87.0</v>
      </c>
      <c r="G598" s="245" t="s">
        <v>812</v>
      </c>
      <c r="H598" s="245">
        <v>5349673.0</v>
      </c>
      <c r="I598" s="246">
        <v>42500.0</v>
      </c>
      <c r="J598" s="247">
        <v>1699.62</v>
      </c>
      <c r="K598" s="237">
        <v>824.3100000000001</v>
      </c>
      <c r="L598" s="6"/>
      <c r="M598" s="1"/>
      <c r="N598" s="1"/>
      <c r="O598" s="1"/>
      <c r="P598" s="1"/>
      <c r="Q598" s="1"/>
      <c r="R598" s="1"/>
      <c r="S598" s="1"/>
      <c r="T598" s="1"/>
      <c r="U598" s="1"/>
      <c r="V598" s="1"/>
      <c r="W598" s="1"/>
      <c r="X598" s="1"/>
      <c r="Y598" s="1"/>
      <c r="Z598" s="1"/>
    </row>
    <row r="599" ht="12.75" customHeight="1">
      <c r="A599" s="1"/>
      <c r="B599" s="129"/>
      <c r="C599" s="229" t="s">
        <v>813</v>
      </c>
      <c r="D599" s="243">
        <v>1.0</v>
      </c>
      <c r="E599" s="243">
        <v>1.0</v>
      </c>
      <c r="F599" s="244">
        <v>454.0</v>
      </c>
      <c r="G599" s="245" t="s">
        <v>814</v>
      </c>
      <c r="H599" s="245">
        <v>5349674.0</v>
      </c>
      <c r="I599" s="246">
        <v>42500.0</v>
      </c>
      <c r="J599" s="247">
        <v>6533.04</v>
      </c>
      <c r="K599" s="237">
        <v>3103.1900000000005</v>
      </c>
      <c r="L599" s="6"/>
      <c r="M599" s="1"/>
      <c r="N599" s="1"/>
      <c r="O599" s="1"/>
      <c r="P599" s="1"/>
      <c r="Q599" s="1"/>
      <c r="R599" s="1"/>
      <c r="S599" s="1"/>
      <c r="T599" s="1"/>
      <c r="U599" s="1"/>
      <c r="V599" s="1"/>
      <c r="W599" s="1"/>
      <c r="X599" s="1"/>
      <c r="Y599" s="1"/>
      <c r="Z599" s="1"/>
    </row>
    <row r="600" ht="12.75" customHeight="1">
      <c r="A600" s="1"/>
      <c r="B600" s="129"/>
      <c r="C600" s="229" t="s">
        <v>815</v>
      </c>
      <c r="D600" s="243">
        <v>1.0</v>
      </c>
      <c r="E600" s="243">
        <v>1.0</v>
      </c>
      <c r="F600" s="244">
        <v>101.0</v>
      </c>
      <c r="G600" s="245" t="s">
        <v>816</v>
      </c>
      <c r="H600" s="245">
        <v>5349675.0</v>
      </c>
      <c r="I600" s="246">
        <v>42500.0</v>
      </c>
      <c r="J600" s="247">
        <v>1659.78</v>
      </c>
      <c r="K600" s="237">
        <v>788.39</v>
      </c>
      <c r="L600" s="6"/>
      <c r="M600" s="1"/>
      <c r="N600" s="1"/>
      <c r="O600" s="1"/>
      <c r="P600" s="1"/>
      <c r="Q600" s="1"/>
      <c r="R600" s="1"/>
      <c r="S600" s="1"/>
      <c r="T600" s="1"/>
      <c r="U600" s="1"/>
      <c r="V600" s="1"/>
      <c r="W600" s="1"/>
      <c r="X600" s="1"/>
      <c r="Y600" s="1"/>
      <c r="Z600" s="1"/>
    </row>
    <row r="601" ht="12.75" customHeight="1">
      <c r="A601" s="1"/>
      <c r="B601" s="129"/>
      <c r="C601" s="229" t="s">
        <v>817</v>
      </c>
      <c r="D601" s="243">
        <v>1.0</v>
      </c>
      <c r="E601" s="243">
        <v>1.0</v>
      </c>
      <c r="F601" s="244">
        <v>162.0</v>
      </c>
      <c r="G601" s="245" t="s">
        <v>818</v>
      </c>
      <c r="H601" s="245">
        <v>5349676.0</v>
      </c>
      <c r="I601" s="246">
        <v>42500.0</v>
      </c>
      <c r="J601" s="247">
        <v>1572.8</v>
      </c>
      <c r="K601" s="237">
        <v>747.08</v>
      </c>
      <c r="L601" s="6"/>
      <c r="M601" s="1"/>
      <c r="N601" s="1"/>
      <c r="O601" s="1"/>
      <c r="P601" s="1"/>
      <c r="Q601" s="1"/>
      <c r="R601" s="1"/>
      <c r="S601" s="1"/>
      <c r="T601" s="1"/>
      <c r="U601" s="1"/>
      <c r="V601" s="1"/>
      <c r="W601" s="1"/>
      <c r="X601" s="1"/>
      <c r="Y601" s="1"/>
      <c r="Z601" s="1"/>
    </row>
    <row r="602" ht="12.75" customHeight="1">
      <c r="A602" s="1"/>
      <c r="B602" s="129"/>
      <c r="C602" s="229" t="s">
        <v>819</v>
      </c>
      <c r="D602" s="243">
        <v>1.0</v>
      </c>
      <c r="E602" s="243">
        <v>1.0</v>
      </c>
      <c r="F602" s="244">
        <v>86.0</v>
      </c>
      <c r="G602" s="245" t="s">
        <v>820</v>
      </c>
      <c r="H602" s="245">
        <v>5349677.0</v>
      </c>
      <c r="I602" s="246">
        <v>42500.0</v>
      </c>
      <c r="J602" s="247">
        <v>1019.33</v>
      </c>
      <c r="K602" s="237">
        <v>484.18</v>
      </c>
      <c r="L602" s="6"/>
      <c r="M602" s="1"/>
      <c r="N602" s="1"/>
      <c r="O602" s="1"/>
      <c r="P602" s="1"/>
      <c r="Q602" s="1"/>
      <c r="R602" s="1"/>
      <c r="S602" s="1"/>
      <c r="T602" s="1"/>
      <c r="U602" s="1"/>
      <c r="V602" s="1"/>
      <c r="W602" s="1"/>
      <c r="X602" s="1"/>
      <c r="Y602" s="1"/>
      <c r="Z602" s="1"/>
    </row>
    <row r="603" ht="12.75" customHeight="1">
      <c r="A603" s="1"/>
      <c r="B603" s="129"/>
      <c r="C603" s="229" t="s">
        <v>821</v>
      </c>
      <c r="D603" s="243">
        <v>1.0</v>
      </c>
      <c r="E603" s="243">
        <v>1.0</v>
      </c>
      <c r="F603" s="244">
        <v>90.0</v>
      </c>
      <c r="G603" s="245" t="s">
        <v>822</v>
      </c>
      <c r="H603" s="245">
        <v>5349678.0</v>
      </c>
      <c r="I603" s="246">
        <v>42500.0</v>
      </c>
      <c r="J603" s="247">
        <v>1273.53</v>
      </c>
      <c r="K603" s="237">
        <v>604.92</v>
      </c>
      <c r="L603" s="6"/>
      <c r="M603" s="1"/>
      <c r="N603" s="1"/>
      <c r="O603" s="1"/>
      <c r="P603" s="1"/>
      <c r="Q603" s="1"/>
      <c r="R603" s="1"/>
      <c r="S603" s="1"/>
      <c r="T603" s="1"/>
      <c r="U603" s="1"/>
      <c r="V603" s="1"/>
      <c r="W603" s="1"/>
      <c r="X603" s="1"/>
      <c r="Y603" s="1"/>
      <c r="Z603" s="1"/>
    </row>
    <row r="604" ht="12.75" customHeight="1">
      <c r="A604" s="1"/>
      <c r="B604" s="129"/>
      <c r="C604" s="229" t="s">
        <v>823</v>
      </c>
      <c r="D604" s="243">
        <v>1.0</v>
      </c>
      <c r="E604" s="243">
        <v>1.0</v>
      </c>
      <c r="F604" s="244">
        <v>4.0</v>
      </c>
      <c r="G604" s="245" t="s">
        <v>824</v>
      </c>
      <c r="H604" s="245">
        <v>5349679.0</v>
      </c>
      <c r="I604" s="246">
        <v>42500.0</v>
      </c>
      <c r="J604" s="247">
        <v>53.59</v>
      </c>
      <c r="K604" s="237">
        <v>25.449999999999996</v>
      </c>
      <c r="L604" s="6"/>
      <c r="M604" s="1"/>
      <c r="N604" s="1"/>
      <c r="O604" s="1"/>
      <c r="P604" s="1"/>
      <c r="Q604" s="1"/>
      <c r="R604" s="1"/>
      <c r="S604" s="1"/>
      <c r="T604" s="1"/>
      <c r="U604" s="1"/>
      <c r="V604" s="1"/>
      <c r="W604" s="1"/>
      <c r="X604" s="1"/>
      <c r="Y604" s="1"/>
      <c r="Z604" s="1"/>
    </row>
    <row r="605" ht="12.75" customHeight="1">
      <c r="A605" s="1"/>
      <c r="B605" s="129"/>
      <c r="C605" s="229" t="s">
        <v>825</v>
      </c>
      <c r="D605" s="243">
        <v>1.0</v>
      </c>
      <c r="E605" s="243">
        <v>1.0</v>
      </c>
      <c r="F605" s="244">
        <v>360.0</v>
      </c>
      <c r="G605" s="245" t="s">
        <v>826</v>
      </c>
      <c r="H605" s="245">
        <v>5349680.0</v>
      </c>
      <c r="I605" s="246">
        <v>42500.0</v>
      </c>
      <c r="J605" s="247">
        <v>5857.25</v>
      </c>
      <c r="K605" s="237">
        <v>2782.1900000000005</v>
      </c>
      <c r="L605" s="6"/>
      <c r="M605" s="1"/>
      <c r="N605" s="1"/>
      <c r="O605" s="1"/>
      <c r="P605" s="1"/>
      <c r="Q605" s="1"/>
      <c r="R605" s="1"/>
      <c r="S605" s="1"/>
      <c r="T605" s="1"/>
      <c r="U605" s="1"/>
      <c r="V605" s="1"/>
      <c r="W605" s="1"/>
      <c r="X605" s="1"/>
      <c r="Y605" s="1"/>
      <c r="Z605" s="1"/>
    </row>
    <row r="606" ht="12.75" customHeight="1">
      <c r="A606" s="1"/>
      <c r="B606" s="129"/>
      <c r="C606" s="229" t="s">
        <v>827</v>
      </c>
      <c r="D606" s="243">
        <v>1.0</v>
      </c>
      <c r="E606" s="243">
        <v>1.0</v>
      </c>
      <c r="F606" s="244">
        <v>49.0</v>
      </c>
      <c r="G606" s="245" t="s">
        <v>828</v>
      </c>
      <c r="H606" s="245">
        <v>5349681.0</v>
      </c>
      <c r="I606" s="246">
        <v>42500.0</v>
      </c>
      <c r="J606" s="247">
        <v>690.02</v>
      </c>
      <c r="K606" s="237">
        <v>327.76</v>
      </c>
      <c r="L606" s="6"/>
      <c r="M606" s="1"/>
      <c r="N606" s="1"/>
      <c r="O606" s="1"/>
      <c r="P606" s="1"/>
      <c r="Q606" s="1"/>
      <c r="R606" s="1"/>
      <c r="S606" s="1"/>
      <c r="T606" s="1"/>
      <c r="U606" s="1"/>
      <c r="V606" s="1"/>
      <c r="W606" s="1"/>
      <c r="X606" s="1"/>
      <c r="Y606" s="1"/>
      <c r="Z606" s="1"/>
    </row>
    <row r="607" ht="12.75" customHeight="1">
      <c r="A607" s="1"/>
      <c r="B607" s="129"/>
      <c r="C607" s="229" t="s">
        <v>829</v>
      </c>
      <c r="D607" s="243">
        <v>1.0</v>
      </c>
      <c r="E607" s="243">
        <v>1.0</v>
      </c>
      <c r="F607" s="244">
        <v>976.0</v>
      </c>
      <c r="G607" s="245" t="s">
        <v>830</v>
      </c>
      <c r="H607" s="245">
        <v>5349682.0</v>
      </c>
      <c r="I607" s="246">
        <v>42500.0</v>
      </c>
      <c r="J607" s="247">
        <v>9799.54</v>
      </c>
      <c r="K607" s="237">
        <v>4654.78</v>
      </c>
      <c r="L607" s="6"/>
      <c r="M607" s="1"/>
      <c r="N607" s="1"/>
      <c r="O607" s="1"/>
      <c r="P607" s="1"/>
      <c r="Q607" s="1"/>
      <c r="R607" s="1"/>
      <c r="S607" s="1"/>
      <c r="T607" s="1"/>
      <c r="U607" s="1"/>
      <c r="V607" s="1"/>
      <c r="W607" s="1"/>
      <c r="X607" s="1"/>
      <c r="Y607" s="1"/>
      <c r="Z607" s="1"/>
    </row>
    <row r="608" ht="12.75" customHeight="1">
      <c r="A608" s="1"/>
      <c r="B608" s="129"/>
      <c r="C608" s="229" t="s">
        <v>831</v>
      </c>
      <c r="D608" s="243">
        <v>1.0</v>
      </c>
      <c r="E608" s="243">
        <v>1.0</v>
      </c>
      <c r="F608" s="244">
        <v>41.0</v>
      </c>
      <c r="G608" s="245" t="s">
        <v>832</v>
      </c>
      <c r="H608" s="245">
        <v>5349683.0</v>
      </c>
      <c r="I608" s="246">
        <v>42500.0</v>
      </c>
      <c r="J608" s="247">
        <v>541.79</v>
      </c>
      <c r="K608" s="237">
        <v>257.35</v>
      </c>
      <c r="L608" s="6"/>
      <c r="M608" s="1"/>
      <c r="N608" s="1"/>
      <c r="O608" s="1"/>
      <c r="P608" s="1"/>
      <c r="Q608" s="1"/>
      <c r="R608" s="1"/>
      <c r="S608" s="1"/>
      <c r="T608" s="1"/>
      <c r="U608" s="1"/>
      <c r="V608" s="1"/>
      <c r="W608" s="1"/>
      <c r="X608" s="1"/>
      <c r="Y608" s="1"/>
      <c r="Z608" s="1"/>
    </row>
    <row r="609" ht="12.75" customHeight="1">
      <c r="A609" s="1"/>
      <c r="B609" s="129"/>
      <c r="C609" s="229" t="s">
        <v>833</v>
      </c>
      <c r="D609" s="243">
        <v>1.0</v>
      </c>
      <c r="E609" s="243">
        <v>1.0</v>
      </c>
      <c r="F609" s="244">
        <v>23.0</v>
      </c>
      <c r="G609" s="245" t="s">
        <v>834</v>
      </c>
      <c r="H609" s="245">
        <v>5349684.0</v>
      </c>
      <c r="I609" s="246">
        <v>42500.0</v>
      </c>
      <c r="J609" s="247">
        <v>340.41</v>
      </c>
      <c r="K609" s="237">
        <v>161.69</v>
      </c>
      <c r="L609" s="6"/>
      <c r="M609" s="1"/>
      <c r="N609" s="1"/>
      <c r="O609" s="1"/>
      <c r="P609" s="1"/>
      <c r="Q609" s="1"/>
      <c r="R609" s="1"/>
      <c r="S609" s="1"/>
      <c r="T609" s="1"/>
      <c r="U609" s="1"/>
      <c r="V609" s="1"/>
      <c r="W609" s="1"/>
      <c r="X609" s="1"/>
      <c r="Y609" s="1"/>
      <c r="Z609" s="1"/>
    </row>
    <row r="610" ht="12.75" customHeight="1">
      <c r="A610" s="1"/>
      <c r="B610" s="129"/>
      <c r="C610" s="229" t="s">
        <v>835</v>
      </c>
      <c r="D610" s="243">
        <v>1.0</v>
      </c>
      <c r="E610" s="243">
        <v>1.0</v>
      </c>
      <c r="F610" s="244">
        <v>134.0</v>
      </c>
      <c r="G610" s="245" t="s">
        <v>836</v>
      </c>
      <c r="H610" s="245">
        <v>5349685.0</v>
      </c>
      <c r="I610" s="246">
        <v>42500.0</v>
      </c>
      <c r="J610" s="247">
        <v>2069.16</v>
      </c>
      <c r="K610" s="237">
        <v>982.85</v>
      </c>
      <c r="L610" s="6"/>
      <c r="M610" s="1"/>
      <c r="N610" s="1"/>
      <c r="O610" s="1"/>
      <c r="P610" s="1"/>
      <c r="Q610" s="1"/>
      <c r="R610" s="1"/>
      <c r="S610" s="1"/>
      <c r="T610" s="1"/>
      <c r="U610" s="1"/>
      <c r="V610" s="1"/>
      <c r="W610" s="1"/>
      <c r="X610" s="1"/>
      <c r="Y610" s="1"/>
      <c r="Z610" s="1"/>
    </row>
    <row r="611" ht="12.75" customHeight="1">
      <c r="A611" s="1"/>
      <c r="B611" s="129"/>
      <c r="C611" s="229" t="s">
        <v>837</v>
      </c>
      <c r="D611" s="243">
        <v>1.0</v>
      </c>
      <c r="E611" s="243">
        <v>1.0</v>
      </c>
      <c r="F611" s="244">
        <v>99.0</v>
      </c>
      <c r="G611" s="245" t="s">
        <v>838</v>
      </c>
      <c r="H611" s="245">
        <v>5349686.0</v>
      </c>
      <c r="I611" s="246">
        <v>42500.0</v>
      </c>
      <c r="J611" s="247">
        <v>1536.53</v>
      </c>
      <c r="K611" s="237">
        <v>752.9</v>
      </c>
      <c r="L611" s="6"/>
      <c r="M611" s="1"/>
      <c r="N611" s="1"/>
      <c r="O611" s="1"/>
      <c r="P611" s="1"/>
      <c r="Q611" s="1"/>
      <c r="R611" s="1"/>
      <c r="S611" s="1"/>
      <c r="T611" s="1"/>
      <c r="U611" s="1"/>
      <c r="V611" s="1"/>
      <c r="W611" s="1"/>
      <c r="X611" s="1"/>
      <c r="Y611" s="1"/>
      <c r="Z611" s="1"/>
    </row>
    <row r="612" ht="12.75" customHeight="1">
      <c r="A612" s="1"/>
      <c r="B612" s="129"/>
      <c r="C612" s="229" t="s">
        <v>839</v>
      </c>
      <c r="D612" s="243">
        <v>1.0</v>
      </c>
      <c r="E612" s="243">
        <v>1.0</v>
      </c>
      <c r="F612" s="244">
        <v>137.0</v>
      </c>
      <c r="G612" s="245" t="s">
        <v>840</v>
      </c>
      <c r="H612" s="245">
        <v>5349688.0</v>
      </c>
      <c r="I612" s="246">
        <v>42500.0</v>
      </c>
      <c r="J612" s="247">
        <v>3866.74</v>
      </c>
      <c r="K612" s="237">
        <v>1836.7</v>
      </c>
      <c r="L612" s="6"/>
      <c r="M612" s="1"/>
      <c r="N612" s="1"/>
      <c r="O612" s="1"/>
      <c r="P612" s="1"/>
      <c r="Q612" s="1"/>
      <c r="R612" s="1"/>
      <c r="S612" s="1"/>
      <c r="T612" s="1"/>
      <c r="U612" s="1"/>
      <c r="V612" s="1"/>
      <c r="W612" s="1"/>
      <c r="X612" s="1"/>
      <c r="Y612" s="1"/>
      <c r="Z612" s="1"/>
    </row>
    <row r="613" ht="12.75" customHeight="1">
      <c r="A613" s="1"/>
      <c r="B613" s="129"/>
      <c r="C613" s="229" t="s">
        <v>841</v>
      </c>
      <c r="D613" s="243">
        <v>1.0</v>
      </c>
      <c r="E613" s="243">
        <v>1.0</v>
      </c>
      <c r="F613" s="244">
        <v>127.0</v>
      </c>
      <c r="G613" s="245" t="s">
        <v>842</v>
      </c>
      <c r="H613" s="245">
        <v>5349689.0</v>
      </c>
      <c r="I613" s="246">
        <v>42500.0</v>
      </c>
      <c r="J613" s="247">
        <v>1460.28</v>
      </c>
      <c r="K613" s="237">
        <v>708.23</v>
      </c>
      <c r="L613" s="6"/>
      <c r="M613" s="1"/>
      <c r="N613" s="1"/>
      <c r="O613" s="1"/>
      <c r="P613" s="1"/>
      <c r="Q613" s="1"/>
      <c r="R613" s="1"/>
      <c r="S613" s="1"/>
      <c r="T613" s="1"/>
      <c r="U613" s="1"/>
      <c r="V613" s="1"/>
      <c r="W613" s="1"/>
      <c r="X613" s="1"/>
      <c r="Y613" s="1"/>
      <c r="Z613" s="1"/>
    </row>
    <row r="614" ht="12.75" customHeight="1">
      <c r="A614" s="1"/>
      <c r="B614" s="129"/>
      <c r="C614" s="229" t="s">
        <v>843</v>
      </c>
      <c r="D614" s="243">
        <v>1.0</v>
      </c>
      <c r="E614" s="243">
        <v>1.0</v>
      </c>
      <c r="F614" s="244">
        <v>88.0</v>
      </c>
      <c r="G614" s="245" t="s">
        <v>844</v>
      </c>
      <c r="H614" s="245">
        <v>5349691.0</v>
      </c>
      <c r="I614" s="246">
        <v>42500.0</v>
      </c>
      <c r="J614" s="247">
        <v>1234.94</v>
      </c>
      <c r="K614" s="237">
        <v>586.59</v>
      </c>
      <c r="L614" s="6"/>
      <c r="M614" s="1"/>
      <c r="N614" s="1"/>
      <c r="O614" s="1"/>
      <c r="P614" s="1"/>
      <c r="Q614" s="1"/>
      <c r="R614" s="1"/>
      <c r="S614" s="1"/>
      <c r="T614" s="1"/>
      <c r="U614" s="1"/>
      <c r="V614" s="1"/>
      <c r="W614" s="1"/>
      <c r="X614" s="1"/>
      <c r="Y614" s="1"/>
      <c r="Z614" s="1"/>
    </row>
    <row r="615" ht="12.75" customHeight="1">
      <c r="A615" s="1"/>
      <c r="B615" s="129"/>
      <c r="C615" s="229" t="s">
        <v>845</v>
      </c>
      <c r="D615" s="243">
        <v>1.0</v>
      </c>
      <c r="E615" s="243">
        <v>1.0</v>
      </c>
      <c r="F615" s="244">
        <v>142.0</v>
      </c>
      <c r="G615" s="245" t="s">
        <v>846</v>
      </c>
      <c r="H615" s="245">
        <v>5349692.0</v>
      </c>
      <c r="I615" s="246">
        <v>42500.0</v>
      </c>
      <c r="J615" s="247">
        <v>4170.87</v>
      </c>
      <c r="K615" s="237">
        <v>1981.1599999999999</v>
      </c>
      <c r="L615" s="6"/>
      <c r="M615" s="1"/>
      <c r="N615" s="1"/>
      <c r="O615" s="1"/>
      <c r="P615" s="1"/>
      <c r="Q615" s="1"/>
      <c r="R615" s="1"/>
      <c r="S615" s="1"/>
      <c r="T615" s="1"/>
      <c r="U615" s="1"/>
      <c r="V615" s="1"/>
      <c r="W615" s="1"/>
      <c r="X615" s="1"/>
      <c r="Y615" s="1"/>
      <c r="Z615" s="1"/>
    </row>
    <row r="616" ht="12.75" customHeight="1">
      <c r="A616" s="1"/>
      <c r="B616" s="129"/>
      <c r="C616" s="229" t="s">
        <v>845</v>
      </c>
      <c r="D616" s="243">
        <v>1.0</v>
      </c>
      <c r="E616" s="243">
        <v>1.0</v>
      </c>
      <c r="F616" s="244">
        <v>136.0</v>
      </c>
      <c r="G616" s="245" t="s">
        <v>846</v>
      </c>
      <c r="H616" s="245">
        <v>5349693.0</v>
      </c>
      <c r="I616" s="246">
        <v>42500.0</v>
      </c>
      <c r="J616" s="247">
        <v>1832.2</v>
      </c>
      <c r="K616" s="237">
        <v>870.29</v>
      </c>
      <c r="L616" s="6"/>
      <c r="M616" s="1"/>
      <c r="N616" s="1"/>
      <c r="O616" s="1"/>
      <c r="P616" s="1"/>
      <c r="Q616" s="1"/>
      <c r="R616" s="1"/>
      <c r="S616" s="1"/>
      <c r="T616" s="1"/>
      <c r="U616" s="1"/>
      <c r="V616" s="1"/>
      <c r="W616" s="1"/>
      <c r="X616" s="1"/>
      <c r="Y616" s="1"/>
      <c r="Z616" s="1"/>
    </row>
    <row r="617" ht="12.75" customHeight="1">
      <c r="A617" s="1"/>
      <c r="B617" s="129"/>
      <c r="C617" s="229" t="s">
        <v>859</v>
      </c>
      <c r="D617" s="243">
        <v>1.0</v>
      </c>
      <c r="E617" s="243">
        <v>1.0</v>
      </c>
      <c r="F617" s="244">
        <v>347.0</v>
      </c>
      <c r="G617" s="245" t="s">
        <v>860</v>
      </c>
      <c r="H617" s="245">
        <v>5349694.0</v>
      </c>
      <c r="I617" s="246">
        <v>42500.0</v>
      </c>
      <c r="J617" s="247">
        <v>4703.21</v>
      </c>
      <c r="K617" s="237">
        <v>2234.02</v>
      </c>
      <c r="L617" s="6"/>
      <c r="M617" s="1"/>
      <c r="N617" s="1"/>
      <c r="O617" s="1"/>
      <c r="P617" s="1"/>
      <c r="Q617" s="1"/>
      <c r="R617" s="1"/>
      <c r="S617" s="1"/>
      <c r="T617" s="1"/>
      <c r="U617" s="1"/>
      <c r="V617" s="1"/>
      <c r="W617" s="1"/>
      <c r="X617" s="1"/>
      <c r="Y617" s="1"/>
      <c r="Z617" s="1"/>
    </row>
    <row r="618" ht="12.75" customHeight="1">
      <c r="A618" s="1"/>
      <c r="B618" s="129"/>
      <c r="C618" s="229" t="s">
        <v>851</v>
      </c>
      <c r="D618" s="243">
        <v>1.0</v>
      </c>
      <c r="E618" s="243">
        <v>1.0</v>
      </c>
      <c r="F618" s="244">
        <v>386.0</v>
      </c>
      <c r="G618" s="245" t="s">
        <v>852</v>
      </c>
      <c r="H618" s="245">
        <v>5349695.0</v>
      </c>
      <c r="I618" s="246">
        <v>42500.0</v>
      </c>
      <c r="J618" s="247">
        <v>5240.97</v>
      </c>
      <c r="K618" s="237">
        <v>2489.46</v>
      </c>
      <c r="L618" s="6"/>
      <c r="M618" s="1"/>
      <c r="N618" s="1"/>
      <c r="O618" s="1"/>
      <c r="P618" s="1"/>
      <c r="Q618" s="1"/>
      <c r="R618" s="1"/>
      <c r="S618" s="1"/>
      <c r="T618" s="1"/>
      <c r="U618" s="1"/>
      <c r="V618" s="1"/>
      <c r="W618" s="1"/>
      <c r="X618" s="1"/>
      <c r="Y618" s="1"/>
      <c r="Z618" s="1"/>
    </row>
    <row r="619" ht="12.75" customHeight="1">
      <c r="A619" s="1"/>
      <c r="B619" s="129"/>
      <c r="C619" s="229" t="s">
        <v>847</v>
      </c>
      <c r="D619" s="243">
        <v>1.0</v>
      </c>
      <c r="E619" s="243">
        <v>1.0</v>
      </c>
      <c r="F619" s="244">
        <v>48.0</v>
      </c>
      <c r="G619" s="245" t="s">
        <v>848</v>
      </c>
      <c r="H619" s="245">
        <v>5349696.0</v>
      </c>
      <c r="I619" s="246">
        <v>42500.0</v>
      </c>
      <c r="J619" s="247">
        <v>679.33</v>
      </c>
      <c r="K619" s="237">
        <v>326.08</v>
      </c>
      <c r="L619" s="6"/>
      <c r="M619" s="1"/>
      <c r="N619" s="1"/>
      <c r="O619" s="1"/>
      <c r="P619" s="1"/>
      <c r="Q619" s="1"/>
      <c r="R619" s="1"/>
      <c r="S619" s="1"/>
      <c r="T619" s="1"/>
      <c r="U619" s="1"/>
      <c r="V619" s="1"/>
      <c r="W619" s="1"/>
      <c r="X619" s="1"/>
      <c r="Y619" s="1"/>
      <c r="Z619" s="1"/>
    </row>
    <row r="620" ht="12.75" customHeight="1">
      <c r="A620" s="1"/>
      <c r="B620" s="129"/>
      <c r="C620" s="229" t="s">
        <v>849</v>
      </c>
      <c r="D620" s="243">
        <v>1.0</v>
      </c>
      <c r="E620" s="243">
        <v>1.0</v>
      </c>
      <c r="F620" s="244">
        <v>79.0</v>
      </c>
      <c r="G620" s="245" t="s">
        <v>850</v>
      </c>
      <c r="H620" s="245">
        <v>5349697.0</v>
      </c>
      <c r="I620" s="246">
        <v>42500.0</v>
      </c>
      <c r="J620" s="247">
        <v>1142.0</v>
      </c>
      <c r="K620" s="237">
        <v>559.58</v>
      </c>
      <c r="L620" s="6"/>
      <c r="M620" s="1"/>
      <c r="N620" s="1"/>
      <c r="O620" s="1"/>
      <c r="P620" s="1"/>
      <c r="Q620" s="1"/>
      <c r="R620" s="1"/>
      <c r="S620" s="1"/>
      <c r="T620" s="1"/>
      <c r="U620" s="1"/>
      <c r="V620" s="1"/>
      <c r="W620" s="1"/>
      <c r="X620" s="1"/>
      <c r="Y620" s="1"/>
      <c r="Z620" s="1"/>
    </row>
    <row r="621" ht="12.75" customHeight="1">
      <c r="A621" s="1"/>
      <c r="B621" s="129"/>
      <c r="C621" s="229" t="s">
        <v>853</v>
      </c>
      <c r="D621" s="243">
        <v>1.0</v>
      </c>
      <c r="E621" s="243">
        <v>1.0</v>
      </c>
      <c r="F621" s="244">
        <v>90.0</v>
      </c>
      <c r="G621" s="245" t="s">
        <v>854</v>
      </c>
      <c r="H621" s="245">
        <v>5349698.0</v>
      </c>
      <c r="I621" s="246">
        <v>42500.0</v>
      </c>
      <c r="J621" s="247">
        <v>1418.24</v>
      </c>
      <c r="K621" s="237">
        <v>673.66</v>
      </c>
      <c r="L621" s="6"/>
      <c r="M621" s="1"/>
      <c r="N621" s="1"/>
      <c r="O621" s="1"/>
      <c r="P621" s="1"/>
      <c r="Q621" s="1"/>
      <c r="R621" s="1"/>
      <c r="S621" s="1"/>
      <c r="T621" s="1"/>
      <c r="U621" s="1"/>
      <c r="V621" s="1"/>
      <c r="W621" s="1"/>
      <c r="X621" s="1"/>
      <c r="Y621" s="1"/>
      <c r="Z621" s="1"/>
    </row>
    <row r="622" ht="12.75" customHeight="1">
      <c r="A622" s="1"/>
      <c r="B622" s="129"/>
      <c r="C622" s="229" t="s">
        <v>855</v>
      </c>
      <c r="D622" s="243">
        <v>1.0</v>
      </c>
      <c r="E622" s="243">
        <v>1.0</v>
      </c>
      <c r="F622" s="244">
        <v>200.0</v>
      </c>
      <c r="G622" s="245" t="s">
        <v>856</v>
      </c>
      <c r="H622" s="245">
        <v>5349699.0</v>
      </c>
      <c r="I622" s="246">
        <v>42500.0</v>
      </c>
      <c r="J622" s="247">
        <v>2502.88</v>
      </c>
      <c r="K622" s="237">
        <v>1188.87</v>
      </c>
      <c r="L622" s="6"/>
      <c r="M622" s="1"/>
      <c r="N622" s="1"/>
      <c r="O622" s="1"/>
      <c r="P622" s="1"/>
      <c r="Q622" s="1"/>
      <c r="R622" s="1"/>
      <c r="S622" s="1"/>
      <c r="T622" s="1"/>
      <c r="U622" s="1"/>
      <c r="V622" s="1"/>
      <c r="W622" s="1"/>
      <c r="X622" s="1"/>
      <c r="Y622" s="1"/>
      <c r="Z622" s="1"/>
    </row>
    <row r="623" ht="12.75" customHeight="1">
      <c r="A623" s="1"/>
      <c r="B623" s="129"/>
      <c r="C623" s="229" t="s">
        <v>857</v>
      </c>
      <c r="D623" s="243">
        <v>1.0</v>
      </c>
      <c r="E623" s="243">
        <v>1.0</v>
      </c>
      <c r="F623" s="244">
        <v>401.0</v>
      </c>
      <c r="G623" s="245" t="s">
        <v>858</v>
      </c>
      <c r="H623" s="245">
        <v>5349700.0</v>
      </c>
      <c r="I623" s="246">
        <v>42500.0</v>
      </c>
      <c r="J623" s="247">
        <v>6128.2</v>
      </c>
      <c r="K623" s="237">
        <v>2910.89</v>
      </c>
      <c r="L623" s="6"/>
      <c r="M623" s="1"/>
      <c r="N623" s="1"/>
      <c r="O623" s="1"/>
      <c r="P623" s="1"/>
      <c r="Q623" s="1"/>
      <c r="R623" s="1"/>
      <c r="S623" s="1"/>
      <c r="T623" s="1"/>
      <c r="U623" s="1"/>
      <c r="V623" s="1"/>
      <c r="W623" s="1"/>
      <c r="X623" s="1"/>
      <c r="Y623" s="1"/>
      <c r="Z623" s="1"/>
    </row>
    <row r="624" ht="12.75" customHeight="1">
      <c r="A624" s="1"/>
      <c r="B624" s="129"/>
      <c r="C624" s="229" t="s">
        <v>861</v>
      </c>
      <c r="D624" s="243">
        <v>1.0</v>
      </c>
      <c r="E624" s="243">
        <v>1.0</v>
      </c>
      <c r="F624" s="244">
        <v>140.0</v>
      </c>
      <c r="G624" s="245" t="s">
        <v>862</v>
      </c>
      <c r="H624" s="245">
        <v>5349701.0</v>
      </c>
      <c r="I624" s="246">
        <v>42500.0</v>
      </c>
      <c r="J624" s="247">
        <v>1995.63</v>
      </c>
      <c r="K624" s="237">
        <v>977.86</v>
      </c>
      <c r="L624" s="6"/>
      <c r="M624" s="1"/>
      <c r="N624" s="1"/>
      <c r="O624" s="1"/>
      <c r="P624" s="1"/>
      <c r="Q624" s="1"/>
      <c r="R624" s="1"/>
      <c r="S624" s="1"/>
      <c r="T624" s="1"/>
      <c r="U624" s="1"/>
      <c r="V624" s="1"/>
      <c r="W624" s="1"/>
      <c r="X624" s="1"/>
      <c r="Y624" s="1"/>
      <c r="Z624" s="1"/>
    </row>
    <row r="625" ht="12.75" customHeight="1">
      <c r="A625" s="1"/>
      <c r="B625" s="129"/>
      <c r="C625" s="229" t="s">
        <v>887</v>
      </c>
      <c r="D625" s="243">
        <v>1.0</v>
      </c>
      <c r="E625" s="243">
        <v>1.0</v>
      </c>
      <c r="F625" s="244">
        <v>37.0</v>
      </c>
      <c r="G625" s="245" t="s">
        <v>888</v>
      </c>
      <c r="H625" s="245">
        <v>5349702.0</v>
      </c>
      <c r="I625" s="246">
        <v>42500.0</v>
      </c>
      <c r="J625" s="247">
        <v>538.13</v>
      </c>
      <c r="K625" s="237">
        <v>260.99</v>
      </c>
      <c r="L625" s="6"/>
      <c r="M625" s="1"/>
      <c r="N625" s="1"/>
      <c r="O625" s="1"/>
      <c r="P625" s="1"/>
      <c r="Q625" s="1"/>
      <c r="R625" s="1"/>
      <c r="S625" s="1"/>
      <c r="T625" s="1"/>
      <c r="U625" s="1"/>
      <c r="V625" s="1"/>
      <c r="W625" s="1"/>
      <c r="X625" s="1"/>
      <c r="Y625" s="1"/>
      <c r="Z625" s="1"/>
    </row>
    <row r="626" ht="12.75" customHeight="1">
      <c r="A626" s="1"/>
      <c r="B626" s="129"/>
      <c r="C626" s="229" t="s">
        <v>889</v>
      </c>
      <c r="D626" s="243">
        <v>1.0</v>
      </c>
      <c r="E626" s="243">
        <v>1.0</v>
      </c>
      <c r="F626" s="244">
        <v>161.0</v>
      </c>
      <c r="G626" s="245" t="s">
        <v>890</v>
      </c>
      <c r="H626" s="245">
        <v>5349703.0</v>
      </c>
      <c r="I626" s="246">
        <v>42500.0</v>
      </c>
      <c r="J626" s="247">
        <v>2508.12</v>
      </c>
      <c r="K626" s="237">
        <v>1216.44</v>
      </c>
      <c r="L626" s="6"/>
      <c r="M626" s="1"/>
      <c r="N626" s="1"/>
      <c r="O626" s="1"/>
      <c r="P626" s="1"/>
      <c r="Q626" s="1"/>
      <c r="R626" s="1"/>
      <c r="S626" s="1"/>
      <c r="T626" s="1"/>
      <c r="U626" s="1"/>
      <c r="V626" s="1"/>
      <c r="W626" s="1"/>
      <c r="X626" s="1"/>
      <c r="Y626" s="1"/>
      <c r="Z626" s="1"/>
    </row>
    <row r="627" ht="12.75" customHeight="1">
      <c r="A627" s="1"/>
      <c r="B627" s="129"/>
      <c r="C627" s="229" t="s">
        <v>905</v>
      </c>
      <c r="D627" s="243">
        <v>1.0</v>
      </c>
      <c r="E627" s="243">
        <v>1.0</v>
      </c>
      <c r="F627" s="244">
        <v>35.0</v>
      </c>
      <c r="G627" s="245" t="s">
        <v>906</v>
      </c>
      <c r="H627" s="245">
        <v>5349704.0</v>
      </c>
      <c r="I627" s="246">
        <v>42500.0</v>
      </c>
      <c r="J627" s="247">
        <v>457.74</v>
      </c>
      <c r="K627" s="237">
        <v>224.28999999999996</v>
      </c>
      <c r="L627" s="6"/>
      <c r="M627" s="1"/>
      <c r="N627" s="1"/>
      <c r="O627" s="1"/>
      <c r="P627" s="1"/>
      <c r="Q627" s="1"/>
      <c r="R627" s="1"/>
      <c r="S627" s="1"/>
      <c r="T627" s="1"/>
      <c r="U627" s="1"/>
      <c r="V627" s="1"/>
      <c r="W627" s="1"/>
      <c r="X627" s="1"/>
      <c r="Y627" s="1"/>
      <c r="Z627" s="1"/>
    </row>
    <row r="628" ht="12.75" customHeight="1">
      <c r="A628" s="1"/>
      <c r="B628" s="129"/>
      <c r="C628" s="229" t="s">
        <v>873</v>
      </c>
      <c r="D628" s="243">
        <v>1.0</v>
      </c>
      <c r="E628" s="243">
        <v>1.0</v>
      </c>
      <c r="F628" s="244">
        <v>25.0</v>
      </c>
      <c r="G628" s="245" t="s">
        <v>874</v>
      </c>
      <c r="H628" s="245">
        <v>5349705.0</v>
      </c>
      <c r="I628" s="246">
        <v>42500.0</v>
      </c>
      <c r="J628" s="247">
        <v>380.22</v>
      </c>
      <c r="K628" s="237">
        <v>180.59999999999997</v>
      </c>
      <c r="L628" s="6"/>
      <c r="M628" s="1"/>
      <c r="N628" s="1"/>
      <c r="O628" s="1"/>
      <c r="P628" s="1"/>
      <c r="Q628" s="1"/>
      <c r="R628" s="1"/>
      <c r="S628" s="1"/>
      <c r="T628" s="1"/>
      <c r="U628" s="1"/>
      <c r="V628" s="1"/>
      <c r="W628" s="1"/>
      <c r="X628" s="1"/>
      <c r="Y628" s="1"/>
      <c r="Z628" s="1"/>
    </row>
    <row r="629" ht="12.75" customHeight="1">
      <c r="A629" s="1"/>
      <c r="B629" s="129"/>
      <c r="C629" s="229" t="s">
        <v>871</v>
      </c>
      <c r="D629" s="243">
        <v>1.0</v>
      </c>
      <c r="E629" s="243">
        <v>1.0</v>
      </c>
      <c r="F629" s="244">
        <v>57.0</v>
      </c>
      <c r="G629" s="245" t="s">
        <v>872</v>
      </c>
      <c r="H629" s="245">
        <v>5349706.0</v>
      </c>
      <c r="I629" s="246">
        <v>42500.0</v>
      </c>
      <c r="J629" s="247">
        <v>904.12</v>
      </c>
      <c r="K629" s="237">
        <v>429.45</v>
      </c>
      <c r="L629" s="6"/>
      <c r="M629" s="1"/>
      <c r="N629" s="1"/>
      <c r="O629" s="1"/>
      <c r="P629" s="1"/>
      <c r="Q629" s="1"/>
      <c r="R629" s="1"/>
      <c r="S629" s="1"/>
      <c r="T629" s="1"/>
      <c r="U629" s="1"/>
      <c r="V629" s="1"/>
      <c r="W629" s="1"/>
      <c r="X629" s="1"/>
      <c r="Y629" s="1"/>
      <c r="Z629" s="1"/>
    </row>
    <row r="630" ht="12.75" customHeight="1">
      <c r="A630" s="1"/>
      <c r="B630" s="129"/>
      <c r="C630" s="229" t="s">
        <v>877</v>
      </c>
      <c r="D630" s="243">
        <v>1.0</v>
      </c>
      <c r="E630" s="243">
        <v>1.0</v>
      </c>
      <c r="F630" s="244">
        <v>125.0</v>
      </c>
      <c r="G630" s="245" t="s">
        <v>878</v>
      </c>
      <c r="H630" s="245">
        <v>5349707.0</v>
      </c>
      <c r="I630" s="246">
        <v>42500.0</v>
      </c>
      <c r="J630" s="247">
        <v>1587.78</v>
      </c>
      <c r="K630" s="237">
        <v>754.19</v>
      </c>
      <c r="L630" s="6"/>
      <c r="M630" s="1"/>
      <c r="N630" s="1"/>
      <c r="O630" s="1"/>
      <c r="P630" s="1"/>
      <c r="Q630" s="1"/>
      <c r="R630" s="1"/>
      <c r="S630" s="1"/>
      <c r="T630" s="1"/>
      <c r="U630" s="1"/>
      <c r="V630" s="1"/>
      <c r="W630" s="1"/>
      <c r="X630" s="1"/>
      <c r="Y630" s="1"/>
      <c r="Z630" s="1"/>
    </row>
    <row r="631" ht="12.75" customHeight="1">
      <c r="A631" s="1"/>
      <c r="B631" s="129"/>
      <c r="C631" s="229" t="s">
        <v>885</v>
      </c>
      <c r="D631" s="243">
        <v>1.0</v>
      </c>
      <c r="E631" s="243">
        <v>1.0</v>
      </c>
      <c r="F631" s="244">
        <v>21.0</v>
      </c>
      <c r="G631" s="245" t="s">
        <v>886</v>
      </c>
      <c r="H631" s="245">
        <v>5349708.0</v>
      </c>
      <c r="I631" s="246">
        <v>42500.0</v>
      </c>
      <c r="J631" s="247">
        <v>215.37</v>
      </c>
      <c r="K631" s="237">
        <v>105.53</v>
      </c>
      <c r="L631" s="6"/>
      <c r="M631" s="1"/>
      <c r="N631" s="1"/>
      <c r="O631" s="1"/>
      <c r="P631" s="1"/>
      <c r="Q631" s="1"/>
      <c r="R631" s="1"/>
      <c r="S631" s="1"/>
      <c r="T631" s="1"/>
      <c r="U631" s="1"/>
      <c r="V631" s="1"/>
      <c r="W631" s="1"/>
      <c r="X631" s="1"/>
      <c r="Y631" s="1"/>
      <c r="Z631" s="1"/>
    </row>
    <row r="632" ht="12.75" customHeight="1">
      <c r="A632" s="1"/>
      <c r="B632" s="129"/>
      <c r="C632" s="229" t="s">
        <v>879</v>
      </c>
      <c r="D632" s="243">
        <v>1.0</v>
      </c>
      <c r="E632" s="243">
        <v>1.0</v>
      </c>
      <c r="F632" s="244">
        <v>9.0</v>
      </c>
      <c r="G632" s="245" t="s">
        <v>880</v>
      </c>
      <c r="H632" s="245">
        <v>5349709.0</v>
      </c>
      <c r="I632" s="246">
        <v>42500.0</v>
      </c>
      <c r="J632" s="247">
        <v>98.0</v>
      </c>
      <c r="K632" s="237">
        <v>46.55</v>
      </c>
      <c r="L632" s="6"/>
      <c r="M632" s="1"/>
      <c r="N632" s="1"/>
      <c r="O632" s="1"/>
      <c r="P632" s="1"/>
      <c r="Q632" s="1"/>
      <c r="R632" s="1"/>
      <c r="S632" s="1"/>
      <c r="T632" s="1"/>
      <c r="U632" s="1"/>
      <c r="V632" s="1"/>
      <c r="W632" s="1"/>
      <c r="X632" s="1"/>
      <c r="Y632" s="1"/>
      <c r="Z632" s="1"/>
    </row>
    <row r="633" ht="12.75" customHeight="1">
      <c r="A633" s="1"/>
      <c r="B633" s="129"/>
      <c r="C633" s="229" t="s">
        <v>881</v>
      </c>
      <c r="D633" s="243">
        <v>1.0</v>
      </c>
      <c r="E633" s="243">
        <v>1.0</v>
      </c>
      <c r="F633" s="244">
        <v>854.0</v>
      </c>
      <c r="G633" s="245" t="s">
        <v>882</v>
      </c>
      <c r="H633" s="245">
        <v>5349710.0</v>
      </c>
      <c r="I633" s="246">
        <v>42500.0</v>
      </c>
      <c r="J633" s="247">
        <v>14315.28</v>
      </c>
      <c r="K633" s="237">
        <v>6871.33</v>
      </c>
      <c r="L633" s="6"/>
      <c r="M633" s="1"/>
      <c r="N633" s="1"/>
      <c r="O633" s="1"/>
      <c r="P633" s="1"/>
      <c r="Q633" s="1"/>
      <c r="R633" s="1"/>
      <c r="S633" s="1"/>
      <c r="T633" s="1"/>
      <c r="U633" s="1"/>
      <c r="V633" s="1"/>
      <c r="W633" s="1"/>
      <c r="X633" s="1"/>
      <c r="Y633" s="1"/>
      <c r="Z633" s="1"/>
    </row>
    <row r="634" ht="12.75" customHeight="1">
      <c r="A634" s="1"/>
      <c r="B634" s="129"/>
      <c r="C634" s="229" t="s">
        <v>891</v>
      </c>
      <c r="D634" s="243">
        <v>1.0</v>
      </c>
      <c r="E634" s="243">
        <v>1.0</v>
      </c>
      <c r="F634" s="244">
        <v>129.0</v>
      </c>
      <c r="G634" s="245" t="s">
        <v>892</v>
      </c>
      <c r="H634" s="245">
        <v>5349711.0</v>
      </c>
      <c r="I634" s="246">
        <v>42500.0</v>
      </c>
      <c r="J634" s="247">
        <v>2093.12</v>
      </c>
      <c r="K634" s="237">
        <v>1015.16</v>
      </c>
      <c r="L634" s="6"/>
      <c r="M634" s="1"/>
      <c r="N634" s="1"/>
      <c r="O634" s="1"/>
      <c r="P634" s="1"/>
      <c r="Q634" s="1"/>
      <c r="R634" s="1"/>
      <c r="S634" s="1"/>
      <c r="T634" s="1"/>
      <c r="U634" s="1"/>
      <c r="V634" s="1"/>
      <c r="W634" s="1"/>
      <c r="X634" s="1"/>
      <c r="Y634" s="1"/>
      <c r="Z634" s="1"/>
    </row>
    <row r="635" ht="12.75" customHeight="1">
      <c r="A635" s="1"/>
      <c r="B635" s="129"/>
      <c r="C635" s="229" t="s">
        <v>883</v>
      </c>
      <c r="D635" s="243">
        <v>1.0</v>
      </c>
      <c r="E635" s="243">
        <v>1.0</v>
      </c>
      <c r="F635" s="244">
        <v>48.0</v>
      </c>
      <c r="G635" s="245" t="s">
        <v>884</v>
      </c>
      <c r="H635" s="245">
        <v>5349712.0</v>
      </c>
      <c r="I635" s="246">
        <v>42500.0</v>
      </c>
      <c r="J635" s="247">
        <v>646.32</v>
      </c>
      <c r="K635" s="237">
        <v>307.0</v>
      </c>
      <c r="L635" s="6"/>
      <c r="M635" s="1"/>
      <c r="N635" s="1"/>
      <c r="O635" s="1"/>
      <c r="P635" s="1"/>
      <c r="Q635" s="1"/>
      <c r="R635" s="1"/>
      <c r="S635" s="1"/>
      <c r="T635" s="1"/>
      <c r="U635" s="1"/>
      <c r="V635" s="1"/>
      <c r="W635" s="1"/>
      <c r="X635" s="1"/>
      <c r="Y635" s="1"/>
      <c r="Z635" s="1"/>
    </row>
    <row r="636" ht="12.75" customHeight="1">
      <c r="A636" s="1"/>
      <c r="B636" s="129"/>
      <c r="C636" s="229" t="s">
        <v>883</v>
      </c>
      <c r="D636" s="243">
        <v>1.0</v>
      </c>
      <c r="E636" s="243">
        <v>1.0</v>
      </c>
      <c r="F636" s="244">
        <v>48.0</v>
      </c>
      <c r="G636" s="245" t="s">
        <v>884</v>
      </c>
      <c r="H636" s="245">
        <v>5349713.0</v>
      </c>
      <c r="I636" s="246">
        <v>42500.0</v>
      </c>
      <c r="J636" s="247">
        <v>545.46</v>
      </c>
      <c r="K636" s="237">
        <v>259.09000000000003</v>
      </c>
      <c r="L636" s="6"/>
      <c r="M636" s="1"/>
      <c r="N636" s="1"/>
      <c r="O636" s="1"/>
      <c r="P636" s="1"/>
      <c r="Q636" s="1"/>
      <c r="R636" s="1"/>
      <c r="S636" s="1"/>
      <c r="T636" s="1"/>
      <c r="U636" s="1"/>
      <c r="V636" s="1"/>
      <c r="W636" s="1"/>
      <c r="X636" s="1"/>
      <c r="Y636" s="1"/>
      <c r="Z636" s="1"/>
    </row>
    <row r="637" ht="12.75" customHeight="1">
      <c r="A637" s="1"/>
      <c r="B637" s="129"/>
      <c r="C637" s="229" t="s">
        <v>893</v>
      </c>
      <c r="D637" s="243">
        <v>1.0</v>
      </c>
      <c r="E637" s="243">
        <v>1.0</v>
      </c>
      <c r="F637" s="244">
        <v>25.0</v>
      </c>
      <c r="G637" s="245" t="s">
        <v>894</v>
      </c>
      <c r="H637" s="245">
        <v>5349714.0</v>
      </c>
      <c r="I637" s="246">
        <v>42500.0</v>
      </c>
      <c r="J637" s="247">
        <v>364.63</v>
      </c>
      <c r="K637" s="237">
        <v>176.84</v>
      </c>
      <c r="L637" s="6"/>
      <c r="M637" s="1"/>
      <c r="N637" s="1"/>
      <c r="O637" s="1"/>
      <c r="P637" s="1"/>
      <c r="Q637" s="1"/>
      <c r="R637" s="1"/>
      <c r="S637" s="1"/>
      <c r="T637" s="1"/>
      <c r="U637" s="1"/>
      <c r="V637" s="1"/>
      <c r="W637" s="1"/>
      <c r="X637" s="1"/>
      <c r="Y637" s="1"/>
      <c r="Z637" s="1"/>
    </row>
    <row r="638" ht="12.75" customHeight="1">
      <c r="A638" s="1"/>
      <c r="B638" s="129"/>
      <c r="C638" s="229" t="s">
        <v>901</v>
      </c>
      <c r="D638" s="243">
        <v>1.0</v>
      </c>
      <c r="E638" s="243">
        <v>1.0</v>
      </c>
      <c r="F638" s="244">
        <v>20.0</v>
      </c>
      <c r="G638" s="245" t="s">
        <v>902</v>
      </c>
      <c r="H638" s="245">
        <v>5349715.0</v>
      </c>
      <c r="I638" s="246">
        <v>42500.0</v>
      </c>
      <c r="J638" s="247">
        <v>274.4</v>
      </c>
      <c r="K638" s="237">
        <v>130.34</v>
      </c>
      <c r="L638" s="6"/>
      <c r="M638" s="1"/>
      <c r="N638" s="1"/>
      <c r="O638" s="1"/>
      <c r="P638" s="1"/>
      <c r="Q638" s="1"/>
      <c r="R638" s="1"/>
      <c r="S638" s="1"/>
      <c r="T638" s="1"/>
      <c r="U638" s="1"/>
      <c r="V638" s="1"/>
      <c r="W638" s="1"/>
      <c r="X638" s="1"/>
      <c r="Y638" s="1"/>
      <c r="Z638" s="1"/>
    </row>
    <row r="639" ht="12.75" customHeight="1">
      <c r="A639" s="1"/>
      <c r="B639" s="129"/>
      <c r="C639" s="229" t="s">
        <v>907</v>
      </c>
      <c r="D639" s="243">
        <v>1.0</v>
      </c>
      <c r="E639" s="243">
        <v>1.0</v>
      </c>
      <c r="F639" s="244">
        <v>38.0</v>
      </c>
      <c r="G639" s="245" t="s">
        <v>908</v>
      </c>
      <c r="H639" s="245">
        <v>5349716.0</v>
      </c>
      <c r="I639" s="246">
        <v>42500.0</v>
      </c>
      <c r="J639" s="247">
        <v>386.99</v>
      </c>
      <c r="K639" s="237">
        <v>183.82</v>
      </c>
      <c r="L639" s="6"/>
      <c r="M639" s="1"/>
      <c r="N639" s="1"/>
      <c r="O639" s="1"/>
      <c r="P639" s="1"/>
      <c r="Q639" s="1"/>
      <c r="R639" s="1"/>
      <c r="S639" s="1"/>
      <c r="T639" s="1"/>
      <c r="U639" s="1"/>
      <c r="V639" s="1"/>
      <c r="W639" s="1"/>
      <c r="X639" s="1"/>
      <c r="Y639" s="1"/>
      <c r="Z639" s="1"/>
    </row>
    <row r="640" ht="12.75" customHeight="1">
      <c r="A640" s="1"/>
      <c r="B640" s="129"/>
      <c r="C640" s="229" t="s">
        <v>895</v>
      </c>
      <c r="D640" s="243">
        <v>1.0</v>
      </c>
      <c r="E640" s="243">
        <v>1.0</v>
      </c>
      <c r="F640" s="244">
        <v>33.0</v>
      </c>
      <c r="G640" s="245" t="s">
        <v>896</v>
      </c>
      <c r="H640" s="245">
        <v>5349717.0</v>
      </c>
      <c r="I640" s="246">
        <v>42500.0</v>
      </c>
      <c r="J640" s="247">
        <v>423.64</v>
      </c>
      <c r="K640" s="237">
        <v>205.46</v>
      </c>
      <c r="L640" s="6"/>
      <c r="M640" s="1"/>
      <c r="N640" s="1"/>
      <c r="O640" s="1"/>
      <c r="P640" s="1"/>
      <c r="Q640" s="1"/>
      <c r="R640" s="1"/>
      <c r="S640" s="1"/>
      <c r="T640" s="1"/>
      <c r="U640" s="1"/>
      <c r="V640" s="1"/>
      <c r="W640" s="1"/>
      <c r="X640" s="1"/>
      <c r="Y640" s="1"/>
      <c r="Z640" s="1"/>
    </row>
    <row r="641" ht="12.75" customHeight="1">
      <c r="A641" s="1"/>
      <c r="B641" s="129"/>
      <c r="C641" s="229" t="s">
        <v>909</v>
      </c>
      <c r="D641" s="243">
        <v>1.0</v>
      </c>
      <c r="E641" s="243">
        <v>1.0</v>
      </c>
      <c r="F641" s="244">
        <v>33.0</v>
      </c>
      <c r="G641" s="245" t="s">
        <v>910</v>
      </c>
      <c r="H641" s="245">
        <v>5349718.0</v>
      </c>
      <c r="I641" s="246">
        <v>42500.0</v>
      </c>
      <c r="J641" s="247">
        <v>428.12</v>
      </c>
      <c r="K641" s="237">
        <v>203.34999999999997</v>
      </c>
      <c r="L641" s="6"/>
      <c r="M641" s="1"/>
      <c r="N641" s="1"/>
      <c r="O641" s="1"/>
      <c r="P641" s="1"/>
      <c r="Q641" s="1"/>
      <c r="R641" s="1"/>
      <c r="S641" s="1"/>
      <c r="T641" s="1"/>
      <c r="U641" s="1"/>
      <c r="V641" s="1"/>
      <c r="W641" s="1"/>
      <c r="X641" s="1"/>
      <c r="Y641" s="1"/>
      <c r="Z641" s="1"/>
    </row>
    <row r="642" ht="12.75" customHeight="1">
      <c r="A642" s="1"/>
      <c r="B642" s="129"/>
      <c r="C642" s="229" t="s">
        <v>863</v>
      </c>
      <c r="D642" s="243">
        <v>1.0</v>
      </c>
      <c r="E642" s="243">
        <v>1.0</v>
      </c>
      <c r="F642" s="244">
        <v>193.0</v>
      </c>
      <c r="G642" s="245" t="s">
        <v>864</v>
      </c>
      <c r="H642" s="245">
        <v>5349719.0</v>
      </c>
      <c r="I642" s="246">
        <v>42500.0</v>
      </c>
      <c r="J642" s="247">
        <v>2774.61</v>
      </c>
      <c r="K642" s="237">
        <v>1317.94</v>
      </c>
      <c r="L642" s="6"/>
      <c r="M642" s="1"/>
      <c r="N642" s="1"/>
      <c r="O642" s="1"/>
      <c r="P642" s="1"/>
      <c r="Q642" s="1"/>
      <c r="R642" s="1"/>
      <c r="S642" s="1"/>
      <c r="T642" s="1"/>
      <c r="U642" s="1"/>
      <c r="V642" s="1"/>
      <c r="W642" s="1"/>
      <c r="X642" s="1"/>
      <c r="Y642" s="1"/>
      <c r="Z642" s="1"/>
    </row>
    <row r="643" ht="12.75" customHeight="1">
      <c r="A643" s="1"/>
      <c r="B643" s="129"/>
      <c r="C643" s="229" t="s">
        <v>897</v>
      </c>
      <c r="D643" s="243">
        <v>1.0</v>
      </c>
      <c r="E643" s="243">
        <v>1.0</v>
      </c>
      <c r="F643" s="244">
        <v>80.0</v>
      </c>
      <c r="G643" s="245" t="s">
        <v>898</v>
      </c>
      <c r="H643" s="245">
        <v>5349721.0</v>
      </c>
      <c r="I643" s="246">
        <v>42500.0</v>
      </c>
      <c r="J643" s="247">
        <v>1128.38</v>
      </c>
      <c r="K643" s="237">
        <v>547.26</v>
      </c>
      <c r="L643" s="6"/>
      <c r="M643" s="1"/>
      <c r="N643" s="1"/>
      <c r="O643" s="1"/>
      <c r="P643" s="1"/>
      <c r="Q643" s="1"/>
      <c r="R643" s="1"/>
      <c r="S643" s="1"/>
      <c r="T643" s="1"/>
      <c r="U643" s="1"/>
      <c r="V643" s="1"/>
      <c r="W643" s="1"/>
      <c r="X643" s="1"/>
      <c r="Y643" s="1"/>
      <c r="Z643" s="1"/>
    </row>
    <row r="644" ht="12.75" customHeight="1">
      <c r="A644" s="1"/>
      <c r="B644" s="129"/>
      <c r="C644" s="229" t="s">
        <v>899</v>
      </c>
      <c r="D644" s="243">
        <v>1.0</v>
      </c>
      <c r="E644" s="243">
        <v>1.0</v>
      </c>
      <c r="F644" s="244">
        <v>113.0</v>
      </c>
      <c r="G644" s="245" t="s">
        <v>900</v>
      </c>
      <c r="H644" s="245">
        <v>5349722.0</v>
      </c>
      <c r="I644" s="246">
        <v>42500.0</v>
      </c>
      <c r="J644" s="247">
        <v>1482.74</v>
      </c>
      <c r="K644" s="237">
        <v>719.13</v>
      </c>
      <c r="L644" s="6"/>
      <c r="M644" s="1"/>
      <c r="N644" s="1"/>
      <c r="O644" s="1"/>
      <c r="P644" s="1"/>
      <c r="Q644" s="1"/>
      <c r="R644" s="1"/>
      <c r="S644" s="1"/>
      <c r="T644" s="1"/>
      <c r="U644" s="1"/>
      <c r="V644" s="1"/>
      <c r="W644" s="1"/>
      <c r="X644" s="1"/>
      <c r="Y644" s="1"/>
      <c r="Z644" s="1"/>
    </row>
    <row r="645" ht="12.75" customHeight="1">
      <c r="A645" s="1"/>
      <c r="B645" s="6"/>
      <c r="C645" s="229" t="s">
        <v>875</v>
      </c>
      <c r="D645" s="243">
        <v>1.0</v>
      </c>
      <c r="E645" s="243">
        <v>1.0</v>
      </c>
      <c r="F645" s="244">
        <v>31.0</v>
      </c>
      <c r="G645" s="245" t="s">
        <v>876</v>
      </c>
      <c r="H645" s="245">
        <v>5349723.0</v>
      </c>
      <c r="I645" s="246">
        <v>42500.0</v>
      </c>
      <c r="J645" s="247">
        <v>370.51</v>
      </c>
      <c r="K645" s="237">
        <v>175.99</v>
      </c>
      <c r="L645" s="6"/>
      <c r="M645" s="1"/>
      <c r="N645" s="1"/>
      <c r="O645" s="1"/>
      <c r="P645" s="1"/>
      <c r="Q645" s="1"/>
      <c r="R645" s="1"/>
      <c r="S645" s="1"/>
      <c r="T645" s="1"/>
      <c r="U645" s="1"/>
      <c r="V645" s="1"/>
      <c r="W645" s="1"/>
      <c r="X645" s="1"/>
      <c r="Y645" s="1"/>
      <c r="Z645" s="1"/>
    </row>
    <row r="646" ht="12.75" customHeight="1">
      <c r="A646" s="1"/>
      <c r="B646" s="6"/>
      <c r="C646" s="229" t="s">
        <v>869</v>
      </c>
      <c r="D646" s="243">
        <v>1.0</v>
      </c>
      <c r="E646" s="243">
        <v>1.0</v>
      </c>
      <c r="F646" s="244">
        <v>36.0</v>
      </c>
      <c r="G646" s="245" t="s">
        <v>870</v>
      </c>
      <c r="H646" s="245">
        <v>5349724.0</v>
      </c>
      <c r="I646" s="246">
        <v>42500.0</v>
      </c>
      <c r="J646" s="247">
        <v>434.9</v>
      </c>
      <c r="K646" s="237">
        <v>206.56999999999996</v>
      </c>
      <c r="L646" s="6"/>
      <c r="M646" s="1"/>
      <c r="N646" s="1"/>
      <c r="O646" s="1"/>
      <c r="P646" s="1"/>
      <c r="Q646" s="1"/>
      <c r="R646" s="1"/>
      <c r="S646" s="1"/>
      <c r="T646" s="1"/>
      <c r="U646" s="1"/>
      <c r="V646" s="1"/>
      <c r="W646" s="1"/>
      <c r="X646" s="1"/>
      <c r="Y646" s="1"/>
      <c r="Z646" s="1"/>
    </row>
    <row r="647" ht="12.75" customHeight="1">
      <c r="A647" s="1"/>
      <c r="B647" s="6"/>
      <c r="C647" s="229" t="s">
        <v>911</v>
      </c>
      <c r="D647" s="243">
        <v>1.0</v>
      </c>
      <c r="E647" s="243">
        <v>1.0</v>
      </c>
      <c r="F647" s="244">
        <v>5.0</v>
      </c>
      <c r="G647" s="245" t="s">
        <v>912</v>
      </c>
      <c r="H647" s="245">
        <v>5349725.0</v>
      </c>
      <c r="I647" s="246">
        <v>42500.0</v>
      </c>
      <c r="J647" s="247">
        <v>56.0</v>
      </c>
      <c r="K647" s="237">
        <v>26.6</v>
      </c>
      <c r="L647" s="6"/>
      <c r="M647" s="1"/>
      <c r="N647" s="1"/>
      <c r="O647" s="1"/>
      <c r="P647" s="1"/>
      <c r="Q647" s="1"/>
      <c r="R647" s="1"/>
      <c r="S647" s="1"/>
      <c r="T647" s="1"/>
      <c r="U647" s="1"/>
      <c r="V647" s="1"/>
      <c r="W647" s="1"/>
      <c r="X647" s="1"/>
      <c r="Y647" s="1"/>
      <c r="Z647" s="1"/>
    </row>
    <row r="648" ht="12.75" customHeight="1">
      <c r="A648" s="1"/>
      <c r="B648" s="6"/>
      <c r="C648" s="229" t="s">
        <v>913</v>
      </c>
      <c r="D648" s="243">
        <v>1.0</v>
      </c>
      <c r="E648" s="243">
        <v>1.0</v>
      </c>
      <c r="F648" s="244">
        <v>61.0</v>
      </c>
      <c r="G648" s="245" t="s">
        <v>914</v>
      </c>
      <c r="H648" s="245">
        <v>5349727.0</v>
      </c>
      <c r="I648" s="246">
        <v>42500.0</v>
      </c>
      <c r="J648" s="247">
        <v>740.0</v>
      </c>
      <c r="K648" s="237">
        <v>358.9</v>
      </c>
      <c r="L648" s="6"/>
      <c r="M648" s="1"/>
      <c r="N648" s="1"/>
      <c r="O648" s="1"/>
      <c r="P648" s="1"/>
      <c r="Q648" s="1"/>
      <c r="R648" s="1"/>
      <c r="S648" s="1"/>
      <c r="T648" s="1"/>
      <c r="U648" s="1"/>
      <c r="V648" s="1"/>
      <c r="W648" s="1"/>
      <c r="X648" s="1"/>
      <c r="Y648" s="1"/>
      <c r="Z648" s="1"/>
    </row>
    <row r="649" ht="12.75" customHeight="1">
      <c r="A649" s="1"/>
      <c r="B649" s="6"/>
      <c r="C649" s="229" t="s">
        <v>917</v>
      </c>
      <c r="D649" s="243">
        <v>1.0</v>
      </c>
      <c r="E649" s="243">
        <v>1.0</v>
      </c>
      <c r="F649" s="244">
        <v>286.0</v>
      </c>
      <c r="G649" s="245" t="s">
        <v>918</v>
      </c>
      <c r="H649" s="245">
        <v>5349728.0</v>
      </c>
      <c r="I649" s="246">
        <v>42500.0</v>
      </c>
      <c r="J649" s="247">
        <v>4816.23</v>
      </c>
      <c r="K649" s="237">
        <v>2359.95</v>
      </c>
      <c r="L649" s="6"/>
      <c r="M649" s="1"/>
      <c r="N649" s="1"/>
      <c r="O649" s="1"/>
      <c r="P649" s="1"/>
      <c r="Q649" s="1"/>
      <c r="R649" s="1"/>
      <c r="S649" s="1"/>
      <c r="T649" s="1"/>
      <c r="U649" s="1"/>
      <c r="V649" s="1"/>
      <c r="W649" s="1"/>
      <c r="X649" s="1"/>
      <c r="Y649" s="1"/>
      <c r="Z649" s="1"/>
    </row>
    <row r="650" ht="12.75" customHeight="1">
      <c r="A650" s="1"/>
      <c r="B650" s="6"/>
      <c r="C650" s="229" t="s">
        <v>923</v>
      </c>
      <c r="D650" s="243">
        <v>1.0</v>
      </c>
      <c r="E650" s="243">
        <v>1.0</v>
      </c>
      <c r="F650" s="244">
        <v>233.0</v>
      </c>
      <c r="G650" s="245" t="s">
        <v>924</v>
      </c>
      <c r="H650" s="245">
        <v>5349729.0</v>
      </c>
      <c r="I650" s="246">
        <v>42500.0</v>
      </c>
      <c r="J650" s="247">
        <v>3407.17</v>
      </c>
      <c r="K650" s="237">
        <v>1669.5100000000002</v>
      </c>
      <c r="L650" s="6"/>
      <c r="M650" s="1"/>
      <c r="N650" s="1"/>
      <c r="O650" s="1"/>
      <c r="P650" s="1"/>
      <c r="Q650" s="1"/>
      <c r="R650" s="1"/>
      <c r="S650" s="1"/>
      <c r="T650" s="1"/>
      <c r="U650" s="1"/>
      <c r="V650" s="1"/>
      <c r="W650" s="1"/>
      <c r="X650" s="1"/>
      <c r="Y650" s="1"/>
      <c r="Z650" s="1"/>
    </row>
    <row r="651" ht="12.75" customHeight="1">
      <c r="A651" s="1"/>
      <c r="B651" s="6"/>
      <c r="C651" s="229" t="s">
        <v>919</v>
      </c>
      <c r="D651" s="243">
        <v>1.0</v>
      </c>
      <c r="E651" s="243">
        <v>1.0</v>
      </c>
      <c r="F651" s="244">
        <v>174.0</v>
      </c>
      <c r="G651" s="245" t="s">
        <v>920</v>
      </c>
      <c r="H651" s="245">
        <v>5349730.0</v>
      </c>
      <c r="I651" s="246">
        <v>42500.0</v>
      </c>
      <c r="J651" s="247">
        <v>2592.01</v>
      </c>
      <c r="K651" s="237">
        <v>1244.1599999999999</v>
      </c>
      <c r="L651" s="6"/>
      <c r="M651" s="1"/>
      <c r="N651" s="1"/>
      <c r="O651" s="1"/>
      <c r="P651" s="1"/>
      <c r="Q651" s="1"/>
      <c r="R651" s="1"/>
      <c r="S651" s="1"/>
      <c r="T651" s="1"/>
      <c r="U651" s="1"/>
      <c r="V651" s="1"/>
      <c r="W651" s="1"/>
      <c r="X651" s="1"/>
      <c r="Y651" s="1"/>
      <c r="Z651" s="1"/>
    </row>
    <row r="652" ht="12.75" customHeight="1">
      <c r="A652" s="1"/>
      <c r="B652" s="6"/>
      <c r="C652" s="229" t="s">
        <v>925</v>
      </c>
      <c r="D652" s="243">
        <v>1.0</v>
      </c>
      <c r="E652" s="243">
        <v>1.0</v>
      </c>
      <c r="F652" s="244">
        <v>41.0</v>
      </c>
      <c r="G652" s="245" t="s">
        <v>926</v>
      </c>
      <c r="H652" s="245">
        <v>5349731.0</v>
      </c>
      <c r="I652" s="246">
        <v>42500.0</v>
      </c>
      <c r="J652" s="247">
        <v>709.18</v>
      </c>
      <c r="K652" s="237">
        <v>347.5</v>
      </c>
      <c r="L652" s="6"/>
      <c r="M652" s="1"/>
      <c r="N652" s="1"/>
      <c r="O652" s="1"/>
      <c r="P652" s="1"/>
      <c r="Q652" s="1"/>
      <c r="R652" s="1"/>
      <c r="S652" s="1"/>
      <c r="T652" s="1"/>
      <c r="U652" s="1"/>
      <c r="V652" s="1"/>
      <c r="W652" s="1"/>
      <c r="X652" s="1"/>
      <c r="Y652" s="1"/>
      <c r="Z652" s="1"/>
    </row>
    <row r="653" ht="12.75" customHeight="1">
      <c r="A653" s="1"/>
      <c r="B653" s="6"/>
      <c r="C653" s="229" t="s">
        <v>921</v>
      </c>
      <c r="D653" s="243">
        <v>1.0</v>
      </c>
      <c r="E653" s="243">
        <v>1.0</v>
      </c>
      <c r="F653" s="244">
        <v>121.0</v>
      </c>
      <c r="G653" s="245" t="s">
        <v>922</v>
      </c>
      <c r="H653" s="245">
        <v>5349732.0</v>
      </c>
      <c r="I653" s="246">
        <v>42500.0</v>
      </c>
      <c r="J653" s="247">
        <v>2219.28</v>
      </c>
      <c r="K653" s="237">
        <v>1076.35</v>
      </c>
      <c r="L653" s="6"/>
      <c r="M653" s="1"/>
      <c r="N653" s="1"/>
      <c r="O653" s="1"/>
      <c r="P653" s="1"/>
      <c r="Q653" s="1"/>
      <c r="R653" s="1"/>
      <c r="S653" s="1"/>
      <c r="T653" s="1"/>
      <c r="U653" s="1"/>
      <c r="V653" s="1"/>
      <c r="W653" s="1"/>
      <c r="X653" s="1"/>
      <c r="Y653" s="1"/>
      <c r="Z653" s="1"/>
    </row>
    <row r="654" ht="12.75" customHeight="1">
      <c r="A654" s="1"/>
      <c r="B654" s="6"/>
      <c r="C654" s="229" t="s">
        <v>915</v>
      </c>
      <c r="D654" s="243">
        <v>1.0</v>
      </c>
      <c r="E654" s="243">
        <v>1.0</v>
      </c>
      <c r="F654" s="244">
        <v>140.0</v>
      </c>
      <c r="G654" s="245" t="s">
        <v>916</v>
      </c>
      <c r="H654" s="245">
        <v>5349733.0</v>
      </c>
      <c r="I654" s="246">
        <v>42500.0</v>
      </c>
      <c r="J654" s="247">
        <v>2121.37</v>
      </c>
      <c r="K654" s="237">
        <v>1007.65</v>
      </c>
      <c r="L654" s="6"/>
      <c r="M654" s="1"/>
      <c r="N654" s="1"/>
      <c r="O654" s="1"/>
      <c r="P654" s="1"/>
      <c r="Q654" s="1"/>
      <c r="R654" s="1"/>
      <c r="S654" s="1"/>
      <c r="T654" s="1"/>
      <c r="U654" s="1"/>
      <c r="V654" s="1"/>
      <c r="W654" s="1"/>
      <c r="X654" s="1"/>
      <c r="Y654" s="1"/>
      <c r="Z654" s="1"/>
    </row>
    <row r="655" ht="12.75" customHeight="1">
      <c r="A655" s="1"/>
      <c r="B655" s="6"/>
      <c r="C655" s="229" t="s">
        <v>927</v>
      </c>
      <c r="D655" s="243">
        <v>1.0</v>
      </c>
      <c r="E655" s="243">
        <v>1.0</v>
      </c>
      <c r="F655" s="244">
        <v>611.0</v>
      </c>
      <c r="G655" s="245" t="s">
        <v>928</v>
      </c>
      <c r="H655" s="245">
        <v>5349734.0</v>
      </c>
      <c r="I655" s="246">
        <v>42500.0</v>
      </c>
      <c r="J655" s="247">
        <v>8603.25</v>
      </c>
      <c r="K655" s="237">
        <v>4086.54</v>
      </c>
      <c r="L655" s="6"/>
      <c r="M655" s="1"/>
      <c r="N655" s="1"/>
      <c r="O655" s="1"/>
      <c r="P655" s="1"/>
      <c r="Q655" s="1"/>
      <c r="R655" s="1"/>
      <c r="S655" s="1"/>
      <c r="T655" s="1"/>
      <c r="U655" s="1"/>
      <c r="V655" s="1"/>
      <c r="W655" s="1"/>
      <c r="X655" s="1"/>
      <c r="Y655" s="1"/>
      <c r="Z655" s="1"/>
    </row>
    <row r="656" ht="12.75" customHeight="1">
      <c r="A656" s="1"/>
      <c r="B656" s="6"/>
      <c r="C656" s="229" t="s">
        <v>929</v>
      </c>
      <c r="D656" s="243">
        <v>1.0</v>
      </c>
      <c r="E656" s="243">
        <v>1.0</v>
      </c>
      <c r="F656" s="244">
        <v>567.0</v>
      </c>
      <c r="G656" s="245" t="s">
        <v>930</v>
      </c>
      <c r="H656" s="245">
        <v>5349735.0</v>
      </c>
      <c r="I656" s="246">
        <v>42500.0</v>
      </c>
      <c r="J656" s="247">
        <v>8573.46</v>
      </c>
      <c r="K656" s="237">
        <v>4072.39</v>
      </c>
      <c r="L656" s="6"/>
      <c r="M656" s="1"/>
      <c r="N656" s="1"/>
      <c r="O656" s="1"/>
      <c r="P656" s="1"/>
      <c r="Q656" s="1"/>
      <c r="R656" s="1"/>
      <c r="S656" s="1"/>
      <c r="T656" s="1"/>
      <c r="U656" s="1"/>
      <c r="V656" s="1"/>
      <c r="W656" s="1"/>
      <c r="X656" s="1"/>
      <c r="Y656" s="1"/>
      <c r="Z656" s="1"/>
    </row>
    <row r="657" ht="12.75" customHeight="1">
      <c r="A657" s="1"/>
      <c r="B657" s="6"/>
      <c r="C657" s="229" t="s">
        <v>931</v>
      </c>
      <c r="D657" s="243">
        <v>1.0</v>
      </c>
      <c r="E657" s="243">
        <v>1.0</v>
      </c>
      <c r="F657" s="244">
        <v>245.0</v>
      </c>
      <c r="G657" s="245" t="s">
        <v>932</v>
      </c>
      <c r="H657" s="245">
        <v>5349736.0</v>
      </c>
      <c r="I657" s="246">
        <v>42500.0</v>
      </c>
      <c r="J657" s="247">
        <v>2747.0</v>
      </c>
      <c r="K657" s="237">
        <v>1304.8200000000002</v>
      </c>
      <c r="L657" s="6"/>
      <c r="M657" s="1"/>
      <c r="N657" s="1"/>
      <c r="O657" s="1"/>
      <c r="P657" s="1"/>
      <c r="Q657" s="1"/>
      <c r="R657" s="1"/>
      <c r="S657" s="1"/>
      <c r="T657" s="1"/>
      <c r="U657" s="1"/>
      <c r="V657" s="1"/>
      <c r="W657" s="1"/>
      <c r="X657" s="1"/>
      <c r="Y657" s="1"/>
      <c r="Z657" s="1"/>
    </row>
    <row r="658" ht="12.75" customHeight="1">
      <c r="A658" s="1"/>
      <c r="B658" s="6"/>
      <c r="C658" s="229" t="s">
        <v>933</v>
      </c>
      <c r="D658" s="243">
        <v>1.0</v>
      </c>
      <c r="E658" s="243">
        <v>1.0</v>
      </c>
      <c r="F658" s="244">
        <v>43.0</v>
      </c>
      <c r="G658" s="245" t="s">
        <v>934</v>
      </c>
      <c r="H658" s="245">
        <v>5349737.0</v>
      </c>
      <c r="I658" s="246">
        <v>42500.0</v>
      </c>
      <c r="J658" s="247">
        <v>577.0</v>
      </c>
      <c r="K658" s="237">
        <v>288.5</v>
      </c>
      <c r="L658" s="6"/>
      <c r="M658" s="1"/>
      <c r="N658" s="1"/>
      <c r="O658" s="1"/>
      <c r="P658" s="1"/>
      <c r="Q658" s="1"/>
      <c r="R658" s="1"/>
      <c r="S658" s="1"/>
      <c r="T658" s="1"/>
      <c r="U658" s="1"/>
      <c r="V658" s="1"/>
      <c r="W658" s="1"/>
      <c r="X658" s="1"/>
      <c r="Y658" s="1"/>
      <c r="Z658" s="1"/>
    </row>
    <row r="659" ht="12.75" customHeight="1">
      <c r="A659" s="1"/>
      <c r="B659" s="6"/>
      <c r="C659" s="229" t="s">
        <v>1156</v>
      </c>
      <c r="D659" s="243">
        <v>1.0</v>
      </c>
      <c r="E659" s="243">
        <v>1.0</v>
      </c>
      <c r="F659" s="244">
        <v>38.0</v>
      </c>
      <c r="G659" s="245" t="s">
        <v>1157</v>
      </c>
      <c r="H659" s="245">
        <v>5349738.0</v>
      </c>
      <c r="I659" s="246">
        <v>42500.0</v>
      </c>
      <c r="J659" s="247">
        <v>420.0</v>
      </c>
      <c r="K659" s="237">
        <v>199.5</v>
      </c>
      <c r="L659" s="6"/>
      <c r="M659" s="1"/>
      <c r="N659" s="1"/>
      <c r="O659" s="1"/>
      <c r="P659" s="1"/>
      <c r="Q659" s="1"/>
      <c r="R659" s="1"/>
      <c r="S659" s="1"/>
      <c r="T659" s="1"/>
      <c r="U659" s="1"/>
      <c r="V659" s="1"/>
      <c r="W659" s="1"/>
      <c r="X659" s="1"/>
      <c r="Y659" s="1"/>
      <c r="Z659" s="1"/>
    </row>
    <row r="660" ht="12.75" customHeight="1">
      <c r="A660" s="1"/>
      <c r="B660" s="6"/>
      <c r="C660" s="229" t="s">
        <v>1158</v>
      </c>
      <c r="D660" s="243">
        <v>1.0</v>
      </c>
      <c r="E660" s="243">
        <v>1.0</v>
      </c>
      <c r="F660" s="244">
        <v>36.0</v>
      </c>
      <c r="G660" s="245" t="s">
        <v>1159</v>
      </c>
      <c r="H660" s="245">
        <v>5349740.0</v>
      </c>
      <c r="I660" s="246">
        <v>42500.0</v>
      </c>
      <c r="J660" s="247">
        <v>527.0</v>
      </c>
      <c r="K660" s="237">
        <v>263.5</v>
      </c>
      <c r="L660" s="6"/>
      <c r="M660" s="1"/>
      <c r="N660" s="1"/>
      <c r="O660" s="1"/>
      <c r="P660" s="1"/>
      <c r="Q660" s="1"/>
      <c r="R660" s="1"/>
      <c r="S660" s="1"/>
      <c r="T660" s="1"/>
      <c r="U660" s="1"/>
      <c r="V660" s="1"/>
      <c r="W660" s="1"/>
      <c r="X660" s="1"/>
      <c r="Y660" s="1"/>
      <c r="Z660" s="1"/>
    </row>
    <row r="661" ht="12.75" customHeight="1">
      <c r="A661" s="1"/>
      <c r="B661" s="6"/>
      <c r="C661" s="229" t="s">
        <v>1160</v>
      </c>
      <c r="D661" s="243">
        <v>1.0</v>
      </c>
      <c r="E661" s="243">
        <v>1.0</v>
      </c>
      <c r="F661" s="244">
        <v>37.0</v>
      </c>
      <c r="G661" s="245" t="s">
        <v>1161</v>
      </c>
      <c r="H661" s="245">
        <v>5349742.0</v>
      </c>
      <c r="I661" s="246">
        <v>42500.0</v>
      </c>
      <c r="J661" s="247">
        <v>232.0</v>
      </c>
      <c r="K661" s="237">
        <v>112.52</v>
      </c>
      <c r="L661" s="6"/>
      <c r="M661" s="1"/>
      <c r="N661" s="1"/>
      <c r="O661" s="1"/>
      <c r="P661" s="1"/>
      <c r="Q661" s="1"/>
      <c r="R661" s="1"/>
      <c r="S661" s="1"/>
      <c r="T661" s="1"/>
      <c r="U661" s="1"/>
      <c r="V661" s="1"/>
      <c r="W661" s="1"/>
      <c r="X661" s="1"/>
      <c r="Y661" s="1"/>
      <c r="Z661" s="1"/>
    </row>
    <row r="662" ht="12.75" customHeight="1">
      <c r="A662" s="1"/>
      <c r="B662" s="6"/>
      <c r="C662" s="229" t="s">
        <v>935</v>
      </c>
      <c r="D662" s="243">
        <v>1.0</v>
      </c>
      <c r="E662" s="243">
        <v>1.0</v>
      </c>
      <c r="F662" s="244">
        <v>48.0</v>
      </c>
      <c r="G662" s="245" t="s">
        <v>936</v>
      </c>
      <c r="H662" s="245">
        <v>5349743.0</v>
      </c>
      <c r="I662" s="246">
        <v>42500.0</v>
      </c>
      <c r="J662" s="247">
        <v>486.0</v>
      </c>
      <c r="K662" s="237">
        <v>233.28</v>
      </c>
      <c r="L662" s="6"/>
      <c r="M662" s="1"/>
      <c r="N662" s="1"/>
      <c r="O662" s="1"/>
      <c r="P662" s="1"/>
      <c r="Q662" s="1"/>
      <c r="R662" s="1"/>
      <c r="S662" s="1"/>
      <c r="T662" s="1"/>
      <c r="U662" s="1"/>
      <c r="V662" s="1"/>
      <c r="W662" s="1"/>
      <c r="X662" s="1"/>
      <c r="Y662" s="1"/>
      <c r="Z662" s="1"/>
    </row>
    <row r="663" ht="12.75" customHeight="1">
      <c r="A663" s="1"/>
      <c r="B663" s="6"/>
      <c r="C663" s="229" t="s">
        <v>937</v>
      </c>
      <c r="D663" s="243">
        <v>1.0</v>
      </c>
      <c r="E663" s="243">
        <v>1.0</v>
      </c>
      <c r="F663" s="244">
        <v>21.0</v>
      </c>
      <c r="G663" s="245" t="s">
        <v>938</v>
      </c>
      <c r="H663" s="245">
        <v>5349744.0</v>
      </c>
      <c r="I663" s="246">
        <v>42500.0</v>
      </c>
      <c r="J663" s="247">
        <v>216.0</v>
      </c>
      <c r="K663" s="237">
        <v>102.6</v>
      </c>
      <c r="L663" s="6"/>
      <c r="M663" s="1"/>
      <c r="N663" s="1"/>
      <c r="O663" s="1"/>
      <c r="P663" s="1"/>
      <c r="Q663" s="1"/>
      <c r="R663" s="1"/>
      <c r="S663" s="1"/>
      <c r="T663" s="1"/>
      <c r="U663" s="1"/>
      <c r="V663" s="1"/>
      <c r="W663" s="1"/>
      <c r="X663" s="1"/>
      <c r="Y663" s="1"/>
      <c r="Z663" s="1"/>
    </row>
    <row r="664" ht="12.75" customHeight="1">
      <c r="A664" s="1"/>
      <c r="B664" s="6"/>
      <c r="C664" s="229" t="s">
        <v>1162</v>
      </c>
      <c r="D664" s="243">
        <v>1.0</v>
      </c>
      <c r="E664" s="243">
        <v>1.0</v>
      </c>
      <c r="F664" s="244">
        <v>23.0</v>
      </c>
      <c r="G664" s="245" t="s">
        <v>1163</v>
      </c>
      <c r="H664" s="245">
        <v>5349745.0</v>
      </c>
      <c r="I664" s="246">
        <v>42500.0</v>
      </c>
      <c r="J664" s="247">
        <v>232.0</v>
      </c>
      <c r="K664" s="237">
        <v>116.0</v>
      </c>
      <c r="L664" s="6"/>
      <c r="M664" s="1"/>
      <c r="N664" s="1"/>
      <c r="O664" s="1"/>
      <c r="P664" s="1"/>
      <c r="Q664" s="1"/>
      <c r="R664" s="1"/>
      <c r="S664" s="1"/>
      <c r="T664" s="1"/>
      <c r="U664" s="1"/>
      <c r="V664" s="1"/>
      <c r="W664" s="1"/>
      <c r="X664" s="1"/>
      <c r="Y664" s="1"/>
      <c r="Z664" s="1"/>
    </row>
    <row r="665" ht="12.75" customHeight="1">
      <c r="A665" s="1"/>
      <c r="B665" s="6"/>
      <c r="C665" s="229" t="s">
        <v>1164</v>
      </c>
      <c r="D665" s="243">
        <v>1.0</v>
      </c>
      <c r="E665" s="243">
        <v>1.0</v>
      </c>
      <c r="F665" s="244">
        <v>47.0</v>
      </c>
      <c r="G665" s="245" t="s">
        <v>1165</v>
      </c>
      <c r="H665" s="245">
        <v>5349746.0</v>
      </c>
      <c r="I665" s="246">
        <v>42500.0</v>
      </c>
      <c r="J665" s="247">
        <v>464.0</v>
      </c>
      <c r="K665" s="237">
        <v>232.0</v>
      </c>
      <c r="L665" s="6"/>
      <c r="M665" s="1"/>
      <c r="N665" s="1"/>
      <c r="O665" s="1"/>
      <c r="P665" s="1"/>
      <c r="Q665" s="1"/>
      <c r="R665" s="1"/>
      <c r="S665" s="1"/>
      <c r="T665" s="1"/>
      <c r="U665" s="1"/>
      <c r="V665" s="1"/>
      <c r="W665" s="1"/>
      <c r="X665" s="1"/>
      <c r="Y665" s="1"/>
      <c r="Z665" s="1"/>
    </row>
    <row r="666" ht="12.75" customHeight="1">
      <c r="A666" s="1"/>
      <c r="B666" s="6"/>
      <c r="C666" s="229" t="s">
        <v>1166</v>
      </c>
      <c r="D666" s="243">
        <v>1.0</v>
      </c>
      <c r="E666" s="243">
        <v>1.0</v>
      </c>
      <c r="F666" s="244">
        <v>22.0</v>
      </c>
      <c r="G666" s="245" t="s">
        <v>1167</v>
      </c>
      <c r="H666" s="245">
        <v>5349747.0</v>
      </c>
      <c r="I666" s="246">
        <v>42500.0</v>
      </c>
      <c r="J666" s="247">
        <v>176.0</v>
      </c>
      <c r="K666" s="237">
        <v>83.6</v>
      </c>
      <c r="L666" s="6"/>
      <c r="M666" s="1"/>
      <c r="N666" s="1"/>
      <c r="O666" s="1"/>
      <c r="P666" s="1"/>
      <c r="Q666" s="1"/>
      <c r="R666" s="1"/>
      <c r="S666" s="1"/>
      <c r="T666" s="1"/>
      <c r="U666" s="1"/>
      <c r="V666" s="1"/>
      <c r="W666" s="1"/>
      <c r="X666" s="1"/>
      <c r="Y666" s="1"/>
      <c r="Z666" s="1"/>
    </row>
    <row r="667" ht="12.75" customHeight="1">
      <c r="A667" s="1"/>
      <c r="B667" s="6"/>
      <c r="C667" s="229" t="s">
        <v>941</v>
      </c>
      <c r="D667" s="243">
        <v>1.0</v>
      </c>
      <c r="E667" s="243">
        <v>1.0</v>
      </c>
      <c r="F667" s="244">
        <v>75.0</v>
      </c>
      <c r="G667" s="245" t="s">
        <v>942</v>
      </c>
      <c r="H667" s="245">
        <v>5349748.0</v>
      </c>
      <c r="I667" s="246">
        <v>42500.0</v>
      </c>
      <c r="J667" s="247">
        <v>600.0</v>
      </c>
      <c r="K667" s="237">
        <v>285.0</v>
      </c>
      <c r="L667" s="6"/>
      <c r="M667" s="1"/>
      <c r="N667" s="1"/>
      <c r="O667" s="1"/>
      <c r="P667" s="1"/>
      <c r="Q667" s="1"/>
      <c r="R667" s="1"/>
      <c r="S667" s="1"/>
      <c r="T667" s="1"/>
      <c r="U667" s="1"/>
      <c r="V667" s="1"/>
      <c r="W667" s="1"/>
      <c r="X667" s="1"/>
      <c r="Y667" s="1"/>
      <c r="Z667" s="1"/>
    </row>
    <row r="668" ht="12.75" customHeight="1">
      <c r="A668" s="1"/>
      <c r="B668" s="6"/>
      <c r="C668" s="229" t="s">
        <v>1168</v>
      </c>
      <c r="D668" s="243">
        <v>1.0</v>
      </c>
      <c r="E668" s="243">
        <v>1.0</v>
      </c>
      <c r="F668" s="244">
        <v>339.0</v>
      </c>
      <c r="G668" s="245" t="s">
        <v>1169</v>
      </c>
      <c r="H668" s="245">
        <v>5349750.0</v>
      </c>
      <c r="I668" s="246">
        <v>42500.0</v>
      </c>
      <c r="J668" s="247">
        <v>2920.0</v>
      </c>
      <c r="K668" s="237">
        <v>1387.0</v>
      </c>
      <c r="L668" s="6"/>
      <c r="M668" s="1"/>
      <c r="N668" s="1"/>
      <c r="O668" s="1"/>
      <c r="P668" s="1"/>
      <c r="Q668" s="1"/>
      <c r="R668" s="1"/>
      <c r="S668" s="1"/>
      <c r="T668" s="1"/>
      <c r="U668" s="1"/>
      <c r="V668" s="1"/>
      <c r="W668" s="1"/>
      <c r="X668" s="1"/>
      <c r="Y668" s="1"/>
      <c r="Z668" s="1"/>
    </row>
    <row r="669" ht="12.75" customHeight="1">
      <c r="A669" s="1"/>
      <c r="B669" s="6"/>
      <c r="C669" s="229" t="s">
        <v>1170</v>
      </c>
      <c r="D669" s="243">
        <v>1.0</v>
      </c>
      <c r="E669" s="243">
        <v>1.0</v>
      </c>
      <c r="F669" s="244">
        <v>96.0</v>
      </c>
      <c r="G669" s="245" t="s">
        <v>1171</v>
      </c>
      <c r="H669" s="245">
        <v>5349751.0</v>
      </c>
      <c r="I669" s="246">
        <v>42500.0</v>
      </c>
      <c r="J669" s="247">
        <v>1139.53</v>
      </c>
      <c r="K669" s="237">
        <v>569.76</v>
      </c>
      <c r="L669" s="6"/>
      <c r="M669" s="1"/>
      <c r="N669" s="1"/>
      <c r="O669" s="1"/>
      <c r="P669" s="1"/>
      <c r="Q669" s="1"/>
      <c r="R669" s="1"/>
      <c r="S669" s="1"/>
      <c r="T669" s="1"/>
      <c r="U669" s="1"/>
      <c r="V669" s="1"/>
      <c r="W669" s="1"/>
      <c r="X669" s="1"/>
      <c r="Y669" s="1"/>
      <c r="Z669" s="1"/>
    </row>
    <row r="670" ht="12.75" customHeight="1">
      <c r="A670" s="1"/>
      <c r="B670" s="6"/>
      <c r="C670" s="229" t="s">
        <v>1172</v>
      </c>
      <c r="D670" s="243">
        <v>1.0</v>
      </c>
      <c r="E670" s="243">
        <v>1.0</v>
      </c>
      <c r="F670" s="244">
        <v>93.0</v>
      </c>
      <c r="G670" s="245" t="s">
        <v>1173</v>
      </c>
      <c r="H670" s="245">
        <v>5349753.0</v>
      </c>
      <c r="I670" s="246">
        <v>42500.0</v>
      </c>
      <c r="J670" s="247">
        <v>966.0</v>
      </c>
      <c r="K670" s="237">
        <v>483.0</v>
      </c>
      <c r="L670" s="6"/>
      <c r="M670" s="1"/>
      <c r="N670" s="1"/>
      <c r="O670" s="1"/>
      <c r="P670" s="1"/>
      <c r="Q670" s="1"/>
      <c r="R670" s="1"/>
      <c r="S670" s="1"/>
      <c r="T670" s="1"/>
      <c r="U670" s="1"/>
      <c r="V670" s="1"/>
      <c r="W670" s="1"/>
      <c r="X670" s="1"/>
      <c r="Y670" s="1"/>
      <c r="Z670" s="1"/>
    </row>
    <row r="671" ht="12.75" customHeight="1">
      <c r="A671" s="1"/>
      <c r="B671" s="6"/>
      <c r="C671" s="229" t="s">
        <v>945</v>
      </c>
      <c r="D671" s="243">
        <v>1.0</v>
      </c>
      <c r="E671" s="243">
        <v>1.0</v>
      </c>
      <c r="F671" s="244">
        <v>44.0</v>
      </c>
      <c r="G671" s="245" t="s">
        <v>946</v>
      </c>
      <c r="H671" s="245">
        <v>5349754.0</v>
      </c>
      <c r="I671" s="246">
        <v>42500.0</v>
      </c>
      <c r="J671" s="247">
        <v>467.94</v>
      </c>
      <c r="K671" s="237">
        <v>226.95</v>
      </c>
      <c r="L671" s="6"/>
      <c r="M671" s="1"/>
      <c r="N671" s="1"/>
      <c r="O671" s="1"/>
      <c r="P671" s="1"/>
      <c r="Q671" s="1"/>
      <c r="R671" s="1"/>
      <c r="S671" s="1"/>
      <c r="T671" s="1"/>
      <c r="U671" s="1"/>
      <c r="V671" s="1"/>
      <c r="W671" s="1"/>
      <c r="X671" s="1"/>
      <c r="Y671" s="1"/>
      <c r="Z671" s="1"/>
    </row>
    <row r="672" ht="12.75" customHeight="1">
      <c r="A672" s="1"/>
      <c r="B672" s="6"/>
      <c r="C672" s="229" t="s">
        <v>947</v>
      </c>
      <c r="D672" s="243">
        <v>1.0</v>
      </c>
      <c r="E672" s="243">
        <v>1.0</v>
      </c>
      <c r="F672" s="244">
        <v>46.0</v>
      </c>
      <c r="G672" s="245" t="s">
        <v>948</v>
      </c>
      <c r="H672" s="245">
        <v>5349755.0</v>
      </c>
      <c r="I672" s="246">
        <v>42500.0</v>
      </c>
      <c r="J672" s="247">
        <v>539.53</v>
      </c>
      <c r="K672" s="237">
        <v>261.67</v>
      </c>
      <c r="L672" s="6"/>
      <c r="M672" s="1"/>
      <c r="N672" s="1"/>
      <c r="O672" s="1"/>
      <c r="P672" s="1"/>
      <c r="Q672" s="1"/>
      <c r="R672" s="1"/>
      <c r="S672" s="1"/>
      <c r="T672" s="1"/>
      <c r="U672" s="1"/>
      <c r="V672" s="1"/>
      <c r="W672" s="1"/>
      <c r="X672" s="1"/>
      <c r="Y672" s="1"/>
      <c r="Z672" s="1"/>
    </row>
    <row r="673" ht="12.75" customHeight="1">
      <c r="A673" s="1"/>
      <c r="B673" s="6"/>
      <c r="C673" s="229" t="s">
        <v>949</v>
      </c>
      <c r="D673" s="243">
        <v>1.0</v>
      </c>
      <c r="E673" s="243">
        <v>1.0</v>
      </c>
      <c r="F673" s="244">
        <v>57.0</v>
      </c>
      <c r="G673" s="245" t="s">
        <v>950</v>
      </c>
      <c r="H673" s="245">
        <v>5349756.0</v>
      </c>
      <c r="I673" s="246">
        <v>42500.0</v>
      </c>
      <c r="J673" s="247">
        <v>723.31</v>
      </c>
      <c r="K673" s="237">
        <v>343.57</v>
      </c>
      <c r="L673" s="6"/>
      <c r="M673" s="1"/>
      <c r="N673" s="1"/>
      <c r="O673" s="1"/>
      <c r="P673" s="1"/>
      <c r="Q673" s="1"/>
      <c r="R673" s="1"/>
      <c r="S673" s="1"/>
      <c r="T673" s="1"/>
      <c r="U673" s="1"/>
      <c r="V673" s="1"/>
      <c r="W673" s="1"/>
      <c r="X673" s="1"/>
      <c r="Y673" s="1"/>
      <c r="Z673" s="1"/>
    </row>
    <row r="674" ht="12.75" customHeight="1">
      <c r="A674" s="1"/>
      <c r="B674" s="6"/>
      <c r="C674" s="229" t="s">
        <v>965</v>
      </c>
      <c r="D674" s="243">
        <v>1.0</v>
      </c>
      <c r="E674" s="243">
        <v>1.0</v>
      </c>
      <c r="F674" s="244">
        <v>37.0</v>
      </c>
      <c r="G674" s="245" t="s">
        <v>966</v>
      </c>
      <c r="H674" s="245">
        <v>5349757.0</v>
      </c>
      <c r="I674" s="246">
        <v>42500.0</v>
      </c>
      <c r="J674" s="247">
        <v>407.55</v>
      </c>
      <c r="K674" s="237">
        <v>193.58</v>
      </c>
      <c r="L674" s="6"/>
      <c r="M674" s="1"/>
      <c r="N674" s="1"/>
      <c r="O674" s="1"/>
      <c r="P674" s="1"/>
      <c r="Q674" s="1"/>
      <c r="R674" s="1"/>
      <c r="S674" s="1"/>
      <c r="T674" s="1"/>
      <c r="U674" s="1"/>
      <c r="V674" s="1"/>
      <c r="W674" s="1"/>
      <c r="X674" s="1"/>
      <c r="Y674" s="1"/>
      <c r="Z674" s="1"/>
    </row>
    <row r="675" ht="12.75" customHeight="1">
      <c r="A675" s="1"/>
      <c r="B675" s="6"/>
      <c r="C675" s="229" t="s">
        <v>963</v>
      </c>
      <c r="D675" s="243">
        <v>1.0</v>
      </c>
      <c r="E675" s="243">
        <v>1.0</v>
      </c>
      <c r="F675" s="244">
        <v>232.0</v>
      </c>
      <c r="G675" s="245" t="s">
        <v>964</v>
      </c>
      <c r="H675" s="245">
        <v>5349758.0</v>
      </c>
      <c r="I675" s="246">
        <v>42500.0</v>
      </c>
      <c r="J675" s="247">
        <v>2765.06</v>
      </c>
      <c r="K675" s="237">
        <v>1354.88</v>
      </c>
      <c r="L675" s="6"/>
      <c r="M675" s="1"/>
      <c r="N675" s="1"/>
      <c r="O675" s="1"/>
      <c r="P675" s="1"/>
      <c r="Q675" s="1"/>
      <c r="R675" s="1"/>
      <c r="S675" s="1"/>
      <c r="T675" s="1"/>
      <c r="U675" s="1"/>
      <c r="V675" s="1"/>
      <c r="W675" s="1"/>
      <c r="X675" s="1"/>
      <c r="Y675" s="1"/>
      <c r="Z675" s="1"/>
    </row>
    <row r="676" ht="12.75" customHeight="1">
      <c r="A676" s="1"/>
      <c r="B676" s="6"/>
      <c r="C676" s="229" t="s">
        <v>961</v>
      </c>
      <c r="D676" s="243">
        <v>1.0</v>
      </c>
      <c r="E676" s="243">
        <v>1.0</v>
      </c>
      <c r="F676" s="244">
        <v>16.0</v>
      </c>
      <c r="G676" s="245" t="s">
        <v>962</v>
      </c>
      <c r="H676" s="245">
        <v>5349759.0</v>
      </c>
      <c r="I676" s="246">
        <v>42500.0</v>
      </c>
      <c r="J676" s="247">
        <v>157.88</v>
      </c>
      <c r="K676" s="237">
        <v>78.94</v>
      </c>
      <c r="L676" s="6"/>
      <c r="M676" s="1"/>
      <c r="N676" s="1"/>
      <c r="O676" s="1"/>
      <c r="P676" s="1"/>
      <c r="Q676" s="1"/>
      <c r="R676" s="1"/>
      <c r="S676" s="1"/>
      <c r="T676" s="1"/>
      <c r="U676" s="1"/>
      <c r="V676" s="1"/>
      <c r="W676" s="1"/>
      <c r="X676" s="1"/>
      <c r="Y676" s="1"/>
      <c r="Z676" s="1"/>
    </row>
    <row r="677" ht="12.75" customHeight="1">
      <c r="A677" s="1"/>
      <c r="B677" s="6"/>
      <c r="C677" s="229" t="s">
        <v>951</v>
      </c>
      <c r="D677" s="243">
        <v>1.0</v>
      </c>
      <c r="E677" s="243">
        <v>1.0</v>
      </c>
      <c r="F677" s="244">
        <v>144.0</v>
      </c>
      <c r="G677" s="245" t="s">
        <v>952</v>
      </c>
      <c r="H677" s="245">
        <v>5349760.0</v>
      </c>
      <c r="I677" s="246">
        <v>42500.0</v>
      </c>
      <c r="J677" s="247">
        <v>1896.88</v>
      </c>
      <c r="K677" s="237">
        <v>901.02</v>
      </c>
      <c r="L677" s="6"/>
      <c r="M677" s="1"/>
      <c r="N677" s="1"/>
      <c r="O677" s="1"/>
      <c r="P677" s="1"/>
      <c r="Q677" s="1"/>
      <c r="R677" s="1"/>
      <c r="S677" s="1"/>
      <c r="T677" s="1"/>
      <c r="U677" s="1"/>
      <c r="V677" s="1"/>
      <c r="W677" s="1"/>
      <c r="X677" s="1"/>
      <c r="Y677" s="1"/>
      <c r="Z677" s="1"/>
    </row>
    <row r="678" ht="12.75" customHeight="1">
      <c r="A678" s="1"/>
      <c r="B678" s="6"/>
      <c r="C678" s="229" t="s">
        <v>967</v>
      </c>
      <c r="D678" s="243">
        <v>1.0</v>
      </c>
      <c r="E678" s="243">
        <v>1.0</v>
      </c>
      <c r="F678" s="244">
        <v>45.0</v>
      </c>
      <c r="G678" s="245" t="s">
        <v>968</v>
      </c>
      <c r="H678" s="245">
        <v>5349761.0</v>
      </c>
      <c r="I678" s="246">
        <v>42500.0</v>
      </c>
      <c r="J678" s="247">
        <v>563.55</v>
      </c>
      <c r="K678" s="237">
        <v>267.68</v>
      </c>
      <c r="L678" s="6"/>
      <c r="M678" s="1"/>
      <c r="N678" s="1"/>
      <c r="O678" s="1"/>
      <c r="P678" s="1"/>
      <c r="Q678" s="1"/>
      <c r="R678" s="1"/>
      <c r="S678" s="1"/>
      <c r="T678" s="1"/>
      <c r="U678" s="1"/>
      <c r="V678" s="1"/>
      <c r="W678" s="1"/>
      <c r="X678" s="1"/>
      <c r="Y678" s="1"/>
      <c r="Z678" s="1"/>
    </row>
    <row r="679" ht="12.75" customHeight="1">
      <c r="A679" s="1"/>
      <c r="B679" s="6"/>
      <c r="C679" s="229" t="s">
        <v>969</v>
      </c>
      <c r="D679" s="243">
        <v>1.0</v>
      </c>
      <c r="E679" s="243">
        <v>1.0</v>
      </c>
      <c r="F679" s="244">
        <v>76.0</v>
      </c>
      <c r="G679" s="245" t="s">
        <v>970</v>
      </c>
      <c r="H679" s="245">
        <v>5349762.0</v>
      </c>
      <c r="I679" s="246">
        <v>42500.0</v>
      </c>
      <c r="J679" s="247">
        <v>846.2</v>
      </c>
      <c r="K679" s="237">
        <v>401.94</v>
      </c>
      <c r="L679" s="6"/>
      <c r="M679" s="1"/>
      <c r="N679" s="1"/>
      <c r="O679" s="1"/>
      <c r="P679" s="1"/>
      <c r="Q679" s="1"/>
      <c r="R679" s="1"/>
      <c r="S679" s="1"/>
      <c r="T679" s="1"/>
      <c r="U679" s="1"/>
      <c r="V679" s="1"/>
      <c r="W679" s="1"/>
      <c r="X679" s="1"/>
      <c r="Y679" s="1"/>
      <c r="Z679" s="1"/>
    </row>
    <row r="680" ht="12.75" customHeight="1">
      <c r="A680" s="1"/>
      <c r="B680" s="6"/>
      <c r="C680" s="229" t="s">
        <v>953</v>
      </c>
      <c r="D680" s="243">
        <v>1.0</v>
      </c>
      <c r="E680" s="243">
        <v>1.0</v>
      </c>
      <c r="F680" s="244">
        <v>67.0</v>
      </c>
      <c r="G680" s="245" t="s">
        <v>954</v>
      </c>
      <c r="H680" s="245">
        <v>5349763.0</v>
      </c>
      <c r="I680" s="246">
        <v>42500.0</v>
      </c>
      <c r="J680" s="247">
        <v>669.67</v>
      </c>
      <c r="K680" s="237">
        <v>318.09000000000003</v>
      </c>
      <c r="L680" s="6"/>
      <c r="M680" s="1"/>
      <c r="N680" s="1"/>
      <c r="O680" s="1"/>
      <c r="P680" s="1"/>
      <c r="Q680" s="1"/>
      <c r="R680" s="1"/>
      <c r="S680" s="1"/>
      <c r="T680" s="1"/>
      <c r="U680" s="1"/>
      <c r="V680" s="1"/>
      <c r="W680" s="1"/>
      <c r="X680" s="1"/>
      <c r="Y680" s="1"/>
      <c r="Z680" s="1"/>
    </row>
    <row r="681" ht="12.75" customHeight="1">
      <c r="A681" s="1"/>
      <c r="B681" s="6"/>
      <c r="C681" s="229" t="s">
        <v>959</v>
      </c>
      <c r="D681" s="243">
        <v>1.0</v>
      </c>
      <c r="E681" s="243">
        <v>1.0</v>
      </c>
      <c r="F681" s="244">
        <v>180.0</v>
      </c>
      <c r="G681" s="245" t="s">
        <v>960</v>
      </c>
      <c r="H681" s="245">
        <v>5349764.0</v>
      </c>
      <c r="I681" s="246">
        <v>42500.0</v>
      </c>
      <c r="J681" s="247">
        <v>2075.82</v>
      </c>
      <c r="K681" s="237">
        <v>1006.77</v>
      </c>
      <c r="L681" s="6"/>
      <c r="M681" s="1"/>
      <c r="N681" s="1"/>
      <c r="O681" s="1"/>
      <c r="P681" s="1"/>
      <c r="Q681" s="1"/>
      <c r="R681" s="1"/>
      <c r="S681" s="1"/>
      <c r="T681" s="1"/>
      <c r="U681" s="1"/>
      <c r="V681" s="1"/>
      <c r="W681" s="1"/>
      <c r="X681" s="1"/>
      <c r="Y681" s="1"/>
      <c r="Z681" s="1"/>
    </row>
    <row r="682" ht="12.75" customHeight="1">
      <c r="A682" s="1"/>
      <c r="B682" s="6"/>
      <c r="C682" s="229" t="s">
        <v>975</v>
      </c>
      <c r="D682" s="243">
        <v>1.0</v>
      </c>
      <c r="E682" s="243">
        <v>1.0</v>
      </c>
      <c r="F682" s="244">
        <v>66.0</v>
      </c>
      <c r="G682" s="245" t="s">
        <v>976</v>
      </c>
      <c r="H682" s="245">
        <v>5349765.0</v>
      </c>
      <c r="I682" s="246">
        <v>42500.0</v>
      </c>
      <c r="J682" s="247">
        <v>691.12</v>
      </c>
      <c r="K682" s="237">
        <v>328.28</v>
      </c>
      <c r="L682" s="6"/>
      <c r="M682" s="1"/>
      <c r="N682" s="1"/>
      <c r="O682" s="1"/>
      <c r="P682" s="1"/>
      <c r="Q682" s="1"/>
      <c r="R682" s="1"/>
      <c r="S682" s="1"/>
      <c r="T682" s="1"/>
      <c r="U682" s="1"/>
      <c r="V682" s="1"/>
      <c r="W682" s="1"/>
      <c r="X682" s="1"/>
      <c r="Y682" s="1"/>
      <c r="Z682" s="1"/>
    </row>
    <row r="683" ht="12.75" customHeight="1">
      <c r="A683" s="1"/>
      <c r="B683" s="6"/>
      <c r="C683" s="229" t="s">
        <v>977</v>
      </c>
      <c r="D683" s="243">
        <v>1.0</v>
      </c>
      <c r="E683" s="243">
        <v>1.0</v>
      </c>
      <c r="F683" s="244">
        <v>67.0</v>
      </c>
      <c r="G683" s="245" t="s">
        <v>978</v>
      </c>
      <c r="H683" s="245">
        <v>5349766.0</v>
      </c>
      <c r="I683" s="246">
        <v>42500.0</v>
      </c>
      <c r="J683" s="247">
        <v>750.65</v>
      </c>
      <c r="K683" s="237">
        <v>356.56</v>
      </c>
      <c r="L683" s="6"/>
      <c r="M683" s="1"/>
      <c r="N683" s="1"/>
      <c r="O683" s="1"/>
      <c r="P683" s="1"/>
      <c r="Q683" s="1"/>
      <c r="R683" s="1"/>
      <c r="S683" s="1"/>
      <c r="T683" s="1"/>
      <c r="U683" s="1"/>
      <c r="V683" s="1"/>
      <c r="W683" s="1"/>
      <c r="X683" s="1"/>
      <c r="Y683" s="1"/>
      <c r="Z683" s="1"/>
    </row>
    <row r="684" ht="12.75" customHeight="1">
      <c r="A684" s="1"/>
      <c r="B684" s="6"/>
      <c r="C684" s="229" t="s">
        <v>979</v>
      </c>
      <c r="D684" s="243">
        <v>1.0</v>
      </c>
      <c r="E684" s="243">
        <v>1.0</v>
      </c>
      <c r="F684" s="244">
        <v>80.0</v>
      </c>
      <c r="G684" s="245" t="s">
        <v>980</v>
      </c>
      <c r="H684" s="245">
        <v>5349767.0</v>
      </c>
      <c r="I684" s="246">
        <v>42500.0</v>
      </c>
      <c r="J684" s="247">
        <v>921.67</v>
      </c>
      <c r="K684" s="237">
        <v>437.79</v>
      </c>
      <c r="L684" s="6"/>
      <c r="M684" s="1"/>
      <c r="N684" s="1"/>
      <c r="O684" s="1"/>
      <c r="P684" s="1"/>
      <c r="Q684" s="1"/>
      <c r="R684" s="1"/>
      <c r="S684" s="1"/>
      <c r="T684" s="1"/>
      <c r="U684" s="1"/>
      <c r="V684" s="1"/>
      <c r="W684" s="1"/>
      <c r="X684" s="1"/>
      <c r="Y684" s="1"/>
      <c r="Z684" s="1"/>
    </row>
    <row r="685" ht="12.75" customHeight="1">
      <c r="A685" s="1"/>
      <c r="B685" s="6"/>
      <c r="C685" s="229" t="s">
        <v>957</v>
      </c>
      <c r="D685" s="243">
        <v>1.0</v>
      </c>
      <c r="E685" s="243">
        <v>1.0</v>
      </c>
      <c r="F685" s="244">
        <v>5.0</v>
      </c>
      <c r="G685" s="245" t="s">
        <v>958</v>
      </c>
      <c r="H685" s="245">
        <v>5349768.0</v>
      </c>
      <c r="I685" s="246">
        <v>42500.0</v>
      </c>
      <c r="J685" s="247">
        <v>61.41</v>
      </c>
      <c r="K685" s="237">
        <v>30.09</v>
      </c>
      <c r="L685" s="6"/>
      <c r="M685" s="1"/>
      <c r="N685" s="1"/>
      <c r="O685" s="1"/>
      <c r="P685" s="1"/>
      <c r="Q685" s="1"/>
      <c r="R685" s="1"/>
      <c r="S685" s="1"/>
      <c r="T685" s="1"/>
      <c r="U685" s="1"/>
      <c r="V685" s="1"/>
      <c r="W685" s="1"/>
      <c r="X685" s="1"/>
      <c r="Y685" s="1"/>
      <c r="Z685" s="1"/>
    </row>
    <row r="686" ht="12.75" customHeight="1">
      <c r="A686" s="1"/>
      <c r="B686" s="6"/>
      <c r="C686" s="229" t="s">
        <v>981</v>
      </c>
      <c r="D686" s="243">
        <v>1.0</v>
      </c>
      <c r="E686" s="243">
        <v>1.0</v>
      </c>
      <c r="F686" s="244">
        <v>92.0</v>
      </c>
      <c r="G686" s="245" t="s">
        <v>982</v>
      </c>
      <c r="H686" s="245">
        <v>5349769.0</v>
      </c>
      <c r="I686" s="246">
        <v>42500.0</v>
      </c>
      <c r="J686" s="247">
        <v>575.0</v>
      </c>
      <c r="K686" s="237">
        <v>287.5</v>
      </c>
      <c r="L686" s="6"/>
      <c r="M686" s="1"/>
      <c r="N686" s="1"/>
      <c r="O686" s="1"/>
      <c r="P686" s="1"/>
      <c r="Q686" s="1"/>
      <c r="R686" s="1"/>
      <c r="S686" s="1"/>
      <c r="T686" s="1"/>
      <c r="U686" s="1"/>
      <c r="V686" s="1"/>
      <c r="W686" s="1"/>
      <c r="X686" s="1"/>
      <c r="Y686" s="1"/>
      <c r="Z686" s="1"/>
    </row>
    <row r="687" ht="12.75" customHeight="1">
      <c r="A687" s="1"/>
      <c r="B687" s="6"/>
      <c r="C687" s="229" t="s">
        <v>985</v>
      </c>
      <c r="D687" s="243">
        <v>1.0</v>
      </c>
      <c r="E687" s="243">
        <v>1.0</v>
      </c>
      <c r="F687" s="244">
        <v>158.0</v>
      </c>
      <c r="G687" s="245" t="s">
        <v>986</v>
      </c>
      <c r="H687" s="245">
        <v>5349770.0</v>
      </c>
      <c r="I687" s="246">
        <v>42500.0</v>
      </c>
      <c r="J687" s="247">
        <v>1192.0</v>
      </c>
      <c r="K687" s="237">
        <v>596.0</v>
      </c>
      <c r="L687" s="6"/>
      <c r="M687" s="1"/>
      <c r="N687" s="1"/>
      <c r="O687" s="1"/>
      <c r="P687" s="1"/>
      <c r="Q687" s="1"/>
      <c r="R687" s="1"/>
      <c r="S687" s="1"/>
      <c r="T687" s="1"/>
      <c r="U687" s="1"/>
      <c r="V687" s="1"/>
      <c r="W687" s="1"/>
      <c r="X687" s="1"/>
      <c r="Y687" s="1"/>
      <c r="Z687" s="1"/>
    </row>
    <row r="688" ht="12.75" customHeight="1">
      <c r="A688" s="1"/>
      <c r="B688" s="6"/>
      <c r="C688" s="229" t="s">
        <v>983</v>
      </c>
      <c r="D688" s="243">
        <v>1.0</v>
      </c>
      <c r="E688" s="243">
        <v>1.0</v>
      </c>
      <c r="F688" s="244">
        <v>118.0</v>
      </c>
      <c r="G688" s="245" t="s">
        <v>984</v>
      </c>
      <c r="H688" s="245">
        <v>5349771.0</v>
      </c>
      <c r="I688" s="246">
        <v>42500.0</v>
      </c>
      <c r="J688" s="247">
        <v>737.0</v>
      </c>
      <c r="K688" s="237">
        <v>350.07</v>
      </c>
      <c r="L688" s="6"/>
      <c r="M688" s="1"/>
      <c r="N688" s="1"/>
      <c r="O688" s="1"/>
      <c r="P688" s="1"/>
      <c r="Q688" s="1"/>
      <c r="R688" s="1"/>
      <c r="S688" s="1"/>
      <c r="T688" s="1"/>
      <c r="U688" s="1"/>
      <c r="V688" s="1"/>
      <c r="W688" s="1"/>
      <c r="X688" s="1"/>
      <c r="Y688" s="1"/>
      <c r="Z688" s="1"/>
    </row>
    <row r="689" ht="12.75" customHeight="1">
      <c r="A689" s="1"/>
      <c r="B689" s="6"/>
      <c r="C689" s="229" t="s">
        <v>987</v>
      </c>
      <c r="D689" s="243">
        <v>1.0</v>
      </c>
      <c r="E689" s="243">
        <v>1.0</v>
      </c>
      <c r="F689" s="244">
        <v>114.0</v>
      </c>
      <c r="G689" s="245" t="s">
        <v>988</v>
      </c>
      <c r="H689" s="245">
        <v>5349772.0</v>
      </c>
      <c r="I689" s="246">
        <v>42500.0</v>
      </c>
      <c r="J689" s="247">
        <v>1002.0</v>
      </c>
      <c r="K689" s="237">
        <v>475.95</v>
      </c>
      <c r="L689" s="6"/>
      <c r="M689" s="1"/>
      <c r="N689" s="1"/>
      <c r="O689" s="1"/>
      <c r="P689" s="1"/>
      <c r="Q689" s="1"/>
      <c r="R689" s="1"/>
      <c r="S689" s="1"/>
      <c r="T689" s="1"/>
      <c r="U689" s="1"/>
      <c r="V689" s="1"/>
      <c r="W689" s="1"/>
      <c r="X689" s="1"/>
      <c r="Y689" s="1"/>
      <c r="Z689" s="1"/>
    </row>
    <row r="690" ht="12.75" customHeight="1">
      <c r="A690" s="1"/>
      <c r="B690" s="6"/>
      <c r="C690" s="229" t="s">
        <v>989</v>
      </c>
      <c r="D690" s="243">
        <v>1.0</v>
      </c>
      <c r="E690" s="243">
        <v>1.0</v>
      </c>
      <c r="F690" s="244">
        <v>543.0</v>
      </c>
      <c r="G690" s="245" t="s">
        <v>990</v>
      </c>
      <c r="H690" s="245">
        <v>5349773.0</v>
      </c>
      <c r="I690" s="246">
        <v>42500.0</v>
      </c>
      <c r="J690" s="247">
        <v>4764.0</v>
      </c>
      <c r="K690" s="237">
        <v>2334.36</v>
      </c>
      <c r="L690" s="6"/>
      <c r="M690" s="1"/>
      <c r="N690" s="1"/>
      <c r="O690" s="1"/>
      <c r="P690" s="1"/>
      <c r="Q690" s="1"/>
      <c r="R690" s="1"/>
      <c r="S690" s="1"/>
      <c r="T690" s="1"/>
      <c r="U690" s="1"/>
      <c r="V690" s="1"/>
      <c r="W690" s="1"/>
      <c r="X690" s="1"/>
      <c r="Y690" s="1"/>
      <c r="Z690" s="1"/>
    </row>
    <row r="691" ht="12.75" customHeight="1">
      <c r="A691" s="1"/>
      <c r="B691" s="6"/>
      <c r="C691" s="229" t="s">
        <v>991</v>
      </c>
      <c r="D691" s="243">
        <v>1.0</v>
      </c>
      <c r="E691" s="243">
        <v>1.0</v>
      </c>
      <c r="F691" s="244">
        <v>480.0</v>
      </c>
      <c r="G691" s="245" t="s">
        <v>992</v>
      </c>
      <c r="H691" s="245">
        <v>5349774.0</v>
      </c>
      <c r="I691" s="246">
        <v>42500.0</v>
      </c>
      <c r="J691" s="247">
        <v>4403.0</v>
      </c>
      <c r="K691" s="237">
        <v>2091.4200000000005</v>
      </c>
      <c r="L691" s="6"/>
      <c r="M691" s="1"/>
      <c r="N691" s="1"/>
      <c r="O691" s="1"/>
      <c r="P691" s="1"/>
      <c r="Q691" s="1"/>
      <c r="R691" s="1"/>
      <c r="S691" s="1"/>
      <c r="T691" s="1"/>
      <c r="U691" s="1"/>
      <c r="V691" s="1"/>
      <c r="W691" s="1"/>
      <c r="X691" s="1"/>
      <c r="Y691" s="1"/>
      <c r="Z691" s="1"/>
    </row>
    <row r="692" ht="12.75" customHeight="1">
      <c r="A692" s="1"/>
      <c r="B692" s="6"/>
      <c r="C692" s="229" t="s">
        <v>993</v>
      </c>
      <c r="D692" s="243">
        <v>1.0</v>
      </c>
      <c r="E692" s="243">
        <v>1.0</v>
      </c>
      <c r="F692" s="244">
        <v>226.0</v>
      </c>
      <c r="G692" s="245" t="s">
        <v>994</v>
      </c>
      <c r="H692" s="245">
        <v>5349775.0</v>
      </c>
      <c r="I692" s="246">
        <v>42500.0</v>
      </c>
      <c r="J692" s="247">
        <v>1989.0</v>
      </c>
      <c r="K692" s="237">
        <v>964.66</v>
      </c>
      <c r="L692" s="6"/>
      <c r="M692" s="1"/>
      <c r="N692" s="1"/>
      <c r="O692" s="1"/>
      <c r="P692" s="1"/>
      <c r="Q692" s="1"/>
      <c r="R692" s="1"/>
      <c r="S692" s="1"/>
      <c r="T692" s="1"/>
      <c r="U692" s="1"/>
      <c r="V692" s="1"/>
      <c r="W692" s="1"/>
      <c r="X692" s="1"/>
      <c r="Y692" s="1"/>
      <c r="Z692" s="1"/>
    </row>
    <row r="693" ht="12.75" customHeight="1">
      <c r="A693" s="1"/>
      <c r="B693" s="6"/>
      <c r="C693" s="229" t="s">
        <v>997</v>
      </c>
      <c r="D693" s="243">
        <v>1.0</v>
      </c>
      <c r="E693" s="243">
        <v>1.0</v>
      </c>
      <c r="F693" s="244">
        <v>112.0</v>
      </c>
      <c r="G693" s="245" t="s">
        <v>998</v>
      </c>
      <c r="H693" s="245">
        <v>5349776.0</v>
      </c>
      <c r="I693" s="246">
        <v>42500.0</v>
      </c>
      <c r="J693" s="247">
        <v>1280.0</v>
      </c>
      <c r="K693" s="237">
        <v>627.2</v>
      </c>
      <c r="L693" s="6"/>
      <c r="M693" s="1"/>
      <c r="N693" s="1"/>
      <c r="O693" s="1"/>
      <c r="P693" s="1"/>
      <c r="Q693" s="1"/>
      <c r="R693" s="1"/>
      <c r="S693" s="1"/>
      <c r="T693" s="1"/>
      <c r="U693" s="1"/>
      <c r="V693" s="1"/>
      <c r="W693" s="1"/>
      <c r="X693" s="1"/>
      <c r="Y693" s="1"/>
      <c r="Z693" s="1"/>
    </row>
    <row r="694" ht="12.75" customHeight="1">
      <c r="A694" s="1"/>
      <c r="B694" s="6"/>
      <c r="C694" s="229" t="s">
        <v>995</v>
      </c>
      <c r="D694" s="243">
        <v>1.0</v>
      </c>
      <c r="E694" s="243">
        <v>1.0</v>
      </c>
      <c r="F694" s="244">
        <v>48.0</v>
      </c>
      <c r="G694" s="245" t="s">
        <v>996</v>
      </c>
      <c r="H694" s="245">
        <v>5349777.0</v>
      </c>
      <c r="I694" s="246">
        <v>42500.0</v>
      </c>
      <c r="J694" s="247">
        <v>493.0</v>
      </c>
      <c r="K694" s="237">
        <v>234.17000000000002</v>
      </c>
      <c r="L694" s="6"/>
      <c r="M694" s="1"/>
      <c r="N694" s="1"/>
      <c r="O694" s="1"/>
      <c r="P694" s="1"/>
      <c r="Q694" s="1"/>
      <c r="R694" s="1"/>
      <c r="S694" s="1"/>
      <c r="T694" s="1"/>
      <c r="U694" s="1"/>
      <c r="V694" s="1"/>
      <c r="W694" s="1"/>
      <c r="X694" s="1"/>
      <c r="Y694" s="1"/>
      <c r="Z694" s="1"/>
    </row>
    <row r="695" ht="12.75" customHeight="1">
      <c r="A695" s="1"/>
      <c r="B695" s="6"/>
      <c r="C695" s="229" t="s">
        <v>417</v>
      </c>
      <c r="D695" s="243">
        <v>1.0</v>
      </c>
      <c r="E695" s="243">
        <v>1.0</v>
      </c>
      <c r="F695" s="244">
        <v>38.0</v>
      </c>
      <c r="G695" s="245" t="s">
        <v>418</v>
      </c>
      <c r="H695" s="245">
        <v>5349778.0</v>
      </c>
      <c r="I695" s="246">
        <v>42500.0</v>
      </c>
      <c r="J695" s="247">
        <v>533.24</v>
      </c>
      <c r="K695" s="237">
        <v>253.29</v>
      </c>
      <c r="L695" s="6"/>
      <c r="M695" s="1"/>
      <c r="N695" s="1"/>
      <c r="O695" s="1"/>
      <c r="P695" s="1"/>
      <c r="Q695" s="1"/>
      <c r="R695" s="1"/>
      <c r="S695" s="1"/>
      <c r="T695" s="1"/>
      <c r="U695" s="1"/>
      <c r="V695" s="1"/>
      <c r="W695" s="1"/>
      <c r="X695" s="1"/>
      <c r="Y695" s="1"/>
      <c r="Z695" s="1"/>
    </row>
    <row r="696" ht="12.75" customHeight="1">
      <c r="A696" s="1"/>
      <c r="B696" s="6"/>
      <c r="C696" s="229" t="s">
        <v>415</v>
      </c>
      <c r="D696" s="243">
        <v>1.0</v>
      </c>
      <c r="E696" s="243">
        <v>1.0</v>
      </c>
      <c r="F696" s="244">
        <v>270.0</v>
      </c>
      <c r="G696" s="245" t="s">
        <v>416</v>
      </c>
      <c r="H696" s="245">
        <v>5349779.0</v>
      </c>
      <c r="I696" s="246">
        <v>42500.0</v>
      </c>
      <c r="J696" s="247">
        <v>3999.33</v>
      </c>
      <c r="K696" s="237">
        <v>1899.68</v>
      </c>
      <c r="L696" s="6"/>
      <c r="M696" s="1"/>
      <c r="N696" s="1"/>
      <c r="O696" s="1"/>
      <c r="P696" s="1"/>
      <c r="Q696" s="1"/>
      <c r="R696" s="1"/>
      <c r="S696" s="1"/>
      <c r="T696" s="1"/>
      <c r="U696" s="1"/>
      <c r="V696" s="1"/>
      <c r="W696" s="1"/>
      <c r="X696" s="1"/>
      <c r="Y696" s="1"/>
      <c r="Z696" s="1"/>
    </row>
    <row r="697" ht="12.75" customHeight="1">
      <c r="A697" s="1"/>
      <c r="B697" s="6"/>
      <c r="C697" s="229" t="s">
        <v>425</v>
      </c>
      <c r="D697" s="243">
        <v>1.0</v>
      </c>
      <c r="E697" s="243">
        <v>1.0</v>
      </c>
      <c r="F697" s="244">
        <v>78.0</v>
      </c>
      <c r="G697" s="245" t="s">
        <v>426</v>
      </c>
      <c r="H697" s="245">
        <v>5349780.0</v>
      </c>
      <c r="I697" s="246">
        <v>42500.0</v>
      </c>
      <c r="J697" s="247">
        <v>981.8</v>
      </c>
      <c r="K697" s="237">
        <v>490.9</v>
      </c>
      <c r="L697" s="6"/>
      <c r="M697" s="1"/>
      <c r="N697" s="1"/>
      <c r="O697" s="1"/>
      <c r="P697" s="1"/>
      <c r="Q697" s="1"/>
      <c r="R697" s="1"/>
      <c r="S697" s="1"/>
      <c r="T697" s="1"/>
      <c r="U697" s="1"/>
      <c r="V697" s="1"/>
      <c r="W697" s="1"/>
      <c r="X697" s="1"/>
      <c r="Y697" s="1"/>
      <c r="Z697" s="1"/>
    </row>
    <row r="698" ht="12.75" customHeight="1">
      <c r="A698" s="1"/>
      <c r="B698" s="6"/>
      <c r="C698" s="229" t="s">
        <v>425</v>
      </c>
      <c r="D698" s="243">
        <v>1.0</v>
      </c>
      <c r="E698" s="243">
        <v>1.0</v>
      </c>
      <c r="F698" s="244">
        <v>69.0</v>
      </c>
      <c r="G698" s="245" t="s">
        <v>426</v>
      </c>
      <c r="H698" s="245">
        <v>5349781.0</v>
      </c>
      <c r="I698" s="246">
        <v>42500.0</v>
      </c>
      <c r="J698" s="247">
        <v>1034.47</v>
      </c>
      <c r="K698" s="237">
        <v>517.23</v>
      </c>
      <c r="L698" s="6"/>
      <c r="M698" s="1"/>
      <c r="N698" s="1"/>
      <c r="O698" s="1"/>
      <c r="P698" s="1"/>
      <c r="Q698" s="1"/>
      <c r="R698" s="1"/>
      <c r="S698" s="1"/>
      <c r="T698" s="1"/>
      <c r="U698" s="1"/>
      <c r="V698" s="1"/>
      <c r="W698" s="1"/>
      <c r="X698" s="1"/>
      <c r="Y698" s="1"/>
      <c r="Z698" s="1"/>
    </row>
    <row r="699" ht="12.75" customHeight="1">
      <c r="A699" s="1"/>
      <c r="B699" s="6"/>
      <c r="C699" s="229" t="s">
        <v>419</v>
      </c>
      <c r="D699" s="243">
        <v>1.0</v>
      </c>
      <c r="E699" s="243">
        <v>1.0</v>
      </c>
      <c r="F699" s="244">
        <v>16.0</v>
      </c>
      <c r="G699" s="245" t="s">
        <v>420</v>
      </c>
      <c r="H699" s="245">
        <v>5349782.0</v>
      </c>
      <c r="I699" s="246">
        <v>42500.0</v>
      </c>
      <c r="J699" s="247">
        <v>206.7</v>
      </c>
      <c r="K699" s="237">
        <v>98.18</v>
      </c>
      <c r="L699" s="6"/>
      <c r="M699" s="1"/>
      <c r="N699" s="1"/>
      <c r="O699" s="1"/>
      <c r="P699" s="1"/>
      <c r="Q699" s="1"/>
      <c r="R699" s="1"/>
      <c r="S699" s="1"/>
      <c r="T699" s="1"/>
      <c r="U699" s="1"/>
      <c r="V699" s="1"/>
      <c r="W699" s="1"/>
      <c r="X699" s="1"/>
      <c r="Y699" s="1"/>
      <c r="Z699" s="1"/>
    </row>
    <row r="700" ht="12.75" customHeight="1">
      <c r="A700" s="1"/>
      <c r="B700" s="6"/>
      <c r="C700" s="229" t="s">
        <v>419</v>
      </c>
      <c r="D700" s="243">
        <v>1.0</v>
      </c>
      <c r="E700" s="243">
        <v>1.0</v>
      </c>
      <c r="F700" s="244">
        <v>130.0</v>
      </c>
      <c r="G700" s="245" t="s">
        <v>420</v>
      </c>
      <c r="H700" s="245">
        <v>5349783.0</v>
      </c>
      <c r="I700" s="246">
        <v>42500.0</v>
      </c>
      <c r="J700" s="247">
        <v>2071.48</v>
      </c>
      <c r="K700" s="237">
        <v>983.95</v>
      </c>
      <c r="L700" s="6"/>
      <c r="M700" s="1"/>
      <c r="N700" s="1"/>
      <c r="O700" s="1"/>
      <c r="P700" s="1"/>
      <c r="Q700" s="1"/>
      <c r="R700" s="1"/>
      <c r="S700" s="1"/>
      <c r="T700" s="1"/>
      <c r="U700" s="1"/>
      <c r="V700" s="1"/>
      <c r="W700" s="1"/>
      <c r="X700" s="1"/>
      <c r="Y700" s="1"/>
      <c r="Z700" s="1"/>
    </row>
    <row r="701" ht="12.75" customHeight="1">
      <c r="A701" s="1"/>
      <c r="B701" s="6"/>
      <c r="C701" s="229" t="s">
        <v>413</v>
      </c>
      <c r="D701" s="243">
        <v>1.0</v>
      </c>
      <c r="E701" s="243">
        <v>1.0</v>
      </c>
      <c r="F701" s="244">
        <v>13.0</v>
      </c>
      <c r="G701" s="245" t="s">
        <v>414</v>
      </c>
      <c r="H701" s="245">
        <v>5349784.0</v>
      </c>
      <c r="I701" s="246">
        <v>42500.0</v>
      </c>
      <c r="J701" s="247">
        <v>208.15</v>
      </c>
      <c r="K701" s="237">
        <v>100.95</v>
      </c>
      <c r="L701" s="6"/>
      <c r="M701" s="1"/>
      <c r="N701" s="1"/>
      <c r="O701" s="1"/>
      <c r="P701" s="1"/>
      <c r="Q701" s="1"/>
      <c r="R701" s="1"/>
      <c r="S701" s="1"/>
      <c r="T701" s="1"/>
      <c r="U701" s="1"/>
      <c r="V701" s="1"/>
      <c r="W701" s="1"/>
      <c r="X701" s="1"/>
      <c r="Y701" s="1"/>
      <c r="Z701" s="1"/>
    </row>
    <row r="702" ht="12.75" customHeight="1">
      <c r="A702" s="1"/>
      <c r="B702" s="6"/>
      <c r="C702" s="229" t="s">
        <v>423</v>
      </c>
      <c r="D702" s="243">
        <v>1.0</v>
      </c>
      <c r="E702" s="243">
        <v>1.0</v>
      </c>
      <c r="F702" s="244">
        <v>32.0</v>
      </c>
      <c r="G702" s="245" t="s">
        <v>424</v>
      </c>
      <c r="H702" s="245">
        <v>5349785.0</v>
      </c>
      <c r="I702" s="246">
        <v>42500.0</v>
      </c>
      <c r="J702" s="247">
        <v>737.1</v>
      </c>
      <c r="K702" s="237">
        <v>350.12</v>
      </c>
      <c r="L702" s="6"/>
      <c r="M702" s="1"/>
      <c r="N702" s="1"/>
      <c r="O702" s="1"/>
      <c r="P702" s="1"/>
      <c r="Q702" s="1"/>
      <c r="R702" s="1"/>
      <c r="S702" s="1"/>
      <c r="T702" s="1"/>
      <c r="U702" s="1"/>
      <c r="V702" s="1"/>
      <c r="W702" s="1"/>
      <c r="X702" s="1"/>
      <c r="Y702" s="1"/>
      <c r="Z702" s="1"/>
    </row>
    <row r="703" ht="12.75" customHeight="1">
      <c r="A703" s="1"/>
      <c r="B703" s="6"/>
      <c r="C703" s="229" t="s">
        <v>421</v>
      </c>
      <c r="D703" s="243">
        <v>1.0</v>
      </c>
      <c r="E703" s="243">
        <v>1.0</v>
      </c>
      <c r="F703" s="244">
        <v>10.0</v>
      </c>
      <c r="G703" s="245" t="s">
        <v>422</v>
      </c>
      <c r="H703" s="245">
        <v>5349786.0</v>
      </c>
      <c r="I703" s="246">
        <v>42500.0</v>
      </c>
      <c r="J703" s="247">
        <v>202.02</v>
      </c>
      <c r="K703" s="237">
        <v>95.96</v>
      </c>
      <c r="L703" s="6"/>
      <c r="M703" s="1"/>
      <c r="N703" s="1"/>
      <c r="O703" s="1"/>
      <c r="P703" s="1"/>
      <c r="Q703" s="1"/>
      <c r="R703" s="1"/>
      <c r="S703" s="1"/>
      <c r="T703" s="1"/>
      <c r="U703" s="1"/>
      <c r="V703" s="1"/>
      <c r="W703" s="1"/>
      <c r="X703" s="1"/>
      <c r="Y703" s="1"/>
      <c r="Z703" s="1"/>
    </row>
    <row r="704" ht="12.75" customHeight="1">
      <c r="A704" s="1"/>
      <c r="B704" s="6"/>
      <c r="C704" s="229" t="s">
        <v>1174</v>
      </c>
      <c r="D704" s="243">
        <v>1.0</v>
      </c>
      <c r="E704" s="243">
        <v>1.0</v>
      </c>
      <c r="F704" s="244">
        <v>48.0</v>
      </c>
      <c r="G704" s="245" t="s">
        <v>1175</v>
      </c>
      <c r="H704" s="245">
        <v>5349787.0</v>
      </c>
      <c r="I704" s="246">
        <v>42500.0</v>
      </c>
      <c r="J704" s="247">
        <v>458.0</v>
      </c>
      <c r="K704" s="237">
        <v>217.55</v>
      </c>
      <c r="L704" s="6"/>
      <c r="M704" s="1"/>
      <c r="N704" s="1"/>
      <c r="O704" s="1"/>
      <c r="P704" s="1"/>
      <c r="Q704" s="1"/>
      <c r="R704" s="1"/>
      <c r="S704" s="1"/>
      <c r="T704" s="1"/>
      <c r="U704" s="1"/>
      <c r="V704" s="1"/>
      <c r="W704" s="1"/>
      <c r="X704" s="1"/>
      <c r="Y704" s="1"/>
      <c r="Z704" s="1"/>
    </row>
    <row r="705" ht="12.75" customHeight="1">
      <c r="A705" s="1"/>
      <c r="B705" s="6"/>
      <c r="C705" s="229" t="s">
        <v>1176</v>
      </c>
      <c r="D705" s="243">
        <v>1.0</v>
      </c>
      <c r="E705" s="243">
        <v>1.0</v>
      </c>
      <c r="F705" s="244">
        <v>190.0</v>
      </c>
      <c r="G705" s="245" t="s">
        <v>1177</v>
      </c>
      <c r="H705" s="245">
        <v>5349788.0</v>
      </c>
      <c r="I705" s="246">
        <v>42500.0</v>
      </c>
      <c r="J705" s="247">
        <v>2404.8</v>
      </c>
      <c r="K705" s="237">
        <v>1178.35</v>
      </c>
      <c r="L705" s="6"/>
      <c r="M705" s="1"/>
      <c r="N705" s="1"/>
      <c r="O705" s="1"/>
      <c r="P705" s="1"/>
      <c r="Q705" s="1"/>
      <c r="R705" s="1"/>
      <c r="S705" s="1"/>
      <c r="T705" s="1"/>
      <c r="U705" s="1"/>
      <c r="V705" s="1"/>
      <c r="W705" s="1"/>
      <c r="X705" s="1"/>
      <c r="Y705" s="1"/>
      <c r="Z705" s="1"/>
    </row>
    <row r="706" ht="12.75" customHeight="1">
      <c r="A706" s="1"/>
      <c r="B706" s="6"/>
      <c r="C706" s="229" t="s">
        <v>1001</v>
      </c>
      <c r="D706" s="243">
        <v>1.0</v>
      </c>
      <c r="E706" s="243">
        <v>1.0</v>
      </c>
      <c r="F706" s="244">
        <v>73.0</v>
      </c>
      <c r="G706" s="245" t="s">
        <v>1002</v>
      </c>
      <c r="H706" s="245">
        <v>5349789.0</v>
      </c>
      <c r="I706" s="246">
        <v>42500.0</v>
      </c>
      <c r="J706" s="247">
        <v>1280.39</v>
      </c>
      <c r="K706" s="237">
        <v>620.99</v>
      </c>
      <c r="L706" s="6"/>
      <c r="M706" s="1"/>
      <c r="N706" s="1"/>
      <c r="O706" s="1"/>
      <c r="P706" s="1"/>
      <c r="Q706" s="1"/>
      <c r="R706" s="1"/>
      <c r="S706" s="1"/>
      <c r="T706" s="1"/>
      <c r="U706" s="1"/>
      <c r="V706" s="1"/>
      <c r="W706" s="1"/>
      <c r="X706" s="1"/>
      <c r="Y706" s="1"/>
      <c r="Z706" s="1"/>
    </row>
    <row r="707" ht="12.75" customHeight="1">
      <c r="A707" s="1"/>
      <c r="B707" s="6"/>
      <c r="C707" s="229" t="s">
        <v>1007</v>
      </c>
      <c r="D707" s="243">
        <v>1.0</v>
      </c>
      <c r="E707" s="243">
        <v>1.0</v>
      </c>
      <c r="F707" s="244">
        <v>14.0</v>
      </c>
      <c r="G707" s="245" t="s">
        <v>1008</v>
      </c>
      <c r="H707" s="245">
        <v>5349790.0</v>
      </c>
      <c r="I707" s="246">
        <v>42500.0</v>
      </c>
      <c r="J707" s="247">
        <v>141.5</v>
      </c>
      <c r="K707" s="237">
        <v>67.21</v>
      </c>
      <c r="L707" s="6"/>
      <c r="M707" s="1"/>
      <c r="N707" s="1"/>
      <c r="O707" s="1"/>
      <c r="P707" s="1"/>
      <c r="Q707" s="1"/>
      <c r="R707" s="1"/>
      <c r="S707" s="1"/>
      <c r="T707" s="1"/>
      <c r="U707" s="1"/>
      <c r="V707" s="1"/>
      <c r="W707" s="1"/>
      <c r="X707" s="1"/>
      <c r="Y707" s="1"/>
      <c r="Z707" s="1"/>
    </row>
    <row r="708" ht="12.75" customHeight="1">
      <c r="A708" s="1"/>
      <c r="B708" s="6"/>
      <c r="C708" s="229" t="s">
        <v>1019</v>
      </c>
      <c r="D708" s="243">
        <v>1.0</v>
      </c>
      <c r="E708" s="243">
        <v>1.0</v>
      </c>
      <c r="F708" s="244">
        <v>7.0</v>
      </c>
      <c r="G708" s="245" t="s">
        <v>1020</v>
      </c>
      <c r="H708" s="245">
        <v>5349791.0</v>
      </c>
      <c r="I708" s="246">
        <v>42500.0</v>
      </c>
      <c r="J708" s="247">
        <v>78.0</v>
      </c>
      <c r="K708" s="237">
        <v>37.05</v>
      </c>
      <c r="L708" s="6"/>
      <c r="M708" s="1"/>
      <c r="N708" s="1"/>
      <c r="O708" s="1"/>
      <c r="P708" s="1"/>
      <c r="Q708" s="1"/>
      <c r="R708" s="1"/>
      <c r="S708" s="1"/>
      <c r="T708" s="1"/>
      <c r="U708" s="1"/>
      <c r="V708" s="1"/>
      <c r="W708" s="1"/>
      <c r="X708" s="1"/>
      <c r="Y708" s="1"/>
      <c r="Z708" s="1"/>
    </row>
    <row r="709" ht="12.75" customHeight="1">
      <c r="A709" s="1"/>
      <c r="B709" s="6"/>
      <c r="C709" s="229" t="s">
        <v>1009</v>
      </c>
      <c r="D709" s="243">
        <v>1.0</v>
      </c>
      <c r="E709" s="243">
        <v>1.0</v>
      </c>
      <c r="F709" s="244">
        <v>36.0</v>
      </c>
      <c r="G709" s="245" t="s">
        <v>1010</v>
      </c>
      <c r="H709" s="245">
        <v>5349792.0</v>
      </c>
      <c r="I709" s="246">
        <v>42500.0</v>
      </c>
      <c r="J709" s="247">
        <v>369.0</v>
      </c>
      <c r="K709" s="237">
        <v>175.27</v>
      </c>
      <c r="L709" s="6"/>
      <c r="M709" s="1"/>
      <c r="N709" s="1"/>
      <c r="O709" s="1"/>
      <c r="P709" s="1"/>
      <c r="Q709" s="1"/>
      <c r="R709" s="1"/>
      <c r="S709" s="1"/>
      <c r="T709" s="1"/>
      <c r="U709" s="1"/>
      <c r="V709" s="1"/>
      <c r="W709" s="1"/>
      <c r="X709" s="1"/>
      <c r="Y709" s="1"/>
      <c r="Z709" s="1"/>
    </row>
    <row r="710" ht="12.75" customHeight="1">
      <c r="A710" s="1"/>
      <c r="B710" s="6"/>
      <c r="C710" s="229" t="s">
        <v>1013</v>
      </c>
      <c r="D710" s="243">
        <v>1.0</v>
      </c>
      <c r="E710" s="243">
        <v>1.0</v>
      </c>
      <c r="F710" s="244">
        <v>12.0</v>
      </c>
      <c r="G710" s="245" t="s">
        <v>1014</v>
      </c>
      <c r="H710" s="245">
        <v>5349793.0</v>
      </c>
      <c r="I710" s="246">
        <v>42500.0</v>
      </c>
      <c r="J710" s="247">
        <v>135.0</v>
      </c>
      <c r="K710" s="237">
        <v>64.12</v>
      </c>
      <c r="L710" s="6"/>
      <c r="M710" s="1"/>
      <c r="N710" s="1"/>
      <c r="O710" s="1"/>
      <c r="P710" s="1"/>
      <c r="Q710" s="1"/>
      <c r="R710" s="1"/>
      <c r="S710" s="1"/>
      <c r="T710" s="1"/>
      <c r="U710" s="1"/>
      <c r="V710" s="1"/>
      <c r="W710" s="1"/>
      <c r="X710" s="1"/>
      <c r="Y710" s="1"/>
      <c r="Z710" s="1"/>
    </row>
    <row r="711" ht="12.75" customHeight="1">
      <c r="A711" s="1"/>
      <c r="B711" s="6"/>
      <c r="C711" s="229" t="s">
        <v>1017</v>
      </c>
      <c r="D711" s="243">
        <v>1.0</v>
      </c>
      <c r="E711" s="243">
        <v>1.0</v>
      </c>
      <c r="F711" s="244">
        <v>17.0</v>
      </c>
      <c r="G711" s="245" t="s">
        <v>1018</v>
      </c>
      <c r="H711" s="245">
        <v>5349794.0</v>
      </c>
      <c r="I711" s="246">
        <v>42500.0</v>
      </c>
      <c r="J711" s="247">
        <v>193.0</v>
      </c>
      <c r="K711" s="237">
        <v>91.66999999999999</v>
      </c>
      <c r="L711" s="6"/>
      <c r="M711" s="1"/>
      <c r="N711" s="1"/>
      <c r="O711" s="1"/>
      <c r="P711" s="1"/>
      <c r="Q711" s="1"/>
      <c r="R711" s="1"/>
      <c r="S711" s="1"/>
      <c r="T711" s="1"/>
      <c r="U711" s="1"/>
      <c r="V711" s="1"/>
      <c r="W711" s="1"/>
      <c r="X711" s="1"/>
      <c r="Y711" s="1"/>
      <c r="Z711" s="1"/>
    </row>
    <row r="712" ht="12.75" customHeight="1">
      <c r="A712" s="1"/>
      <c r="B712" s="6"/>
      <c r="C712" s="229" t="s">
        <v>1015</v>
      </c>
      <c r="D712" s="243">
        <v>1.0</v>
      </c>
      <c r="E712" s="243">
        <v>1.0</v>
      </c>
      <c r="F712" s="244">
        <v>9.0</v>
      </c>
      <c r="G712" s="245" t="s">
        <v>1016</v>
      </c>
      <c r="H712" s="245">
        <v>5349795.0</v>
      </c>
      <c r="I712" s="246">
        <v>42500.0</v>
      </c>
      <c r="J712" s="247">
        <v>84.5</v>
      </c>
      <c r="K712" s="237">
        <v>40.129999999999995</v>
      </c>
      <c r="L712" s="6"/>
      <c r="M712" s="1"/>
      <c r="N712" s="1"/>
      <c r="O712" s="1"/>
      <c r="P712" s="1"/>
      <c r="Q712" s="1"/>
      <c r="R712" s="1"/>
      <c r="S712" s="1"/>
      <c r="T712" s="1"/>
      <c r="U712" s="1"/>
      <c r="V712" s="1"/>
      <c r="W712" s="1"/>
      <c r="X712" s="1"/>
      <c r="Y712" s="1"/>
      <c r="Z712" s="1"/>
    </row>
    <row r="713" ht="12.75" customHeight="1">
      <c r="A713" s="1"/>
      <c r="B713" s="6"/>
      <c r="C713" s="229" t="s">
        <v>1005</v>
      </c>
      <c r="D713" s="243">
        <v>1.0</v>
      </c>
      <c r="E713" s="243">
        <v>1.0</v>
      </c>
      <c r="F713" s="244">
        <v>64.0</v>
      </c>
      <c r="G713" s="245" t="s">
        <v>1006</v>
      </c>
      <c r="H713" s="245">
        <v>5349796.0</v>
      </c>
      <c r="I713" s="246">
        <v>42500.0</v>
      </c>
      <c r="J713" s="247">
        <v>630.0</v>
      </c>
      <c r="K713" s="237">
        <v>299.25</v>
      </c>
      <c r="L713" s="6"/>
      <c r="M713" s="1"/>
      <c r="N713" s="1"/>
      <c r="O713" s="1"/>
      <c r="P713" s="1"/>
      <c r="Q713" s="1"/>
      <c r="R713" s="1"/>
      <c r="S713" s="1"/>
      <c r="T713" s="1"/>
      <c r="U713" s="1"/>
      <c r="V713" s="1"/>
      <c r="W713" s="1"/>
      <c r="X713" s="1"/>
      <c r="Y713" s="1"/>
      <c r="Z713" s="1"/>
    </row>
    <row r="714" ht="12.75" customHeight="1">
      <c r="A714" s="1"/>
      <c r="B714" s="6"/>
      <c r="C714" s="229" t="s">
        <v>1011</v>
      </c>
      <c r="D714" s="243">
        <v>1.0</v>
      </c>
      <c r="E714" s="243">
        <v>1.0</v>
      </c>
      <c r="F714" s="244">
        <v>26.0</v>
      </c>
      <c r="G714" s="245" t="s">
        <v>1012</v>
      </c>
      <c r="H714" s="245">
        <v>5349797.0</v>
      </c>
      <c r="I714" s="246">
        <v>42500.0</v>
      </c>
      <c r="J714" s="247">
        <v>238.5</v>
      </c>
      <c r="K714" s="237">
        <v>113.27999999999999</v>
      </c>
      <c r="L714" s="6"/>
      <c r="M714" s="1"/>
      <c r="N714" s="1"/>
      <c r="O714" s="1"/>
      <c r="P714" s="1"/>
      <c r="Q714" s="1"/>
      <c r="R714" s="1"/>
      <c r="S714" s="1"/>
      <c r="T714" s="1"/>
      <c r="U714" s="1"/>
      <c r="V714" s="1"/>
      <c r="W714" s="1"/>
      <c r="X714" s="1"/>
      <c r="Y714" s="1"/>
      <c r="Z714" s="1"/>
    </row>
    <row r="715" ht="12.75" customHeight="1">
      <c r="A715" s="1"/>
      <c r="B715" s="6"/>
      <c r="C715" s="229" t="s">
        <v>1021</v>
      </c>
      <c r="D715" s="243">
        <v>1.0</v>
      </c>
      <c r="E715" s="243">
        <v>1.0</v>
      </c>
      <c r="F715" s="244">
        <v>35.0</v>
      </c>
      <c r="G715" s="245" t="s">
        <v>1022</v>
      </c>
      <c r="H715" s="245">
        <v>5349798.0</v>
      </c>
      <c r="I715" s="246">
        <v>42500.0</v>
      </c>
      <c r="J715" s="247">
        <v>335.0</v>
      </c>
      <c r="K715" s="237">
        <v>159.12</v>
      </c>
      <c r="L715" s="6"/>
      <c r="M715" s="1"/>
      <c r="N715" s="1"/>
      <c r="O715" s="1"/>
      <c r="P715" s="1"/>
      <c r="Q715" s="1"/>
      <c r="R715" s="1"/>
      <c r="S715" s="1"/>
      <c r="T715" s="1"/>
      <c r="U715" s="1"/>
      <c r="V715" s="1"/>
      <c r="W715" s="1"/>
      <c r="X715" s="1"/>
      <c r="Y715" s="1"/>
      <c r="Z715" s="1"/>
    </row>
    <row r="716" ht="12.75" customHeight="1">
      <c r="A716" s="1"/>
      <c r="B716" s="6"/>
      <c r="C716" s="229" t="s">
        <v>1003</v>
      </c>
      <c r="D716" s="243">
        <v>1.0</v>
      </c>
      <c r="E716" s="243">
        <v>1.0</v>
      </c>
      <c r="F716" s="244">
        <v>10.0</v>
      </c>
      <c r="G716" s="245" t="s">
        <v>1004</v>
      </c>
      <c r="H716" s="245">
        <v>5349799.0</v>
      </c>
      <c r="I716" s="246">
        <v>42500.0</v>
      </c>
      <c r="J716" s="247">
        <v>88.0</v>
      </c>
      <c r="K716" s="237">
        <v>41.8</v>
      </c>
      <c r="L716" s="6"/>
      <c r="M716" s="1"/>
      <c r="N716" s="1"/>
      <c r="O716" s="1"/>
      <c r="P716" s="1"/>
      <c r="Q716" s="1"/>
      <c r="R716" s="1"/>
      <c r="S716" s="1"/>
      <c r="T716" s="1"/>
      <c r="U716" s="1"/>
      <c r="V716" s="1"/>
      <c r="W716" s="1"/>
      <c r="X716" s="1"/>
      <c r="Y716" s="1"/>
      <c r="Z716" s="1"/>
    </row>
    <row r="717" ht="12.75" customHeight="1">
      <c r="A717" s="1"/>
      <c r="B717" s="6"/>
      <c r="C717" s="229" t="s">
        <v>1037</v>
      </c>
      <c r="D717" s="243">
        <v>1.0</v>
      </c>
      <c r="E717" s="243">
        <v>1.0</v>
      </c>
      <c r="F717" s="244">
        <v>87.0</v>
      </c>
      <c r="G717" s="245" t="s">
        <v>1038</v>
      </c>
      <c r="H717" s="245">
        <v>5349800.0</v>
      </c>
      <c r="I717" s="246">
        <v>42500.0</v>
      </c>
      <c r="J717" s="247">
        <v>1200.0</v>
      </c>
      <c r="K717" s="237">
        <v>570.0</v>
      </c>
      <c r="L717" s="6"/>
      <c r="M717" s="1"/>
      <c r="N717" s="1"/>
      <c r="O717" s="1"/>
      <c r="P717" s="1"/>
      <c r="Q717" s="1"/>
      <c r="R717" s="1"/>
      <c r="S717" s="1"/>
      <c r="T717" s="1"/>
      <c r="U717" s="1"/>
      <c r="V717" s="1"/>
      <c r="W717" s="1"/>
      <c r="X717" s="1"/>
      <c r="Y717" s="1"/>
      <c r="Z717" s="1"/>
    </row>
    <row r="718" ht="12.75" customHeight="1">
      <c r="A718" s="1"/>
      <c r="B718" s="6"/>
      <c r="C718" s="229" t="s">
        <v>1041</v>
      </c>
      <c r="D718" s="243">
        <v>1.0</v>
      </c>
      <c r="E718" s="243">
        <v>1.0</v>
      </c>
      <c r="F718" s="244">
        <v>32.0</v>
      </c>
      <c r="G718" s="245" t="s">
        <v>1042</v>
      </c>
      <c r="H718" s="245">
        <v>5349801.0</v>
      </c>
      <c r="I718" s="246">
        <v>42500.0</v>
      </c>
      <c r="J718" s="247">
        <v>332.86</v>
      </c>
      <c r="K718" s="237">
        <v>158.11</v>
      </c>
      <c r="L718" s="6"/>
      <c r="M718" s="1"/>
      <c r="N718" s="1"/>
      <c r="O718" s="1"/>
      <c r="P718" s="1"/>
      <c r="Q718" s="1"/>
      <c r="R718" s="1"/>
      <c r="S718" s="1"/>
      <c r="T718" s="1"/>
      <c r="U718" s="1"/>
      <c r="V718" s="1"/>
      <c r="W718" s="1"/>
      <c r="X718" s="1"/>
      <c r="Y718" s="1"/>
      <c r="Z718" s="1"/>
    </row>
    <row r="719" ht="12.75" customHeight="1">
      <c r="A719" s="1"/>
      <c r="B719" s="6"/>
      <c r="C719" s="229" t="s">
        <v>1033</v>
      </c>
      <c r="D719" s="243">
        <v>1.0</v>
      </c>
      <c r="E719" s="243">
        <v>1.0</v>
      </c>
      <c r="F719" s="244">
        <v>122.0</v>
      </c>
      <c r="G719" s="245" t="s">
        <v>1034</v>
      </c>
      <c r="H719" s="245">
        <v>5349802.0</v>
      </c>
      <c r="I719" s="246">
        <v>42500.0</v>
      </c>
      <c r="J719" s="247">
        <v>1095.01</v>
      </c>
      <c r="K719" s="237">
        <v>531.08</v>
      </c>
      <c r="L719" s="6"/>
      <c r="M719" s="1"/>
      <c r="N719" s="1"/>
      <c r="O719" s="1"/>
      <c r="P719" s="1"/>
      <c r="Q719" s="1"/>
      <c r="R719" s="1"/>
      <c r="S719" s="1"/>
      <c r="T719" s="1"/>
      <c r="U719" s="1"/>
      <c r="V719" s="1"/>
      <c r="W719" s="1"/>
      <c r="X719" s="1"/>
      <c r="Y719" s="1"/>
      <c r="Z719" s="1"/>
    </row>
    <row r="720" ht="12.75" customHeight="1">
      <c r="A720" s="1"/>
      <c r="B720" s="6"/>
      <c r="C720" s="229" t="s">
        <v>1023</v>
      </c>
      <c r="D720" s="243">
        <v>1.0</v>
      </c>
      <c r="E720" s="243">
        <v>1.0</v>
      </c>
      <c r="F720" s="244">
        <v>39.0</v>
      </c>
      <c r="G720" s="245" t="s">
        <v>1024</v>
      </c>
      <c r="H720" s="245">
        <v>5349803.0</v>
      </c>
      <c r="I720" s="246">
        <v>42500.0</v>
      </c>
      <c r="J720" s="247">
        <v>559.61</v>
      </c>
      <c r="K720" s="237">
        <v>265.81</v>
      </c>
      <c r="L720" s="6"/>
      <c r="M720" s="1"/>
      <c r="N720" s="1"/>
      <c r="O720" s="1"/>
      <c r="P720" s="1"/>
      <c r="Q720" s="1"/>
      <c r="R720" s="1"/>
      <c r="S720" s="1"/>
      <c r="T720" s="1"/>
      <c r="U720" s="1"/>
      <c r="V720" s="1"/>
      <c r="W720" s="1"/>
      <c r="X720" s="1"/>
      <c r="Y720" s="1"/>
      <c r="Z720" s="1"/>
    </row>
    <row r="721" ht="12.75" customHeight="1">
      <c r="A721" s="1"/>
      <c r="B721" s="6"/>
      <c r="C721" s="229" t="s">
        <v>1051</v>
      </c>
      <c r="D721" s="243">
        <v>1.0</v>
      </c>
      <c r="E721" s="243">
        <v>1.0</v>
      </c>
      <c r="F721" s="244">
        <v>159.0</v>
      </c>
      <c r="G721" s="245" t="s">
        <v>1052</v>
      </c>
      <c r="H721" s="245">
        <v>5349804.0</v>
      </c>
      <c r="I721" s="246">
        <v>42500.0</v>
      </c>
      <c r="J721" s="247">
        <v>1995.35</v>
      </c>
      <c r="K721" s="237">
        <v>967.74</v>
      </c>
      <c r="L721" s="6"/>
      <c r="M721" s="1"/>
      <c r="N721" s="1"/>
      <c r="O721" s="1"/>
      <c r="P721" s="1"/>
      <c r="Q721" s="1"/>
      <c r="R721" s="1"/>
      <c r="S721" s="1"/>
      <c r="T721" s="1"/>
      <c r="U721" s="1"/>
      <c r="V721" s="1"/>
      <c r="W721" s="1"/>
      <c r="X721" s="1"/>
      <c r="Y721" s="1"/>
      <c r="Z721" s="1"/>
    </row>
    <row r="722" ht="12.75" customHeight="1">
      <c r="A722" s="1"/>
      <c r="B722" s="6"/>
      <c r="C722" s="229" t="s">
        <v>1031</v>
      </c>
      <c r="D722" s="243">
        <v>1.0</v>
      </c>
      <c r="E722" s="243">
        <v>1.0</v>
      </c>
      <c r="F722" s="244">
        <v>176.0</v>
      </c>
      <c r="G722" s="245" t="s">
        <v>1032</v>
      </c>
      <c r="H722" s="245">
        <v>5349805.0</v>
      </c>
      <c r="I722" s="246">
        <v>42500.0</v>
      </c>
      <c r="J722" s="247">
        <v>2278.8</v>
      </c>
      <c r="K722" s="237">
        <v>1082.43</v>
      </c>
      <c r="L722" s="6"/>
      <c r="M722" s="1"/>
      <c r="N722" s="1"/>
      <c r="O722" s="1"/>
      <c r="P722" s="1"/>
      <c r="Q722" s="1"/>
      <c r="R722" s="1"/>
      <c r="S722" s="1"/>
      <c r="T722" s="1"/>
      <c r="U722" s="1"/>
      <c r="V722" s="1"/>
      <c r="W722" s="1"/>
      <c r="X722" s="1"/>
      <c r="Y722" s="1"/>
      <c r="Z722" s="1"/>
    </row>
    <row r="723" ht="12.75" customHeight="1">
      <c r="A723" s="1"/>
      <c r="B723" s="6"/>
      <c r="C723" s="229" t="s">
        <v>1073</v>
      </c>
      <c r="D723" s="243">
        <v>1.0</v>
      </c>
      <c r="E723" s="243">
        <v>1.0</v>
      </c>
      <c r="F723" s="244">
        <v>180.0</v>
      </c>
      <c r="G723" s="245" t="s">
        <v>1074</v>
      </c>
      <c r="H723" s="245">
        <v>5349806.0</v>
      </c>
      <c r="I723" s="246">
        <v>42500.0</v>
      </c>
      <c r="J723" s="247">
        <v>2381.86</v>
      </c>
      <c r="K723" s="237">
        <v>1131.3799999999999</v>
      </c>
      <c r="L723" s="6"/>
      <c r="M723" s="1"/>
      <c r="N723" s="1"/>
      <c r="O723" s="1"/>
      <c r="P723" s="1"/>
      <c r="Q723" s="1"/>
      <c r="R723" s="1"/>
      <c r="S723" s="1"/>
      <c r="T723" s="1"/>
      <c r="U723" s="1"/>
      <c r="V723" s="1"/>
      <c r="W723" s="1"/>
      <c r="X723" s="1"/>
      <c r="Y723" s="1"/>
      <c r="Z723" s="1"/>
    </row>
    <row r="724" ht="12.75" customHeight="1">
      <c r="A724" s="1"/>
      <c r="B724" s="6"/>
      <c r="C724" s="229" t="s">
        <v>1077</v>
      </c>
      <c r="D724" s="243">
        <v>1.0</v>
      </c>
      <c r="E724" s="243">
        <v>1.0</v>
      </c>
      <c r="F724" s="244">
        <v>31.0</v>
      </c>
      <c r="G724" s="245" t="s">
        <v>1078</v>
      </c>
      <c r="H724" s="245">
        <v>5349807.0</v>
      </c>
      <c r="I724" s="246">
        <v>42500.0</v>
      </c>
      <c r="J724" s="247">
        <v>445.98</v>
      </c>
      <c r="K724" s="237">
        <v>211.84</v>
      </c>
      <c r="L724" s="6"/>
      <c r="M724" s="1"/>
      <c r="N724" s="1"/>
      <c r="O724" s="1"/>
      <c r="P724" s="1"/>
      <c r="Q724" s="1"/>
      <c r="R724" s="1"/>
      <c r="S724" s="1"/>
      <c r="T724" s="1"/>
      <c r="U724" s="1"/>
      <c r="V724" s="1"/>
      <c r="W724" s="1"/>
      <c r="X724" s="1"/>
      <c r="Y724" s="1"/>
      <c r="Z724" s="1"/>
    </row>
    <row r="725" ht="12.75" customHeight="1">
      <c r="A725" s="1"/>
      <c r="B725" s="6"/>
      <c r="C725" s="229" t="s">
        <v>1055</v>
      </c>
      <c r="D725" s="243">
        <v>1.0</v>
      </c>
      <c r="E725" s="243">
        <v>1.0</v>
      </c>
      <c r="F725" s="244">
        <v>41.0</v>
      </c>
      <c r="G725" s="245" t="s">
        <v>1056</v>
      </c>
      <c r="H725" s="245">
        <v>5349808.0</v>
      </c>
      <c r="I725" s="246">
        <v>42500.0</v>
      </c>
      <c r="J725" s="247">
        <v>719.55</v>
      </c>
      <c r="K725" s="237">
        <v>348.98</v>
      </c>
      <c r="L725" s="6"/>
      <c r="M725" s="1"/>
      <c r="N725" s="1"/>
      <c r="O725" s="1"/>
      <c r="P725" s="1"/>
      <c r="Q725" s="1"/>
      <c r="R725" s="1"/>
      <c r="S725" s="1"/>
      <c r="T725" s="1"/>
      <c r="U725" s="1"/>
      <c r="V725" s="1"/>
      <c r="W725" s="1"/>
      <c r="X725" s="1"/>
      <c r="Y725" s="1"/>
      <c r="Z725" s="1"/>
    </row>
    <row r="726" ht="12.75" customHeight="1">
      <c r="A726" s="1"/>
      <c r="B726" s="6"/>
      <c r="C726" s="229" t="s">
        <v>1039</v>
      </c>
      <c r="D726" s="243">
        <v>1.0</v>
      </c>
      <c r="E726" s="243">
        <v>1.0</v>
      </c>
      <c r="F726" s="244">
        <v>160.0</v>
      </c>
      <c r="G726" s="245" t="s">
        <v>1040</v>
      </c>
      <c r="H726" s="245">
        <v>5349809.0</v>
      </c>
      <c r="I726" s="246">
        <v>42500.0</v>
      </c>
      <c r="J726" s="247">
        <v>1986.02</v>
      </c>
      <c r="K726" s="237">
        <v>953.29</v>
      </c>
      <c r="L726" s="6"/>
      <c r="M726" s="1"/>
      <c r="N726" s="1"/>
      <c r="O726" s="1"/>
      <c r="P726" s="1"/>
      <c r="Q726" s="1"/>
      <c r="R726" s="1"/>
      <c r="S726" s="1"/>
      <c r="T726" s="1"/>
      <c r="U726" s="1"/>
      <c r="V726" s="1"/>
      <c r="W726" s="1"/>
      <c r="X726" s="1"/>
      <c r="Y726" s="1"/>
      <c r="Z726" s="1"/>
    </row>
    <row r="727" ht="12.75" customHeight="1">
      <c r="A727" s="1"/>
      <c r="B727" s="6"/>
      <c r="C727" s="229" t="s">
        <v>1059</v>
      </c>
      <c r="D727" s="243">
        <v>1.0</v>
      </c>
      <c r="E727" s="243">
        <v>1.0</v>
      </c>
      <c r="F727" s="244">
        <v>225.0</v>
      </c>
      <c r="G727" s="245" t="s">
        <v>1060</v>
      </c>
      <c r="H727" s="245">
        <v>5349810.0</v>
      </c>
      <c r="I727" s="246">
        <v>42500.0</v>
      </c>
      <c r="J727" s="247">
        <v>2881.98</v>
      </c>
      <c r="K727" s="237">
        <v>1397.76</v>
      </c>
      <c r="L727" s="6"/>
      <c r="M727" s="1"/>
      <c r="N727" s="1"/>
      <c r="O727" s="1"/>
      <c r="P727" s="1"/>
      <c r="Q727" s="1"/>
      <c r="R727" s="1"/>
      <c r="S727" s="1"/>
      <c r="T727" s="1"/>
      <c r="U727" s="1"/>
      <c r="V727" s="1"/>
      <c r="W727" s="1"/>
      <c r="X727" s="1"/>
      <c r="Y727" s="1"/>
      <c r="Z727" s="1"/>
    </row>
    <row r="728" ht="12.75" customHeight="1">
      <c r="A728" s="1"/>
      <c r="B728" s="6"/>
      <c r="C728" s="229" t="s">
        <v>1045</v>
      </c>
      <c r="D728" s="243">
        <v>1.0</v>
      </c>
      <c r="E728" s="243">
        <v>1.0</v>
      </c>
      <c r="F728" s="244">
        <v>16.0</v>
      </c>
      <c r="G728" s="245" t="s">
        <v>1046</v>
      </c>
      <c r="H728" s="245">
        <v>5349811.0</v>
      </c>
      <c r="I728" s="246">
        <v>42500.0</v>
      </c>
      <c r="J728" s="247">
        <v>168.64</v>
      </c>
      <c r="K728" s="237">
        <v>80.10000000000001</v>
      </c>
      <c r="L728" s="6"/>
      <c r="M728" s="1"/>
      <c r="N728" s="1"/>
      <c r="O728" s="1"/>
      <c r="P728" s="1"/>
      <c r="Q728" s="1"/>
      <c r="R728" s="1"/>
      <c r="S728" s="1"/>
      <c r="T728" s="1"/>
      <c r="U728" s="1"/>
      <c r="V728" s="1"/>
      <c r="W728" s="1"/>
      <c r="X728" s="1"/>
      <c r="Y728" s="1"/>
      <c r="Z728" s="1"/>
    </row>
    <row r="729" ht="12.75" customHeight="1">
      <c r="A729" s="1"/>
      <c r="B729" s="6"/>
      <c r="C729" s="229" t="s">
        <v>1025</v>
      </c>
      <c r="D729" s="243">
        <v>1.0</v>
      </c>
      <c r="E729" s="243">
        <v>1.0</v>
      </c>
      <c r="F729" s="244">
        <v>471.0</v>
      </c>
      <c r="G729" s="245" t="s">
        <v>1026</v>
      </c>
      <c r="H729" s="245">
        <v>5349812.0</v>
      </c>
      <c r="I729" s="246">
        <v>42500.0</v>
      </c>
      <c r="J729" s="247">
        <v>7211.78</v>
      </c>
      <c r="K729" s="237">
        <v>3425.5899999999997</v>
      </c>
      <c r="L729" s="6"/>
      <c r="M729" s="1"/>
      <c r="N729" s="1"/>
      <c r="O729" s="1"/>
      <c r="P729" s="1"/>
      <c r="Q729" s="1"/>
      <c r="R729" s="1"/>
      <c r="S729" s="1"/>
      <c r="T729" s="1"/>
      <c r="U729" s="1"/>
      <c r="V729" s="1"/>
      <c r="W729" s="1"/>
      <c r="X729" s="1"/>
      <c r="Y729" s="1"/>
      <c r="Z729" s="1"/>
    </row>
    <row r="730" ht="12.75" customHeight="1">
      <c r="A730" s="1"/>
      <c r="B730" s="6"/>
      <c r="C730" s="229" t="s">
        <v>1083</v>
      </c>
      <c r="D730" s="243">
        <v>1.0</v>
      </c>
      <c r="E730" s="243">
        <v>1.0</v>
      </c>
      <c r="F730" s="244">
        <v>66.0</v>
      </c>
      <c r="G730" s="245" t="s">
        <v>1084</v>
      </c>
      <c r="H730" s="245">
        <v>5349813.0</v>
      </c>
      <c r="I730" s="246">
        <v>42500.0</v>
      </c>
      <c r="J730" s="247">
        <v>1168.9</v>
      </c>
      <c r="K730" s="237">
        <v>555.22</v>
      </c>
      <c r="L730" s="6"/>
      <c r="M730" s="1"/>
      <c r="N730" s="1"/>
      <c r="O730" s="1"/>
      <c r="P730" s="1"/>
      <c r="Q730" s="1"/>
      <c r="R730" s="1"/>
      <c r="S730" s="1"/>
      <c r="T730" s="1"/>
      <c r="U730" s="1"/>
      <c r="V730" s="1"/>
      <c r="W730" s="1"/>
      <c r="X730" s="1"/>
      <c r="Y730" s="1"/>
      <c r="Z730" s="1"/>
    </row>
    <row r="731" ht="12.75" customHeight="1">
      <c r="A731" s="1"/>
      <c r="B731" s="6"/>
      <c r="C731" s="229" t="s">
        <v>1071</v>
      </c>
      <c r="D731" s="243">
        <v>1.0</v>
      </c>
      <c r="E731" s="243">
        <v>1.0</v>
      </c>
      <c r="F731" s="244">
        <v>126.0</v>
      </c>
      <c r="G731" s="245" t="s">
        <v>1072</v>
      </c>
      <c r="H731" s="245">
        <v>5349814.0</v>
      </c>
      <c r="I731" s="246">
        <v>42500.0</v>
      </c>
      <c r="J731" s="247">
        <v>4294.76</v>
      </c>
      <c r="K731" s="237">
        <v>2082.96</v>
      </c>
      <c r="L731" s="6"/>
      <c r="M731" s="1"/>
      <c r="N731" s="1"/>
      <c r="O731" s="1"/>
      <c r="P731" s="1"/>
      <c r="Q731" s="1"/>
      <c r="R731" s="1"/>
      <c r="S731" s="1"/>
      <c r="T731" s="1"/>
      <c r="U731" s="1"/>
      <c r="V731" s="1"/>
      <c r="W731" s="1"/>
      <c r="X731" s="1"/>
      <c r="Y731" s="1"/>
      <c r="Z731" s="1"/>
    </row>
    <row r="732" ht="12.75" customHeight="1">
      <c r="A732" s="1"/>
      <c r="B732" s="6"/>
      <c r="C732" s="229" t="s">
        <v>1061</v>
      </c>
      <c r="D732" s="243">
        <v>1.0</v>
      </c>
      <c r="E732" s="243">
        <v>1.0</v>
      </c>
      <c r="F732" s="244">
        <v>235.0</v>
      </c>
      <c r="G732" s="245" t="s">
        <v>1062</v>
      </c>
      <c r="H732" s="245">
        <v>5349815.0</v>
      </c>
      <c r="I732" s="246">
        <v>42500.0</v>
      </c>
      <c r="J732" s="247">
        <v>3566.81</v>
      </c>
      <c r="K732" s="237">
        <v>1729.8999999999999</v>
      </c>
      <c r="L732" s="6"/>
      <c r="M732" s="1"/>
      <c r="N732" s="1"/>
      <c r="O732" s="1"/>
      <c r="P732" s="1"/>
      <c r="Q732" s="1"/>
      <c r="R732" s="1"/>
      <c r="S732" s="1"/>
      <c r="T732" s="1"/>
      <c r="U732" s="1"/>
      <c r="V732" s="1"/>
      <c r="W732" s="1"/>
      <c r="X732" s="1"/>
      <c r="Y732" s="1"/>
      <c r="Z732" s="1"/>
    </row>
    <row r="733" ht="12.75" customHeight="1">
      <c r="A733" s="1"/>
      <c r="B733" s="6"/>
      <c r="C733" s="229" t="s">
        <v>1063</v>
      </c>
      <c r="D733" s="243">
        <v>1.0</v>
      </c>
      <c r="E733" s="243">
        <v>1.0</v>
      </c>
      <c r="F733" s="244">
        <v>232.0</v>
      </c>
      <c r="G733" s="245" t="s">
        <v>1064</v>
      </c>
      <c r="H733" s="245">
        <v>5349816.0</v>
      </c>
      <c r="I733" s="246">
        <v>42500.0</v>
      </c>
      <c r="J733" s="247">
        <v>3748.83</v>
      </c>
      <c r="K733" s="237">
        <v>1818.1799999999998</v>
      </c>
      <c r="L733" s="6"/>
      <c r="M733" s="1"/>
      <c r="N733" s="1"/>
      <c r="O733" s="1"/>
      <c r="P733" s="1"/>
      <c r="Q733" s="1"/>
      <c r="R733" s="1"/>
      <c r="S733" s="1"/>
      <c r="T733" s="1"/>
      <c r="U733" s="1"/>
      <c r="V733" s="1"/>
      <c r="W733" s="1"/>
      <c r="X733" s="1"/>
      <c r="Y733" s="1"/>
      <c r="Z733" s="1"/>
    </row>
    <row r="734" ht="12.75" customHeight="1">
      <c r="A734" s="1"/>
      <c r="B734" s="6"/>
      <c r="C734" s="229" t="s">
        <v>1079</v>
      </c>
      <c r="D734" s="243">
        <v>1.0</v>
      </c>
      <c r="E734" s="243">
        <v>1.0</v>
      </c>
      <c r="F734" s="244">
        <v>24.0</v>
      </c>
      <c r="G734" s="245" t="s">
        <v>1080</v>
      </c>
      <c r="H734" s="245">
        <v>5349817.0</v>
      </c>
      <c r="I734" s="246">
        <v>42500.0</v>
      </c>
      <c r="J734" s="247">
        <v>349.96</v>
      </c>
      <c r="K734" s="237">
        <v>166.23</v>
      </c>
      <c r="L734" s="6"/>
      <c r="M734" s="1"/>
      <c r="N734" s="1"/>
      <c r="O734" s="1"/>
      <c r="P734" s="1"/>
      <c r="Q734" s="1"/>
      <c r="R734" s="1"/>
      <c r="S734" s="1"/>
      <c r="T734" s="1"/>
      <c r="U734" s="1"/>
      <c r="V734" s="1"/>
      <c r="W734" s="1"/>
      <c r="X734" s="1"/>
      <c r="Y734" s="1"/>
      <c r="Z734" s="1"/>
    </row>
    <row r="735" ht="12.75" customHeight="1">
      <c r="A735" s="1"/>
      <c r="B735" s="6"/>
      <c r="C735" s="229" t="s">
        <v>1047</v>
      </c>
      <c r="D735" s="243">
        <v>1.0</v>
      </c>
      <c r="E735" s="243">
        <v>1.0</v>
      </c>
      <c r="F735" s="244">
        <v>214.0</v>
      </c>
      <c r="G735" s="245" t="s">
        <v>1048</v>
      </c>
      <c r="H735" s="245">
        <v>5349818.0</v>
      </c>
      <c r="I735" s="246">
        <v>42500.0</v>
      </c>
      <c r="J735" s="247">
        <v>2471.75</v>
      </c>
      <c r="K735" s="237">
        <v>1174.08</v>
      </c>
      <c r="L735" s="6"/>
      <c r="M735" s="1"/>
      <c r="N735" s="1"/>
      <c r="O735" s="1"/>
      <c r="P735" s="1"/>
      <c r="Q735" s="1"/>
      <c r="R735" s="1"/>
      <c r="S735" s="1"/>
      <c r="T735" s="1"/>
      <c r="U735" s="1"/>
      <c r="V735" s="1"/>
      <c r="W735" s="1"/>
      <c r="X735" s="1"/>
      <c r="Y735" s="1"/>
      <c r="Z735" s="1"/>
    </row>
    <row r="736" ht="12.75" customHeight="1">
      <c r="A736" s="1"/>
      <c r="B736" s="6"/>
      <c r="C736" s="229" t="s">
        <v>1035</v>
      </c>
      <c r="D736" s="243">
        <v>1.0</v>
      </c>
      <c r="E736" s="243">
        <v>1.0</v>
      </c>
      <c r="F736" s="244">
        <v>86.0</v>
      </c>
      <c r="G736" s="245" t="s">
        <v>1036</v>
      </c>
      <c r="H736" s="245">
        <v>5349819.0</v>
      </c>
      <c r="I736" s="246">
        <v>42500.0</v>
      </c>
      <c r="J736" s="247">
        <v>917.17</v>
      </c>
      <c r="K736" s="237">
        <v>435.6499999999999</v>
      </c>
      <c r="L736" s="6"/>
      <c r="M736" s="1"/>
      <c r="N736" s="1"/>
      <c r="O736" s="1"/>
      <c r="P736" s="1"/>
      <c r="Q736" s="1"/>
      <c r="R736" s="1"/>
      <c r="S736" s="1"/>
      <c r="T736" s="1"/>
      <c r="U736" s="1"/>
      <c r="V736" s="1"/>
      <c r="W736" s="1"/>
      <c r="X736" s="1"/>
      <c r="Y736" s="1"/>
      <c r="Z736" s="1"/>
    </row>
    <row r="737" ht="12.75" customHeight="1">
      <c r="A737" s="1"/>
      <c r="B737" s="6"/>
      <c r="C737" s="229" t="s">
        <v>1027</v>
      </c>
      <c r="D737" s="243">
        <v>1.0</v>
      </c>
      <c r="E737" s="243">
        <v>1.0</v>
      </c>
      <c r="F737" s="244">
        <v>103.0</v>
      </c>
      <c r="G737" s="245" t="s">
        <v>1028</v>
      </c>
      <c r="H737" s="245">
        <v>5349820.0</v>
      </c>
      <c r="I737" s="246">
        <v>42500.0</v>
      </c>
      <c r="J737" s="247">
        <v>1394.19</v>
      </c>
      <c r="K737" s="237">
        <v>662.24</v>
      </c>
      <c r="L737" s="6"/>
      <c r="M737" s="1"/>
      <c r="N737" s="1"/>
      <c r="O737" s="1"/>
      <c r="P737" s="1"/>
      <c r="Q737" s="1"/>
      <c r="R737" s="1"/>
      <c r="S737" s="1"/>
      <c r="T737" s="1"/>
      <c r="U737" s="1"/>
      <c r="V737" s="1"/>
      <c r="W737" s="1"/>
      <c r="X737" s="1"/>
      <c r="Y737" s="1"/>
      <c r="Z737" s="1"/>
    </row>
    <row r="738" ht="12.75" customHeight="1">
      <c r="A738" s="1"/>
      <c r="B738" s="6"/>
      <c r="C738" s="229" t="s">
        <v>1075</v>
      </c>
      <c r="D738" s="243">
        <v>1.0</v>
      </c>
      <c r="E738" s="243">
        <v>1.0</v>
      </c>
      <c r="F738" s="244">
        <v>88.0</v>
      </c>
      <c r="G738" s="245" t="s">
        <v>1076</v>
      </c>
      <c r="H738" s="245">
        <v>5349821.0</v>
      </c>
      <c r="I738" s="246">
        <v>42500.0</v>
      </c>
      <c r="J738" s="247">
        <v>805.21</v>
      </c>
      <c r="K738" s="237">
        <v>382.47</v>
      </c>
      <c r="L738" s="6"/>
      <c r="M738" s="1"/>
      <c r="N738" s="1"/>
      <c r="O738" s="1"/>
      <c r="P738" s="1"/>
      <c r="Q738" s="1"/>
      <c r="R738" s="1"/>
      <c r="S738" s="1"/>
      <c r="T738" s="1"/>
      <c r="U738" s="1"/>
      <c r="V738" s="1"/>
      <c r="W738" s="1"/>
      <c r="X738" s="1"/>
      <c r="Y738" s="1"/>
      <c r="Z738" s="1"/>
    </row>
    <row r="739" ht="12.75" customHeight="1">
      <c r="A739" s="1"/>
      <c r="B739" s="6"/>
      <c r="C739" s="229" t="s">
        <v>1069</v>
      </c>
      <c r="D739" s="243">
        <v>1.0</v>
      </c>
      <c r="E739" s="243">
        <v>1.0</v>
      </c>
      <c r="F739" s="244">
        <v>148.0</v>
      </c>
      <c r="G739" s="245" t="s">
        <v>1070</v>
      </c>
      <c r="H739" s="245">
        <v>5349822.0</v>
      </c>
      <c r="I739" s="246">
        <v>42500.0</v>
      </c>
      <c r="J739" s="247">
        <v>3793.3</v>
      </c>
      <c r="K739" s="237">
        <v>1839.75</v>
      </c>
      <c r="L739" s="6"/>
      <c r="M739" s="1"/>
      <c r="N739" s="1"/>
      <c r="O739" s="1"/>
      <c r="P739" s="1"/>
      <c r="Q739" s="1"/>
      <c r="R739" s="1"/>
      <c r="S739" s="1"/>
      <c r="T739" s="1"/>
      <c r="U739" s="1"/>
      <c r="V739" s="1"/>
      <c r="W739" s="1"/>
      <c r="X739" s="1"/>
      <c r="Y739" s="1"/>
      <c r="Z739" s="1"/>
    </row>
    <row r="740" ht="12.75" customHeight="1">
      <c r="A740" s="1"/>
      <c r="B740" s="6"/>
      <c r="C740" s="229" t="s">
        <v>1081</v>
      </c>
      <c r="D740" s="243">
        <v>1.0</v>
      </c>
      <c r="E740" s="243">
        <v>1.0</v>
      </c>
      <c r="F740" s="244">
        <v>28.0</v>
      </c>
      <c r="G740" s="245" t="s">
        <v>1082</v>
      </c>
      <c r="H740" s="245">
        <v>5349823.0</v>
      </c>
      <c r="I740" s="246">
        <v>42500.0</v>
      </c>
      <c r="J740" s="247">
        <v>594.75</v>
      </c>
      <c r="K740" s="237">
        <v>288.45</v>
      </c>
      <c r="L740" s="6"/>
      <c r="M740" s="1"/>
      <c r="N740" s="1"/>
      <c r="O740" s="1"/>
      <c r="P740" s="1"/>
      <c r="Q740" s="1"/>
      <c r="R740" s="1"/>
      <c r="S740" s="1"/>
      <c r="T740" s="1"/>
      <c r="U740" s="1"/>
      <c r="V740" s="1"/>
      <c r="W740" s="1"/>
      <c r="X740" s="1"/>
      <c r="Y740" s="1"/>
      <c r="Z740" s="1"/>
    </row>
    <row r="741" ht="12.75" customHeight="1">
      <c r="A741" s="1"/>
      <c r="B741" s="6"/>
      <c r="C741" s="229" t="s">
        <v>1085</v>
      </c>
      <c r="D741" s="243">
        <v>1.0</v>
      </c>
      <c r="E741" s="243">
        <v>1.0</v>
      </c>
      <c r="F741" s="244">
        <v>88.0</v>
      </c>
      <c r="G741" s="245" t="s">
        <v>1086</v>
      </c>
      <c r="H741" s="245">
        <v>5349824.0</v>
      </c>
      <c r="I741" s="246">
        <v>42500.0</v>
      </c>
      <c r="J741" s="247">
        <v>1017.0</v>
      </c>
      <c r="K741" s="237">
        <v>483.07</v>
      </c>
      <c r="L741" s="6"/>
      <c r="M741" s="1"/>
      <c r="N741" s="1"/>
      <c r="O741" s="1"/>
      <c r="P741" s="1"/>
      <c r="Q741" s="1"/>
      <c r="R741" s="1"/>
      <c r="S741" s="1"/>
      <c r="T741" s="1"/>
      <c r="U741" s="1"/>
      <c r="V741" s="1"/>
      <c r="W741" s="1"/>
      <c r="X741" s="1"/>
      <c r="Y741" s="1"/>
      <c r="Z741" s="1"/>
    </row>
    <row r="742" ht="12.75" customHeight="1">
      <c r="A742" s="1"/>
      <c r="B742" s="6"/>
      <c r="C742" s="229" t="s">
        <v>1087</v>
      </c>
      <c r="D742" s="243">
        <v>1.0</v>
      </c>
      <c r="E742" s="243">
        <v>1.0</v>
      </c>
      <c r="F742" s="244">
        <v>145.0</v>
      </c>
      <c r="G742" s="245" t="s">
        <v>1088</v>
      </c>
      <c r="H742" s="245">
        <v>5349825.0</v>
      </c>
      <c r="I742" s="246">
        <v>42500.0</v>
      </c>
      <c r="J742" s="247">
        <v>2392.0</v>
      </c>
      <c r="K742" s="237">
        <v>1136.2</v>
      </c>
      <c r="L742" s="6"/>
      <c r="M742" s="1"/>
      <c r="N742" s="1"/>
      <c r="O742" s="1"/>
      <c r="P742" s="1"/>
      <c r="Q742" s="1"/>
      <c r="R742" s="1"/>
      <c r="S742" s="1"/>
      <c r="T742" s="1"/>
      <c r="U742" s="1"/>
      <c r="V742" s="1"/>
      <c r="W742" s="1"/>
      <c r="X742" s="1"/>
      <c r="Y742" s="1"/>
      <c r="Z742" s="1"/>
    </row>
    <row r="743" ht="12.75" customHeight="1">
      <c r="A743" s="1"/>
      <c r="B743" s="6"/>
      <c r="C743" s="229" t="s">
        <v>1097</v>
      </c>
      <c r="D743" s="243">
        <v>1.0</v>
      </c>
      <c r="E743" s="243">
        <v>1.0</v>
      </c>
      <c r="F743" s="244">
        <v>271.0</v>
      </c>
      <c r="G743" s="245" t="s">
        <v>1098</v>
      </c>
      <c r="H743" s="245">
        <v>5349827.0</v>
      </c>
      <c r="I743" s="246">
        <v>42500.0</v>
      </c>
      <c r="J743" s="247">
        <v>3654.5</v>
      </c>
      <c r="K743" s="237">
        <v>1735.8799999999999</v>
      </c>
      <c r="L743" s="6"/>
      <c r="M743" s="1"/>
      <c r="N743" s="1"/>
      <c r="O743" s="1"/>
      <c r="P743" s="1"/>
      <c r="Q743" s="1"/>
      <c r="R743" s="1"/>
      <c r="S743" s="1"/>
      <c r="T743" s="1"/>
      <c r="U743" s="1"/>
      <c r="V743" s="1"/>
      <c r="W743" s="1"/>
      <c r="X743" s="1"/>
      <c r="Y743" s="1"/>
      <c r="Z743" s="1"/>
    </row>
    <row r="744" ht="12.75" customHeight="1">
      <c r="A744" s="1"/>
      <c r="B744" s="6"/>
      <c r="C744" s="229" t="s">
        <v>1109</v>
      </c>
      <c r="D744" s="243">
        <v>1.0</v>
      </c>
      <c r="E744" s="243">
        <v>1.0</v>
      </c>
      <c r="F744" s="244">
        <v>517.0</v>
      </c>
      <c r="G744" s="245" t="s">
        <v>1110</v>
      </c>
      <c r="H744" s="245">
        <v>5349828.0</v>
      </c>
      <c r="I744" s="246">
        <v>42500.0</v>
      </c>
      <c r="J744" s="247">
        <v>7483.0</v>
      </c>
      <c r="K744" s="237">
        <v>3554.4200000000005</v>
      </c>
      <c r="L744" s="6"/>
      <c r="M744" s="1"/>
      <c r="N744" s="1"/>
      <c r="O744" s="1"/>
      <c r="P744" s="1"/>
      <c r="Q744" s="1"/>
      <c r="R744" s="1"/>
      <c r="S744" s="1"/>
      <c r="T744" s="1"/>
      <c r="U744" s="1"/>
      <c r="V744" s="1"/>
      <c r="W744" s="1"/>
      <c r="X744" s="1"/>
      <c r="Y744" s="1"/>
      <c r="Z744" s="1"/>
    </row>
    <row r="745" ht="12.75" customHeight="1">
      <c r="A745" s="1"/>
      <c r="B745" s="6"/>
      <c r="C745" s="229" t="s">
        <v>1091</v>
      </c>
      <c r="D745" s="243">
        <v>1.0</v>
      </c>
      <c r="E745" s="243">
        <v>1.0</v>
      </c>
      <c r="F745" s="244">
        <v>99.0</v>
      </c>
      <c r="G745" s="245" t="s">
        <v>1092</v>
      </c>
      <c r="H745" s="245">
        <v>5349829.0</v>
      </c>
      <c r="I745" s="246">
        <v>42500.0</v>
      </c>
      <c r="J745" s="247">
        <v>1608.5</v>
      </c>
      <c r="K745" s="237">
        <v>764.03</v>
      </c>
      <c r="L745" s="6"/>
      <c r="M745" s="1"/>
      <c r="N745" s="1"/>
      <c r="O745" s="1"/>
      <c r="P745" s="1"/>
      <c r="Q745" s="1"/>
      <c r="R745" s="1"/>
      <c r="S745" s="1"/>
      <c r="T745" s="1"/>
      <c r="U745" s="1"/>
      <c r="V745" s="1"/>
      <c r="W745" s="1"/>
      <c r="X745" s="1"/>
      <c r="Y745" s="1"/>
      <c r="Z745" s="1"/>
    </row>
    <row r="746" ht="12.75" customHeight="1">
      <c r="A746" s="1"/>
      <c r="B746" s="6"/>
      <c r="C746" s="229" t="s">
        <v>1093</v>
      </c>
      <c r="D746" s="243">
        <v>1.0</v>
      </c>
      <c r="E746" s="243">
        <v>1.0</v>
      </c>
      <c r="F746" s="244">
        <v>520.0</v>
      </c>
      <c r="G746" s="245" t="s">
        <v>1094</v>
      </c>
      <c r="H746" s="245">
        <v>5349830.0</v>
      </c>
      <c r="I746" s="246">
        <v>42500.0</v>
      </c>
      <c r="J746" s="247">
        <v>6037.0</v>
      </c>
      <c r="K746" s="237">
        <v>2867.5699999999997</v>
      </c>
      <c r="L746" s="6"/>
      <c r="M746" s="1"/>
      <c r="N746" s="1"/>
      <c r="O746" s="1"/>
      <c r="P746" s="1"/>
      <c r="Q746" s="1"/>
      <c r="R746" s="1"/>
      <c r="S746" s="1"/>
      <c r="T746" s="1"/>
      <c r="U746" s="1"/>
      <c r="V746" s="1"/>
      <c r="W746" s="1"/>
      <c r="X746" s="1"/>
      <c r="Y746" s="1"/>
      <c r="Z746" s="1"/>
    </row>
    <row r="747" ht="12.75" customHeight="1">
      <c r="A747" s="1"/>
      <c r="B747" s="6"/>
      <c r="C747" s="229" t="s">
        <v>1111</v>
      </c>
      <c r="D747" s="243">
        <v>1.0</v>
      </c>
      <c r="E747" s="243">
        <v>1.0</v>
      </c>
      <c r="F747" s="244">
        <v>343.0</v>
      </c>
      <c r="G747" s="245" t="s">
        <v>1112</v>
      </c>
      <c r="H747" s="245">
        <v>5349831.0</v>
      </c>
      <c r="I747" s="246">
        <v>42500.0</v>
      </c>
      <c r="J747" s="247">
        <v>5271.5</v>
      </c>
      <c r="K747" s="237">
        <v>2503.96</v>
      </c>
      <c r="L747" s="6"/>
      <c r="M747" s="1"/>
      <c r="N747" s="1"/>
      <c r="O747" s="1"/>
      <c r="P747" s="1"/>
      <c r="Q747" s="1"/>
      <c r="R747" s="1"/>
      <c r="S747" s="1"/>
      <c r="T747" s="1"/>
      <c r="U747" s="1"/>
      <c r="V747" s="1"/>
      <c r="W747" s="1"/>
      <c r="X747" s="1"/>
      <c r="Y747" s="1"/>
      <c r="Z747" s="1"/>
    </row>
    <row r="748" ht="12.75" customHeight="1">
      <c r="A748" s="1"/>
      <c r="B748" s="6"/>
      <c r="C748" s="229" t="s">
        <v>1105</v>
      </c>
      <c r="D748" s="243">
        <v>1.0</v>
      </c>
      <c r="E748" s="243">
        <v>1.0</v>
      </c>
      <c r="F748" s="244">
        <v>681.0</v>
      </c>
      <c r="G748" s="245" t="s">
        <v>1106</v>
      </c>
      <c r="H748" s="245">
        <v>5349832.0</v>
      </c>
      <c r="I748" s="246">
        <v>42500.0</v>
      </c>
      <c r="J748" s="247">
        <v>9949.5</v>
      </c>
      <c r="K748" s="237">
        <v>4825.5</v>
      </c>
      <c r="L748" s="6"/>
      <c r="M748" s="1"/>
      <c r="N748" s="1"/>
      <c r="O748" s="1"/>
      <c r="P748" s="1"/>
      <c r="Q748" s="1"/>
      <c r="R748" s="1"/>
      <c r="S748" s="1"/>
      <c r="T748" s="1"/>
      <c r="U748" s="1"/>
      <c r="V748" s="1"/>
      <c r="W748" s="1"/>
      <c r="X748" s="1"/>
      <c r="Y748" s="1"/>
      <c r="Z748" s="1"/>
    </row>
    <row r="749" ht="12.75" customHeight="1">
      <c r="A749" s="1"/>
      <c r="B749" s="6"/>
      <c r="C749" s="229" t="s">
        <v>1095</v>
      </c>
      <c r="D749" s="243">
        <v>1.0</v>
      </c>
      <c r="E749" s="243">
        <v>1.0</v>
      </c>
      <c r="F749" s="244">
        <v>53.0</v>
      </c>
      <c r="G749" s="245" t="s">
        <v>1096</v>
      </c>
      <c r="H749" s="245">
        <v>5349833.0</v>
      </c>
      <c r="I749" s="246">
        <v>42500.0</v>
      </c>
      <c r="J749" s="247">
        <v>758.0</v>
      </c>
      <c r="K749" s="237">
        <v>360.05</v>
      </c>
      <c r="L749" s="6"/>
      <c r="M749" s="1"/>
      <c r="N749" s="1"/>
      <c r="O749" s="1"/>
      <c r="P749" s="1"/>
      <c r="Q749" s="1"/>
      <c r="R749" s="1"/>
      <c r="S749" s="1"/>
      <c r="T749" s="1"/>
      <c r="U749" s="1"/>
      <c r="V749" s="1"/>
      <c r="W749" s="1"/>
      <c r="X749" s="1"/>
      <c r="Y749" s="1"/>
      <c r="Z749" s="1"/>
    </row>
    <row r="750" ht="12.75" customHeight="1">
      <c r="A750" s="1"/>
      <c r="B750" s="6"/>
      <c r="C750" s="229" t="s">
        <v>1099</v>
      </c>
      <c r="D750" s="243">
        <v>1.0</v>
      </c>
      <c r="E750" s="243">
        <v>1.0</v>
      </c>
      <c r="F750" s="244">
        <v>501.0</v>
      </c>
      <c r="G750" s="245" t="s">
        <v>1100</v>
      </c>
      <c r="H750" s="245">
        <v>5349834.0</v>
      </c>
      <c r="I750" s="246">
        <v>42500.0</v>
      </c>
      <c r="J750" s="247">
        <v>6507.0</v>
      </c>
      <c r="K750" s="237">
        <v>3090.8199999999997</v>
      </c>
      <c r="L750" s="6"/>
      <c r="M750" s="1"/>
      <c r="N750" s="1"/>
      <c r="O750" s="1"/>
      <c r="P750" s="1"/>
      <c r="Q750" s="1"/>
      <c r="R750" s="1"/>
      <c r="S750" s="1"/>
      <c r="T750" s="1"/>
      <c r="U750" s="1"/>
      <c r="V750" s="1"/>
      <c r="W750" s="1"/>
      <c r="X750" s="1"/>
      <c r="Y750" s="1"/>
      <c r="Z750" s="1"/>
    </row>
    <row r="751" ht="12.75" customHeight="1">
      <c r="A751" s="1"/>
      <c r="B751" s="6"/>
      <c r="C751" s="229" t="s">
        <v>1107</v>
      </c>
      <c r="D751" s="243">
        <v>1.0</v>
      </c>
      <c r="E751" s="243">
        <v>1.0</v>
      </c>
      <c r="F751" s="244">
        <v>362.0</v>
      </c>
      <c r="G751" s="245" t="s">
        <v>1108</v>
      </c>
      <c r="H751" s="245">
        <v>5349835.0</v>
      </c>
      <c r="I751" s="246">
        <v>42500.0</v>
      </c>
      <c r="J751" s="247">
        <v>5162.0</v>
      </c>
      <c r="K751" s="237">
        <v>2503.57</v>
      </c>
      <c r="L751" s="6"/>
      <c r="M751" s="1"/>
      <c r="N751" s="1"/>
      <c r="O751" s="1"/>
      <c r="P751" s="1"/>
      <c r="Q751" s="1"/>
      <c r="R751" s="1"/>
      <c r="S751" s="1"/>
      <c r="T751" s="1"/>
      <c r="U751" s="1"/>
      <c r="V751" s="1"/>
      <c r="W751" s="1"/>
      <c r="X751" s="1"/>
      <c r="Y751" s="1"/>
      <c r="Z751" s="1"/>
    </row>
    <row r="752" ht="12.75" customHeight="1">
      <c r="A752" s="1"/>
      <c r="B752" s="6"/>
      <c r="C752" s="229" t="s">
        <v>1103</v>
      </c>
      <c r="D752" s="243">
        <v>1.0</v>
      </c>
      <c r="E752" s="243">
        <v>1.0</v>
      </c>
      <c r="F752" s="244">
        <v>215.0</v>
      </c>
      <c r="G752" s="245" t="s">
        <v>1104</v>
      </c>
      <c r="H752" s="245">
        <v>5349836.0</v>
      </c>
      <c r="I752" s="246">
        <v>42500.0</v>
      </c>
      <c r="J752" s="247">
        <v>2964.0</v>
      </c>
      <c r="K752" s="237">
        <v>1452.36</v>
      </c>
      <c r="L752" s="6"/>
      <c r="M752" s="1"/>
      <c r="N752" s="1"/>
      <c r="O752" s="1"/>
      <c r="P752" s="1"/>
      <c r="Q752" s="1"/>
      <c r="R752" s="1"/>
      <c r="S752" s="1"/>
      <c r="T752" s="1"/>
      <c r="U752" s="1"/>
      <c r="V752" s="1"/>
      <c r="W752" s="1"/>
      <c r="X752" s="1"/>
      <c r="Y752" s="1"/>
      <c r="Z752" s="1"/>
    </row>
    <row r="753" ht="12.75" customHeight="1">
      <c r="A753" s="1"/>
      <c r="B753" s="6"/>
      <c r="C753" s="229" t="s">
        <v>1113</v>
      </c>
      <c r="D753" s="243">
        <v>1.0</v>
      </c>
      <c r="E753" s="243">
        <v>1.0</v>
      </c>
      <c r="F753" s="244">
        <v>208.0</v>
      </c>
      <c r="G753" s="245" t="s">
        <v>1114</v>
      </c>
      <c r="H753" s="245">
        <v>5349837.0</v>
      </c>
      <c r="I753" s="246">
        <v>42500.0</v>
      </c>
      <c r="J753" s="247">
        <v>2833.5</v>
      </c>
      <c r="K753" s="237">
        <v>1345.91</v>
      </c>
      <c r="L753" s="6"/>
      <c r="M753" s="1"/>
      <c r="N753" s="1"/>
      <c r="O753" s="1"/>
      <c r="P753" s="1"/>
      <c r="Q753" s="1"/>
      <c r="R753" s="1"/>
      <c r="S753" s="1"/>
      <c r="T753" s="1"/>
      <c r="U753" s="1"/>
      <c r="V753" s="1"/>
      <c r="W753" s="1"/>
      <c r="X753" s="1"/>
      <c r="Y753" s="1"/>
      <c r="Z753" s="1"/>
    </row>
    <row r="754" ht="12.75" customHeight="1">
      <c r="A754" s="1"/>
      <c r="B754" s="6"/>
      <c r="C754" s="229" t="s">
        <v>1101</v>
      </c>
      <c r="D754" s="243">
        <v>1.0</v>
      </c>
      <c r="E754" s="243">
        <v>1.0</v>
      </c>
      <c r="F754" s="244">
        <v>52.0</v>
      </c>
      <c r="G754" s="245" t="s">
        <v>1102</v>
      </c>
      <c r="H754" s="245">
        <v>5349838.0</v>
      </c>
      <c r="I754" s="246">
        <v>42500.0</v>
      </c>
      <c r="J754" s="247">
        <v>650.0</v>
      </c>
      <c r="K754" s="237">
        <v>308.75</v>
      </c>
      <c r="L754" s="6"/>
      <c r="M754" s="1"/>
      <c r="N754" s="1"/>
      <c r="O754" s="1"/>
      <c r="P754" s="1"/>
      <c r="Q754" s="1"/>
      <c r="R754" s="1"/>
      <c r="S754" s="1"/>
      <c r="T754" s="1"/>
      <c r="U754" s="1"/>
      <c r="V754" s="1"/>
      <c r="W754" s="1"/>
      <c r="X754" s="1"/>
      <c r="Y754" s="1"/>
      <c r="Z754" s="1"/>
    </row>
    <row r="755" ht="12.75" customHeight="1">
      <c r="A755" s="1"/>
      <c r="B755" s="6"/>
      <c r="C755" s="229" t="s">
        <v>1115</v>
      </c>
      <c r="D755" s="243">
        <v>1.0</v>
      </c>
      <c r="E755" s="243">
        <v>1.0</v>
      </c>
      <c r="F755" s="244">
        <v>504.0</v>
      </c>
      <c r="G755" s="245" t="s">
        <v>1116</v>
      </c>
      <c r="H755" s="245">
        <v>5349839.0</v>
      </c>
      <c r="I755" s="246">
        <v>42500.0</v>
      </c>
      <c r="J755" s="247">
        <v>6652.0</v>
      </c>
      <c r="K755" s="237">
        <v>3159.7</v>
      </c>
      <c r="L755" s="6"/>
      <c r="M755" s="1"/>
      <c r="N755" s="1"/>
      <c r="O755" s="1"/>
      <c r="P755" s="1"/>
      <c r="Q755" s="1"/>
      <c r="R755" s="1"/>
      <c r="S755" s="1"/>
      <c r="T755" s="1"/>
      <c r="U755" s="1"/>
      <c r="V755" s="1"/>
      <c r="W755" s="1"/>
      <c r="X755" s="1"/>
      <c r="Y755" s="1"/>
      <c r="Z755" s="1"/>
    </row>
    <row r="756" ht="12.75" customHeight="1">
      <c r="A756" s="1"/>
      <c r="B756" s="6"/>
      <c r="C756" s="229" t="s">
        <v>1117</v>
      </c>
      <c r="D756" s="243">
        <v>1.0</v>
      </c>
      <c r="E756" s="243">
        <v>1.0</v>
      </c>
      <c r="F756" s="244">
        <v>601.0</v>
      </c>
      <c r="G756" s="245" t="s">
        <v>1118</v>
      </c>
      <c r="H756" s="245">
        <v>5349841.0</v>
      </c>
      <c r="I756" s="246">
        <v>42500.0</v>
      </c>
      <c r="J756" s="247">
        <v>8038.0</v>
      </c>
      <c r="K756" s="237">
        <v>3818.05</v>
      </c>
      <c r="L756" s="6"/>
      <c r="M756" s="1"/>
      <c r="N756" s="1"/>
      <c r="O756" s="1"/>
      <c r="P756" s="1"/>
      <c r="Q756" s="1"/>
      <c r="R756" s="1"/>
      <c r="S756" s="1"/>
      <c r="T756" s="1"/>
      <c r="U756" s="1"/>
      <c r="V756" s="1"/>
      <c r="W756" s="1"/>
      <c r="X756" s="1"/>
      <c r="Y756" s="1"/>
      <c r="Z756" s="1"/>
    </row>
    <row r="757" ht="12.75" customHeight="1">
      <c r="A757" s="1"/>
      <c r="B757" s="6"/>
      <c r="C757" s="229" t="s">
        <v>1119</v>
      </c>
      <c r="D757" s="243">
        <v>1.0</v>
      </c>
      <c r="E757" s="243">
        <v>1.0</v>
      </c>
      <c r="F757" s="244">
        <v>554.0</v>
      </c>
      <c r="G757" s="245" t="s">
        <v>1120</v>
      </c>
      <c r="H757" s="245">
        <v>5349842.0</v>
      </c>
      <c r="I757" s="246">
        <v>42500.0</v>
      </c>
      <c r="J757" s="247">
        <v>8887.5</v>
      </c>
      <c r="K757" s="237">
        <v>4221.56</v>
      </c>
      <c r="L757" s="6"/>
      <c r="M757" s="1"/>
      <c r="N757" s="1"/>
      <c r="O757" s="1"/>
      <c r="P757" s="1"/>
      <c r="Q757" s="1"/>
      <c r="R757" s="1"/>
      <c r="S757" s="1"/>
      <c r="T757" s="1"/>
      <c r="U757" s="1"/>
      <c r="V757" s="1"/>
      <c r="W757" s="1"/>
      <c r="X757" s="1"/>
      <c r="Y757" s="1"/>
      <c r="Z757" s="1"/>
    </row>
    <row r="758" ht="12.75" customHeight="1">
      <c r="A758" s="1"/>
      <c r="B758" s="6"/>
      <c r="C758" s="229" t="s">
        <v>1125</v>
      </c>
      <c r="D758" s="243">
        <v>1.0</v>
      </c>
      <c r="E758" s="243">
        <v>1.0</v>
      </c>
      <c r="F758" s="244">
        <v>173.0</v>
      </c>
      <c r="G758" s="245" t="s">
        <v>1126</v>
      </c>
      <c r="H758" s="245">
        <v>5349843.0</v>
      </c>
      <c r="I758" s="246">
        <v>42500.0</v>
      </c>
      <c r="J758" s="247">
        <v>2234.0</v>
      </c>
      <c r="K758" s="237">
        <v>1061.15</v>
      </c>
      <c r="L758" s="6"/>
      <c r="M758" s="1"/>
      <c r="N758" s="1"/>
      <c r="O758" s="1"/>
      <c r="P758" s="1"/>
      <c r="Q758" s="1"/>
      <c r="R758" s="1"/>
      <c r="S758" s="1"/>
      <c r="T758" s="1"/>
      <c r="U758" s="1"/>
      <c r="V758" s="1"/>
      <c r="W758" s="1"/>
      <c r="X758" s="1"/>
      <c r="Y758" s="1"/>
      <c r="Z758" s="1"/>
    </row>
    <row r="759" ht="12.75" customHeight="1">
      <c r="A759" s="1"/>
      <c r="B759" s="6"/>
      <c r="C759" s="229" t="s">
        <v>1123</v>
      </c>
      <c r="D759" s="243">
        <v>1.0</v>
      </c>
      <c r="E759" s="243">
        <v>1.0</v>
      </c>
      <c r="F759" s="244">
        <v>125.0</v>
      </c>
      <c r="G759" s="245" t="s">
        <v>1124</v>
      </c>
      <c r="H759" s="245">
        <v>5349844.0</v>
      </c>
      <c r="I759" s="246">
        <v>42500.0</v>
      </c>
      <c r="J759" s="247">
        <v>1559.5</v>
      </c>
      <c r="K759" s="237">
        <v>756.35</v>
      </c>
      <c r="L759" s="6"/>
      <c r="M759" s="1"/>
      <c r="N759" s="1"/>
      <c r="O759" s="1"/>
      <c r="P759" s="1"/>
      <c r="Q759" s="1"/>
      <c r="R759" s="1"/>
      <c r="S759" s="1"/>
      <c r="T759" s="1"/>
      <c r="U759" s="1"/>
      <c r="V759" s="1"/>
      <c r="W759" s="1"/>
      <c r="X759" s="1"/>
      <c r="Y759" s="1"/>
      <c r="Z759" s="1"/>
    </row>
    <row r="760" ht="12.75" customHeight="1">
      <c r="A760" s="1"/>
      <c r="B760" s="6"/>
      <c r="C760" s="229" t="s">
        <v>1121</v>
      </c>
      <c r="D760" s="243">
        <v>1.0</v>
      </c>
      <c r="E760" s="243">
        <v>1.0</v>
      </c>
      <c r="F760" s="244">
        <v>523.0</v>
      </c>
      <c r="G760" s="245" t="s">
        <v>1122</v>
      </c>
      <c r="H760" s="245">
        <v>5349846.0</v>
      </c>
      <c r="I760" s="246">
        <v>42500.0</v>
      </c>
      <c r="J760" s="247">
        <v>7261.5</v>
      </c>
      <c r="K760" s="237">
        <v>3449.21</v>
      </c>
      <c r="L760" s="6"/>
      <c r="M760" s="1"/>
      <c r="N760" s="1"/>
      <c r="O760" s="1"/>
      <c r="P760" s="1"/>
      <c r="Q760" s="1"/>
      <c r="R760" s="1"/>
      <c r="S760" s="1"/>
      <c r="T760" s="1"/>
      <c r="U760" s="1"/>
      <c r="V760" s="1"/>
      <c r="W760" s="1"/>
      <c r="X760" s="1"/>
      <c r="Y760" s="1"/>
      <c r="Z760" s="1"/>
    </row>
    <row r="761" ht="12.75" customHeight="1">
      <c r="A761" s="1"/>
      <c r="B761" s="6"/>
      <c r="C761" s="229" t="s">
        <v>1127</v>
      </c>
      <c r="D761" s="243">
        <v>1.0</v>
      </c>
      <c r="E761" s="243">
        <v>1.0</v>
      </c>
      <c r="F761" s="244">
        <v>357.0</v>
      </c>
      <c r="G761" s="245" t="s">
        <v>1128</v>
      </c>
      <c r="H761" s="245">
        <v>5349849.0</v>
      </c>
      <c r="I761" s="246">
        <v>42500.0</v>
      </c>
      <c r="J761" s="247">
        <v>5097.5</v>
      </c>
      <c r="K761" s="237">
        <v>2421.31</v>
      </c>
      <c r="L761" s="6"/>
      <c r="M761" s="1"/>
      <c r="N761" s="1"/>
      <c r="O761" s="1"/>
      <c r="P761" s="1"/>
      <c r="Q761" s="1"/>
      <c r="R761" s="1"/>
      <c r="S761" s="1"/>
      <c r="T761" s="1"/>
      <c r="U761" s="1"/>
      <c r="V761" s="1"/>
      <c r="W761" s="1"/>
      <c r="X761" s="1"/>
      <c r="Y761" s="1"/>
      <c r="Z761" s="1"/>
    </row>
    <row r="762" ht="12.75" customHeight="1">
      <c r="A762" s="1"/>
      <c r="B762" s="6"/>
      <c r="C762" s="229" t="s">
        <v>1129</v>
      </c>
      <c r="D762" s="243">
        <v>1.0</v>
      </c>
      <c r="E762" s="243">
        <v>1.0</v>
      </c>
      <c r="F762" s="244">
        <v>113.0</v>
      </c>
      <c r="G762" s="245" t="s">
        <v>1130</v>
      </c>
      <c r="H762" s="245">
        <v>5349850.0</v>
      </c>
      <c r="I762" s="246">
        <v>42500.0</v>
      </c>
      <c r="J762" s="247">
        <v>1457.5</v>
      </c>
      <c r="K762" s="237">
        <v>692.31</v>
      </c>
      <c r="L762" s="6"/>
      <c r="M762" s="1"/>
      <c r="N762" s="1"/>
      <c r="O762" s="1"/>
      <c r="P762" s="1"/>
      <c r="Q762" s="1"/>
      <c r="R762" s="1"/>
      <c r="S762" s="1"/>
      <c r="T762" s="1"/>
      <c r="U762" s="1"/>
      <c r="V762" s="1"/>
      <c r="W762" s="1"/>
      <c r="X762" s="1"/>
      <c r="Y762" s="1"/>
      <c r="Z762" s="1"/>
    </row>
    <row r="763" ht="12.75" customHeight="1">
      <c r="A763" s="1"/>
      <c r="B763" s="6"/>
      <c r="C763" s="229" t="s">
        <v>1131</v>
      </c>
      <c r="D763" s="243">
        <v>1.0</v>
      </c>
      <c r="E763" s="243">
        <v>1.0</v>
      </c>
      <c r="F763" s="244">
        <v>121.0</v>
      </c>
      <c r="G763" s="245" t="s">
        <v>1132</v>
      </c>
      <c r="H763" s="245">
        <v>5349851.0</v>
      </c>
      <c r="I763" s="246">
        <v>42500.0</v>
      </c>
      <c r="J763" s="247">
        <v>3666.5</v>
      </c>
      <c r="K763" s="237">
        <v>1741.5800000000002</v>
      </c>
      <c r="L763" s="6"/>
      <c r="M763" s="1"/>
      <c r="N763" s="1"/>
      <c r="O763" s="1"/>
      <c r="P763" s="1"/>
      <c r="Q763" s="1"/>
      <c r="R763" s="1"/>
      <c r="S763" s="1"/>
      <c r="T763" s="1"/>
      <c r="U763" s="1"/>
      <c r="V763" s="1"/>
      <c r="W763" s="1"/>
      <c r="X763" s="1"/>
      <c r="Y763" s="1"/>
      <c r="Z763" s="1"/>
    </row>
    <row r="764" ht="12.75" customHeight="1">
      <c r="A764" s="1"/>
      <c r="B764" s="6"/>
      <c r="C764" s="229" t="s">
        <v>1135</v>
      </c>
      <c r="D764" s="243">
        <v>1.0</v>
      </c>
      <c r="E764" s="243">
        <v>1.0</v>
      </c>
      <c r="F764" s="244">
        <v>48.0</v>
      </c>
      <c r="G764" s="245" t="s">
        <v>1136</v>
      </c>
      <c r="H764" s="245">
        <v>5349852.0</v>
      </c>
      <c r="I764" s="246">
        <v>42500.0</v>
      </c>
      <c r="J764" s="247">
        <v>576.5</v>
      </c>
      <c r="K764" s="237">
        <v>273.83</v>
      </c>
      <c r="L764" s="6"/>
      <c r="M764" s="1"/>
      <c r="N764" s="1"/>
      <c r="O764" s="1"/>
      <c r="P764" s="1"/>
      <c r="Q764" s="1"/>
      <c r="R764" s="1"/>
      <c r="S764" s="1"/>
      <c r="T764" s="1"/>
      <c r="U764" s="1"/>
      <c r="V764" s="1"/>
      <c r="W764" s="1"/>
      <c r="X764" s="1"/>
      <c r="Y764" s="1"/>
      <c r="Z764" s="1"/>
    </row>
    <row r="765" ht="12.75" customHeight="1">
      <c r="A765" s="1"/>
      <c r="B765" s="6"/>
      <c r="C765" s="229" t="s">
        <v>1178</v>
      </c>
      <c r="D765" s="243">
        <v>1.0</v>
      </c>
      <c r="E765" s="243">
        <v>1.0</v>
      </c>
      <c r="F765" s="244">
        <v>20.0</v>
      </c>
      <c r="G765" s="245" t="s">
        <v>1179</v>
      </c>
      <c r="H765" s="245">
        <v>5349853.0</v>
      </c>
      <c r="I765" s="246">
        <v>42500.0</v>
      </c>
      <c r="J765" s="247">
        <v>178.0</v>
      </c>
      <c r="K765" s="237">
        <v>87.22</v>
      </c>
      <c r="L765" s="6"/>
      <c r="M765" s="1"/>
      <c r="N765" s="1"/>
      <c r="O765" s="1"/>
      <c r="P765" s="1"/>
      <c r="Q765" s="1"/>
      <c r="R765" s="1"/>
      <c r="S765" s="1"/>
      <c r="T765" s="1"/>
      <c r="U765" s="1"/>
      <c r="V765" s="1"/>
      <c r="W765" s="1"/>
      <c r="X765" s="1"/>
      <c r="Y765" s="1"/>
      <c r="Z765" s="1"/>
    </row>
    <row r="766" ht="12.75" customHeight="1">
      <c r="A766" s="1"/>
      <c r="B766" s="6"/>
      <c r="C766" s="229" t="s">
        <v>789</v>
      </c>
      <c r="D766" s="243">
        <v>1.0</v>
      </c>
      <c r="E766" s="243">
        <v>1.0</v>
      </c>
      <c r="F766" s="244">
        <v>143.0</v>
      </c>
      <c r="G766" s="245" t="s">
        <v>790</v>
      </c>
      <c r="H766" s="245">
        <v>5349854.0</v>
      </c>
      <c r="I766" s="246">
        <v>42500.0</v>
      </c>
      <c r="J766" s="247">
        <v>982.08</v>
      </c>
      <c r="K766" s="237">
        <v>466.49</v>
      </c>
      <c r="L766" s="6"/>
      <c r="M766" s="1"/>
      <c r="N766" s="1"/>
      <c r="O766" s="1"/>
      <c r="P766" s="1"/>
      <c r="Q766" s="1"/>
      <c r="R766" s="1"/>
      <c r="S766" s="1"/>
      <c r="T766" s="1"/>
      <c r="U766" s="1"/>
      <c r="V766" s="1"/>
      <c r="W766" s="1"/>
      <c r="X766" s="1"/>
      <c r="Y766" s="1"/>
      <c r="Z766" s="1"/>
    </row>
    <row r="767" ht="12.75" customHeight="1">
      <c r="A767" s="1"/>
      <c r="B767" s="6"/>
      <c r="C767" s="229" t="s">
        <v>477</v>
      </c>
      <c r="D767" s="243">
        <v>1.0</v>
      </c>
      <c r="E767" s="243">
        <v>1.0</v>
      </c>
      <c r="F767" s="244">
        <v>10.0</v>
      </c>
      <c r="G767" s="245" t="s">
        <v>478</v>
      </c>
      <c r="H767" s="245">
        <v>5349855.0</v>
      </c>
      <c r="I767" s="246">
        <v>42500.0</v>
      </c>
      <c r="J767" s="247">
        <v>189.0</v>
      </c>
      <c r="K767" s="237">
        <v>89.77000000000001</v>
      </c>
      <c r="L767" s="6"/>
      <c r="M767" s="1"/>
      <c r="N767" s="1"/>
      <c r="O767" s="1"/>
      <c r="P767" s="1"/>
      <c r="Q767" s="1"/>
      <c r="R767" s="1"/>
      <c r="S767" s="1"/>
      <c r="T767" s="1"/>
      <c r="U767" s="1"/>
      <c r="V767" s="1"/>
      <c r="W767" s="1"/>
      <c r="X767" s="1"/>
      <c r="Y767" s="1"/>
      <c r="Z767" s="1"/>
    </row>
    <row r="768" ht="12.75" customHeight="1">
      <c r="A768" s="1"/>
      <c r="B768" s="6"/>
      <c r="C768" s="229" t="s">
        <v>1011</v>
      </c>
      <c r="D768" s="243">
        <v>1.0</v>
      </c>
      <c r="E768" s="243">
        <v>1.0</v>
      </c>
      <c r="F768" s="244">
        <v>2.0</v>
      </c>
      <c r="G768" s="245" t="s">
        <v>1012</v>
      </c>
      <c r="H768" s="245">
        <v>5349857.0</v>
      </c>
      <c r="I768" s="246">
        <v>42500.0</v>
      </c>
      <c r="J768" s="247">
        <v>17.0</v>
      </c>
      <c r="K768" s="237">
        <v>8.069999999999999</v>
      </c>
      <c r="L768" s="6"/>
      <c r="M768" s="1"/>
      <c r="N768" s="1"/>
      <c r="O768" s="1"/>
      <c r="P768" s="1"/>
      <c r="Q768" s="1"/>
      <c r="R768" s="1"/>
      <c r="S768" s="1"/>
      <c r="T768" s="1"/>
      <c r="U768" s="1"/>
      <c r="V768" s="1"/>
      <c r="W768" s="1"/>
      <c r="X768" s="1"/>
      <c r="Y768" s="1"/>
      <c r="Z768" s="1"/>
    </row>
    <row r="769" ht="12.75" customHeight="1">
      <c r="A769" s="1"/>
      <c r="B769" s="6"/>
      <c r="C769" s="229" t="s">
        <v>1156</v>
      </c>
      <c r="D769" s="243">
        <v>1.0</v>
      </c>
      <c r="E769" s="243">
        <v>1.0</v>
      </c>
      <c r="F769" s="244">
        <v>132.0</v>
      </c>
      <c r="G769" s="245" t="s">
        <v>1157</v>
      </c>
      <c r="H769" s="245">
        <v>5349858.0</v>
      </c>
      <c r="I769" s="246">
        <v>42500.0</v>
      </c>
      <c r="J769" s="247">
        <v>1558.0</v>
      </c>
      <c r="K769" s="237">
        <v>740.05</v>
      </c>
      <c r="L769" s="6"/>
      <c r="M769" s="1"/>
      <c r="N769" s="1"/>
      <c r="O769" s="1"/>
      <c r="P769" s="1"/>
      <c r="Q769" s="1"/>
      <c r="R769" s="1"/>
      <c r="S769" s="1"/>
      <c r="T769" s="1"/>
      <c r="U769" s="1"/>
      <c r="V769" s="1"/>
      <c r="W769" s="1"/>
      <c r="X769" s="1"/>
      <c r="Y769" s="1"/>
      <c r="Z769" s="1"/>
    </row>
    <row r="770" ht="12.75" customHeight="1">
      <c r="A770" s="1"/>
      <c r="B770" s="6"/>
      <c r="C770" s="229" t="s">
        <v>1180</v>
      </c>
      <c r="D770" s="243">
        <v>1.0</v>
      </c>
      <c r="E770" s="243">
        <v>1.0</v>
      </c>
      <c r="F770" s="244">
        <v>252.0</v>
      </c>
      <c r="G770" s="245" t="s">
        <v>1181</v>
      </c>
      <c r="H770" s="245">
        <v>5349893.0</v>
      </c>
      <c r="I770" s="246">
        <v>42502.0</v>
      </c>
      <c r="J770" s="247">
        <v>2841.21</v>
      </c>
      <c r="K770" s="237">
        <v>1349.5700000000002</v>
      </c>
      <c r="L770" s="6"/>
      <c r="M770" s="1"/>
      <c r="N770" s="1"/>
      <c r="O770" s="1"/>
      <c r="P770" s="1"/>
      <c r="Q770" s="1"/>
      <c r="R770" s="1"/>
      <c r="S770" s="1"/>
      <c r="T770" s="1"/>
      <c r="U770" s="1"/>
      <c r="V770" s="1"/>
      <c r="W770" s="1"/>
      <c r="X770" s="1"/>
      <c r="Y770" s="1"/>
      <c r="Z770" s="1"/>
    </row>
    <row r="771" ht="12.75" customHeight="1">
      <c r="A771" s="1"/>
      <c r="B771" s="6"/>
      <c r="C771" s="229" t="s">
        <v>1180</v>
      </c>
      <c r="D771" s="243">
        <v>1.0</v>
      </c>
      <c r="E771" s="243">
        <v>1.0</v>
      </c>
      <c r="F771" s="244">
        <v>89.0</v>
      </c>
      <c r="G771" s="245" t="s">
        <v>1181</v>
      </c>
      <c r="H771" s="245">
        <v>5349894.0</v>
      </c>
      <c r="I771" s="246">
        <v>42502.0</v>
      </c>
      <c r="J771" s="247">
        <v>694.2</v>
      </c>
      <c r="K771" s="237">
        <v>329.74</v>
      </c>
      <c r="L771" s="6"/>
      <c r="M771" s="1"/>
      <c r="N771" s="1"/>
      <c r="O771" s="1"/>
      <c r="P771" s="1"/>
      <c r="Q771" s="1"/>
      <c r="R771" s="1"/>
      <c r="S771" s="1"/>
      <c r="T771" s="1"/>
      <c r="U771" s="1"/>
      <c r="V771" s="1"/>
      <c r="W771" s="1"/>
      <c r="X771" s="1"/>
      <c r="Y771" s="1"/>
      <c r="Z771" s="1"/>
    </row>
    <row r="772" ht="12.75" customHeight="1">
      <c r="A772" s="1"/>
      <c r="B772" s="6"/>
      <c r="C772" s="229" t="s">
        <v>1178</v>
      </c>
      <c r="D772" s="243">
        <v>1.0</v>
      </c>
      <c r="E772" s="243">
        <v>1.0</v>
      </c>
      <c r="F772" s="244">
        <v>97.0</v>
      </c>
      <c r="G772" s="245" t="s">
        <v>1179</v>
      </c>
      <c r="H772" s="245">
        <v>5349896.0</v>
      </c>
      <c r="I772" s="246">
        <v>42502.0</v>
      </c>
      <c r="J772" s="247">
        <v>898.0</v>
      </c>
      <c r="K772" s="237">
        <v>440.02</v>
      </c>
      <c r="L772" s="6"/>
      <c r="M772" s="1"/>
      <c r="N772" s="1"/>
      <c r="O772" s="1"/>
      <c r="P772" s="1"/>
      <c r="Q772" s="1"/>
      <c r="R772" s="1"/>
      <c r="S772" s="1"/>
      <c r="T772" s="1"/>
      <c r="U772" s="1"/>
      <c r="V772" s="1"/>
      <c r="W772" s="1"/>
      <c r="X772" s="1"/>
      <c r="Y772" s="1"/>
      <c r="Z772" s="1"/>
    </row>
    <row r="773" ht="12.75" customHeight="1">
      <c r="A773" s="1"/>
      <c r="B773" s="6"/>
      <c r="C773" s="229" t="s">
        <v>569</v>
      </c>
      <c r="D773" s="243">
        <v>1.0</v>
      </c>
      <c r="E773" s="243">
        <v>1.0</v>
      </c>
      <c r="F773" s="244">
        <v>2.0</v>
      </c>
      <c r="G773" s="245" t="s">
        <v>570</v>
      </c>
      <c r="H773" s="245">
        <v>5349902.0</v>
      </c>
      <c r="I773" s="246">
        <v>42507.0</v>
      </c>
      <c r="J773" s="247">
        <v>38.0</v>
      </c>
      <c r="K773" s="237">
        <v>21.3</v>
      </c>
      <c r="L773" s="6"/>
      <c r="M773" s="1"/>
      <c r="N773" s="1"/>
      <c r="O773" s="1"/>
      <c r="P773" s="1"/>
      <c r="Q773" s="1"/>
      <c r="R773" s="1"/>
      <c r="S773" s="1"/>
      <c r="T773" s="1"/>
      <c r="U773" s="1"/>
      <c r="V773" s="1"/>
      <c r="W773" s="1"/>
      <c r="X773" s="1"/>
      <c r="Y773" s="1"/>
      <c r="Z773" s="1"/>
    </row>
    <row r="774" ht="12.75" customHeight="1">
      <c r="A774" s="1"/>
      <c r="B774" s="6"/>
      <c r="C774" s="229" t="s">
        <v>503</v>
      </c>
      <c r="D774" s="243">
        <v>1.0</v>
      </c>
      <c r="E774" s="243">
        <v>1.0</v>
      </c>
      <c r="F774" s="244">
        <v>2.0</v>
      </c>
      <c r="G774" s="245" t="s">
        <v>504</v>
      </c>
      <c r="H774" s="245">
        <v>5349903.0</v>
      </c>
      <c r="I774" s="246">
        <v>42507.0</v>
      </c>
      <c r="J774" s="247">
        <v>46.0</v>
      </c>
      <c r="K774" s="237">
        <v>25.78</v>
      </c>
      <c r="L774" s="6"/>
      <c r="M774" s="1"/>
      <c r="N774" s="1"/>
      <c r="O774" s="1"/>
      <c r="P774" s="1"/>
      <c r="Q774" s="1"/>
      <c r="R774" s="1"/>
      <c r="S774" s="1"/>
      <c r="T774" s="1"/>
      <c r="U774" s="1"/>
      <c r="V774" s="1"/>
      <c r="W774" s="1"/>
      <c r="X774" s="1"/>
      <c r="Y774" s="1"/>
      <c r="Z774" s="1"/>
    </row>
    <row r="775" ht="12.75" customHeight="1">
      <c r="A775" s="1"/>
      <c r="B775" s="6"/>
      <c r="C775" s="229" t="s">
        <v>675</v>
      </c>
      <c r="D775" s="243">
        <v>1.0</v>
      </c>
      <c r="E775" s="243">
        <v>1.0</v>
      </c>
      <c r="F775" s="244">
        <v>39.0</v>
      </c>
      <c r="G775" s="245" t="s">
        <v>676</v>
      </c>
      <c r="H775" s="245">
        <v>5349905.0</v>
      </c>
      <c r="I775" s="246">
        <v>42507.0</v>
      </c>
      <c r="J775" s="247">
        <v>432.0</v>
      </c>
      <c r="K775" s="237">
        <v>205.2</v>
      </c>
      <c r="L775" s="6"/>
      <c r="M775" s="1"/>
      <c r="N775" s="1"/>
      <c r="O775" s="1"/>
      <c r="P775" s="1"/>
      <c r="Q775" s="1"/>
      <c r="R775" s="1"/>
      <c r="S775" s="1"/>
      <c r="T775" s="1"/>
      <c r="U775" s="1"/>
      <c r="V775" s="1"/>
      <c r="W775" s="1"/>
      <c r="X775" s="1"/>
      <c r="Y775" s="1"/>
      <c r="Z775" s="1"/>
    </row>
    <row r="776" ht="12.75" customHeight="1">
      <c r="A776" s="1"/>
      <c r="B776" s="6"/>
      <c r="C776" s="229" t="s">
        <v>707</v>
      </c>
      <c r="D776" s="243">
        <v>1.0</v>
      </c>
      <c r="E776" s="243">
        <v>1.0</v>
      </c>
      <c r="F776" s="244">
        <v>105.0</v>
      </c>
      <c r="G776" s="245" t="s">
        <v>708</v>
      </c>
      <c r="H776" s="245">
        <v>5349906.0</v>
      </c>
      <c r="I776" s="246">
        <v>42507.0</v>
      </c>
      <c r="J776" s="247">
        <v>1262.9</v>
      </c>
      <c r="K776" s="237">
        <v>618.82</v>
      </c>
      <c r="L776" s="6"/>
      <c r="M776" s="1"/>
      <c r="N776" s="1"/>
      <c r="O776" s="1"/>
      <c r="P776" s="1"/>
      <c r="Q776" s="1"/>
      <c r="R776" s="1"/>
      <c r="S776" s="1"/>
      <c r="T776" s="1"/>
      <c r="U776" s="1"/>
      <c r="V776" s="1"/>
      <c r="W776" s="1"/>
      <c r="X776" s="1"/>
      <c r="Y776" s="1"/>
      <c r="Z776" s="1"/>
    </row>
    <row r="777" ht="12.75" customHeight="1">
      <c r="A777" s="1"/>
      <c r="B777" s="6"/>
      <c r="C777" s="229" t="s">
        <v>1133</v>
      </c>
      <c r="D777" s="243">
        <v>1.0</v>
      </c>
      <c r="E777" s="243">
        <v>1.0</v>
      </c>
      <c r="F777" s="244">
        <v>1281.0</v>
      </c>
      <c r="G777" s="245" t="s">
        <v>1134</v>
      </c>
      <c r="H777" s="245">
        <v>5349910.0</v>
      </c>
      <c r="I777" s="246">
        <v>42507.0</v>
      </c>
      <c r="J777" s="247">
        <v>18103.0</v>
      </c>
      <c r="K777" s="237">
        <v>8779.95</v>
      </c>
      <c r="L777" s="6"/>
      <c r="M777" s="1"/>
      <c r="N777" s="1"/>
      <c r="O777" s="1"/>
      <c r="P777" s="1"/>
      <c r="Q777" s="1"/>
      <c r="R777" s="1"/>
      <c r="S777" s="1"/>
      <c r="T777" s="1"/>
      <c r="U777" s="1"/>
      <c r="V777" s="1"/>
      <c r="W777" s="1"/>
      <c r="X777" s="1"/>
      <c r="Y777" s="1"/>
      <c r="Z777" s="1"/>
    </row>
    <row r="778" ht="12.75" customHeight="1">
      <c r="A778" s="1"/>
      <c r="B778" s="6"/>
      <c r="C778" s="229" t="s">
        <v>1182</v>
      </c>
      <c r="D778" s="243">
        <v>1.0</v>
      </c>
      <c r="E778" s="243">
        <v>1.0</v>
      </c>
      <c r="F778" s="244">
        <v>32.0</v>
      </c>
      <c r="G778" s="245" t="s">
        <v>1183</v>
      </c>
      <c r="H778" s="245">
        <v>5349911.0</v>
      </c>
      <c r="I778" s="246">
        <v>42507.0</v>
      </c>
      <c r="J778" s="247">
        <v>376.0</v>
      </c>
      <c r="K778" s="237">
        <v>188.0</v>
      </c>
      <c r="L778" s="6"/>
      <c r="M778" s="1"/>
      <c r="N778" s="1"/>
      <c r="O778" s="1"/>
      <c r="P778" s="1"/>
      <c r="Q778" s="1"/>
      <c r="R778" s="1"/>
      <c r="S778" s="1"/>
      <c r="T778" s="1"/>
      <c r="U778" s="1"/>
      <c r="V778" s="1"/>
      <c r="W778" s="1"/>
      <c r="X778" s="1"/>
      <c r="Y778" s="1"/>
      <c r="Z778" s="1"/>
    </row>
    <row r="779" ht="12.75" customHeight="1">
      <c r="A779" s="1"/>
      <c r="B779" s="6"/>
      <c r="C779" s="229" t="s">
        <v>579</v>
      </c>
      <c r="D779" s="243">
        <v>1.0</v>
      </c>
      <c r="E779" s="243">
        <v>1.0</v>
      </c>
      <c r="F779" s="244">
        <v>97.0</v>
      </c>
      <c r="G779" s="245" t="s">
        <v>580</v>
      </c>
      <c r="H779" s="245">
        <v>5349912.0</v>
      </c>
      <c r="I779" s="246">
        <v>42507.0</v>
      </c>
      <c r="J779" s="247">
        <v>780.0</v>
      </c>
      <c r="K779" s="237">
        <v>378.3</v>
      </c>
      <c r="L779" s="6"/>
      <c r="M779" s="1"/>
      <c r="N779" s="1"/>
      <c r="O779" s="1"/>
      <c r="P779" s="1"/>
      <c r="Q779" s="1"/>
      <c r="R779" s="1"/>
      <c r="S779" s="1"/>
      <c r="T779" s="1"/>
      <c r="U779" s="1"/>
      <c r="V779" s="1"/>
      <c r="W779" s="1"/>
      <c r="X779" s="1"/>
      <c r="Y779" s="1"/>
      <c r="Z779" s="1"/>
    </row>
    <row r="780" ht="12.75" customHeight="1">
      <c r="A780" s="1"/>
      <c r="B780" s="6"/>
      <c r="C780" s="229" t="s">
        <v>609</v>
      </c>
      <c r="D780" s="243">
        <v>1.0</v>
      </c>
      <c r="E780" s="243">
        <v>1.0</v>
      </c>
      <c r="F780" s="244">
        <v>32.0</v>
      </c>
      <c r="G780" s="245" t="s">
        <v>610</v>
      </c>
      <c r="H780" s="245">
        <v>5349913.0</v>
      </c>
      <c r="I780" s="246">
        <v>42507.0</v>
      </c>
      <c r="J780" s="247">
        <v>547.95</v>
      </c>
      <c r="K780" s="237">
        <v>263.01</v>
      </c>
      <c r="L780" s="6"/>
      <c r="M780" s="1"/>
      <c r="N780" s="1"/>
      <c r="O780" s="1"/>
      <c r="P780" s="1"/>
      <c r="Q780" s="1"/>
      <c r="R780" s="1"/>
      <c r="S780" s="1"/>
      <c r="T780" s="1"/>
      <c r="U780" s="1"/>
      <c r="V780" s="1"/>
      <c r="W780" s="1"/>
      <c r="X780" s="1"/>
      <c r="Y780" s="1"/>
      <c r="Z780" s="1"/>
    </row>
    <row r="781" ht="12.75" customHeight="1">
      <c r="A781" s="1"/>
      <c r="B781" s="6"/>
      <c r="C781" s="229" t="s">
        <v>601</v>
      </c>
      <c r="D781" s="243">
        <v>1.0</v>
      </c>
      <c r="E781" s="243">
        <v>1.0</v>
      </c>
      <c r="F781" s="244">
        <v>83.0</v>
      </c>
      <c r="G781" s="245" t="s">
        <v>602</v>
      </c>
      <c r="H781" s="245">
        <v>5349914.0</v>
      </c>
      <c r="I781" s="246">
        <v>42507.0</v>
      </c>
      <c r="J781" s="247">
        <v>1107.71</v>
      </c>
      <c r="K781" s="237">
        <v>526.16</v>
      </c>
      <c r="L781" s="6"/>
      <c r="M781" s="1"/>
      <c r="N781" s="1"/>
      <c r="O781" s="1"/>
      <c r="P781" s="1"/>
      <c r="Q781" s="1"/>
      <c r="R781" s="1"/>
      <c r="S781" s="1"/>
      <c r="T781" s="1"/>
      <c r="U781" s="1"/>
      <c r="V781" s="1"/>
      <c r="W781" s="1"/>
      <c r="X781" s="1"/>
      <c r="Y781" s="1"/>
      <c r="Z781" s="1"/>
    </row>
    <row r="782" ht="12.75" customHeight="1">
      <c r="A782" s="1"/>
      <c r="B782" s="6"/>
      <c r="C782" s="229" t="s">
        <v>585</v>
      </c>
      <c r="D782" s="243">
        <v>1.0</v>
      </c>
      <c r="E782" s="243">
        <v>1.0</v>
      </c>
      <c r="F782" s="244">
        <v>1299.0</v>
      </c>
      <c r="G782" s="245" t="s">
        <v>586</v>
      </c>
      <c r="H782" s="245">
        <v>5349915.0</v>
      </c>
      <c r="I782" s="246">
        <v>42507.0</v>
      </c>
      <c r="J782" s="247">
        <v>13130.58</v>
      </c>
      <c r="K782" s="237">
        <v>6237.0199999999995</v>
      </c>
      <c r="L782" s="6"/>
      <c r="M782" s="1"/>
      <c r="N782" s="1"/>
      <c r="O782" s="1"/>
      <c r="P782" s="1"/>
      <c r="Q782" s="1"/>
      <c r="R782" s="1"/>
      <c r="S782" s="1"/>
      <c r="T782" s="1"/>
      <c r="U782" s="1"/>
      <c r="V782" s="1"/>
      <c r="W782" s="1"/>
      <c r="X782" s="1"/>
      <c r="Y782" s="1"/>
      <c r="Z782" s="1"/>
    </row>
    <row r="783" ht="12.75" customHeight="1">
      <c r="A783" s="1"/>
      <c r="B783" s="6"/>
      <c r="C783" s="229" t="s">
        <v>581</v>
      </c>
      <c r="D783" s="243">
        <v>1.0</v>
      </c>
      <c r="E783" s="243">
        <v>1.0</v>
      </c>
      <c r="F783" s="244">
        <v>32.0</v>
      </c>
      <c r="G783" s="245" t="s">
        <v>582</v>
      </c>
      <c r="H783" s="245">
        <v>5349916.0</v>
      </c>
      <c r="I783" s="246">
        <v>42507.0</v>
      </c>
      <c r="J783" s="247">
        <v>488.4</v>
      </c>
      <c r="K783" s="237">
        <v>231.99</v>
      </c>
      <c r="L783" s="6"/>
      <c r="M783" s="1"/>
      <c r="N783" s="1"/>
      <c r="O783" s="1"/>
      <c r="P783" s="1"/>
      <c r="Q783" s="1"/>
      <c r="R783" s="1"/>
      <c r="S783" s="1"/>
      <c r="T783" s="1"/>
      <c r="U783" s="1"/>
      <c r="V783" s="1"/>
      <c r="W783" s="1"/>
      <c r="X783" s="1"/>
      <c r="Y783" s="1"/>
      <c r="Z783" s="1"/>
    </row>
    <row r="784" ht="12.75" customHeight="1">
      <c r="A784" s="1"/>
      <c r="B784" s="6"/>
      <c r="C784" s="229" t="s">
        <v>587</v>
      </c>
      <c r="D784" s="243">
        <v>1.0</v>
      </c>
      <c r="E784" s="243">
        <v>1.0</v>
      </c>
      <c r="F784" s="244">
        <v>37.0</v>
      </c>
      <c r="G784" s="245" t="s">
        <v>588</v>
      </c>
      <c r="H784" s="245">
        <v>5349917.0</v>
      </c>
      <c r="I784" s="246">
        <v>42507.0</v>
      </c>
      <c r="J784" s="247">
        <v>391.12</v>
      </c>
      <c r="K784" s="237">
        <v>185.78</v>
      </c>
      <c r="L784" s="6"/>
      <c r="M784" s="1"/>
      <c r="N784" s="1"/>
      <c r="O784" s="1"/>
      <c r="P784" s="1"/>
      <c r="Q784" s="1"/>
      <c r="R784" s="1"/>
      <c r="S784" s="1"/>
      <c r="T784" s="1"/>
      <c r="U784" s="1"/>
      <c r="V784" s="1"/>
      <c r="W784" s="1"/>
      <c r="X784" s="1"/>
      <c r="Y784" s="1"/>
      <c r="Z784" s="1"/>
    </row>
    <row r="785" ht="12.75" customHeight="1">
      <c r="A785" s="1"/>
      <c r="B785" s="6"/>
      <c r="C785" s="229" t="s">
        <v>611</v>
      </c>
      <c r="D785" s="243">
        <v>1.0</v>
      </c>
      <c r="E785" s="243">
        <v>1.0</v>
      </c>
      <c r="F785" s="244">
        <v>28.0</v>
      </c>
      <c r="G785" s="245" t="s">
        <v>612</v>
      </c>
      <c r="H785" s="245">
        <v>5349918.0</v>
      </c>
      <c r="I785" s="246">
        <v>42507.0</v>
      </c>
      <c r="J785" s="247">
        <v>494.9</v>
      </c>
      <c r="K785" s="237">
        <v>235.06999999999996</v>
      </c>
      <c r="L785" s="6"/>
      <c r="M785" s="1"/>
      <c r="N785" s="1"/>
      <c r="O785" s="1"/>
      <c r="P785" s="1"/>
      <c r="Q785" s="1"/>
      <c r="R785" s="1"/>
      <c r="S785" s="1"/>
      <c r="T785" s="1"/>
      <c r="U785" s="1"/>
      <c r="V785" s="1"/>
      <c r="W785" s="1"/>
      <c r="X785" s="1"/>
      <c r="Y785" s="1"/>
      <c r="Z785" s="1"/>
    </row>
    <row r="786" ht="12.75" customHeight="1">
      <c r="A786" s="1"/>
      <c r="B786" s="6"/>
      <c r="C786" s="229" t="s">
        <v>607</v>
      </c>
      <c r="D786" s="243">
        <v>1.0</v>
      </c>
      <c r="E786" s="243">
        <v>1.0</v>
      </c>
      <c r="F786" s="244">
        <v>43.0</v>
      </c>
      <c r="G786" s="245" t="s">
        <v>608</v>
      </c>
      <c r="H786" s="245">
        <v>5349919.0</v>
      </c>
      <c r="I786" s="246">
        <v>42507.0</v>
      </c>
      <c r="J786" s="247">
        <v>565.47</v>
      </c>
      <c r="K786" s="237">
        <v>268.6</v>
      </c>
      <c r="L786" s="6"/>
      <c r="M786" s="1"/>
      <c r="N786" s="1"/>
      <c r="O786" s="1"/>
      <c r="P786" s="1"/>
      <c r="Q786" s="1"/>
      <c r="R786" s="1"/>
      <c r="S786" s="1"/>
      <c r="T786" s="1"/>
      <c r="U786" s="1"/>
      <c r="V786" s="1"/>
      <c r="W786" s="1"/>
      <c r="X786" s="1"/>
      <c r="Y786" s="1"/>
      <c r="Z786" s="1"/>
    </row>
    <row r="787" ht="12.75" customHeight="1">
      <c r="A787" s="1"/>
      <c r="B787" s="6"/>
      <c r="C787" s="229" t="s">
        <v>617</v>
      </c>
      <c r="D787" s="243">
        <v>1.0</v>
      </c>
      <c r="E787" s="243">
        <v>1.0</v>
      </c>
      <c r="F787" s="244">
        <v>5.0</v>
      </c>
      <c r="G787" s="245" t="s">
        <v>618</v>
      </c>
      <c r="H787" s="245">
        <v>5349920.0</v>
      </c>
      <c r="I787" s="246">
        <v>42507.0</v>
      </c>
      <c r="J787" s="247">
        <v>64.33</v>
      </c>
      <c r="K787" s="237">
        <v>30.55</v>
      </c>
      <c r="L787" s="6"/>
      <c r="M787" s="1"/>
      <c r="N787" s="1"/>
      <c r="O787" s="1"/>
      <c r="P787" s="1"/>
      <c r="Q787" s="1"/>
      <c r="R787" s="1"/>
      <c r="S787" s="1"/>
      <c r="T787" s="1"/>
      <c r="U787" s="1"/>
      <c r="V787" s="1"/>
      <c r="W787" s="1"/>
      <c r="X787" s="1"/>
      <c r="Y787" s="1"/>
      <c r="Z787" s="1"/>
    </row>
    <row r="788" ht="12.75" customHeight="1">
      <c r="A788" s="1"/>
      <c r="B788" s="6"/>
      <c r="C788" s="229" t="s">
        <v>637</v>
      </c>
      <c r="D788" s="243">
        <v>1.0</v>
      </c>
      <c r="E788" s="243">
        <v>1.0</v>
      </c>
      <c r="F788" s="244">
        <v>48.0</v>
      </c>
      <c r="G788" s="245" t="s">
        <v>638</v>
      </c>
      <c r="H788" s="245">
        <v>5349921.0</v>
      </c>
      <c r="I788" s="246">
        <v>42507.0</v>
      </c>
      <c r="J788" s="247">
        <v>587.02</v>
      </c>
      <c r="K788" s="237">
        <v>278.83</v>
      </c>
      <c r="L788" s="6"/>
      <c r="M788" s="1"/>
      <c r="N788" s="1"/>
      <c r="O788" s="1"/>
      <c r="P788" s="1"/>
      <c r="Q788" s="1"/>
      <c r="R788" s="1"/>
      <c r="S788" s="1"/>
      <c r="T788" s="1"/>
      <c r="U788" s="1"/>
      <c r="V788" s="1"/>
      <c r="W788" s="1"/>
      <c r="X788" s="1"/>
      <c r="Y788" s="1"/>
      <c r="Z788" s="1"/>
    </row>
    <row r="789" ht="12.75" customHeight="1">
      <c r="A789" s="1"/>
      <c r="B789" s="6"/>
      <c r="C789" s="229" t="s">
        <v>643</v>
      </c>
      <c r="D789" s="243">
        <v>1.0</v>
      </c>
      <c r="E789" s="243">
        <v>1.0</v>
      </c>
      <c r="F789" s="244">
        <v>23.0</v>
      </c>
      <c r="G789" s="245" t="s">
        <v>644</v>
      </c>
      <c r="H789" s="245">
        <v>5349922.0</v>
      </c>
      <c r="I789" s="246">
        <v>42507.0</v>
      </c>
      <c r="J789" s="247">
        <v>388.02</v>
      </c>
      <c r="K789" s="237">
        <v>184.31</v>
      </c>
      <c r="L789" s="6"/>
      <c r="M789" s="1"/>
      <c r="N789" s="1"/>
      <c r="O789" s="1"/>
      <c r="P789" s="1"/>
      <c r="Q789" s="1"/>
      <c r="R789" s="1"/>
      <c r="S789" s="1"/>
      <c r="T789" s="1"/>
      <c r="U789" s="1"/>
      <c r="V789" s="1"/>
      <c r="W789" s="1"/>
      <c r="X789" s="1"/>
      <c r="Y789" s="1"/>
      <c r="Z789" s="1"/>
    </row>
    <row r="790" ht="12.75" customHeight="1">
      <c r="A790" s="1"/>
      <c r="B790" s="6"/>
      <c r="C790" s="229" t="s">
        <v>1184</v>
      </c>
      <c r="D790" s="243">
        <v>1.0</v>
      </c>
      <c r="E790" s="243">
        <v>1.0</v>
      </c>
      <c r="F790" s="244">
        <v>13.0</v>
      </c>
      <c r="G790" s="245" t="s">
        <v>1185</v>
      </c>
      <c r="H790" s="245">
        <v>5349923.0</v>
      </c>
      <c r="I790" s="246">
        <v>42507.0</v>
      </c>
      <c r="J790" s="247">
        <v>250.0</v>
      </c>
      <c r="K790" s="237">
        <v>122.5</v>
      </c>
      <c r="L790" s="6"/>
      <c r="M790" s="1"/>
      <c r="N790" s="1"/>
      <c r="O790" s="1"/>
      <c r="P790" s="1"/>
      <c r="Q790" s="1"/>
      <c r="R790" s="1"/>
      <c r="S790" s="1"/>
      <c r="T790" s="1"/>
      <c r="U790" s="1"/>
      <c r="V790" s="1"/>
      <c r="W790" s="1"/>
      <c r="X790" s="1"/>
      <c r="Y790" s="1"/>
      <c r="Z790" s="1"/>
    </row>
    <row r="791" ht="12.75" customHeight="1">
      <c r="A791" s="1"/>
      <c r="B791" s="6"/>
      <c r="C791" s="229" t="s">
        <v>657</v>
      </c>
      <c r="D791" s="243">
        <v>1.0</v>
      </c>
      <c r="E791" s="243">
        <v>1.0</v>
      </c>
      <c r="F791" s="244">
        <v>132.0</v>
      </c>
      <c r="G791" s="245" t="s">
        <v>658</v>
      </c>
      <c r="H791" s="245">
        <v>5349924.0</v>
      </c>
      <c r="I791" s="246">
        <v>42507.0</v>
      </c>
      <c r="J791" s="247">
        <v>2412.42</v>
      </c>
      <c r="K791" s="237">
        <v>1145.9</v>
      </c>
      <c r="L791" s="6"/>
      <c r="M791" s="1"/>
      <c r="N791" s="1"/>
      <c r="O791" s="1"/>
      <c r="P791" s="1"/>
      <c r="Q791" s="1"/>
      <c r="R791" s="1"/>
      <c r="S791" s="1"/>
      <c r="T791" s="1"/>
      <c r="U791" s="1"/>
      <c r="V791" s="1"/>
      <c r="W791" s="1"/>
      <c r="X791" s="1"/>
      <c r="Y791" s="1"/>
      <c r="Z791" s="1"/>
    </row>
    <row r="792" ht="12.75" customHeight="1">
      <c r="A792" s="1"/>
      <c r="B792" s="6"/>
      <c r="C792" s="229" t="s">
        <v>651</v>
      </c>
      <c r="D792" s="243">
        <v>1.0</v>
      </c>
      <c r="E792" s="243">
        <v>1.0</v>
      </c>
      <c r="F792" s="244">
        <v>50.0</v>
      </c>
      <c r="G792" s="245" t="s">
        <v>652</v>
      </c>
      <c r="H792" s="245">
        <v>5349925.0</v>
      </c>
      <c r="I792" s="246">
        <v>42507.0</v>
      </c>
      <c r="J792" s="247">
        <v>561.6</v>
      </c>
      <c r="K792" s="237">
        <v>266.76</v>
      </c>
      <c r="L792" s="6"/>
      <c r="M792" s="1"/>
      <c r="N792" s="1"/>
      <c r="O792" s="1"/>
      <c r="P792" s="1"/>
      <c r="Q792" s="1"/>
      <c r="R792" s="1"/>
      <c r="S792" s="1"/>
      <c r="T792" s="1"/>
      <c r="U792" s="1"/>
      <c r="V792" s="1"/>
      <c r="W792" s="1"/>
      <c r="X792" s="1"/>
      <c r="Y792" s="1"/>
      <c r="Z792" s="1"/>
    </row>
    <row r="793" ht="12.75" customHeight="1">
      <c r="A793" s="1"/>
      <c r="B793" s="6"/>
      <c r="C793" s="229" t="s">
        <v>669</v>
      </c>
      <c r="D793" s="243">
        <v>1.0</v>
      </c>
      <c r="E793" s="243">
        <v>1.0</v>
      </c>
      <c r="F793" s="244">
        <v>31.0</v>
      </c>
      <c r="G793" s="245" t="s">
        <v>670</v>
      </c>
      <c r="H793" s="245">
        <v>5349926.0</v>
      </c>
      <c r="I793" s="246">
        <v>42507.0</v>
      </c>
      <c r="J793" s="247">
        <v>391.84</v>
      </c>
      <c r="K793" s="237">
        <v>186.12</v>
      </c>
      <c r="L793" s="6"/>
      <c r="M793" s="1"/>
      <c r="N793" s="1"/>
      <c r="O793" s="1"/>
      <c r="P793" s="1"/>
      <c r="Q793" s="1"/>
      <c r="R793" s="1"/>
      <c r="S793" s="1"/>
      <c r="T793" s="1"/>
      <c r="U793" s="1"/>
      <c r="V793" s="1"/>
      <c r="W793" s="1"/>
      <c r="X793" s="1"/>
      <c r="Y793" s="1"/>
      <c r="Z793" s="1"/>
    </row>
    <row r="794" ht="12.75" customHeight="1">
      <c r="A794" s="1"/>
      <c r="B794" s="6"/>
      <c r="C794" s="229" t="s">
        <v>667</v>
      </c>
      <c r="D794" s="243">
        <v>1.0</v>
      </c>
      <c r="E794" s="243">
        <v>1.0</v>
      </c>
      <c r="F794" s="244">
        <v>58.0</v>
      </c>
      <c r="G794" s="245" t="s">
        <v>668</v>
      </c>
      <c r="H794" s="245">
        <v>5349927.0</v>
      </c>
      <c r="I794" s="246">
        <v>42507.0</v>
      </c>
      <c r="J794" s="247">
        <v>576.18</v>
      </c>
      <c r="K794" s="237">
        <v>282.33</v>
      </c>
      <c r="L794" s="6"/>
      <c r="M794" s="1"/>
      <c r="N794" s="1"/>
      <c r="O794" s="1"/>
      <c r="P794" s="1"/>
      <c r="Q794" s="1"/>
      <c r="R794" s="1"/>
      <c r="S794" s="1"/>
      <c r="T794" s="1"/>
      <c r="U794" s="1"/>
      <c r="V794" s="1"/>
      <c r="W794" s="1"/>
      <c r="X794" s="1"/>
      <c r="Y794" s="1"/>
      <c r="Z794" s="1"/>
    </row>
    <row r="795" ht="12.75" customHeight="1">
      <c r="A795" s="1"/>
      <c r="B795" s="6"/>
      <c r="C795" s="229" t="s">
        <v>659</v>
      </c>
      <c r="D795" s="243">
        <v>1.0</v>
      </c>
      <c r="E795" s="243">
        <v>1.0</v>
      </c>
      <c r="F795" s="244">
        <v>89.0</v>
      </c>
      <c r="G795" s="245" t="s">
        <v>660</v>
      </c>
      <c r="H795" s="245">
        <v>5349928.0</v>
      </c>
      <c r="I795" s="246">
        <v>42507.0</v>
      </c>
      <c r="J795" s="247">
        <v>1675.36</v>
      </c>
      <c r="K795" s="237">
        <v>795.79</v>
      </c>
      <c r="L795" s="6"/>
      <c r="M795" s="1"/>
      <c r="N795" s="1"/>
      <c r="O795" s="1"/>
      <c r="P795" s="1"/>
      <c r="Q795" s="1"/>
      <c r="R795" s="1"/>
      <c r="S795" s="1"/>
      <c r="T795" s="1"/>
      <c r="U795" s="1"/>
      <c r="V795" s="1"/>
      <c r="W795" s="1"/>
      <c r="X795" s="1"/>
      <c r="Y795" s="1"/>
      <c r="Z795" s="1"/>
    </row>
    <row r="796" ht="12.75" customHeight="1">
      <c r="A796" s="1"/>
      <c r="B796" s="6"/>
      <c r="C796" s="229" t="s">
        <v>671</v>
      </c>
      <c r="D796" s="243">
        <v>1.0</v>
      </c>
      <c r="E796" s="243">
        <v>1.0</v>
      </c>
      <c r="F796" s="244">
        <v>23.0</v>
      </c>
      <c r="G796" s="245" t="s">
        <v>672</v>
      </c>
      <c r="H796" s="245">
        <v>5349929.0</v>
      </c>
      <c r="I796" s="246">
        <v>42507.0</v>
      </c>
      <c r="J796" s="247">
        <v>274.0</v>
      </c>
      <c r="K796" s="237">
        <v>134.26</v>
      </c>
      <c r="L796" s="6"/>
      <c r="M796" s="1"/>
      <c r="N796" s="1"/>
      <c r="O796" s="1"/>
      <c r="P796" s="1"/>
      <c r="Q796" s="1"/>
      <c r="R796" s="1"/>
      <c r="S796" s="1"/>
      <c r="T796" s="1"/>
      <c r="U796" s="1"/>
      <c r="V796" s="1"/>
      <c r="W796" s="1"/>
      <c r="X796" s="1"/>
      <c r="Y796" s="1"/>
      <c r="Z796" s="1"/>
    </row>
    <row r="797" ht="12.75" customHeight="1">
      <c r="A797" s="1"/>
      <c r="B797" s="6"/>
      <c r="C797" s="229" t="s">
        <v>1140</v>
      </c>
      <c r="D797" s="243">
        <v>1.0</v>
      </c>
      <c r="E797" s="243">
        <v>1.0</v>
      </c>
      <c r="F797" s="244">
        <v>15.0</v>
      </c>
      <c r="G797" s="245" t="s">
        <v>1141</v>
      </c>
      <c r="H797" s="245">
        <v>5349930.0</v>
      </c>
      <c r="I797" s="246">
        <v>42507.0</v>
      </c>
      <c r="J797" s="247">
        <v>115.0</v>
      </c>
      <c r="K797" s="237">
        <v>54.62</v>
      </c>
      <c r="L797" s="6"/>
      <c r="M797" s="1"/>
      <c r="N797" s="1"/>
      <c r="O797" s="1"/>
      <c r="P797" s="1"/>
      <c r="Q797" s="1"/>
      <c r="R797" s="1"/>
      <c r="S797" s="1"/>
      <c r="T797" s="1"/>
      <c r="U797" s="1"/>
      <c r="V797" s="1"/>
      <c r="W797" s="1"/>
      <c r="X797" s="1"/>
      <c r="Y797" s="1"/>
      <c r="Z797" s="1"/>
    </row>
    <row r="798" ht="12.75" customHeight="1">
      <c r="A798" s="1"/>
      <c r="B798" s="6"/>
      <c r="C798" s="229" t="s">
        <v>1142</v>
      </c>
      <c r="D798" s="243">
        <v>1.0</v>
      </c>
      <c r="E798" s="243">
        <v>1.0</v>
      </c>
      <c r="F798" s="244">
        <v>19.0</v>
      </c>
      <c r="G798" s="245" t="s">
        <v>1143</v>
      </c>
      <c r="H798" s="245">
        <v>5349931.0</v>
      </c>
      <c r="I798" s="246">
        <v>42507.0</v>
      </c>
      <c r="J798" s="247">
        <v>182.0</v>
      </c>
      <c r="K798" s="237">
        <v>86.45</v>
      </c>
      <c r="L798" s="6"/>
      <c r="M798" s="1"/>
      <c r="N798" s="1"/>
      <c r="O798" s="1"/>
      <c r="P798" s="1"/>
      <c r="Q798" s="1"/>
      <c r="R798" s="1"/>
      <c r="S798" s="1"/>
      <c r="T798" s="1"/>
      <c r="U798" s="1"/>
      <c r="V798" s="1"/>
      <c r="W798" s="1"/>
      <c r="X798" s="1"/>
      <c r="Y798" s="1"/>
      <c r="Z798" s="1"/>
    </row>
    <row r="799" ht="12.75" customHeight="1">
      <c r="A799" s="1"/>
      <c r="B799" s="6"/>
      <c r="C799" s="229" t="s">
        <v>675</v>
      </c>
      <c r="D799" s="243">
        <v>1.0</v>
      </c>
      <c r="E799" s="243">
        <v>1.0</v>
      </c>
      <c r="F799" s="244">
        <v>47.0</v>
      </c>
      <c r="G799" s="245" t="s">
        <v>676</v>
      </c>
      <c r="H799" s="245">
        <v>5349932.0</v>
      </c>
      <c r="I799" s="246">
        <v>42507.0</v>
      </c>
      <c r="J799" s="247">
        <v>513.0</v>
      </c>
      <c r="K799" s="237">
        <v>243.67000000000002</v>
      </c>
      <c r="L799" s="6"/>
      <c r="M799" s="1"/>
      <c r="N799" s="1"/>
      <c r="O799" s="1"/>
      <c r="P799" s="1"/>
      <c r="Q799" s="1"/>
      <c r="R799" s="1"/>
      <c r="S799" s="1"/>
      <c r="T799" s="1"/>
      <c r="U799" s="1"/>
      <c r="V799" s="1"/>
      <c r="W799" s="1"/>
      <c r="X799" s="1"/>
      <c r="Y799" s="1"/>
      <c r="Z799" s="1"/>
    </row>
    <row r="800" ht="12.75" customHeight="1">
      <c r="A800" s="1"/>
      <c r="B800" s="6"/>
      <c r="C800" s="229" t="s">
        <v>1144</v>
      </c>
      <c r="D800" s="243">
        <v>1.0</v>
      </c>
      <c r="E800" s="243">
        <v>1.0</v>
      </c>
      <c r="F800" s="244">
        <v>47.0</v>
      </c>
      <c r="G800" s="245" t="s">
        <v>1145</v>
      </c>
      <c r="H800" s="245">
        <v>5349933.0</v>
      </c>
      <c r="I800" s="246">
        <v>42507.0</v>
      </c>
      <c r="J800" s="247">
        <v>504.0</v>
      </c>
      <c r="K800" s="237">
        <v>252.0</v>
      </c>
      <c r="L800" s="6"/>
      <c r="M800" s="1"/>
      <c r="N800" s="1"/>
      <c r="O800" s="1"/>
      <c r="P800" s="1"/>
      <c r="Q800" s="1"/>
      <c r="R800" s="1"/>
      <c r="S800" s="1"/>
      <c r="T800" s="1"/>
      <c r="U800" s="1"/>
      <c r="V800" s="1"/>
      <c r="W800" s="1"/>
      <c r="X800" s="1"/>
      <c r="Y800" s="1"/>
      <c r="Z800" s="1"/>
    </row>
    <row r="801" ht="12.75" customHeight="1">
      <c r="A801" s="1"/>
      <c r="B801" s="6"/>
      <c r="C801" s="229" t="s">
        <v>1146</v>
      </c>
      <c r="D801" s="243">
        <v>1.0</v>
      </c>
      <c r="E801" s="243">
        <v>1.0</v>
      </c>
      <c r="F801" s="244">
        <v>52.0</v>
      </c>
      <c r="G801" s="245" t="s">
        <v>1147</v>
      </c>
      <c r="H801" s="245">
        <v>5349934.0</v>
      </c>
      <c r="I801" s="246">
        <v>42507.0</v>
      </c>
      <c r="J801" s="247">
        <v>549.0</v>
      </c>
      <c r="K801" s="237">
        <v>260.77</v>
      </c>
      <c r="L801" s="6"/>
      <c r="M801" s="1"/>
      <c r="N801" s="1"/>
      <c r="O801" s="1"/>
      <c r="P801" s="1"/>
      <c r="Q801" s="1"/>
      <c r="R801" s="1"/>
      <c r="S801" s="1"/>
      <c r="T801" s="1"/>
      <c r="U801" s="1"/>
      <c r="V801" s="1"/>
      <c r="W801" s="1"/>
      <c r="X801" s="1"/>
      <c r="Y801" s="1"/>
      <c r="Z801" s="1"/>
    </row>
    <row r="802" ht="12.75" customHeight="1">
      <c r="A802" s="1"/>
      <c r="B802" s="6"/>
      <c r="C802" s="229" t="s">
        <v>677</v>
      </c>
      <c r="D802" s="243">
        <v>1.0</v>
      </c>
      <c r="E802" s="243">
        <v>1.0</v>
      </c>
      <c r="F802" s="244">
        <v>180.0</v>
      </c>
      <c r="G802" s="245" t="s">
        <v>678</v>
      </c>
      <c r="H802" s="245">
        <v>5349935.0</v>
      </c>
      <c r="I802" s="246">
        <v>42507.0</v>
      </c>
      <c r="J802" s="247">
        <v>1568.0</v>
      </c>
      <c r="K802" s="237">
        <v>784.0</v>
      </c>
      <c r="L802" s="6"/>
      <c r="M802" s="1"/>
      <c r="N802" s="1"/>
      <c r="O802" s="1"/>
      <c r="P802" s="1"/>
      <c r="Q802" s="1"/>
      <c r="R802" s="1"/>
      <c r="S802" s="1"/>
      <c r="T802" s="1"/>
      <c r="U802" s="1"/>
      <c r="V802" s="1"/>
      <c r="W802" s="1"/>
      <c r="X802" s="1"/>
      <c r="Y802" s="1"/>
      <c r="Z802" s="1"/>
    </row>
    <row r="803" ht="12.75" customHeight="1">
      <c r="A803" s="1"/>
      <c r="B803" s="6"/>
      <c r="C803" s="229" t="s">
        <v>1186</v>
      </c>
      <c r="D803" s="243">
        <v>1.0</v>
      </c>
      <c r="E803" s="243">
        <v>1.0</v>
      </c>
      <c r="F803" s="244">
        <v>90.0</v>
      </c>
      <c r="G803" s="245" t="s">
        <v>1187</v>
      </c>
      <c r="H803" s="245">
        <v>5349936.0</v>
      </c>
      <c r="I803" s="246">
        <v>42507.0</v>
      </c>
      <c r="J803" s="247">
        <v>932.79</v>
      </c>
      <c r="K803" s="237">
        <v>452.3999999999999</v>
      </c>
      <c r="L803" s="6"/>
      <c r="M803" s="1"/>
      <c r="N803" s="1"/>
      <c r="O803" s="1"/>
      <c r="P803" s="1"/>
      <c r="Q803" s="1"/>
      <c r="R803" s="1"/>
      <c r="S803" s="1"/>
      <c r="T803" s="1"/>
      <c r="U803" s="1"/>
      <c r="V803" s="1"/>
      <c r="W803" s="1"/>
      <c r="X803" s="1"/>
      <c r="Y803" s="1"/>
      <c r="Z803" s="1"/>
    </row>
    <row r="804" ht="12.75" customHeight="1">
      <c r="A804" s="1"/>
      <c r="B804" s="6"/>
      <c r="C804" s="229" t="s">
        <v>1188</v>
      </c>
      <c r="D804" s="243">
        <v>1.0</v>
      </c>
      <c r="E804" s="243">
        <v>1.0</v>
      </c>
      <c r="F804" s="244">
        <v>17.0</v>
      </c>
      <c r="G804" s="245" t="s">
        <v>1189</v>
      </c>
      <c r="H804" s="245">
        <v>5349937.0</v>
      </c>
      <c r="I804" s="246">
        <v>42507.0</v>
      </c>
      <c r="J804" s="247">
        <v>163.79</v>
      </c>
      <c r="K804" s="237">
        <v>77.8</v>
      </c>
      <c r="L804" s="6"/>
      <c r="M804" s="1"/>
      <c r="N804" s="1"/>
      <c r="O804" s="1"/>
      <c r="P804" s="1"/>
      <c r="Q804" s="1"/>
      <c r="R804" s="1"/>
      <c r="S804" s="1"/>
      <c r="T804" s="1"/>
      <c r="U804" s="1"/>
      <c r="V804" s="1"/>
      <c r="W804" s="1"/>
      <c r="X804" s="1"/>
      <c r="Y804" s="1"/>
      <c r="Z804" s="1"/>
    </row>
    <row r="805" ht="12.75" customHeight="1">
      <c r="A805" s="1"/>
      <c r="B805" s="6"/>
      <c r="C805" s="229" t="s">
        <v>689</v>
      </c>
      <c r="D805" s="243">
        <v>1.0</v>
      </c>
      <c r="E805" s="243">
        <v>1.0</v>
      </c>
      <c r="F805" s="244">
        <v>80.0</v>
      </c>
      <c r="G805" s="245" t="s">
        <v>690</v>
      </c>
      <c r="H805" s="245">
        <v>5349938.0</v>
      </c>
      <c r="I805" s="246">
        <v>42507.0</v>
      </c>
      <c r="J805" s="247">
        <v>651.74</v>
      </c>
      <c r="K805" s="237">
        <v>312.83</v>
      </c>
      <c r="L805" s="6"/>
      <c r="M805" s="1"/>
      <c r="N805" s="1"/>
      <c r="O805" s="1"/>
      <c r="P805" s="1"/>
      <c r="Q805" s="1"/>
      <c r="R805" s="1"/>
      <c r="S805" s="1"/>
      <c r="T805" s="1"/>
      <c r="U805" s="1"/>
      <c r="V805" s="1"/>
      <c r="W805" s="1"/>
      <c r="X805" s="1"/>
      <c r="Y805" s="1"/>
      <c r="Z805" s="1"/>
    </row>
    <row r="806" ht="12.75" customHeight="1">
      <c r="A806" s="1"/>
      <c r="B806" s="6"/>
      <c r="C806" s="229" t="s">
        <v>1148</v>
      </c>
      <c r="D806" s="243">
        <v>1.0</v>
      </c>
      <c r="E806" s="243">
        <v>1.0</v>
      </c>
      <c r="F806" s="244">
        <v>75.0</v>
      </c>
      <c r="G806" s="245" t="s">
        <v>1149</v>
      </c>
      <c r="H806" s="245">
        <v>5349939.0</v>
      </c>
      <c r="I806" s="246">
        <v>42507.0</v>
      </c>
      <c r="J806" s="247">
        <v>375.0</v>
      </c>
      <c r="K806" s="237">
        <v>183.75</v>
      </c>
      <c r="L806" s="6"/>
      <c r="M806" s="1"/>
      <c r="N806" s="1"/>
      <c r="O806" s="1"/>
      <c r="P806" s="1"/>
      <c r="Q806" s="1"/>
      <c r="R806" s="1"/>
      <c r="S806" s="1"/>
      <c r="T806" s="1"/>
      <c r="U806" s="1"/>
      <c r="V806" s="1"/>
      <c r="W806" s="1"/>
      <c r="X806" s="1"/>
      <c r="Y806" s="1"/>
      <c r="Z806" s="1"/>
    </row>
    <row r="807" ht="12.75" customHeight="1">
      <c r="A807" s="1"/>
      <c r="B807" s="6"/>
      <c r="C807" s="229" t="s">
        <v>1150</v>
      </c>
      <c r="D807" s="243">
        <v>1.0</v>
      </c>
      <c r="E807" s="243">
        <v>1.0</v>
      </c>
      <c r="F807" s="244">
        <v>55.0</v>
      </c>
      <c r="G807" s="245" t="s">
        <v>1151</v>
      </c>
      <c r="H807" s="245">
        <v>5349940.0</v>
      </c>
      <c r="I807" s="246">
        <v>42507.0</v>
      </c>
      <c r="J807" s="247">
        <v>279.0</v>
      </c>
      <c r="K807" s="237">
        <v>132.52</v>
      </c>
      <c r="L807" s="6"/>
      <c r="M807" s="1"/>
      <c r="N807" s="1"/>
      <c r="O807" s="1"/>
      <c r="P807" s="1"/>
      <c r="Q807" s="1"/>
      <c r="R807" s="1"/>
      <c r="S807" s="1"/>
      <c r="T807" s="1"/>
      <c r="U807" s="1"/>
      <c r="V807" s="1"/>
      <c r="W807" s="1"/>
      <c r="X807" s="1"/>
      <c r="Y807" s="1"/>
      <c r="Z807" s="1"/>
    </row>
    <row r="808" ht="12.75" customHeight="1">
      <c r="A808" s="1"/>
      <c r="B808" s="6"/>
      <c r="C808" s="229" t="s">
        <v>697</v>
      </c>
      <c r="D808" s="243">
        <v>1.0</v>
      </c>
      <c r="E808" s="243">
        <v>1.0</v>
      </c>
      <c r="F808" s="244">
        <v>26.0</v>
      </c>
      <c r="G808" s="245" t="s">
        <v>698</v>
      </c>
      <c r="H808" s="245">
        <v>5349941.0</v>
      </c>
      <c r="I808" s="246">
        <v>42507.0</v>
      </c>
      <c r="J808" s="247">
        <v>268.5</v>
      </c>
      <c r="K808" s="237">
        <v>130.22</v>
      </c>
      <c r="L808" s="6"/>
      <c r="M808" s="1"/>
      <c r="N808" s="1"/>
      <c r="O808" s="1"/>
      <c r="P808" s="1"/>
      <c r="Q808" s="1"/>
      <c r="R808" s="1"/>
      <c r="S808" s="1"/>
      <c r="T808" s="1"/>
      <c r="U808" s="1"/>
      <c r="V808" s="1"/>
      <c r="W808" s="1"/>
      <c r="X808" s="1"/>
      <c r="Y808" s="1"/>
      <c r="Z808" s="1"/>
    </row>
    <row r="809" ht="12.75" customHeight="1">
      <c r="A809" s="1"/>
      <c r="B809" s="6"/>
      <c r="C809" s="229" t="s">
        <v>713</v>
      </c>
      <c r="D809" s="243">
        <v>1.0</v>
      </c>
      <c r="E809" s="243">
        <v>1.0</v>
      </c>
      <c r="F809" s="244">
        <v>24.0</v>
      </c>
      <c r="G809" s="245" t="s">
        <v>714</v>
      </c>
      <c r="H809" s="245">
        <v>5349942.0</v>
      </c>
      <c r="I809" s="246">
        <v>42507.0</v>
      </c>
      <c r="J809" s="247">
        <v>237.0</v>
      </c>
      <c r="K809" s="237">
        <v>112.57000000000001</v>
      </c>
      <c r="L809" s="6"/>
      <c r="M809" s="1"/>
      <c r="N809" s="1"/>
      <c r="O809" s="1"/>
      <c r="P809" s="1"/>
      <c r="Q809" s="1"/>
      <c r="R809" s="1"/>
      <c r="S809" s="1"/>
      <c r="T809" s="1"/>
      <c r="U809" s="1"/>
      <c r="V809" s="1"/>
      <c r="W809" s="1"/>
      <c r="X809" s="1"/>
      <c r="Y809" s="1"/>
      <c r="Z809" s="1"/>
    </row>
    <row r="810" ht="12.75" customHeight="1">
      <c r="A810" s="1"/>
      <c r="B810" s="6"/>
      <c r="C810" s="229" t="s">
        <v>711</v>
      </c>
      <c r="D810" s="243">
        <v>1.0</v>
      </c>
      <c r="E810" s="243">
        <v>1.0</v>
      </c>
      <c r="F810" s="244">
        <v>81.0</v>
      </c>
      <c r="G810" s="245" t="s">
        <v>712</v>
      </c>
      <c r="H810" s="245">
        <v>5349943.0</v>
      </c>
      <c r="I810" s="246">
        <v>42507.0</v>
      </c>
      <c r="J810" s="247">
        <v>885.0</v>
      </c>
      <c r="K810" s="237">
        <v>420.37</v>
      </c>
      <c r="L810" s="6"/>
      <c r="M810" s="1"/>
      <c r="N810" s="1"/>
      <c r="O810" s="1"/>
      <c r="P810" s="1"/>
      <c r="Q810" s="1"/>
      <c r="R810" s="1"/>
      <c r="S810" s="1"/>
      <c r="T810" s="1"/>
      <c r="U810" s="1"/>
      <c r="V810" s="1"/>
      <c r="W810" s="1"/>
      <c r="X810" s="1"/>
      <c r="Y810" s="1"/>
      <c r="Z810" s="1"/>
    </row>
    <row r="811" ht="12.75" customHeight="1">
      <c r="A811" s="1"/>
      <c r="B811" s="6"/>
      <c r="C811" s="229" t="s">
        <v>715</v>
      </c>
      <c r="D811" s="243">
        <v>1.0</v>
      </c>
      <c r="E811" s="243">
        <v>1.0</v>
      </c>
      <c r="F811" s="244">
        <v>23.0</v>
      </c>
      <c r="G811" s="245" t="s">
        <v>716</v>
      </c>
      <c r="H811" s="245">
        <v>5349944.0</v>
      </c>
      <c r="I811" s="246">
        <v>42507.0</v>
      </c>
      <c r="J811" s="247">
        <v>286.0</v>
      </c>
      <c r="K811" s="237">
        <v>139.42000000000002</v>
      </c>
      <c r="L811" s="6"/>
      <c r="M811" s="1"/>
      <c r="N811" s="1"/>
      <c r="O811" s="1"/>
      <c r="P811" s="1"/>
      <c r="Q811" s="1"/>
      <c r="R811" s="1"/>
      <c r="S811" s="1"/>
      <c r="T811" s="1"/>
      <c r="U811" s="1"/>
      <c r="V811" s="1"/>
      <c r="W811" s="1"/>
      <c r="X811" s="1"/>
      <c r="Y811" s="1"/>
      <c r="Z811" s="1"/>
    </row>
    <row r="812" ht="12.75" customHeight="1">
      <c r="A812" s="1"/>
      <c r="B812" s="6"/>
      <c r="C812" s="229" t="s">
        <v>717</v>
      </c>
      <c r="D812" s="243">
        <v>1.0</v>
      </c>
      <c r="E812" s="243">
        <v>1.0</v>
      </c>
      <c r="F812" s="244">
        <v>27.0</v>
      </c>
      <c r="G812" s="245" t="s">
        <v>718</v>
      </c>
      <c r="H812" s="245">
        <v>5349945.0</v>
      </c>
      <c r="I812" s="246">
        <v>42507.0</v>
      </c>
      <c r="J812" s="247">
        <v>270.0</v>
      </c>
      <c r="K812" s="237">
        <v>128.25</v>
      </c>
      <c r="L812" s="6"/>
      <c r="M812" s="1"/>
      <c r="N812" s="1"/>
      <c r="O812" s="1"/>
      <c r="P812" s="1"/>
      <c r="Q812" s="1"/>
      <c r="R812" s="1"/>
      <c r="S812" s="1"/>
      <c r="T812" s="1"/>
      <c r="U812" s="1"/>
      <c r="V812" s="1"/>
      <c r="W812" s="1"/>
      <c r="X812" s="1"/>
      <c r="Y812" s="1"/>
      <c r="Z812" s="1"/>
    </row>
    <row r="813" ht="12.75" customHeight="1">
      <c r="A813" s="1"/>
      <c r="B813" s="6"/>
      <c r="C813" s="229" t="s">
        <v>723</v>
      </c>
      <c r="D813" s="243">
        <v>1.0</v>
      </c>
      <c r="E813" s="243">
        <v>1.0</v>
      </c>
      <c r="F813" s="244">
        <v>37.0</v>
      </c>
      <c r="G813" s="245" t="s">
        <v>724</v>
      </c>
      <c r="H813" s="245">
        <v>5349946.0</v>
      </c>
      <c r="I813" s="246">
        <v>42507.0</v>
      </c>
      <c r="J813" s="247">
        <v>375.0</v>
      </c>
      <c r="K813" s="237">
        <v>178.12</v>
      </c>
      <c r="L813" s="6"/>
      <c r="M813" s="1"/>
      <c r="N813" s="1"/>
      <c r="O813" s="1"/>
      <c r="P813" s="1"/>
      <c r="Q813" s="1"/>
      <c r="R813" s="1"/>
      <c r="S813" s="1"/>
      <c r="T813" s="1"/>
      <c r="U813" s="1"/>
      <c r="V813" s="1"/>
      <c r="W813" s="1"/>
      <c r="X813" s="1"/>
      <c r="Y813" s="1"/>
      <c r="Z813" s="1"/>
    </row>
    <row r="814" ht="12.75" customHeight="1">
      <c r="A814" s="1"/>
      <c r="B814" s="6"/>
      <c r="C814" s="229" t="s">
        <v>727</v>
      </c>
      <c r="D814" s="243">
        <v>1.0</v>
      </c>
      <c r="E814" s="243">
        <v>1.0</v>
      </c>
      <c r="F814" s="244">
        <v>27.0</v>
      </c>
      <c r="G814" s="245" t="s">
        <v>728</v>
      </c>
      <c r="H814" s="245">
        <v>5349947.0</v>
      </c>
      <c r="I814" s="246">
        <v>42507.0</v>
      </c>
      <c r="J814" s="247">
        <v>355.9</v>
      </c>
      <c r="K814" s="237">
        <v>169.05</v>
      </c>
      <c r="L814" s="6"/>
      <c r="M814" s="1"/>
      <c r="N814" s="1"/>
      <c r="O814" s="1"/>
      <c r="P814" s="1"/>
      <c r="Q814" s="1"/>
      <c r="R814" s="1"/>
      <c r="S814" s="1"/>
      <c r="T814" s="1"/>
      <c r="U814" s="1"/>
      <c r="V814" s="1"/>
      <c r="W814" s="1"/>
      <c r="X814" s="1"/>
      <c r="Y814" s="1"/>
      <c r="Z814" s="1"/>
    </row>
    <row r="815" ht="12.75" customHeight="1">
      <c r="A815" s="1"/>
      <c r="B815" s="6"/>
      <c r="C815" s="229" t="s">
        <v>741</v>
      </c>
      <c r="D815" s="243">
        <v>1.0</v>
      </c>
      <c r="E815" s="243">
        <v>1.0</v>
      </c>
      <c r="F815" s="244">
        <v>50.0</v>
      </c>
      <c r="G815" s="245" t="s">
        <v>742</v>
      </c>
      <c r="H815" s="245">
        <v>5349948.0</v>
      </c>
      <c r="I815" s="246">
        <v>42507.0</v>
      </c>
      <c r="J815" s="247">
        <v>609.1</v>
      </c>
      <c r="K815" s="237">
        <v>298.46</v>
      </c>
      <c r="L815" s="6"/>
      <c r="M815" s="1"/>
      <c r="N815" s="1"/>
      <c r="O815" s="1"/>
      <c r="P815" s="1"/>
      <c r="Q815" s="1"/>
      <c r="R815" s="1"/>
      <c r="S815" s="1"/>
      <c r="T815" s="1"/>
      <c r="U815" s="1"/>
      <c r="V815" s="1"/>
      <c r="W815" s="1"/>
      <c r="X815" s="1"/>
      <c r="Y815" s="1"/>
      <c r="Z815" s="1"/>
    </row>
    <row r="816" ht="12.75" customHeight="1">
      <c r="A816" s="1"/>
      <c r="B816" s="6"/>
      <c r="C816" s="229" t="s">
        <v>729</v>
      </c>
      <c r="D816" s="243">
        <v>1.0</v>
      </c>
      <c r="E816" s="243">
        <v>1.0</v>
      </c>
      <c r="F816" s="244">
        <v>95.0</v>
      </c>
      <c r="G816" s="245" t="s">
        <v>730</v>
      </c>
      <c r="H816" s="245">
        <v>5349949.0</v>
      </c>
      <c r="I816" s="246">
        <v>42507.0</v>
      </c>
      <c r="J816" s="247">
        <v>1381.72</v>
      </c>
      <c r="K816" s="237">
        <v>656.3100000000001</v>
      </c>
      <c r="L816" s="6"/>
      <c r="M816" s="1"/>
      <c r="N816" s="1"/>
      <c r="O816" s="1"/>
      <c r="P816" s="1"/>
      <c r="Q816" s="1"/>
      <c r="R816" s="1"/>
      <c r="S816" s="1"/>
      <c r="T816" s="1"/>
      <c r="U816" s="1"/>
      <c r="V816" s="1"/>
      <c r="W816" s="1"/>
      <c r="X816" s="1"/>
      <c r="Y816" s="1"/>
      <c r="Z816" s="1"/>
    </row>
    <row r="817" ht="12.75" customHeight="1">
      <c r="A817" s="1"/>
      <c r="B817" s="6"/>
      <c r="C817" s="229" t="s">
        <v>731</v>
      </c>
      <c r="D817" s="243">
        <v>1.0</v>
      </c>
      <c r="E817" s="243">
        <v>1.0</v>
      </c>
      <c r="F817" s="244">
        <v>22.0</v>
      </c>
      <c r="G817" s="245" t="s">
        <v>732</v>
      </c>
      <c r="H817" s="245">
        <v>5349950.0</v>
      </c>
      <c r="I817" s="246">
        <v>42507.0</v>
      </c>
      <c r="J817" s="247">
        <v>343.23</v>
      </c>
      <c r="K817" s="237">
        <v>163.03</v>
      </c>
      <c r="L817" s="6"/>
      <c r="M817" s="1"/>
      <c r="N817" s="1"/>
      <c r="O817" s="1"/>
      <c r="P817" s="1"/>
      <c r="Q817" s="1"/>
      <c r="R817" s="1"/>
      <c r="S817" s="1"/>
      <c r="T817" s="1"/>
      <c r="U817" s="1"/>
      <c r="V817" s="1"/>
      <c r="W817" s="1"/>
      <c r="X817" s="1"/>
      <c r="Y817" s="1"/>
      <c r="Z817" s="1"/>
    </row>
    <row r="818" ht="12.75" customHeight="1">
      <c r="A818" s="1"/>
      <c r="B818" s="6"/>
      <c r="C818" s="229" t="s">
        <v>733</v>
      </c>
      <c r="D818" s="243">
        <v>1.0</v>
      </c>
      <c r="E818" s="243">
        <v>1.0</v>
      </c>
      <c r="F818" s="244">
        <v>43.0</v>
      </c>
      <c r="G818" s="245" t="s">
        <v>734</v>
      </c>
      <c r="H818" s="245">
        <v>5349951.0</v>
      </c>
      <c r="I818" s="246">
        <v>42507.0</v>
      </c>
      <c r="J818" s="247">
        <v>435.51</v>
      </c>
      <c r="K818" s="237">
        <v>213.4</v>
      </c>
      <c r="L818" s="6"/>
      <c r="M818" s="1"/>
      <c r="N818" s="1"/>
      <c r="O818" s="1"/>
      <c r="P818" s="1"/>
      <c r="Q818" s="1"/>
      <c r="R818" s="1"/>
      <c r="S818" s="1"/>
      <c r="T818" s="1"/>
      <c r="U818" s="1"/>
      <c r="V818" s="1"/>
      <c r="W818" s="1"/>
      <c r="X818" s="1"/>
      <c r="Y818" s="1"/>
      <c r="Z818" s="1"/>
    </row>
    <row r="819" ht="12.75" customHeight="1">
      <c r="A819" s="1"/>
      <c r="B819" s="6"/>
      <c r="C819" s="229" t="s">
        <v>749</v>
      </c>
      <c r="D819" s="243">
        <v>1.0</v>
      </c>
      <c r="E819" s="243">
        <v>1.0</v>
      </c>
      <c r="F819" s="244">
        <v>28.0</v>
      </c>
      <c r="G819" s="245" t="s">
        <v>750</v>
      </c>
      <c r="H819" s="245">
        <v>5349952.0</v>
      </c>
      <c r="I819" s="246">
        <v>42507.0</v>
      </c>
      <c r="J819" s="247">
        <v>399.83</v>
      </c>
      <c r="K819" s="237">
        <v>190.92</v>
      </c>
      <c r="L819" s="6"/>
      <c r="M819" s="1"/>
      <c r="N819" s="1"/>
      <c r="O819" s="1"/>
      <c r="P819" s="1"/>
      <c r="Q819" s="1"/>
      <c r="R819" s="1"/>
      <c r="S819" s="1"/>
      <c r="T819" s="1"/>
      <c r="U819" s="1"/>
      <c r="V819" s="1"/>
      <c r="W819" s="1"/>
      <c r="X819" s="1"/>
      <c r="Y819" s="1"/>
      <c r="Z819" s="1"/>
    </row>
    <row r="820" ht="12.75" customHeight="1">
      <c r="A820" s="1"/>
      <c r="B820" s="6"/>
      <c r="C820" s="229" t="s">
        <v>737</v>
      </c>
      <c r="D820" s="243">
        <v>1.0</v>
      </c>
      <c r="E820" s="243">
        <v>1.0</v>
      </c>
      <c r="F820" s="244">
        <v>36.0</v>
      </c>
      <c r="G820" s="245" t="s">
        <v>738</v>
      </c>
      <c r="H820" s="245">
        <v>5349953.0</v>
      </c>
      <c r="I820" s="246">
        <v>42507.0</v>
      </c>
      <c r="J820" s="247">
        <v>496.82</v>
      </c>
      <c r="K820" s="237">
        <v>243.44</v>
      </c>
      <c r="L820" s="6"/>
      <c r="M820" s="1"/>
      <c r="N820" s="1"/>
      <c r="O820" s="1"/>
      <c r="P820" s="1"/>
      <c r="Q820" s="1"/>
      <c r="R820" s="1"/>
      <c r="S820" s="1"/>
      <c r="T820" s="1"/>
      <c r="U820" s="1"/>
      <c r="V820" s="1"/>
      <c r="W820" s="1"/>
      <c r="X820" s="1"/>
      <c r="Y820" s="1"/>
      <c r="Z820" s="1"/>
    </row>
    <row r="821" ht="12.75" customHeight="1">
      <c r="A821" s="1"/>
      <c r="B821" s="6"/>
      <c r="C821" s="229" t="s">
        <v>743</v>
      </c>
      <c r="D821" s="243">
        <v>1.0</v>
      </c>
      <c r="E821" s="243">
        <v>1.0</v>
      </c>
      <c r="F821" s="244">
        <v>53.0</v>
      </c>
      <c r="G821" s="245" t="s">
        <v>744</v>
      </c>
      <c r="H821" s="245">
        <v>5349954.0</v>
      </c>
      <c r="I821" s="246">
        <v>42507.0</v>
      </c>
      <c r="J821" s="247">
        <v>698.01</v>
      </c>
      <c r="K821" s="237">
        <v>331.55</v>
      </c>
      <c r="L821" s="6"/>
      <c r="M821" s="1"/>
      <c r="N821" s="1"/>
      <c r="O821" s="1"/>
      <c r="P821" s="1"/>
      <c r="Q821" s="1"/>
      <c r="R821" s="1"/>
      <c r="S821" s="1"/>
      <c r="T821" s="1"/>
      <c r="U821" s="1"/>
      <c r="V821" s="1"/>
      <c r="W821" s="1"/>
      <c r="X821" s="1"/>
      <c r="Y821" s="1"/>
      <c r="Z821" s="1"/>
    </row>
    <row r="822" ht="12.75" customHeight="1">
      <c r="A822" s="1"/>
      <c r="B822" s="6"/>
      <c r="C822" s="229" t="s">
        <v>739</v>
      </c>
      <c r="D822" s="243">
        <v>1.0</v>
      </c>
      <c r="E822" s="243">
        <v>1.0</v>
      </c>
      <c r="F822" s="244">
        <v>37.0</v>
      </c>
      <c r="G822" s="245" t="s">
        <v>740</v>
      </c>
      <c r="H822" s="245">
        <v>5349955.0</v>
      </c>
      <c r="I822" s="246">
        <v>42507.0</v>
      </c>
      <c r="J822" s="247">
        <v>570.49</v>
      </c>
      <c r="K822" s="237">
        <v>276.69</v>
      </c>
      <c r="L822" s="6"/>
      <c r="M822" s="1"/>
      <c r="N822" s="1"/>
      <c r="O822" s="1"/>
      <c r="P822" s="1"/>
      <c r="Q822" s="1"/>
      <c r="R822" s="1"/>
      <c r="S822" s="1"/>
      <c r="T822" s="1"/>
      <c r="U822" s="1"/>
      <c r="V822" s="1"/>
      <c r="W822" s="1"/>
      <c r="X822" s="1"/>
      <c r="Y822" s="1"/>
      <c r="Z822" s="1"/>
    </row>
    <row r="823" ht="12.75" customHeight="1">
      <c r="A823" s="1"/>
      <c r="B823" s="6"/>
      <c r="C823" s="229" t="s">
        <v>745</v>
      </c>
      <c r="D823" s="243">
        <v>1.0</v>
      </c>
      <c r="E823" s="243">
        <v>1.0</v>
      </c>
      <c r="F823" s="244">
        <v>118.0</v>
      </c>
      <c r="G823" s="245" t="s">
        <v>746</v>
      </c>
      <c r="H823" s="245">
        <v>5349956.0</v>
      </c>
      <c r="I823" s="246">
        <v>42507.0</v>
      </c>
      <c r="J823" s="247">
        <v>1353.97</v>
      </c>
      <c r="K823" s="237">
        <v>643.13</v>
      </c>
      <c r="L823" s="6"/>
      <c r="M823" s="1"/>
      <c r="N823" s="1"/>
      <c r="O823" s="1"/>
      <c r="P823" s="1"/>
      <c r="Q823" s="1"/>
      <c r="R823" s="1"/>
      <c r="S823" s="1"/>
      <c r="T823" s="1"/>
      <c r="U823" s="1"/>
      <c r="V823" s="1"/>
      <c r="W823" s="1"/>
      <c r="X823" s="1"/>
      <c r="Y823" s="1"/>
      <c r="Z823" s="1"/>
    </row>
    <row r="824" ht="12.75" customHeight="1">
      <c r="A824" s="1"/>
      <c r="B824" s="6"/>
      <c r="C824" s="229" t="s">
        <v>751</v>
      </c>
      <c r="D824" s="243">
        <v>1.0</v>
      </c>
      <c r="E824" s="243">
        <v>1.0</v>
      </c>
      <c r="F824" s="244">
        <v>59.0</v>
      </c>
      <c r="G824" s="245" t="s">
        <v>752</v>
      </c>
      <c r="H824" s="245">
        <v>5349957.0</v>
      </c>
      <c r="I824" s="246">
        <v>42507.0</v>
      </c>
      <c r="J824" s="247">
        <v>669.0</v>
      </c>
      <c r="K824" s="237">
        <v>317.77</v>
      </c>
      <c r="L824" s="6"/>
      <c r="M824" s="1"/>
      <c r="N824" s="1"/>
      <c r="O824" s="1"/>
      <c r="P824" s="1"/>
      <c r="Q824" s="1"/>
      <c r="R824" s="1"/>
      <c r="S824" s="1"/>
      <c r="T824" s="1"/>
      <c r="U824" s="1"/>
      <c r="V824" s="1"/>
      <c r="W824" s="1"/>
      <c r="X824" s="1"/>
      <c r="Y824" s="1"/>
      <c r="Z824" s="1"/>
    </row>
    <row r="825" ht="12.75" customHeight="1">
      <c r="A825" s="1"/>
      <c r="B825" s="6"/>
      <c r="C825" s="229" t="s">
        <v>755</v>
      </c>
      <c r="D825" s="243">
        <v>1.0</v>
      </c>
      <c r="E825" s="243">
        <v>1.0</v>
      </c>
      <c r="F825" s="244">
        <v>60.0</v>
      </c>
      <c r="G825" s="245" t="s">
        <v>756</v>
      </c>
      <c r="H825" s="245">
        <v>5349958.0</v>
      </c>
      <c r="I825" s="246">
        <v>42507.0</v>
      </c>
      <c r="J825" s="247">
        <v>306.0</v>
      </c>
      <c r="K825" s="237">
        <v>148.41</v>
      </c>
      <c r="L825" s="6"/>
      <c r="M825" s="1"/>
      <c r="N825" s="1"/>
      <c r="O825" s="1"/>
      <c r="P825" s="1"/>
      <c r="Q825" s="1"/>
      <c r="R825" s="1"/>
      <c r="S825" s="1"/>
      <c r="T825" s="1"/>
      <c r="U825" s="1"/>
      <c r="V825" s="1"/>
      <c r="W825" s="1"/>
      <c r="X825" s="1"/>
      <c r="Y825" s="1"/>
      <c r="Z825" s="1"/>
    </row>
    <row r="826" ht="12.75" customHeight="1">
      <c r="A826" s="1"/>
      <c r="B826" s="6"/>
      <c r="C826" s="229" t="s">
        <v>753</v>
      </c>
      <c r="D826" s="243">
        <v>1.0</v>
      </c>
      <c r="E826" s="243">
        <v>1.0</v>
      </c>
      <c r="F826" s="244">
        <v>110.0</v>
      </c>
      <c r="G826" s="245" t="s">
        <v>754</v>
      </c>
      <c r="H826" s="245">
        <v>5349959.0</v>
      </c>
      <c r="I826" s="246">
        <v>42507.0</v>
      </c>
      <c r="J826" s="247">
        <v>1112.0</v>
      </c>
      <c r="K826" s="237">
        <v>528.2</v>
      </c>
      <c r="L826" s="6"/>
      <c r="M826" s="1"/>
      <c r="N826" s="1"/>
      <c r="O826" s="1"/>
      <c r="P826" s="1"/>
      <c r="Q826" s="1"/>
      <c r="R826" s="1"/>
      <c r="S826" s="1"/>
      <c r="T826" s="1"/>
      <c r="U826" s="1"/>
      <c r="V826" s="1"/>
      <c r="W826" s="1"/>
      <c r="X826" s="1"/>
      <c r="Y826" s="1"/>
      <c r="Z826" s="1"/>
    </row>
    <row r="827" ht="12.75" customHeight="1">
      <c r="A827" s="1"/>
      <c r="B827" s="6"/>
      <c r="C827" s="229" t="s">
        <v>767</v>
      </c>
      <c r="D827" s="243">
        <v>1.0</v>
      </c>
      <c r="E827" s="243">
        <v>1.0</v>
      </c>
      <c r="F827" s="244">
        <v>31.0</v>
      </c>
      <c r="G827" s="245" t="s">
        <v>768</v>
      </c>
      <c r="H827" s="245">
        <v>5349960.0</v>
      </c>
      <c r="I827" s="246">
        <v>42507.0</v>
      </c>
      <c r="J827" s="247">
        <v>536.0</v>
      </c>
      <c r="K827" s="237">
        <v>268.0</v>
      </c>
      <c r="L827" s="6"/>
      <c r="M827" s="1"/>
      <c r="N827" s="1"/>
      <c r="O827" s="1"/>
      <c r="P827" s="1"/>
      <c r="Q827" s="1"/>
      <c r="R827" s="1"/>
      <c r="S827" s="1"/>
      <c r="T827" s="1"/>
      <c r="U827" s="1"/>
      <c r="V827" s="1"/>
      <c r="W827" s="1"/>
      <c r="X827" s="1"/>
      <c r="Y827" s="1"/>
      <c r="Z827" s="1"/>
    </row>
    <row r="828" ht="12.75" customHeight="1">
      <c r="A828" s="1"/>
      <c r="B828" s="6"/>
      <c r="C828" s="229" t="s">
        <v>773</v>
      </c>
      <c r="D828" s="243">
        <v>1.0</v>
      </c>
      <c r="E828" s="243">
        <v>1.0</v>
      </c>
      <c r="F828" s="244">
        <v>217.0</v>
      </c>
      <c r="G828" s="245" t="s">
        <v>774</v>
      </c>
      <c r="H828" s="245">
        <v>5349961.0</v>
      </c>
      <c r="I828" s="246">
        <v>42507.0</v>
      </c>
      <c r="J828" s="247">
        <v>2017.0</v>
      </c>
      <c r="K828" s="237">
        <v>958.07</v>
      </c>
      <c r="L828" s="6"/>
      <c r="M828" s="1"/>
      <c r="N828" s="1"/>
      <c r="O828" s="1"/>
      <c r="P828" s="1"/>
      <c r="Q828" s="1"/>
      <c r="R828" s="1"/>
      <c r="S828" s="1"/>
      <c r="T828" s="1"/>
      <c r="U828" s="1"/>
      <c r="V828" s="1"/>
      <c r="W828" s="1"/>
      <c r="X828" s="1"/>
      <c r="Y828" s="1"/>
      <c r="Z828" s="1"/>
    </row>
    <row r="829" ht="12.75" customHeight="1">
      <c r="A829" s="1"/>
      <c r="B829" s="6"/>
      <c r="C829" s="229" t="s">
        <v>827</v>
      </c>
      <c r="D829" s="243">
        <v>1.0</v>
      </c>
      <c r="E829" s="243">
        <v>1.0</v>
      </c>
      <c r="F829" s="244">
        <v>24.0</v>
      </c>
      <c r="G829" s="245" t="s">
        <v>828</v>
      </c>
      <c r="H829" s="245">
        <v>5349963.0</v>
      </c>
      <c r="I829" s="246">
        <v>42507.0</v>
      </c>
      <c r="J829" s="247">
        <v>358.4</v>
      </c>
      <c r="K829" s="237">
        <v>170.24</v>
      </c>
      <c r="L829" s="6"/>
      <c r="M829" s="1"/>
      <c r="N829" s="1"/>
      <c r="O829" s="1"/>
      <c r="P829" s="1"/>
      <c r="Q829" s="1"/>
      <c r="R829" s="1"/>
      <c r="S829" s="1"/>
      <c r="T829" s="1"/>
      <c r="U829" s="1"/>
      <c r="V829" s="1"/>
      <c r="W829" s="1"/>
      <c r="X829" s="1"/>
      <c r="Y829" s="1"/>
      <c r="Z829" s="1"/>
    </row>
    <row r="830" ht="12.75" customHeight="1">
      <c r="A830" s="1"/>
      <c r="B830" s="6"/>
      <c r="C830" s="229" t="s">
        <v>785</v>
      </c>
      <c r="D830" s="243">
        <v>1.0</v>
      </c>
      <c r="E830" s="243">
        <v>1.0</v>
      </c>
      <c r="F830" s="244">
        <v>80.0</v>
      </c>
      <c r="G830" s="245" t="s">
        <v>786</v>
      </c>
      <c r="H830" s="245">
        <v>5349964.0</v>
      </c>
      <c r="I830" s="246">
        <v>42507.0</v>
      </c>
      <c r="J830" s="247">
        <v>802.51</v>
      </c>
      <c r="K830" s="237">
        <v>381.19</v>
      </c>
      <c r="L830" s="6"/>
      <c r="M830" s="1"/>
      <c r="N830" s="1"/>
      <c r="O830" s="1"/>
      <c r="P830" s="1"/>
      <c r="Q830" s="1"/>
      <c r="R830" s="1"/>
      <c r="S830" s="1"/>
      <c r="T830" s="1"/>
      <c r="U830" s="1"/>
      <c r="V830" s="1"/>
      <c r="W830" s="1"/>
      <c r="X830" s="1"/>
      <c r="Y830" s="1"/>
      <c r="Z830" s="1"/>
    </row>
    <row r="831" ht="12.75" customHeight="1">
      <c r="A831" s="1"/>
      <c r="B831" s="6"/>
      <c r="C831" s="229" t="s">
        <v>829</v>
      </c>
      <c r="D831" s="243">
        <v>1.0</v>
      </c>
      <c r="E831" s="243">
        <v>1.0</v>
      </c>
      <c r="F831" s="244">
        <v>407.0</v>
      </c>
      <c r="G831" s="245" t="s">
        <v>830</v>
      </c>
      <c r="H831" s="245">
        <v>5349965.0</v>
      </c>
      <c r="I831" s="246">
        <v>42507.0</v>
      </c>
      <c r="J831" s="247">
        <v>3422.53</v>
      </c>
      <c r="K831" s="237">
        <v>1625.7</v>
      </c>
      <c r="L831" s="6"/>
      <c r="M831" s="1"/>
      <c r="N831" s="1"/>
      <c r="O831" s="1"/>
      <c r="P831" s="1"/>
      <c r="Q831" s="1"/>
      <c r="R831" s="1"/>
      <c r="S831" s="1"/>
      <c r="T831" s="1"/>
      <c r="U831" s="1"/>
      <c r="V831" s="1"/>
      <c r="W831" s="1"/>
      <c r="X831" s="1"/>
      <c r="Y831" s="1"/>
      <c r="Z831" s="1"/>
    </row>
    <row r="832" ht="12.75" customHeight="1">
      <c r="A832" s="1"/>
      <c r="B832" s="6"/>
      <c r="C832" s="229" t="s">
        <v>813</v>
      </c>
      <c r="D832" s="243">
        <v>1.0</v>
      </c>
      <c r="E832" s="243">
        <v>1.0</v>
      </c>
      <c r="F832" s="244">
        <v>115.0</v>
      </c>
      <c r="G832" s="245" t="s">
        <v>814</v>
      </c>
      <c r="H832" s="245">
        <v>5349966.0</v>
      </c>
      <c r="I832" s="246">
        <v>42507.0</v>
      </c>
      <c r="J832" s="247">
        <v>1631.03</v>
      </c>
      <c r="K832" s="237">
        <v>774.74</v>
      </c>
      <c r="L832" s="6"/>
      <c r="M832" s="1"/>
      <c r="N832" s="1"/>
      <c r="O832" s="1"/>
      <c r="P832" s="1"/>
      <c r="Q832" s="1"/>
      <c r="R832" s="1"/>
      <c r="S832" s="1"/>
      <c r="T832" s="1"/>
      <c r="U832" s="1"/>
      <c r="V832" s="1"/>
      <c r="W832" s="1"/>
      <c r="X832" s="1"/>
      <c r="Y832" s="1"/>
      <c r="Z832" s="1"/>
    </row>
    <row r="833" ht="12.75" customHeight="1">
      <c r="A833" s="1"/>
      <c r="B833" s="6"/>
      <c r="C833" s="229" t="s">
        <v>821</v>
      </c>
      <c r="D833" s="243">
        <v>1.0</v>
      </c>
      <c r="E833" s="243">
        <v>1.0</v>
      </c>
      <c r="F833" s="244">
        <v>44.0</v>
      </c>
      <c r="G833" s="245" t="s">
        <v>822</v>
      </c>
      <c r="H833" s="245">
        <v>5349967.0</v>
      </c>
      <c r="I833" s="246">
        <v>42507.0</v>
      </c>
      <c r="J833" s="247">
        <v>636.23</v>
      </c>
      <c r="K833" s="237">
        <v>302.21</v>
      </c>
      <c r="L833" s="6"/>
      <c r="M833" s="1"/>
      <c r="N833" s="1"/>
      <c r="O833" s="1"/>
      <c r="P833" s="1"/>
      <c r="Q833" s="1"/>
      <c r="R833" s="1"/>
      <c r="S833" s="1"/>
      <c r="T833" s="1"/>
      <c r="U833" s="1"/>
      <c r="V833" s="1"/>
      <c r="W833" s="1"/>
      <c r="X833" s="1"/>
      <c r="Y833" s="1"/>
      <c r="Z833" s="1"/>
    </row>
    <row r="834" ht="12.75" customHeight="1">
      <c r="A834" s="1"/>
      <c r="B834" s="6"/>
      <c r="C834" s="229" t="s">
        <v>781</v>
      </c>
      <c r="D834" s="243">
        <v>1.0</v>
      </c>
      <c r="E834" s="243">
        <v>1.0</v>
      </c>
      <c r="F834" s="244">
        <v>200.0</v>
      </c>
      <c r="G834" s="245" t="s">
        <v>782</v>
      </c>
      <c r="H834" s="245">
        <v>5349968.0</v>
      </c>
      <c r="I834" s="246">
        <v>42507.0</v>
      </c>
      <c r="J834" s="247">
        <v>2863.82</v>
      </c>
      <c r="K834" s="237">
        <v>1360.3100000000002</v>
      </c>
      <c r="L834" s="6"/>
      <c r="M834" s="1"/>
      <c r="N834" s="1"/>
      <c r="O834" s="1"/>
      <c r="P834" s="1"/>
      <c r="Q834" s="1"/>
      <c r="R834" s="1"/>
      <c r="S834" s="1"/>
      <c r="T834" s="1"/>
      <c r="U834" s="1"/>
      <c r="V834" s="1"/>
      <c r="W834" s="1"/>
      <c r="X834" s="1"/>
      <c r="Y834" s="1"/>
      <c r="Z834" s="1"/>
    </row>
    <row r="835" ht="12.75" customHeight="1">
      <c r="A835" s="1"/>
      <c r="B835" s="6"/>
      <c r="C835" s="229" t="s">
        <v>857</v>
      </c>
      <c r="D835" s="243">
        <v>1.0</v>
      </c>
      <c r="E835" s="243">
        <v>1.0</v>
      </c>
      <c r="F835" s="244">
        <v>41.0</v>
      </c>
      <c r="G835" s="245" t="s">
        <v>858</v>
      </c>
      <c r="H835" s="245">
        <v>5349969.0</v>
      </c>
      <c r="I835" s="246">
        <v>42507.0</v>
      </c>
      <c r="J835" s="247">
        <v>565.01</v>
      </c>
      <c r="K835" s="237">
        <v>268.38</v>
      </c>
      <c r="L835" s="6"/>
      <c r="M835" s="1"/>
      <c r="N835" s="1"/>
      <c r="O835" s="1"/>
      <c r="P835" s="1"/>
      <c r="Q835" s="1"/>
      <c r="R835" s="1"/>
      <c r="S835" s="1"/>
      <c r="T835" s="1"/>
      <c r="U835" s="1"/>
      <c r="V835" s="1"/>
      <c r="W835" s="1"/>
      <c r="X835" s="1"/>
      <c r="Y835" s="1"/>
      <c r="Z835" s="1"/>
    </row>
    <row r="836" ht="12.75" customHeight="1">
      <c r="A836" s="1"/>
      <c r="B836" s="6"/>
      <c r="C836" s="229" t="s">
        <v>859</v>
      </c>
      <c r="D836" s="243">
        <v>1.0</v>
      </c>
      <c r="E836" s="243">
        <v>1.0</v>
      </c>
      <c r="F836" s="244">
        <v>73.0</v>
      </c>
      <c r="G836" s="245" t="s">
        <v>860</v>
      </c>
      <c r="H836" s="245">
        <v>5349970.0</v>
      </c>
      <c r="I836" s="246">
        <v>42507.0</v>
      </c>
      <c r="J836" s="247">
        <v>832.47</v>
      </c>
      <c r="K836" s="237">
        <v>395.42</v>
      </c>
      <c r="L836" s="6"/>
      <c r="M836" s="1"/>
      <c r="N836" s="1"/>
      <c r="O836" s="1"/>
      <c r="P836" s="1"/>
      <c r="Q836" s="1"/>
      <c r="R836" s="1"/>
      <c r="S836" s="1"/>
      <c r="T836" s="1"/>
      <c r="U836" s="1"/>
      <c r="V836" s="1"/>
      <c r="W836" s="1"/>
      <c r="X836" s="1"/>
      <c r="Y836" s="1"/>
      <c r="Z836" s="1"/>
    </row>
    <row r="837" ht="12.75" customHeight="1">
      <c r="A837" s="1"/>
      <c r="B837" s="6"/>
      <c r="C837" s="229" t="s">
        <v>863</v>
      </c>
      <c r="D837" s="243">
        <v>1.0</v>
      </c>
      <c r="E837" s="243">
        <v>1.0</v>
      </c>
      <c r="F837" s="244">
        <v>79.0</v>
      </c>
      <c r="G837" s="245" t="s">
        <v>864</v>
      </c>
      <c r="H837" s="245">
        <v>5349971.0</v>
      </c>
      <c r="I837" s="246">
        <v>42507.0</v>
      </c>
      <c r="J837" s="247">
        <v>836.16</v>
      </c>
      <c r="K837" s="237">
        <v>397.17</v>
      </c>
      <c r="L837" s="6"/>
      <c r="M837" s="1"/>
      <c r="N837" s="1"/>
      <c r="O837" s="1"/>
      <c r="P837" s="1"/>
      <c r="Q837" s="1"/>
      <c r="R837" s="1"/>
      <c r="S837" s="1"/>
      <c r="T837" s="1"/>
      <c r="U837" s="1"/>
      <c r="V837" s="1"/>
      <c r="W837" s="1"/>
      <c r="X837" s="1"/>
      <c r="Y837" s="1"/>
      <c r="Z837" s="1"/>
    </row>
    <row r="838" ht="12.75" customHeight="1">
      <c r="A838" s="1"/>
      <c r="B838" s="6"/>
      <c r="C838" s="229" t="s">
        <v>881</v>
      </c>
      <c r="D838" s="243">
        <v>1.0</v>
      </c>
      <c r="E838" s="243">
        <v>1.0</v>
      </c>
      <c r="F838" s="244">
        <v>512.0</v>
      </c>
      <c r="G838" s="245" t="s">
        <v>882</v>
      </c>
      <c r="H838" s="245">
        <v>5349972.0</v>
      </c>
      <c r="I838" s="246">
        <v>42507.0</v>
      </c>
      <c r="J838" s="247">
        <v>8008.31</v>
      </c>
      <c r="K838" s="237">
        <v>3843.99</v>
      </c>
      <c r="L838" s="6"/>
      <c r="M838" s="1"/>
      <c r="N838" s="1"/>
      <c r="O838" s="1"/>
      <c r="P838" s="1"/>
      <c r="Q838" s="1"/>
      <c r="R838" s="1"/>
      <c r="S838" s="1"/>
      <c r="T838" s="1"/>
      <c r="U838" s="1"/>
      <c r="V838" s="1"/>
      <c r="W838" s="1"/>
      <c r="X838" s="1"/>
      <c r="Y838" s="1"/>
      <c r="Z838" s="1"/>
    </row>
    <row r="839" ht="12.75" customHeight="1">
      <c r="A839" s="1"/>
      <c r="B839" s="6"/>
      <c r="C839" s="229" t="s">
        <v>887</v>
      </c>
      <c r="D839" s="243">
        <v>1.0</v>
      </c>
      <c r="E839" s="243">
        <v>1.0</v>
      </c>
      <c r="F839" s="244">
        <v>9.0</v>
      </c>
      <c r="G839" s="245" t="s">
        <v>888</v>
      </c>
      <c r="H839" s="245">
        <v>5349973.0</v>
      </c>
      <c r="I839" s="246">
        <v>42507.0</v>
      </c>
      <c r="J839" s="247">
        <v>94.55</v>
      </c>
      <c r="K839" s="237">
        <v>45.849999999999994</v>
      </c>
      <c r="L839" s="6"/>
      <c r="M839" s="1"/>
      <c r="N839" s="1"/>
      <c r="O839" s="1"/>
      <c r="P839" s="1"/>
      <c r="Q839" s="1"/>
      <c r="R839" s="1"/>
      <c r="S839" s="1"/>
      <c r="T839" s="1"/>
      <c r="U839" s="1"/>
      <c r="V839" s="1"/>
      <c r="W839" s="1"/>
      <c r="X839" s="1"/>
      <c r="Y839" s="1"/>
      <c r="Z839" s="1"/>
    </row>
    <row r="840" ht="12.75" customHeight="1">
      <c r="A840" s="1"/>
      <c r="B840" s="6"/>
      <c r="C840" s="229" t="s">
        <v>889</v>
      </c>
      <c r="D840" s="243">
        <v>1.0</v>
      </c>
      <c r="E840" s="243">
        <v>1.0</v>
      </c>
      <c r="F840" s="244">
        <v>50.0</v>
      </c>
      <c r="G840" s="245" t="s">
        <v>890</v>
      </c>
      <c r="H840" s="245">
        <v>5349974.0</v>
      </c>
      <c r="I840" s="246">
        <v>42507.0</v>
      </c>
      <c r="J840" s="247">
        <v>677.32</v>
      </c>
      <c r="K840" s="237">
        <v>328.5</v>
      </c>
      <c r="L840" s="6"/>
      <c r="M840" s="1"/>
      <c r="N840" s="1"/>
      <c r="O840" s="1"/>
      <c r="P840" s="1"/>
      <c r="Q840" s="1"/>
      <c r="R840" s="1"/>
      <c r="S840" s="1"/>
      <c r="T840" s="1"/>
      <c r="U840" s="1"/>
      <c r="V840" s="1"/>
      <c r="W840" s="1"/>
      <c r="X840" s="1"/>
      <c r="Y840" s="1"/>
      <c r="Z840" s="1"/>
    </row>
    <row r="841" ht="12.75" customHeight="1">
      <c r="A841" s="1"/>
      <c r="B841" s="6"/>
      <c r="C841" s="229" t="s">
        <v>891</v>
      </c>
      <c r="D841" s="243">
        <v>1.0</v>
      </c>
      <c r="E841" s="243">
        <v>1.0</v>
      </c>
      <c r="F841" s="244">
        <v>44.0</v>
      </c>
      <c r="G841" s="245" t="s">
        <v>892</v>
      </c>
      <c r="H841" s="245">
        <v>5349975.0</v>
      </c>
      <c r="I841" s="246">
        <v>42507.0</v>
      </c>
      <c r="J841" s="247">
        <v>582.83</v>
      </c>
      <c r="K841" s="237">
        <v>282.67</v>
      </c>
      <c r="L841" s="6"/>
      <c r="M841" s="1"/>
      <c r="N841" s="1"/>
      <c r="O841" s="1"/>
      <c r="P841" s="1"/>
      <c r="Q841" s="1"/>
      <c r="R841" s="1"/>
      <c r="S841" s="1"/>
      <c r="T841" s="1"/>
      <c r="U841" s="1"/>
      <c r="V841" s="1"/>
      <c r="W841" s="1"/>
      <c r="X841" s="1"/>
      <c r="Y841" s="1"/>
      <c r="Z841" s="1"/>
    </row>
    <row r="842" ht="12.75" customHeight="1">
      <c r="A842" s="1"/>
      <c r="B842" s="6"/>
      <c r="C842" s="229" t="s">
        <v>911</v>
      </c>
      <c r="D842" s="243">
        <v>1.0</v>
      </c>
      <c r="E842" s="243">
        <v>1.0</v>
      </c>
      <c r="F842" s="244">
        <v>5.0</v>
      </c>
      <c r="G842" s="245" t="s">
        <v>912</v>
      </c>
      <c r="H842" s="245">
        <v>5349976.0</v>
      </c>
      <c r="I842" s="246">
        <v>42507.0</v>
      </c>
      <c r="J842" s="247">
        <v>20.0</v>
      </c>
      <c r="K842" s="237">
        <v>9.5</v>
      </c>
      <c r="L842" s="6"/>
      <c r="M842" s="1"/>
      <c r="N842" s="1"/>
      <c r="O842" s="1"/>
      <c r="P842" s="1"/>
      <c r="Q842" s="1"/>
      <c r="R842" s="1"/>
      <c r="S842" s="1"/>
      <c r="T842" s="1"/>
      <c r="U842" s="1"/>
      <c r="V842" s="1"/>
      <c r="W842" s="1"/>
      <c r="X842" s="1"/>
      <c r="Y842" s="1"/>
      <c r="Z842" s="1"/>
    </row>
    <row r="843" ht="12.75" customHeight="1">
      <c r="A843" s="1"/>
      <c r="B843" s="6"/>
      <c r="C843" s="229" t="s">
        <v>913</v>
      </c>
      <c r="D843" s="243">
        <v>1.0</v>
      </c>
      <c r="E843" s="243">
        <v>1.0</v>
      </c>
      <c r="F843" s="244">
        <v>15.0</v>
      </c>
      <c r="G843" s="245" t="s">
        <v>914</v>
      </c>
      <c r="H843" s="245">
        <v>5349978.0</v>
      </c>
      <c r="I843" s="246">
        <v>42507.0</v>
      </c>
      <c r="J843" s="247">
        <v>170.0</v>
      </c>
      <c r="K843" s="237">
        <v>82.45</v>
      </c>
      <c r="L843" s="6"/>
      <c r="M843" s="1"/>
      <c r="N843" s="1"/>
      <c r="O843" s="1"/>
      <c r="P843" s="1"/>
      <c r="Q843" s="1"/>
      <c r="R843" s="1"/>
      <c r="S843" s="1"/>
      <c r="T843" s="1"/>
      <c r="U843" s="1"/>
      <c r="V843" s="1"/>
      <c r="W843" s="1"/>
      <c r="X843" s="1"/>
      <c r="Y843" s="1"/>
      <c r="Z843" s="1"/>
    </row>
    <row r="844" ht="12.75" customHeight="1">
      <c r="A844" s="1"/>
      <c r="B844" s="6"/>
      <c r="C844" s="229" t="s">
        <v>915</v>
      </c>
      <c r="D844" s="243">
        <v>1.0</v>
      </c>
      <c r="E844" s="243">
        <v>1.0</v>
      </c>
      <c r="F844" s="244">
        <v>48.0</v>
      </c>
      <c r="G844" s="245" t="s">
        <v>916</v>
      </c>
      <c r="H844" s="245">
        <v>5349979.0</v>
      </c>
      <c r="I844" s="246">
        <v>42507.0</v>
      </c>
      <c r="J844" s="247">
        <v>687.26</v>
      </c>
      <c r="K844" s="237">
        <v>326.45</v>
      </c>
      <c r="L844" s="6"/>
      <c r="M844" s="1"/>
      <c r="N844" s="1"/>
      <c r="O844" s="1"/>
      <c r="P844" s="1"/>
      <c r="Q844" s="1"/>
      <c r="R844" s="1"/>
      <c r="S844" s="1"/>
      <c r="T844" s="1"/>
      <c r="U844" s="1"/>
      <c r="V844" s="1"/>
      <c r="W844" s="1"/>
      <c r="X844" s="1"/>
      <c r="Y844" s="1"/>
      <c r="Z844" s="1"/>
    </row>
    <row r="845" ht="12.75" customHeight="1">
      <c r="A845" s="1"/>
      <c r="B845" s="6"/>
      <c r="C845" s="229" t="s">
        <v>917</v>
      </c>
      <c r="D845" s="243">
        <v>1.0</v>
      </c>
      <c r="E845" s="243">
        <v>1.0</v>
      </c>
      <c r="F845" s="244">
        <v>287.0</v>
      </c>
      <c r="G845" s="245" t="s">
        <v>918</v>
      </c>
      <c r="H845" s="245">
        <v>5349980.0</v>
      </c>
      <c r="I845" s="246">
        <v>42507.0</v>
      </c>
      <c r="J845" s="247">
        <v>4853.27</v>
      </c>
      <c r="K845" s="237">
        <v>2378.1</v>
      </c>
      <c r="L845" s="6"/>
      <c r="M845" s="1"/>
      <c r="N845" s="1"/>
      <c r="O845" s="1"/>
      <c r="P845" s="1"/>
      <c r="Q845" s="1"/>
      <c r="R845" s="1"/>
      <c r="S845" s="1"/>
      <c r="T845" s="1"/>
      <c r="U845" s="1"/>
      <c r="V845" s="1"/>
      <c r="W845" s="1"/>
      <c r="X845" s="1"/>
      <c r="Y845" s="1"/>
      <c r="Z845" s="1"/>
    </row>
    <row r="846" ht="12.75" customHeight="1">
      <c r="A846" s="1"/>
      <c r="B846" s="6"/>
      <c r="C846" s="229" t="s">
        <v>919</v>
      </c>
      <c r="D846" s="243">
        <v>1.0</v>
      </c>
      <c r="E846" s="243">
        <v>1.0</v>
      </c>
      <c r="F846" s="244">
        <v>67.0</v>
      </c>
      <c r="G846" s="245" t="s">
        <v>920</v>
      </c>
      <c r="H846" s="245">
        <v>5349981.0</v>
      </c>
      <c r="I846" s="246">
        <v>42507.0</v>
      </c>
      <c r="J846" s="247">
        <v>959.36</v>
      </c>
      <c r="K846" s="237">
        <v>460.49</v>
      </c>
      <c r="L846" s="6"/>
      <c r="M846" s="1"/>
      <c r="N846" s="1"/>
      <c r="O846" s="1"/>
      <c r="P846" s="1"/>
      <c r="Q846" s="1"/>
      <c r="R846" s="1"/>
      <c r="S846" s="1"/>
      <c r="T846" s="1"/>
      <c r="U846" s="1"/>
      <c r="V846" s="1"/>
      <c r="W846" s="1"/>
      <c r="X846" s="1"/>
      <c r="Y846" s="1"/>
      <c r="Z846" s="1"/>
    </row>
    <row r="847" ht="12.75" customHeight="1">
      <c r="A847" s="1"/>
      <c r="B847" s="6"/>
      <c r="C847" s="229" t="s">
        <v>921</v>
      </c>
      <c r="D847" s="243">
        <v>1.0</v>
      </c>
      <c r="E847" s="243">
        <v>1.0</v>
      </c>
      <c r="F847" s="244">
        <v>15.0</v>
      </c>
      <c r="G847" s="245" t="s">
        <v>922</v>
      </c>
      <c r="H847" s="245">
        <v>5349982.0</v>
      </c>
      <c r="I847" s="246">
        <v>42507.0</v>
      </c>
      <c r="J847" s="247">
        <v>273.94</v>
      </c>
      <c r="K847" s="237">
        <v>132.86</v>
      </c>
      <c r="L847" s="6"/>
      <c r="M847" s="1"/>
      <c r="N847" s="1"/>
      <c r="O847" s="1"/>
      <c r="P847" s="1"/>
      <c r="Q847" s="1"/>
      <c r="R847" s="1"/>
      <c r="S847" s="1"/>
      <c r="T847" s="1"/>
      <c r="U847" s="1"/>
      <c r="V847" s="1"/>
      <c r="W847" s="1"/>
      <c r="X847" s="1"/>
      <c r="Y847" s="1"/>
      <c r="Z847" s="1"/>
    </row>
    <row r="848" ht="12.75" customHeight="1">
      <c r="A848" s="1"/>
      <c r="B848" s="6"/>
      <c r="C848" s="229" t="s">
        <v>923</v>
      </c>
      <c r="D848" s="243">
        <v>1.0</v>
      </c>
      <c r="E848" s="243">
        <v>1.0</v>
      </c>
      <c r="F848" s="244">
        <v>102.0</v>
      </c>
      <c r="G848" s="245" t="s">
        <v>924</v>
      </c>
      <c r="H848" s="245">
        <v>5349983.0</v>
      </c>
      <c r="I848" s="246">
        <v>42507.0</v>
      </c>
      <c r="J848" s="247">
        <v>1671.28</v>
      </c>
      <c r="K848" s="237">
        <v>818.92</v>
      </c>
      <c r="L848" s="6"/>
      <c r="M848" s="1"/>
      <c r="N848" s="1"/>
      <c r="O848" s="1"/>
      <c r="P848" s="1"/>
      <c r="Q848" s="1"/>
      <c r="R848" s="1"/>
      <c r="S848" s="1"/>
      <c r="T848" s="1"/>
      <c r="U848" s="1"/>
      <c r="V848" s="1"/>
      <c r="W848" s="1"/>
      <c r="X848" s="1"/>
      <c r="Y848" s="1"/>
      <c r="Z848" s="1"/>
    </row>
    <row r="849" ht="12.75" customHeight="1">
      <c r="A849" s="1"/>
      <c r="B849" s="6"/>
      <c r="C849" s="229" t="s">
        <v>927</v>
      </c>
      <c r="D849" s="243">
        <v>1.0</v>
      </c>
      <c r="E849" s="243">
        <v>1.0</v>
      </c>
      <c r="F849" s="244">
        <v>464.0</v>
      </c>
      <c r="G849" s="245" t="s">
        <v>928</v>
      </c>
      <c r="H849" s="245">
        <v>5349984.0</v>
      </c>
      <c r="I849" s="246">
        <v>42507.0</v>
      </c>
      <c r="J849" s="247">
        <v>6460.13</v>
      </c>
      <c r="K849" s="237">
        <v>3068.56</v>
      </c>
      <c r="L849" s="6"/>
      <c r="M849" s="1"/>
      <c r="N849" s="1"/>
      <c r="O849" s="1"/>
      <c r="P849" s="1"/>
      <c r="Q849" s="1"/>
      <c r="R849" s="1"/>
      <c r="S849" s="1"/>
      <c r="T849" s="1"/>
      <c r="U849" s="1"/>
      <c r="V849" s="1"/>
      <c r="W849" s="1"/>
      <c r="X849" s="1"/>
      <c r="Y849" s="1"/>
      <c r="Z849" s="1"/>
    </row>
    <row r="850" ht="12.75" customHeight="1">
      <c r="A850" s="1"/>
      <c r="B850" s="6"/>
      <c r="C850" s="229" t="s">
        <v>929</v>
      </c>
      <c r="D850" s="243">
        <v>1.0</v>
      </c>
      <c r="E850" s="243">
        <v>1.0</v>
      </c>
      <c r="F850" s="244">
        <v>176.0</v>
      </c>
      <c r="G850" s="245" t="s">
        <v>930</v>
      </c>
      <c r="H850" s="245">
        <v>5349985.0</v>
      </c>
      <c r="I850" s="246">
        <v>42507.0</v>
      </c>
      <c r="J850" s="247">
        <v>2554.77</v>
      </c>
      <c r="K850" s="237">
        <v>1213.5100000000002</v>
      </c>
      <c r="L850" s="6"/>
      <c r="M850" s="1"/>
      <c r="N850" s="1"/>
      <c r="O850" s="1"/>
      <c r="P850" s="1"/>
      <c r="Q850" s="1"/>
      <c r="R850" s="1"/>
      <c r="S850" s="1"/>
      <c r="T850" s="1"/>
      <c r="U850" s="1"/>
      <c r="V850" s="1"/>
      <c r="W850" s="1"/>
      <c r="X850" s="1"/>
      <c r="Y850" s="1"/>
      <c r="Z850" s="1"/>
    </row>
    <row r="851" ht="12.75" customHeight="1">
      <c r="A851" s="1"/>
      <c r="B851" s="6"/>
      <c r="C851" s="229" t="s">
        <v>931</v>
      </c>
      <c r="D851" s="243">
        <v>1.0</v>
      </c>
      <c r="E851" s="243">
        <v>1.0</v>
      </c>
      <c r="F851" s="244">
        <v>116.0</v>
      </c>
      <c r="G851" s="245" t="s">
        <v>932</v>
      </c>
      <c r="H851" s="245">
        <v>5349986.0</v>
      </c>
      <c r="I851" s="246">
        <v>42507.0</v>
      </c>
      <c r="J851" s="247">
        <v>1314.0</v>
      </c>
      <c r="K851" s="237">
        <v>624.15</v>
      </c>
      <c r="L851" s="6"/>
      <c r="M851" s="1"/>
      <c r="N851" s="1"/>
      <c r="O851" s="1"/>
      <c r="P851" s="1"/>
      <c r="Q851" s="1"/>
      <c r="R851" s="1"/>
      <c r="S851" s="1"/>
      <c r="T851" s="1"/>
      <c r="U851" s="1"/>
      <c r="V851" s="1"/>
      <c r="W851" s="1"/>
      <c r="X851" s="1"/>
      <c r="Y851" s="1"/>
      <c r="Z851" s="1"/>
    </row>
    <row r="852" ht="12.75" customHeight="1">
      <c r="A852" s="1"/>
      <c r="B852" s="6"/>
      <c r="C852" s="229" t="s">
        <v>1190</v>
      </c>
      <c r="D852" s="243">
        <v>1.0</v>
      </c>
      <c r="E852" s="243">
        <v>1.0</v>
      </c>
      <c r="F852" s="244">
        <v>104.0</v>
      </c>
      <c r="G852" s="245" t="s">
        <v>1191</v>
      </c>
      <c r="H852" s="245">
        <v>5349987.0</v>
      </c>
      <c r="I852" s="246">
        <v>42507.0</v>
      </c>
      <c r="J852" s="247">
        <v>925.0</v>
      </c>
      <c r="K852" s="237">
        <v>462.5</v>
      </c>
      <c r="L852" s="6"/>
      <c r="M852" s="1"/>
      <c r="N852" s="1"/>
      <c r="O852" s="1"/>
      <c r="P852" s="1"/>
      <c r="Q852" s="1"/>
      <c r="R852" s="1"/>
      <c r="S852" s="1"/>
      <c r="T852" s="1"/>
      <c r="U852" s="1"/>
      <c r="V852" s="1"/>
      <c r="W852" s="1"/>
      <c r="X852" s="1"/>
      <c r="Y852" s="1"/>
      <c r="Z852" s="1"/>
    </row>
    <row r="853" ht="12.75" customHeight="1">
      <c r="A853" s="1"/>
      <c r="B853" s="6"/>
      <c r="C853" s="229" t="s">
        <v>1192</v>
      </c>
      <c r="D853" s="243">
        <v>1.0</v>
      </c>
      <c r="E853" s="243">
        <v>1.0</v>
      </c>
      <c r="F853" s="244">
        <v>60.0</v>
      </c>
      <c r="G853" s="245" t="s">
        <v>1193</v>
      </c>
      <c r="H853" s="245">
        <v>5349988.0</v>
      </c>
      <c r="I853" s="246">
        <v>42507.0</v>
      </c>
      <c r="J853" s="247">
        <v>228.0</v>
      </c>
      <c r="K853" s="237">
        <v>110.58</v>
      </c>
      <c r="L853" s="6"/>
      <c r="M853" s="1"/>
      <c r="N853" s="1"/>
      <c r="O853" s="1"/>
      <c r="P853" s="1"/>
      <c r="Q853" s="1"/>
      <c r="R853" s="1"/>
      <c r="S853" s="1"/>
      <c r="T853" s="1"/>
      <c r="U853" s="1"/>
      <c r="V853" s="1"/>
      <c r="W853" s="1"/>
      <c r="X853" s="1"/>
      <c r="Y853" s="1"/>
      <c r="Z853" s="1"/>
    </row>
    <row r="854" ht="12.75" customHeight="1">
      <c r="A854" s="1"/>
      <c r="B854" s="6"/>
      <c r="C854" s="229" t="s">
        <v>1160</v>
      </c>
      <c r="D854" s="243">
        <v>1.0</v>
      </c>
      <c r="E854" s="243">
        <v>1.0</v>
      </c>
      <c r="F854" s="244">
        <v>17.0</v>
      </c>
      <c r="G854" s="245" t="s">
        <v>1161</v>
      </c>
      <c r="H854" s="245">
        <v>5349989.0</v>
      </c>
      <c r="I854" s="246">
        <v>42507.0</v>
      </c>
      <c r="J854" s="247">
        <v>104.0</v>
      </c>
      <c r="K854" s="237">
        <v>50.44</v>
      </c>
      <c r="L854" s="6"/>
      <c r="M854" s="1"/>
      <c r="N854" s="1"/>
      <c r="O854" s="1"/>
      <c r="P854" s="1"/>
      <c r="Q854" s="1"/>
      <c r="R854" s="1"/>
      <c r="S854" s="1"/>
      <c r="T854" s="1"/>
      <c r="U854" s="1"/>
      <c r="V854" s="1"/>
      <c r="W854" s="1"/>
      <c r="X854" s="1"/>
      <c r="Y854" s="1"/>
      <c r="Z854" s="1"/>
    </row>
    <row r="855" ht="12.75" customHeight="1">
      <c r="A855" s="1"/>
      <c r="B855" s="6"/>
      <c r="C855" s="229" t="s">
        <v>935</v>
      </c>
      <c r="D855" s="243">
        <v>1.0</v>
      </c>
      <c r="E855" s="243">
        <v>1.0</v>
      </c>
      <c r="F855" s="244">
        <v>47.0</v>
      </c>
      <c r="G855" s="245" t="s">
        <v>936</v>
      </c>
      <c r="H855" s="245">
        <v>5349991.0</v>
      </c>
      <c r="I855" s="246">
        <v>42507.0</v>
      </c>
      <c r="J855" s="247">
        <v>432.0</v>
      </c>
      <c r="K855" s="237">
        <v>207.36</v>
      </c>
      <c r="L855" s="6"/>
      <c r="M855" s="1"/>
      <c r="N855" s="1"/>
      <c r="O855" s="1"/>
      <c r="P855" s="1"/>
      <c r="Q855" s="1"/>
      <c r="R855" s="1"/>
      <c r="S855" s="1"/>
      <c r="T855" s="1"/>
      <c r="U855" s="1"/>
      <c r="V855" s="1"/>
      <c r="W855" s="1"/>
      <c r="X855" s="1"/>
      <c r="Y855" s="1"/>
      <c r="Z855" s="1"/>
    </row>
    <row r="856" ht="12.75" customHeight="1">
      <c r="A856" s="1"/>
      <c r="B856" s="6"/>
      <c r="C856" s="229" t="s">
        <v>1166</v>
      </c>
      <c r="D856" s="243">
        <v>1.0</v>
      </c>
      <c r="E856" s="243">
        <v>1.0</v>
      </c>
      <c r="F856" s="244">
        <v>16.0</v>
      </c>
      <c r="G856" s="245" t="s">
        <v>1167</v>
      </c>
      <c r="H856" s="245">
        <v>5349992.0</v>
      </c>
      <c r="I856" s="246">
        <v>42507.0</v>
      </c>
      <c r="J856" s="247">
        <v>144.0</v>
      </c>
      <c r="K856" s="237">
        <v>68.4</v>
      </c>
      <c r="L856" s="6"/>
      <c r="M856" s="1"/>
      <c r="N856" s="1"/>
      <c r="O856" s="1"/>
      <c r="P856" s="1"/>
      <c r="Q856" s="1"/>
      <c r="R856" s="1"/>
      <c r="S856" s="1"/>
      <c r="T856" s="1"/>
      <c r="U856" s="1"/>
      <c r="V856" s="1"/>
      <c r="W856" s="1"/>
      <c r="X856" s="1"/>
      <c r="Y856" s="1"/>
      <c r="Z856" s="1"/>
    </row>
    <row r="857" ht="12.75" customHeight="1">
      <c r="A857" s="1"/>
      <c r="B857" s="6"/>
      <c r="C857" s="229" t="s">
        <v>1162</v>
      </c>
      <c r="D857" s="243">
        <v>1.0</v>
      </c>
      <c r="E857" s="243">
        <v>1.0</v>
      </c>
      <c r="F857" s="244">
        <v>9.0</v>
      </c>
      <c r="G857" s="245" t="s">
        <v>1163</v>
      </c>
      <c r="H857" s="245">
        <v>5349993.0</v>
      </c>
      <c r="I857" s="246">
        <v>42507.0</v>
      </c>
      <c r="J857" s="247">
        <v>72.0</v>
      </c>
      <c r="K857" s="237">
        <v>36.0</v>
      </c>
      <c r="L857" s="6"/>
      <c r="M857" s="1"/>
      <c r="N857" s="1"/>
      <c r="O857" s="1"/>
      <c r="P857" s="1"/>
      <c r="Q857" s="1"/>
      <c r="R857" s="1"/>
      <c r="S857" s="1"/>
      <c r="T857" s="1"/>
      <c r="U857" s="1"/>
      <c r="V857" s="1"/>
      <c r="W857" s="1"/>
      <c r="X857" s="1"/>
      <c r="Y857" s="1"/>
      <c r="Z857" s="1"/>
    </row>
    <row r="858" ht="12.75" customHeight="1">
      <c r="A858" s="1"/>
      <c r="B858" s="6"/>
      <c r="C858" s="229" t="s">
        <v>1164</v>
      </c>
      <c r="D858" s="243">
        <v>1.0</v>
      </c>
      <c r="E858" s="243">
        <v>1.0</v>
      </c>
      <c r="F858" s="244">
        <v>7.0</v>
      </c>
      <c r="G858" s="245" t="s">
        <v>1165</v>
      </c>
      <c r="H858" s="245">
        <v>5349994.0</v>
      </c>
      <c r="I858" s="246">
        <v>42507.0</v>
      </c>
      <c r="J858" s="247">
        <v>104.0</v>
      </c>
      <c r="K858" s="237">
        <v>52.0</v>
      </c>
      <c r="L858" s="6"/>
      <c r="M858" s="1"/>
      <c r="N858" s="1"/>
      <c r="O858" s="1"/>
      <c r="P858" s="1"/>
      <c r="Q858" s="1"/>
      <c r="R858" s="1"/>
      <c r="S858" s="1"/>
      <c r="T858" s="1"/>
      <c r="U858" s="1"/>
      <c r="V858" s="1"/>
      <c r="W858" s="1"/>
      <c r="X858" s="1"/>
      <c r="Y858" s="1"/>
      <c r="Z858" s="1"/>
    </row>
    <row r="859" ht="12.75" customHeight="1">
      <c r="A859" s="1"/>
      <c r="B859" s="6"/>
      <c r="C859" s="229" t="s">
        <v>937</v>
      </c>
      <c r="D859" s="243">
        <v>1.0</v>
      </c>
      <c r="E859" s="243">
        <v>1.0</v>
      </c>
      <c r="F859" s="244">
        <v>29.0</v>
      </c>
      <c r="G859" s="245" t="s">
        <v>938</v>
      </c>
      <c r="H859" s="245">
        <v>5349995.0</v>
      </c>
      <c r="I859" s="246">
        <v>42507.0</v>
      </c>
      <c r="J859" s="247">
        <v>256.0</v>
      </c>
      <c r="K859" s="237">
        <v>121.6</v>
      </c>
      <c r="L859" s="6"/>
      <c r="M859" s="1"/>
      <c r="N859" s="1"/>
      <c r="O859" s="1"/>
      <c r="P859" s="1"/>
      <c r="Q859" s="1"/>
      <c r="R859" s="1"/>
      <c r="S859" s="1"/>
      <c r="T859" s="1"/>
      <c r="U859" s="1"/>
      <c r="V859" s="1"/>
      <c r="W859" s="1"/>
      <c r="X859" s="1"/>
      <c r="Y859" s="1"/>
      <c r="Z859" s="1"/>
    </row>
    <row r="860" ht="12.75" customHeight="1">
      <c r="A860" s="1"/>
      <c r="B860" s="6"/>
      <c r="C860" s="229" t="s">
        <v>1168</v>
      </c>
      <c r="D860" s="243">
        <v>1.0</v>
      </c>
      <c r="E860" s="243">
        <v>1.0</v>
      </c>
      <c r="F860" s="244">
        <v>199.0</v>
      </c>
      <c r="G860" s="245" t="s">
        <v>1169</v>
      </c>
      <c r="H860" s="245">
        <v>5349996.0</v>
      </c>
      <c r="I860" s="246">
        <v>42507.0</v>
      </c>
      <c r="J860" s="247">
        <v>1718.0</v>
      </c>
      <c r="K860" s="237">
        <v>816.05</v>
      </c>
      <c r="L860" s="6"/>
      <c r="M860" s="1"/>
      <c r="N860" s="1"/>
      <c r="O860" s="1"/>
      <c r="P860" s="1"/>
      <c r="Q860" s="1"/>
      <c r="R860" s="1"/>
      <c r="S860" s="1"/>
      <c r="T860" s="1"/>
      <c r="U860" s="1"/>
      <c r="V860" s="1"/>
      <c r="W860" s="1"/>
      <c r="X860" s="1"/>
      <c r="Y860" s="1"/>
      <c r="Z860" s="1"/>
    </row>
    <row r="861" ht="12.75" customHeight="1">
      <c r="A861" s="1"/>
      <c r="B861" s="6"/>
      <c r="C861" s="229" t="s">
        <v>1194</v>
      </c>
      <c r="D861" s="243">
        <v>1.0</v>
      </c>
      <c r="E861" s="243">
        <v>1.0</v>
      </c>
      <c r="F861" s="244">
        <v>63.0</v>
      </c>
      <c r="G861" s="245" t="s">
        <v>1195</v>
      </c>
      <c r="H861" s="245">
        <v>5349997.0</v>
      </c>
      <c r="I861" s="246">
        <v>42507.0</v>
      </c>
      <c r="J861" s="247">
        <v>500.0</v>
      </c>
      <c r="K861" s="237">
        <v>242.5</v>
      </c>
      <c r="L861" s="6"/>
      <c r="M861" s="1"/>
      <c r="N861" s="1"/>
      <c r="O861" s="1"/>
      <c r="P861" s="1"/>
      <c r="Q861" s="1"/>
      <c r="R861" s="1"/>
      <c r="S861" s="1"/>
      <c r="T861" s="1"/>
      <c r="U861" s="1"/>
      <c r="V861" s="1"/>
      <c r="W861" s="1"/>
      <c r="X861" s="1"/>
      <c r="Y861" s="1"/>
      <c r="Z861" s="1"/>
    </row>
    <row r="862" ht="12.75" customHeight="1">
      <c r="A862" s="1"/>
      <c r="B862" s="6"/>
      <c r="C862" s="229" t="s">
        <v>1170</v>
      </c>
      <c r="D862" s="243">
        <v>1.0</v>
      </c>
      <c r="E862" s="243">
        <v>1.0</v>
      </c>
      <c r="F862" s="244">
        <v>57.0</v>
      </c>
      <c r="G862" s="245" t="s">
        <v>1171</v>
      </c>
      <c r="H862" s="245">
        <v>5349998.0</v>
      </c>
      <c r="I862" s="246">
        <v>42507.0</v>
      </c>
      <c r="J862" s="247">
        <v>662.87</v>
      </c>
      <c r="K862" s="237">
        <v>331.43</v>
      </c>
      <c r="L862" s="6"/>
      <c r="M862" s="1"/>
      <c r="N862" s="1"/>
      <c r="O862" s="1"/>
      <c r="P862" s="1"/>
      <c r="Q862" s="1"/>
      <c r="R862" s="1"/>
      <c r="S862" s="1"/>
      <c r="T862" s="1"/>
      <c r="U862" s="1"/>
      <c r="V862" s="1"/>
      <c r="W862" s="1"/>
      <c r="X862" s="1"/>
      <c r="Y862" s="1"/>
      <c r="Z862" s="1"/>
    </row>
    <row r="863" ht="12.75" customHeight="1">
      <c r="A863" s="1"/>
      <c r="B863" s="6"/>
      <c r="C863" s="229" t="s">
        <v>1172</v>
      </c>
      <c r="D863" s="243">
        <v>1.0</v>
      </c>
      <c r="E863" s="243">
        <v>1.0</v>
      </c>
      <c r="F863" s="244">
        <v>73.0</v>
      </c>
      <c r="G863" s="245" t="s">
        <v>1173</v>
      </c>
      <c r="H863" s="245">
        <v>5350000.0</v>
      </c>
      <c r="I863" s="246">
        <v>42507.0</v>
      </c>
      <c r="J863" s="247">
        <v>773.0</v>
      </c>
      <c r="K863" s="237">
        <v>386.5</v>
      </c>
      <c r="L863" s="6"/>
      <c r="M863" s="1"/>
      <c r="N863" s="1"/>
      <c r="O863" s="1"/>
      <c r="P863" s="1"/>
      <c r="Q863" s="1"/>
      <c r="R863" s="1"/>
      <c r="S863" s="1"/>
      <c r="T863" s="1"/>
      <c r="U863" s="1"/>
      <c r="V863" s="1"/>
      <c r="W863" s="1"/>
      <c r="X863" s="1"/>
      <c r="Y863" s="1"/>
      <c r="Z863" s="1"/>
    </row>
    <row r="864" ht="12.75" customHeight="1">
      <c r="A864" s="1"/>
      <c r="B864" s="6"/>
      <c r="C864" s="229" t="s">
        <v>949</v>
      </c>
      <c r="D864" s="243">
        <v>1.0</v>
      </c>
      <c r="E864" s="243">
        <v>1.0</v>
      </c>
      <c r="F864" s="244">
        <v>81.0</v>
      </c>
      <c r="G864" s="245" t="s">
        <v>950</v>
      </c>
      <c r="H864" s="245">
        <v>5350001.0</v>
      </c>
      <c r="I864" s="246">
        <v>42507.0</v>
      </c>
      <c r="J864" s="247">
        <v>951.45</v>
      </c>
      <c r="K864" s="237">
        <v>451.94</v>
      </c>
      <c r="L864" s="6"/>
      <c r="M864" s="1"/>
      <c r="N864" s="1"/>
      <c r="O864" s="1"/>
      <c r="P864" s="1"/>
      <c r="Q864" s="1"/>
      <c r="R864" s="1"/>
      <c r="S864" s="1"/>
      <c r="T864" s="1"/>
      <c r="U864" s="1"/>
      <c r="V864" s="1"/>
      <c r="W864" s="1"/>
      <c r="X864" s="1"/>
      <c r="Y864" s="1"/>
      <c r="Z864" s="1"/>
    </row>
    <row r="865" ht="12.75" customHeight="1">
      <c r="A865" s="1"/>
      <c r="B865" s="6"/>
      <c r="C865" s="229" t="s">
        <v>953</v>
      </c>
      <c r="D865" s="243">
        <v>1.0</v>
      </c>
      <c r="E865" s="243">
        <v>1.0</v>
      </c>
      <c r="F865" s="244">
        <v>51.0</v>
      </c>
      <c r="G865" s="245" t="s">
        <v>954</v>
      </c>
      <c r="H865" s="245">
        <v>5350002.0</v>
      </c>
      <c r="I865" s="246">
        <v>42507.0</v>
      </c>
      <c r="J865" s="247">
        <v>493.21</v>
      </c>
      <c r="K865" s="237">
        <v>234.27</v>
      </c>
      <c r="L865" s="6"/>
      <c r="M865" s="1"/>
      <c r="N865" s="1"/>
      <c r="O865" s="1"/>
      <c r="P865" s="1"/>
      <c r="Q865" s="1"/>
      <c r="R865" s="1"/>
      <c r="S865" s="1"/>
      <c r="T865" s="1"/>
      <c r="U865" s="1"/>
      <c r="V865" s="1"/>
      <c r="W865" s="1"/>
      <c r="X865" s="1"/>
      <c r="Y865" s="1"/>
      <c r="Z865" s="1"/>
    </row>
    <row r="866" ht="12.75" customHeight="1">
      <c r="A866" s="1"/>
      <c r="B866" s="6"/>
      <c r="C866" s="229" t="s">
        <v>983</v>
      </c>
      <c r="D866" s="243">
        <v>1.0</v>
      </c>
      <c r="E866" s="243">
        <v>1.0</v>
      </c>
      <c r="F866" s="244">
        <v>66.0</v>
      </c>
      <c r="G866" s="245" t="s">
        <v>984</v>
      </c>
      <c r="H866" s="245">
        <v>5350003.0</v>
      </c>
      <c r="I866" s="246">
        <v>42507.0</v>
      </c>
      <c r="J866" s="247">
        <v>419.0</v>
      </c>
      <c r="K866" s="237">
        <v>199.02</v>
      </c>
      <c r="L866" s="6"/>
      <c r="M866" s="1"/>
      <c r="N866" s="1"/>
      <c r="O866" s="1"/>
      <c r="P866" s="1"/>
      <c r="Q866" s="1"/>
      <c r="R866" s="1"/>
      <c r="S866" s="1"/>
      <c r="T866" s="1"/>
      <c r="U866" s="1"/>
      <c r="V866" s="1"/>
      <c r="W866" s="1"/>
      <c r="X866" s="1"/>
      <c r="Y866" s="1"/>
      <c r="Z866" s="1"/>
    </row>
    <row r="867" ht="12.75" customHeight="1">
      <c r="A867" s="1"/>
      <c r="B867" s="6"/>
      <c r="C867" s="229" t="s">
        <v>991</v>
      </c>
      <c r="D867" s="243">
        <v>1.0</v>
      </c>
      <c r="E867" s="243">
        <v>1.0</v>
      </c>
      <c r="F867" s="244">
        <v>428.0</v>
      </c>
      <c r="G867" s="245" t="s">
        <v>992</v>
      </c>
      <c r="H867" s="245">
        <v>5350004.0</v>
      </c>
      <c r="I867" s="246">
        <v>42507.0</v>
      </c>
      <c r="J867" s="247">
        <v>3762.0</v>
      </c>
      <c r="K867" s="237">
        <v>1786.95</v>
      </c>
      <c r="L867" s="6"/>
      <c r="M867" s="1"/>
      <c r="N867" s="1"/>
      <c r="O867" s="1"/>
      <c r="P867" s="1"/>
      <c r="Q867" s="1"/>
      <c r="R867" s="1"/>
      <c r="S867" s="1"/>
      <c r="T867" s="1"/>
      <c r="U867" s="1"/>
      <c r="V867" s="1"/>
      <c r="W867" s="1"/>
      <c r="X867" s="1"/>
      <c r="Y867" s="1"/>
      <c r="Z867" s="1"/>
    </row>
    <row r="868" ht="12.75" customHeight="1">
      <c r="A868" s="1"/>
      <c r="B868" s="6"/>
      <c r="C868" s="229" t="s">
        <v>415</v>
      </c>
      <c r="D868" s="243">
        <v>1.0</v>
      </c>
      <c r="E868" s="243">
        <v>1.0</v>
      </c>
      <c r="F868" s="244">
        <v>67.0</v>
      </c>
      <c r="G868" s="245" t="s">
        <v>416</v>
      </c>
      <c r="H868" s="245">
        <v>5350005.0</v>
      </c>
      <c r="I868" s="246">
        <v>42507.0</v>
      </c>
      <c r="J868" s="247">
        <v>738.94</v>
      </c>
      <c r="K868" s="237">
        <v>350.99</v>
      </c>
      <c r="L868" s="6"/>
      <c r="M868" s="1"/>
      <c r="N868" s="1"/>
      <c r="O868" s="1"/>
      <c r="P868" s="1"/>
      <c r="Q868" s="1"/>
      <c r="R868" s="1"/>
      <c r="S868" s="1"/>
      <c r="T868" s="1"/>
      <c r="U868" s="1"/>
      <c r="V868" s="1"/>
      <c r="W868" s="1"/>
      <c r="X868" s="1"/>
      <c r="Y868" s="1"/>
      <c r="Z868" s="1"/>
    </row>
    <row r="869" ht="12.75" customHeight="1">
      <c r="A869" s="1"/>
      <c r="B869" s="6"/>
      <c r="C869" s="229" t="s">
        <v>419</v>
      </c>
      <c r="D869" s="243">
        <v>1.0</v>
      </c>
      <c r="E869" s="243">
        <v>1.0</v>
      </c>
      <c r="F869" s="244">
        <v>17.0</v>
      </c>
      <c r="G869" s="245" t="s">
        <v>420</v>
      </c>
      <c r="H869" s="245">
        <v>5350006.0</v>
      </c>
      <c r="I869" s="246">
        <v>42507.0</v>
      </c>
      <c r="J869" s="247">
        <v>245.7</v>
      </c>
      <c r="K869" s="237">
        <v>116.7</v>
      </c>
      <c r="L869" s="6"/>
      <c r="M869" s="1"/>
      <c r="N869" s="1"/>
      <c r="O869" s="1"/>
      <c r="P869" s="1"/>
      <c r="Q869" s="1"/>
      <c r="R869" s="1"/>
      <c r="S869" s="1"/>
      <c r="T869" s="1"/>
      <c r="U869" s="1"/>
      <c r="V869" s="1"/>
      <c r="W869" s="1"/>
      <c r="X869" s="1"/>
      <c r="Y869" s="1"/>
      <c r="Z869" s="1"/>
    </row>
    <row r="870" ht="12.75" customHeight="1">
      <c r="A870" s="1"/>
      <c r="B870" s="6"/>
      <c r="C870" s="229" t="s">
        <v>1174</v>
      </c>
      <c r="D870" s="243">
        <v>1.0</v>
      </c>
      <c r="E870" s="243">
        <v>1.0</v>
      </c>
      <c r="F870" s="244">
        <v>57.0</v>
      </c>
      <c r="G870" s="245" t="s">
        <v>1175</v>
      </c>
      <c r="H870" s="245">
        <v>5350007.0</v>
      </c>
      <c r="I870" s="246">
        <v>42507.0</v>
      </c>
      <c r="J870" s="247">
        <v>635.0</v>
      </c>
      <c r="K870" s="237">
        <v>301.62</v>
      </c>
      <c r="L870" s="6"/>
      <c r="M870" s="1"/>
      <c r="N870" s="1"/>
      <c r="O870" s="1"/>
      <c r="P870" s="1"/>
      <c r="Q870" s="1"/>
      <c r="R870" s="1"/>
      <c r="S870" s="1"/>
      <c r="T870" s="1"/>
      <c r="U870" s="1"/>
      <c r="V870" s="1"/>
      <c r="W870" s="1"/>
      <c r="X870" s="1"/>
      <c r="Y870" s="1"/>
      <c r="Z870" s="1"/>
    </row>
    <row r="871" ht="12.75" customHeight="1">
      <c r="A871" s="1"/>
      <c r="B871" s="6"/>
      <c r="C871" s="229" t="s">
        <v>1176</v>
      </c>
      <c r="D871" s="243">
        <v>1.0</v>
      </c>
      <c r="E871" s="243">
        <v>1.0</v>
      </c>
      <c r="F871" s="244">
        <v>94.0</v>
      </c>
      <c r="G871" s="245" t="s">
        <v>1177</v>
      </c>
      <c r="H871" s="245">
        <v>5350008.0</v>
      </c>
      <c r="I871" s="246">
        <v>42507.0</v>
      </c>
      <c r="J871" s="247">
        <v>1198.72</v>
      </c>
      <c r="K871" s="237">
        <v>587.37</v>
      </c>
      <c r="L871" s="6"/>
      <c r="M871" s="1"/>
      <c r="N871" s="1"/>
      <c r="O871" s="1"/>
      <c r="P871" s="1"/>
      <c r="Q871" s="1"/>
      <c r="R871" s="1"/>
      <c r="S871" s="1"/>
      <c r="T871" s="1"/>
      <c r="U871" s="1"/>
      <c r="V871" s="1"/>
      <c r="W871" s="1"/>
      <c r="X871" s="1"/>
      <c r="Y871" s="1"/>
      <c r="Z871" s="1"/>
    </row>
    <row r="872" ht="12.75" customHeight="1">
      <c r="A872" s="1"/>
      <c r="B872" s="6"/>
      <c r="C872" s="229" t="s">
        <v>1196</v>
      </c>
      <c r="D872" s="243">
        <v>1.0</v>
      </c>
      <c r="E872" s="243">
        <v>1.0</v>
      </c>
      <c r="F872" s="244">
        <v>75.0</v>
      </c>
      <c r="G872" s="245" t="s">
        <v>1197</v>
      </c>
      <c r="H872" s="245">
        <v>5350009.0</v>
      </c>
      <c r="I872" s="246">
        <v>42507.0</v>
      </c>
      <c r="J872" s="247">
        <v>627.0</v>
      </c>
      <c r="K872" s="237">
        <v>297.82</v>
      </c>
      <c r="L872" s="6"/>
      <c r="M872" s="1"/>
      <c r="N872" s="1"/>
      <c r="O872" s="1"/>
      <c r="P872" s="1"/>
      <c r="Q872" s="1"/>
      <c r="R872" s="1"/>
      <c r="S872" s="1"/>
      <c r="T872" s="1"/>
      <c r="U872" s="1"/>
      <c r="V872" s="1"/>
      <c r="W872" s="1"/>
      <c r="X872" s="1"/>
      <c r="Y872" s="1"/>
      <c r="Z872" s="1"/>
    </row>
    <row r="873" ht="12.75" customHeight="1">
      <c r="A873" s="1"/>
      <c r="B873" s="6"/>
      <c r="C873" s="229" t="s">
        <v>1025</v>
      </c>
      <c r="D873" s="243">
        <v>1.0</v>
      </c>
      <c r="E873" s="243">
        <v>1.0</v>
      </c>
      <c r="F873" s="244">
        <v>198.0</v>
      </c>
      <c r="G873" s="245" t="s">
        <v>1026</v>
      </c>
      <c r="H873" s="245">
        <v>5350010.0</v>
      </c>
      <c r="I873" s="246">
        <v>42507.0</v>
      </c>
      <c r="J873" s="247">
        <v>2777.83</v>
      </c>
      <c r="K873" s="237">
        <v>1319.47</v>
      </c>
      <c r="L873" s="6"/>
      <c r="M873" s="1"/>
      <c r="N873" s="1"/>
      <c r="O873" s="1"/>
      <c r="P873" s="1"/>
      <c r="Q873" s="1"/>
      <c r="R873" s="1"/>
      <c r="S873" s="1"/>
      <c r="T873" s="1"/>
      <c r="U873" s="1"/>
      <c r="V873" s="1"/>
      <c r="W873" s="1"/>
      <c r="X873" s="1"/>
      <c r="Y873" s="1"/>
      <c r="Z873" s="1"/>
    </row>
    <row r="874" ht="12.75" customHeight="1">
      <c r="A874" s="1"/>
      <c r="B874" s="6"/>
      <c r="C874" s="229" t="s">
        <v>1031</v>
      </c>
      <c r="D874" s="243">
        <v>1.0</v>
      </c>
      <c r="E874" s="243">
        <v>1.0</v>
      </c>
      <c r="F874" s="244">
        <v>67.0</v>
      </c>
      <c r="G874" s="245" t="s">
        <v>1032</v>
      </c>
      <c r="H874" s="245">
        <v>5350011.0</v>
      </c>
      <c r="I874" s="246">
        <v>42507.0</v>
      </c>
      <c r="J874" s="247">
        <v>694.01</v>
      </c>
      <c r="K874" s="237">
        <v>329.6499999999999</v>
      </c>
      <c r="L874" s="6"/>
      <c r="M874" s="1"/>
      <c r="N874" s="1"/>
      <c r="O874" s="1"/>
      <c r="P874" s="1"/>
      <c r="Q874" s="1"/>
      <c r="R874" s="1"/>
      <c r="S874" s="1"/>
      <c r="T874" s="1"/>
      <c r="U874" s="1"/>
      <c r="V874" s="1"/>
      <c r="W874" s="1"/>
      <c r="X874" s="1"/>
      <c r="Y874" s="1"/>
      <c r="Z874" s="1"/>
    </row>
    <row r="875" ht="12.75" customHeight="1">
      <c r="A875" s="1"/>
      <c r="B875" s="6"/>
      <c r="C875" s="229" t="s">
        <v>1051</v>
      </c>
      <c r="D875" s="243">
        <v>1.0</v>
      </c>
      <c r="E875" s="243">
        <v>1.0</v>
      </c>
      <c r="F875" s="244">
        <v>193.0</v>
      </c>
      <c r="G875" s="245" t="s">
        <v>1052</v>
      </c>
      <c r="H875" s="245">
        <v>5350012.0</v>
      </c>
      <c r="I875" s="246">
        <v>42507.0</v>
      </c>
      <c r="J875" s="247">
        <v>2467.16</v>
      </c>
      <c r="K875" s="237">
        <v>1196.5700000000002</v>
      </c>
      <c r="L875" s="6"/>
      <c r="M875" s="1"/>
      <c r="N875" s="1"/>
      <c r="O875" s="1"/>
      <c r="P875" s="1"/>
      <c r="Q875" s="1"/>
      <c r="R875" s="1"/>
      <c r="S875" s="1"/>
      <c r="T875" s="1"/>
      <c r="U875" s="1"/>
      <c r="V875" s="1"/>
      <c r="W875" s="1"/>
      <c r="X875" s="1"/>
      <c r="Y875" s="1"/>
      <c r="Z875" s="1"/>
    </row>
    <row r="876" ht="12.75" customHeight="1">
      <c r="A876" s="1"/>
      <c r="B876" s="6"/>
      <c r="C876" s="229" t="s">
        <v>1069</v>
      </c>
      <c r="D876" s="243">
        <v>1.0</v>
      </c>
      <c r="E876" s="243">
        <v>1.0</v>
      </c>
      <c r="F876" s="244">
        <v>73.0</v>
      </c>
      <c r="G876" s="245" t="s">
        <v>1070</v>
      </c>
      <c r="H876" s="245">
        <v>5350013.0</v>
      </c>
      <c r="I876" s="246">
        <v>42507.0</v>
      </c>
      <c r="J876" s="247">
        <v>1740.18</v>
      </c>
      <c r="K876" s="237">
        <v>843.98</v>
      </c>
      <c r="L876" s="6"/>
      <c r="M876" s="1"/>
      <c r="N876" s="1"/>
      <c r="O876" s="1"/>
      <c r="P876" s="1"/>
      <c r="Q876" s="1"/>
      <c r="R876" s="1"/>
      <c r="S876" s="1"/>
      <c r="T876" s="1"/>
      <c r="U876" s="1"/>
      <c r="V876" s="1"/>
      <c r="W876" s="1"/>
      <c r="X876" s="1"/>
      <c r="Y876" s="1"/>
      <c r="Z876" s="1"/>
    </row>
    <row r="877" ht="12.75" customHeight="1">
      <c r="A877" s="1"/>
      <c r="B877" s="6"/>
      <c r="C877" s="229" t="s">
        <v>1085</v>
      </c>
      <c r="D877" s="243">
        <v>1.0</v>
      </c>
      <c r="E877" s="243">
        <v>1.0</v>
      </c>
      <c r="F877" s="244">
        <v>53.0</v>
      </c>
      <c r="G877" s="245" t="s">
        <v>1086</v>
      </c>
      <c r="H877" s="245">
        <v>5350015.0</v>
      </c>
      <c r="I877" s="246">
        <v>42507.0</v>
      </c>
      <c r="J877" s="247">
        <v>621.0</v>
      </c>
      <c r="K877" s="237">
        <v>294.97</v>
      </c>
      <c r="L877" s="6"/>
      <c r="M877" s="1"/>
      <c r="N877" s="1"/>
      <c r="O877" s="1"/>
      <c r="P877" s="1"/>
      <c r="Q877" s="1"/>
      <c r="R877" s="1"/>
      <c r="S877" s="1"/>
      <c r="T877" s="1"/>
      <c r="U877" s="1"/>
      <c r="V877" s="1"/>
      <c r="W877" s="1"/>
      <c r="X877" s="1"/>
      <c r="Y877" s="1"/>
      <c r="Z877" s="1"/>
    </row>
    <row r="878" ht="12.75" customHeight="1">
      <c r="A878" s="1"/>
      <c r="B878" s="6"/>
      <c r="C878" s="229" t="s">
        <v>1087</v>
      </c>
      <c r="D878" s="243">
        <v>1.0</v>
      </c>
      <c r="E878" s="243">
        <v>1.0</v>
      </c>
      <c r="F878" s="244">
        <v>132.0</v>
      </c>
      <c r="G878" s="245" t="s">
        <v>1088</v>
      </c>
      <c r="H878" s="245">
        <v>5350016.0</v>
      </c>
      <c r="I878" s="246">
        <v>42507.0</v>
      </c>
      <c r="J878" s="247">
        <v>2067.0</v>
      </c>
      <c r="K878" s="237">
        <v>981.82</v>
      </c>
      <c r="L878" s="6"/>
      <c r="M878" s="1"/>
      <c r="N878" s="1"/>
      <c r="O878" s="1"/>
      <c r="P878" s="1"/>
      <c r="Q878" s="1"/>
      <c r="R878" s="1"/>
      <c r="S878" s="1"/>
      <c r="T878" s="1"/>
      <c r="U878" s="1"/>
      <c r="V878" s="1"/>
      <c r="W878" s="1"/>
      <c r="X878" s="1"/>
      <c r="Y878" s="1"/>
      <c r="Z878" s="1"/>
    </row>
    <row r="879" ht="12.75" customHeight="1">
      <c r="A879" s="1"/>
      <c r="B879" s="6"/>
      <c r="C879" s="229" t="s">
        <v>1093</v>
      </c>
      <c r="D879" s="243">
        <v>1.0</v>
      </c>
      <c r="E879" s="243">
        <v>1.0</v>
      </c>
      <c r="F879" s="244">
        <v>244.0</v>
      </c>
      <c r="G879" s="245" t="s">
        <v>1094</v>
      </c>
      <c r="H879" s="245">
        <v>5350017.0</v>
      </c>
      <c r="I879" s="246">
        <v>42507.0</v>
      </c>
      <c r="J879" s="247">
        <v>3011.0</v>
      </c>
      <c r="K879" s="237">
        <v>1430.2199999999998</v>
      </c>
      <c r="L879" s="6"/>
      <c r="M879" s="1"/>
      <c r="N879" s="1"/>
      <c r="O879" s="1"/>
      <c r="P879" s="1"/>
      <c r="Q879" s="1"/>
      <c r="R879" s="1"/>
      <c r="S879" s="1"/>
      <c r="T879" s="1"/>
      <c r="U879" s="1"/>
      <c r="V879" s="1"/>
      <c r="W879" s="1"/>
      <c r="X879" s="1"/>
      <c r="Y879" s="1"/>
      <c r="Z879" s="1"/>
    </row>
    <row r="880" ht="12.75" customHeight="1">
      <c r="A880" s="1"/>
      <c r="B880" s="6"/>
      <c r="C880" s="229" t="s">
        <v>1097</v>
      </c>
      <c r="D880" s="243">
        <v>1.0</v>
      </c>
      <c r="E880" s="243">
        <v>1.0</v>
      </c>
      <c r="F880" s="244">
        <v>224.0</v>
      </c>
      <c r="G880" s="245" t="s">
        <v>1098</v>
      </c>
      <c r="H880" s="245">
        <v>5350018.0</v>
      </c>
      <c r="I880" s="246">
        <v>42507.0</v>
      </c>
      <c r="J880" s="247">
        <v>2799.5</v>
      </c>
      <c r="K880" s="237">
        <v>1329.76</v>
      </c>
      <c r="L880" s="6"/>
      <c r="M880" s="1"/>
      <c r="N880" s="1"/>
      <c r="O880" s="1"/>
      <c r="P880" s="1"/>
      <c r="Q880" s="1"/>
      <c r="R880" s="1"/>
      <c r="S880" s="1"/>
      <c r="T880" s="1"/>
      <c r="U880" s="1"/>
      <c r="V880" s="1"/>
      <c r="W880" s="1"/>
      <c r="X880" s="1"/>
      <c r="Y880" s="1"/>
      <c r="Z880" s="1"/>
    </row>
    <row r="881" ht="12.75" customHeight="1">
      <c r="A881" s="1"/>
      <c r="B881" s="6"/>
      <c r="C881" s="229" t="s">
        <v>1101</v>
      </c>
      <c r="D881" s="243">
        <v>1.0</v>
      </c>
      <c r="E881" s="243">
        <v>1.0</v>
      </c>
      <c r="F881" s="244">
        <v>92.0</v>
      </c>
      <c r="G881" s="245" t="s">
        <v>1102</v>
      </c>
      <c r="H881" s="245">
        <v>5350019.0</v>
      </c>
      <c r="I881" s="246">
        <v>42507.0</v>
      </c>
      <c r="J881" s="247">
        <v>1118.0</v>
      </c>
      <c r="K881" s="237">
        <v>531.05</v>
      </c>
      <c r="L881" s="6"/>
      <c r="M881" s="1"/>
      <c r="N881" s="1"/>
      <c r="O881" s="1"/>
      <c r="P881" s="1"/>
      <c r="Q881" s="1"/>
      <c r="R881" s="1"/>
      <c r="S881" s="1"/>
      <c r="T881" s="1"/>
      <c r="U881" s="1"/>
      <c r="V881" s="1"/>
      <c r="W881" s="1"/>
      <c r="X881" s="1"/>
      <c r="Y881" s="1"/>
      <c r="Z881" s="1"/>
    </row>
    <row r="882" ht="12.75" customHeight="1">
      <c r="A882" s="1"/>
      <c r="B882" s="6"/>
      <c r="C882" s="229" t="s">
        <v>1103</v>
      </c>
      <c r="D882" s="243">
        <v>1.0</v>
      </c>
      <c r="E882" s="243">
        <v>1.0</v>
      </c>
      <c r="F882" s="244">
        <v>87.0</v>
      </c>
      <c r="G882" s="245" t="s">
        <v>1104</v>
      </c>
      <c r="H882" s="245">
        <v>5350020.0</v>
      </c>
      <c r="I882" s="246">
        <v>42507.0</v>
      </c>
      <c r="J882" s="247">
        <v>976.0</v>
      </c>
      <c r="K882" s="237">
        <v>478.24</v>
      </c>
      <c r="L882" s="6"/>
      <c r="M882" s="1"/>
      <c r="N882" s="1"/>
      <c r="O882" s="1"/>
      <c r="P882" s="1"/>
      <c r="Q882" s="1"/>
      <c r="R882" s="1"/>
      <c r="S882" s="1"/>
      <c r="T882" s="1"/>
      <c r="U882" s="1"/>
      <c r="V882" s="1"/>
      <c r="W882" s="1"/>
      <c r="X882" s="1"/>
      <c r="Y882" s="1"/>
      <c r="Z882" s="1"/>
    </row>
    <row r="883" ht="12.75" customHeight="1">
      <c r="A883" s="1"/>
      <c r="B883" s="6"/>
      <c r="C883" s="229" t="s">
        <v>1107</v>
      </c>
      <c r="D883" s="243">
        <v>1.0</v>
      </c>
      <c r="E883" s="243">
        <v>1.0</v>
      </c>
      <c r="F883" s="244">
        <v>344.0</v>
      </c>
      <c r="G883" s="245" t="s">
        <v>1108</v>
      </c>
      <c r="H883" s="245">
        <v>5350021.0</v>
      </c>
      <c r="I883" s="246">
        <v>42507.0</v>
      </c>
      <c r="J883" s="247">
        <v>4538.0</v>
      </c>
      <c r="K883" s="237">
        <v>2200.93</v>
      </c>
      <c r="L883" s="6"/>
      <c r="M883" s="1"/>
      <c r="N883" s="1"/>
      <c r="O883" s="1"/>
      <c r="P883" s="1"/>
      <c r="Q883" s="1"/>
      <c r="R883" s="1"/>
      <c r="S883" s="1"/>
      <c r="T883" s="1"/>
      <c r="U883" s="1"/>
      <c r="V883" s="1"/>
      <c r="W883" s="1"/>
      <c r="X883" s="1"/>
      <c r="Y883" s="1"/>
      <c r="Z883" s="1"/>
    </row>
    <row r="884" ht="12.75" customHeight="1">
      <c r="A884" s="1"/>
      <c r="B884" s="6"/>
      <c r="C884" s="229" t="s">
        <v>1111</v>
      </c>
      <c r="D884" s="243">
        <v>1.0</v>
      </c>
      <c r="E884" s="243">
        <v>1.0</v>
      </c>
      <c r="F884" s="244">
        <v>69.0</v>
      </c>
      <c r="G884" s="245" t="s">
        <v>1112</v>
      </c>
      <c r="H884" s="245">
        <v>5350022.0</v>
      </c>
      <c r="I884" s="246">
        <v>42507.0</v>
      </c>
      <c r="J884" s="247">
        <v>929.5</v>
      </c>
      <c r="K884" s="237">
        <v>441.51</v>
      </c>
      <c r="L884" s="6"/>
      <c r="M884" s="1"/>
      <c r="N884" s="1"/>
      <c r="O884" s="1"/>
      <c r="P884" s="1"/>
      <c r="Q884" s="1"/>
      <c r="R884" s="1"/>
      <c r="S884" s="1"/>
      <c r="T884" s="1"/>
      <c r="U884" s="1"/>
      <c r="V884" s="1"/>
      <c r="W884" s="1"/>
      <c r="X884" s="1"/>
      <c r="Y884" s="1"/>
      <c r="Z884" s="1"/>
    </row>
    <row r="885" ht="12.75" customHeight="1">
      <c r="A885" s="1"/>
      <c r="B885" s="6"/>
      <c r="C885" s="229" t="s">
        <v>1113</v>
      </c>
      <c r="D885" s="243">
        <v>1.0</v>
      </c>
      <c r="E885" s="243">
        <v>1.0</v>
      </c>
      <c r="F885" s="244">
        <v>56.0</v>
      </c>
      <c r="G885" s="245" t="s">
        <v>1114</v>
      </c>
      <c r="H885" s="245">
        <v>5350023.0</v>
      </c>
      <c r="I885" s="246">
        <v>42507.0</v>
      </c>
      <c r="J885" s="247">
        <v>548.0</v>
      </c>
      <c r="K885" s="237">
        <v>260.3</v>
      </c>
      <c r="L885" s="6"/>
      <c r="M885" s="1"/>
      <c r="N885" s="1"/>
      <c r="O885" s="1"/>
      <c r="P885" s="1"/>
      <c r="Q885" s="1"/>
      <c r="R885" s="1"/>
      <c r="S885" s="1"/>
      <c r="T885" s="1"/>
      <c r="U885" s="1"/>
      <c r="V885" s="1"/>
      <c r="W885" s="1"/>
      <c r="X885" s="1"/>
      <c r="Y885" s="1"/>
      <c r="Z885" s="1"/>
    </row>
    <row r="886" ht="12.75" customHeight="1">
      <c r="A886" s="1"/>
      <c r="B886" s="6"/>
      <c r="C886" s="229" t="s">
        <v>1115</v>
      </c>
      <c r="D886" s="243">
        <v>1.0</v>
      </c>
      <c r="E886" s="243">
        <v>1.0</v>
      </c>
      <c r="F886" s="244">
        <v>188.0</v>
      </c>
      <c r="G886" s="245" t="s">
        <v>1116</v>
      </c>
      <c r="H886" s="245">
        <v>5350024.0</v>
      </c>
      <c r="I886" s="246">
        <v>42507.0</v>
      </c>
      <c r="J886" s="247">
        <v>2323.5</v>
      </c>
      <c r="K886" s="237">
        <v>1103.66</v>
      </c>
      <c r="L886" s="6"/>
      <c r="M886" s="1"/>
      <c r="N886" s="1"/>
      <c r="O886" s="1"/>
      <c r="P886" s="1"/>
      <c r="Q886" s="1"/>
      <c r="R886" s="1"/>
      <c r="S886" s="1"/>
      <c r="T886" s="1"/>
      <c r="U886" s="1"/>
      <c r="V886" s="1"/>
      <c r="W886" s="1"/>
      <c r="X886" s="1"/>
      <c r="Y886" s="1"/>
      <c r="Z886" s="1"/>
    </row>
    <row r="887" ht="12.75" customHeight="1">
      <c r="A887" s="1"/>
      <c r="B887" s="6"/>
      <c r="C887" s="229" t="s">
        <v>1119</v>
      </c>
      <c r="D887" s="243">
        <v>1.0</v>
      </c>
      <c r="E887" s="243">
        <v>1.0</v>
      </c>
      <c r="F887" s="244">
        <v>142.0</v>
      </c>
      <c r="G887" s="245" t="s">
        <v>1120</v>
      </c>
      <c r="H887" s="245">
        <v>5350025.0</v>
      </c>
      <c r="I887" s="246">
        <v>42507.0</v>
      </c>
      <c r="J887" s="247">
        <v>2305.0</v>
      </c>
      <c r="K887" s="237">
        <v>1094.87</v>
      </c>
      <c r="L887" s="6"/>
      <c r="M887" s="1"/>
      <c r="N887" s="1"/>
      <c r="O887" s="1"/>
      <c r="P887" s="1"/>
      <c r="Q887" s="1"/>
      <c r="R887" s="1"/>
      <c r="S887" s="1"/>
      <c r="T887" s="1"/>
      <c r="U887" s="1"/>
      <c r="V887" s="1"/>
      <c r="W887" s="1"/>
      <c r="X887" s="1"/>
      <c r="Y887" s="1"/>
      <c r="Z887" s="1"/>
    </row>
    <row r="888" ht="12.75" customHeight="1">
      <c r="A888" s="1"/>
      <c r="B888" s="6"/>
      <c r="C888" s="229" t="s">
        <v>1121</v>
      </c>
      <c r="D888" s="243">
        <v>1.0</v>
      </c>
      <c r="E888" s="243">
        <v>1.0</v>
      </c>
      <c r="F888" s="244">
        <v>156.0</v>
      </c>
      <c r="G888" s="245" t="s">
        <v>1122</v>
      </c>
      <c r="H888" s="245">
        <v>5350027.0</v>
      </c>
      <c r="I888" s="246">
        <v>42507.0</v>
      </c>
      <c r="J888" s="247">
        <v>2191.0</v>
      </c>
      <c r="K888" s="237">
        <v>1040.7199999999998</v>
      </c>
      <c r="L888" s="6"/>
      <c r="M888" s="1"/>
      <c r="N888" s="1"/>
      <c r="O888" s="1"/>
      <c r="P888" s="1"/>
      <c r="Q888" s="1"/>
      <c r="R888" s="1"/>
      <c r="S888" s="1"/>
      <c r="T888" s="1"/>
      <c r="U888" s="1"/>
      <c r="V888" s="1"/>
      <c r="W888" s="1"/>
      <c r="X888" s="1"/>
      <c r="Y888" s="1"/>
      <c r="Z888" s="1"/>
    </row>
    <row r="889" ht="12.75" customHeight="1">
      <c r="A889" s="1"/>
      <c r="B889" s="6"/>
      <c r="C889" s="229" t="s">
        <v>1121</v>
      </c>
      <c r="D889" s="243">
        <v>1.0</v>
      </c>
      <c r="E889" s="243">
        <v>1.0</v>
      </c>
      <c r="F889" s="244">
        <v>277.0</v>
      </c>
      <c r="G889" s="245" t="s">
        <v>1122</v>
      </c>
      <c r="H889" s="245">
        <v>5350028.0</v>
      </c>
      <c r="I889" s="246">
        <v>42507.0</v>
      </c>
      <c r="J889" s="247">
        <v>4107.5</v>
      </c>
      <c r="K889" s="237">
        <v>1951.06</v>
      </c>
      <c r="L889" s="6"/>
      <c r="M889" s="1"/>
      <c r="N889" s="1"/>
      <c r="O889" s="1"/>
      <c r="P889" s="1"/>
      <c r="Q889" s="1"/>
      <c r="R889" s="1"/>
      <c r="S889" s="1"/>
      <c r="T889" s="1"/>
      <c r="U889" s="1"/>
      <c r="V889" s="1"/>
      <c r="W889" s="1"/>
      <c r="X889" s="1"/>
      <c r="Y889" s="1"/>
      <c r="Z889" s="1"/>
    </row>
    <row r="890" ht="12.75" customHeight="1">
      <c r="A890" s="1"/>
      <c r="B890" s="6"/>
      <c r="C890" s="229" t="s">
        <v>1127</v>
      </c>
      <c r="D890" s="243">
        <v>1.0</v>
      </c>
      <c r="E890" s="243">
        <v>1.0</v>
      </c>
      <c r="F890" s="244">
        <v>315.0</v>
      </c>
      <c r="G890" s="245" t="s">
        <v>1128</v>
      </c>
      <c r="H890" s="245">
        <v>5350029.0</v>
      </c>
      <c r="I890" s="246">
        <v>42507.0</v>
      </c>
      <c r="J890" s="247">
        <v>4397.0</v>
      </c>
      <c r="K890" s="237">
        <v>2088.5699999999997</v>
      </c>
      <c r="L890" s="6"/>
      <c r="M890" s="1"/>
      <c r="N890" s="1"/>
      <c r="O890" s="1"/>
      <c r="P890" s="1"/>
      <c r="Q890" s="1"/>
      <c r="R890" s="1"/>
      <c r="S890" s="1"/>
      <c r="T890" s="1"/>
      <c r="U890" s="1"/>
      <c r="V890" s="1"/>
      <c r="W890" s="1"/>
      <c r="X890" s="1"/>
      <c r="Y890" s="1"/>
      <c r="Z890" s="1"/>
    </row>
    <row r="891" ht="12.75" customHeight="1">
      <c r="A891" s="1"/>
      <c r="B891" s="6"/>
      <c r="C891" s="229" t="s">
        <v>1133</v>
      </c>
      <c r="D891" s="243">
        <v>1.0</v>
      </c>
      <c r="E891" s="243">
        <v>1.0</v>
      </c>
      <c r="F891" s="244">
        <v>275.0</v>
      </c>
      <c r="G891" s="245" t="s">
        <v>1134</v>
      </c>
      <c r="H891" s="245">
        <v>5350030.0</v>
      </c>
      <c r="I891" s="246">
        <v>42507.0</v>
      </c>
      <c r="J891" s="247">
        <v>3520.5</v>
      </c>
      <c r="K891" s="237">
        <v>1707.44</v>
      </c>
      <c r="L891" s="6"/>
      <c r="M891" s="1"/>
      <c r="N891" s="1"/>
      <c r="O891" s="1"/>
      <c r="P891" s="1"/>
      <c r="Q891" s="1"/>
      <c r="R891" s="1"/>
      <c r="S891" s="1"/>
      <c r="T891" s="1"/>
      <c r="U891" s="1"/>
      <c r="V891" s="1"/>
      <c r="W891" s="1"/>
      <c r="X891" s="1"/>
      <c r="Y891" s="1"/>
      <c r="Z891" s="1"/>
    </row>
    <row r="892" ht="12.75" customHeight="1">
      <c r="A892" s="1"/>
      <c r="B892" s="6"/>
      <c r="C892" s="229" t="s">
        <v>1198</v>
      </c>
      <c r="D892" s="243">
        <v>1.0</v>
      </c>
      <c r="E892" s="243">
        <v>1.0</v>
      </c>
      <c r="F892" s="244">
        <v>30.0</v>
      </c>
      <c r="G892" s="245" t="s">
        <v>1199</v>
      </c>
      <c r="H892" s="245">
        <v>5350031.0</v>
      </c>
      <c r="I892" s="246">
        <v>42507.0</v>
      </c>
      <c r="J892" s="247">
        <v>467.0</v>
      </c>
      <c r="K892" s="237">
        <v>221.81999999999996</v>
      </c>
      <c r="L892" s="6"/>
      <c r="M892" s="1"/>
      <c r="N892" s="1"/>
      <c r="O892" s="1"/>
      <c r="P892" s="1"/>
      <c r="Q892" s="1"/>
      <c r="R892" s="1"/>
      <c r="S892" s="1"/>
      <c r="T892" s="1"/>
      <c r="U892" s="1"/>
      <c r="V892" s="1"/>
      <c r="W892" s="1"/>
      <c r="X892" s="1"/>
      <c r="Y892" s="1"/>
      <c r="Z892" s="1"/>
    </row>
    <row r="893" ht="12.75" customHeight="1">
      <c r="A893" s="1"/>
      <c r="B893" s="6"/>
      <c r="C893" s="229" t="s">
        <v>1178</v>
      </c>
      <c r="D893" s="243">
        <v>1.0</v>
      </c>
      <c r="E893" s="243">
        <v>1.0</v>
      </c>
      <c r="F893" s="244">
        <v>21.0</v>
      </c>
      <c r="G893" s="245" t="s">
        <v>1179</v>
      </c>
      <c r="H893" s="245">
        <v>5350032.0</v>
      </c>
      <c r="I893" s="246">
        <v>42507.0</v>
      </c>
      <c r="J893" s="247">
        <v>198.0</v>
      </c>
      <c r="K893" s="237">
        <v>97.02</v>
      </c>
      <c r="L893" s="6"/>
      <c r="M893" s="1"/>
      <c r="N893" s="1"/>
      <c r="O893" s="1"/>
      <c r="P893" s="1"/>
      <c r="Q893" s="1"/>
      <c r="R893" s="1"/>
      <c r="S893" s="1"/>
      <c r="T893" s="1"/>
      <c r="U893" s="1"/>
      <c r="V893" s="1"/>
      <c r="W893" s="1"/>
      <c r="X893" s="1"/>
      <c r="Y893" s="1"/>
      <c r="Z893" s="1"/>
    </row>
    <row r="894" ht="12.75" customHeight="1">
      <c r="A894" s="1"/>
      <c r="B894" s="6"/>
      <c r="C894" s="229" t="s">
        <v>1200</v>
      </c>
      <c r="D894" s="243">
        <v>1.0</v>
      </c>
      <c r="E894" s="243">
        <v>1.0</v>
      </c>
      <c r="F894" s="244">
        <v>27.0</v>
      </c>
      <c r="G894" s="245" t="s">
        <v>1201</v>
      </c>
      <c r="H894" s="245">
        <v>5350034.0</v>
      </c>
      <c r="I894" s="246">
        <v>42507.0</v>
      </c>
      <c r="J894" s="247">
        <v>99.0</v>
      </c>
      <c r="K894" s="237">
        <v>49.5</v>
      </c>
      <c r="L894" s="6"/>
      <c r="M894" s="1"/>
      <c r="N894" s="1"/>
      <c r="O894" s="1"/>
      <c r="P894" s="1"/>
      <c r="Q894" s="1"/>
      <c r="R894" s="1"/>
      <c r="S894" s="1"/>
      <c r="T894" s="1"/>
      <c r="U894" s="1"/>
      <c r="V894" s="1"/>
      <c r="W894" s="1"/>
      <c r="X894" s="1"/>
      <c r="Y894" s="1"/>
      <c r="Z894" s="1"/>
    </row>
    <row r="895" ht="12.75" customHeight="1">
      <c r="A895" s="1"/>
      <c r="B895" s="6"/>
      <c r="C895" s="229" t="s">
        <v>695</v>
      </c>
      <c r="D895" s="243">
        <v>1.0</v>
      </c>
      <c r="E895" s="243">
        <v>1.0</v>
      </c>
      <c r="F895" s="244">
        <v>160.0</v>
      </c>
      <c r="G895" s="245" t="s">
        <v>696</v>
      </c>
      <c r="H895" s="245">
        <v>5350035.0</v>
      </c>
      <c r="I895" s="246">
        <v>42507.0</v>
      </c>
      <c r="J895" s="247">
        <v>1953.0</v>
      </c>
      <c r="K895" s="237">
        <v>927.67</v>
      </c>
      <c r="L895" s="6"/>
      <c r="M895" s="1"/>
      <c r="N895" s="1"/>
      <c r="O895" s="1"/>
      <c r="P895" s="1"/>
      <c r="Q895" s="1"/>
      <c r="R895" s="1"/>
      <c r="S895" s="1"/>
      <c r="T895" s="1"/>
      <c r="U895" s="1"/>
      <c r="V895" s="1"/>
      <c r="W895" s="1"/>
      <c r="X895" s="1"/>
      <c r="Y895" s="1"/>
      <c r="Z895" s="1"/>
    </row>
    <row r="896" ht="12.75" customHeight="1">
      <c r="A896" s="1"/>
      <c r="B896" s="6"/>
      <c r="C896" s="229" t="s">
        <v>1202</v>
      </c>
      <c r="D896" s="243">
        <v>1.0</v>
      </c>
      <c r="E896" s="243">
        <v>1.0</v>
      </c>
      <c r="F896" s="244">
        <v>12.0</v>
      </c>
      <c r="G896" s="245" t="s">
        <v>1203</v>
      </c>
      <c r="H896" s="245">
        <v>5350036.0</v>
      </c>
      <c r="I896" s="246">
        <v>42507.0</v>
      </c>
      <c r="J896" s="247">
        <v>131.0</v>
      </c>
      <c r="K896" s="237">
        <v>65.5</v>
      </c>
      <c r="L896" s="6"/>
      <c r="M896" s="1"/>
      <c r="N896" s="1"/>
      <c r="O896" s="1"/>
      <c r="P896" s="1"/>
      <c r="Q896" s="1"/>
      <c r="R896" s="1"/>
      <c r="S896" s="1"/>
      <c r="T896" s="1"/>
      <c r="U896" s="1"/>
      <c r="V896" s="1"/>
      <c r="W896" s="1"/>
      <c r="X896" s="1"/>
      <c r="Y896" s="1"/>
      <c r="Z896" s="1"/>
    </row>
    <row r="897" ht="12.75" customHeight="1">
      <c r="A897" s="1"/>
      <c r="B897" s="6"/>
      <c r="C897" s="229" t="s">
        <v>1152</v>
      </c>
      <c r="D897" s="243">
        <v>1.0</v>
      </c>
      <c r="E897" s="243">
        <v>1.0</v>
      </c>
      <c r="F897" s="244">
        <v>16.0</v>
      </c>
      <c r="G897" s="245" t="s">
        <v>1153</v>
      </c>
      <c r="H897" s="245">
        <v>5350037.0</v>
      </c>
      <c r="I897" s="246">
        <v>42507.0</v>
      </c>
      <c r="J897" s="247">
        <v>216.0</v>
      </c>
      <c r="K897" s="237">
        <v>108.0</v>
      </c>
      <c r="L897" s="6"/>
      <c r="M897" s="1"/>
      <c r="N897" s="1"/>
      <c r="O897" s="1"/>
      <c r="P897" s="1"/>
      <c r="Q897" s="1"/>
      <c r="R897" s="1"/>
      <c r="S897" s="1"/>
      <c r="T897" s="1"/>
      <c r="U897" s="1"/>
      <c r="V897" s="1"/>
      <c r="W897" s="1"/>
      <c r="X897" s="1"/>
      <c r="Y897" s="1"/>
      <c r="Z897" s="1"/>
    </row>
    <row r="898" ht="12.75" customHeight="1">
      <c r="A898" s="1"/>
      <c r="B898" s="6"/>
      <c r="C898" s="229" t="s">
        <v>439</v>
      </c>
      <c r="D898" s="243">
        <v>1.0</v>
      </c>
      <c r="E898" s="243">
        <v>1.0</v>
      </c>
      <c r="F898" s="244">
        <v>59.0</v>
      </c>
      <c r="G898" s="245" t="s">
        <v>440</v>
      </c>
      <c r="H898" s="245">
        <v>5350038.0</v>
      </c>
      <c r="I898" s="246">
        <v>42507.0</v>
      </c>
      <c r="J898" s="247">
        <v>867.0</v>
      </c>
      <c r="K898" s="237">
        <v>469.47999999999996</v>
      </c>
      <c r="L898" s="6"/>
      <c r="M898" s="1"/>
      <c r="N898" s="1"/>
      <c r="O898" s="1"/>
      <c r="P898" s="1"/>
      <c r="Q898" s="1"/>
      <c r="R898" s="1"/>
      <c r="S898" s="1"/>
      <c r="T898" s="1"/>
      <c r="U898" s="1"/>
      <c r="V898" s="1"/>
      <c r="W898" s="1"/>
      <c r="X898" s="1"/>
      <c r="Y898" s="1"/>
      <c r="Z898" s="1"/>
    </row>
    <row r="899" ht="12.75" customHeight="1">
      <c r="A899" s="1"/>
      <c r="B899" s="6"/>
      <c r="C899" s="229" t="s">
        <v>441</v>
      </c>
      <c r="D899" s="243">
        <v>1.0</v>
      </c>
      <c r="E899" s="243">
        <v>1.0</v>
      </c>
      <c r="F899" s="244">
        <v>171.0</v>
      </c>
      <c r="G899" s="245" t="s">
        <v>442</v>
      </c>
      <c r="H899" s="245">
        <v>5350039.0</v>
      </c>
      <c r="I899" s="246">
        <v>42507.0</v>
      </c>
      <c r="J899" s="247">
        <v>1530.0</v>
      </c>
      <c r="K899" s="237">
        <v>828.49</v>
      </c>
      <c r="L899" s="6"/>
      <c r="M899" s="1"/>
      <c r="N899" s="1"/>
      <c r="O899" s="1"/>
      <c r="P899" s="1"/>
      <c r="Q899" s="1"/>
      <c r="R899" s="1"/>
      <c r="S899" s="1"/>
      <c r="T899" s="1"/>
      <c r="U899" s="1"/>
      <c r="V899" s="1"/>
      <c r="W899" s="1"/>
      <c r="X899" s="1"/>
      <c r="Y899" s="1"/>
      <c r="Z899" s="1"/>
    </row>
    <row r="900" ht="12.75" customHeight="1">
      <c r="A900" s="1"/>
      <c r="B900" s="6"/>
      <c r="C900" s="229" t="s">
        <v>449</v>
      </c>
      <c r="D900" s="243">
        <v>1.0</v>
      </c>
      <c r="E900" s="243">
        <v>1.0</v>
      </c>
      <c r="F900" s="244">
        <v>116.0</v>
      </c>
      <c r="G900" s="245" t="s">
        <v>450</v>
      </c>
      <c r="H900" s="245">
        <v>5350040.0</v>
      </c>
      <c r="I900" s="246">
        <v>42507.0</v>
      </c>
      <c r="J900" s="247">
        <v>1428.0</v>
      </c>
      <c r="K900" s="237">
        <v>789.5400000000001</v>
      </c>
      <c r="L900" s="6"/>
      <c r="M900" s="1"/>
      <c r="N900" s="1"/>
      <c r="O900" s="1"/>
      <c r="P900" s="1"/>
      <c r="Q900" s="1"/>
      <c r="R900" s="1"/>
      <c r="S900" s="1"/>
      <c r="T900" s="1"/>
      <c r="U900" s="1"/>
      <c r="V900" s="1"/>
      <c r="W900" s="1"/>
      <c r="X900" s="1"/>
      <c r="Y900" s="1"/>
      <c r="Z900" s="1"/>
    </row>
    <row r="901" ht="12.75" customHeight="1">
      <c r="A901" s="1"/>
      <c r="B901" s="6"/>
      <c r="C901" s="229" t="s">
        <v>463</v>
      </c>
      <c r="D901" s="243">
        <v>1.0</v>
      </c>
      <c r="E901" s="243">
        <v>1.0</v>
      </c>
      <c r="F901" s="244">
        <v>150.0</v>
      </c>
      <c r="G901" s="245" t="s">
        <v>464</v>
      </c>
      <c r="H901" s="245">
        <v>5350041.0</v>
      </c>
      <c r="I901" s="246">
        <v>42507.0</v>
      </c>
      <c r="J901" s="247">
        <v>1774.5</v>
      </c>
      <c r="K901" s="237">
        <v>960.89</v>
      </c>
      <c r="L901" s="6"/>
      <c r="M901" s="1"/>
      <c r="N901" s="1"/>
      <c r="O901" s="1"/>
      <c r="P901" s="1"/>
      <c r="Q901" s="1"/>
      <c r="R901" s="1"/>
      <c r="S901" s="1"/>
      <c r="T901" s="1"/>
      <c r="U901" s="1"/>
      <c r="V901" s="1"/>
      <c r="W901" s="1"/>
      <c r="X901" s="1"/>
      <c r="Y901" s="1"/>
      <c r="Z901" s="1"/>
    </row>
    <row r="902" ht="12.75" customHeight="1">
      <c r="A902" s="1"/>
      <c r="B902" s="6"/>
      <c r="C902" s="229" t="s">
        <v>475</v>
      </c>
      <c r="D902" s="243">
        <v>1.0</v>
      </c>
      <c r="E902" s="243">
        <v>1.0</v>
      </c>
      <c r="F902" s="244">
        <v>31.0</v>
      </c>
      <c r="G902" s="245" t="s">
        <v>476</v>
      </c>
      <c r="H902" s="245">
        <v>5350042.0</v>
      </c>
      <c r="I902" s="246">
        <v>42507.0</v>
      </c>
      <c r="J902" s="247">
        <v>392.0</v>
      </c>
      <c r="K902" s="237">
        <v>212.26999999999998</v>
      </c>
      <c r="L902" s="6"/>
      <c r="M902" s="1"/>
      <c r="N902" s="1"/>
      <c r="O902" s="1"/>
      <c r="P902" s="1"/>
      <c r="Q902" s="1"/>
      <c r="R902" s="1"/>
      <c r="S902" s="1"/>
      <c r="T902" s="1"/>
      <c r="U902" s="1"/>
      <c r="V902" s="1"/>
      <c r="W902" s="1"/>
      <c r="X902" s="1"/>
      <c r="Y902" s="1"/>
      <c r="Z902" s="1"/>
    </row>
    <row r="903" ht="12.75" customHeight="1">
      <c r="A903" s="1"/>
      <c r="B903" s="6"/>
      <c r="C903" s="229" t="s">
        <v>481</v>
      </c>
      <c r="D903" s="243">
        <v>1.0</v>
      </c>
      <c r="E903" s="243">
        <v>1.0</v>
      </c>
      <c r="F903" s="244">
        <v>473.0</v>
      </c>
      <c r="G903" s="245" t="s">
        <v>482</v>
      </c>
      <c r="H903" s="245">
        <v>5350043.0</v>
      </c>
      <c r="I903" s="246">
        <v>42507.0</v>
      </c>
      <c r="J903" s="247">
        <v>2343.5</v>
      </c>
      <c r="K903" s="237">
        <v>1295.72</v>
      </c>
      <c r="L903" s="6"/>
      <c r="M903" s="1"/>
      <c r="N903" s="1"/>
      <c r="O903" s="1"/>
      <c r="P903" s="1"/>
      <c r="Q903" s="1"/>
      <c r="R903" s="1"/>
      <c r="S903" s="1"/>
      <c r="T903" s="1"/>
      <c r="U903" s="1"/>
      <c r="V903" s="1"/>
      <c r="W903" s="1"/>
      <c r="X903" s="1"/>
      <c r="Y903" s="1"/>
      <c r="Z903" s="1"/>
    </row>
    <row r="904" ht="12.75" customHeight="1">
      <c r="A904" s="1"/>
      <c r="B904" s="6"/>
      <c r="C904" s="229" t="s">
        <v>483</v>
      </c>
      <c r="D904" s="243">
        <v>1.0</v>
      </c>
      <c r="E904" s="243">
        <v>1.0</v>
      </c>
      <c r="F904" s="244">
        <v>86.0</v>
      </c>
      <c r="G904" s="245" t="s">
        <v>484</v>
      </c>
      <c r="H904" s="245">
        <v>5350044.0</v>
      </c>
      <c r="I904" s="246">
        <v>42507.0</v>
      </c>
      <c r="J904" s="247">
        <v>893.0</v>
      </c>
      <c r="K904" s="237">
        <v>493.74</v>
      </c>
      <c r="L904" s="6"/>
      <c r="M904" s="1"/>
      <c r="N904" s="1"/>
      <c r="O904" s="1"/>
      <c r="P904" s="1"/>
      <c r="Q904" s="1"/>
      <c r="R904" s="1"/>
      <c r="S904" s="1"/>
      <c r="T904" s="1"/>
      <c r="U904" s="1"/>
      <c r="V904" s="1"/>
      <c r="W904" s="1"/>
      <c r="X904" s="1"/>
      <c r="Y904" s="1"/>
      <c r="Z904" s="1"/>
    </row>
    <row r="905" ht="12.75" customHeight="1">
      <c r="A905" s="1"/>
      <c r="B905" s="6"/>
      <c r="C905" s="229" t="s">
        <v>487</v>
      </c>
      <c r="D905" s="243">
        <v>1.0</v>
      </c>
      <c r="E905" s="243">
        <v>1.0</v>
      </c>
      <c r="F905" s="244">
        <v>1155.0</v>
      </c>
      <c r="G905" s="245" t="s">
        <v>488</v>
      </c>
      <c r="H905" s="245">
        <v>5350045.0</v>
      </c>
      <c r="I905" s="246">
        <v>42507.0</v>
      </c>
      <c r="J905" s="247">
        <v>12676.5</v>
      </c>
      <c r="K905" s="237">
        <v>6864.32</v>
      </c>
      <c r="L905" s="6"/>
      <c r="M905" s="1"/>
      <c r="N905" s="1"/>
      <c r="O905" s="1"/>
      <c r="P905" s="1"/>
      <c r="Q905" s="1"/>
      <c r="R905" s="1"/>
      <c r="S905" s="1"/>
      <c r="T905" s="1"/>
      <c r="U905" s="1"/>
      <c r="V905" s="1"/>
      <c r="W905" s="1"/>
      <c r="X905" s="1"/>
      <c r="Y905" s="1"/>
      <c r="Z905" s="1"/>
    </row>
    <row r="906" ht="12.75" customHeight="1">
      <c r="A906" s="1"/>
      <c r="B906" s="6"/>
      <c r="C906" s="229" t="s">
        <v>493</v>
      </c>
      <c r="D906" s="243">
        <v>1.0</v>
      </c>
      <c r="E906" s="243">
        <v>1.0</v>
      </c>
      <c r="F906" s="244">
        <v>27.0</v>
      </c>
      <c r="G906" s="245" t="s">
        <v>494</v>
      </c>
      <c r="H906" s="245">
        <v>5350046.0</v>
      </c>
      <c r="I906" s="246">
        <v>42507.0</v>
      </c>
      <c r="J906" s="247">
        <v>420.0</v>
      </c>
      <c r="K906" s="237">
        <v>227.43</v>
      </c>
      <c r="L906" s="6"/>
      <c r="M906" s="1"/>
      <c r="N906" s="1"/>
      <c r="O906" s="1"/>
      <c r="P906" s="1"/>
      <c r="Q906" s="1"/>
      <c r="R906" s="1"/>
      <c r="S906" s="1"/>
      <c r="T906" s="1"/>
      <c r="U906" s="1"/>
      <c r="V906" s="1"/>
      <c r="W906" s="1"/>
      <c r="X906" s="1"/>
      <c r="Y906" s="1"/>
      <c r="Z906" s="1"/>
    </row>
    <row r="907" ht="12.75" customHeight="1">
      <c r="A907" s="1"/>
      <c r="B907" s="6"/>
      <c r="C907" s="229" t="s">
        <v>499</v>
      </c>
      <c r="D907" s="243">
        <v>1.0</v>
      </c>
      <c r="E907" s="243">
        <v>1.0</v>
      </c>
      <c r="F907" s="244">
        <v>5.0</v>
      </c>
      <c r="G907" s="245" t="s">
        <v>500</v>
      </c>
      <c r="H907" s="245">
        <v>5350047.0</v>
      </c>
      <c r="I907" s="246">
        <v>42507.0</v>
      </c>
      <c r="J907" s="247">
        <v>104.0</v>
      </c>
      <c r="K907" s="237">
        <v>56.32</v>
      </c>
      <c r="L907" s="6"/>
      <c r="M907" s="1"/>
      <c r="N907" s="1"/>
      <c r="O907" s="1"/>
      <c r="P907" s="1"/>
      <c r="Q907" s="1"/>
      <c r="R907" s="1"/>
      <c r="S907" s="1"/>
      <c r="T907" s="1"/>
      <c r="U907" s="1"/>
      <c r="V907" s="1"/>
      <c r="W907" s="1"/>
      <c r="X907" s="1"/>
      <c r="Y907" s="1"/>
      <c r="Z907" s="1"/>
    </row>
    <row r="908" ht="12.75" customHeight="1">
      <c r="A908" s="1"/>
      <c r="B908" s="6"/>
      <c r="C908" s="229" t="s">
        <v>501</v>
      </c>
      <c r="D908" s="243">
        <v>1.0</v>
      </c>
      <c r="E908" s="243">
        <v>1.0</v>
      </c>
      <c r="F908" s="244">
        <v>214.0</v>
      </c>
      <c r="G908" s="245" t="s">
        <v>502</v>
      </c>
      <c r="H908" s="245">
        <v>5350048.0</v>
      </c>
      <c r="I908" s="246">
        <v>42507.0</v>
      </c>
      <c r="J908" s="247">
        <v>2610.0</v>
      </c>
      <c r="K908" s="237">
        <v>1413.31</v>
      </c>
      <c r="L908" s="6"/>
      <c r="M908" s="1"/>
      <c r="N908" s="1"/>
      <c r="O908" s="1"/>
      <c r="P908" s="1"/>
      <c r="Q908" s="1"/>
      <c r="R908" s="1"/>
      <c r="S908" s="1"/>
      <c r="T908" s="1"/>
      <c r="U908" s="1"/>
      <c r="V908" s="1"/>
      <c r="W908" s="1"/>
      <c r="X908" s="1"/>
      <c r="Y908" s="1"/>
      <c r="Z908" s="1"/>
    </row>
    <row r="909" ht="12.75" customHeight="1">
      <c r="A909" s="1"/>
      <c r="B909" s="6"/>
      <c r="C909" s="229" t="s">
        <v>505</v>
      </c>
      <c r="D909" s="243">
        <v>1.0</v>
      </c>
      <c r="E909" s="243">
        <v>1.0</v>
      </c>
      <c r="F909" s="244">
        <v>12.0</v>
      </c>
      <c r="G909" s="245" t="s">
        <v>506</v>
      </c>
      <c r="H909" s="245">
        <v>5350049.0</v>
      </c>
      <c r="I909" s="246">
        <v>42507.0</v>
      </c>
      <c r="J909" s="247">
        <v>240.0</v>
      </c>
      <c r="K909" s="237">
        <v>129.95999999999998</v>
      </c>
      <c r="L909" s="6"/>
      <c r="M909" s="1"/>
      <c r="N909" s="1"/>
      <c r="O909" s="1"/>
      <c r="P909" s="1"/>
      <c r="Q909" s="1"/>
      <c r="R909" s="1"/>
      <c r="S909" s="1"/>
      <c r="T909" s="1"/>
      <c r="U909" s="1"/>
      <c r="V909" s="1"/>
      <c r="W909" s="1"/>
      <c r="X909" s="1"/>
      <c r="Y909" s="1"/>
      <c r="Z909" s="1"/>
    </row>
    <row r="910" ht="12.75" customHeight="1">
      <c r="A910" s="1"/>
      <c r="B910" s="6"/>
      <c r="C910" s="229" t="s">
        <v>507</v>
      </c>
      <c r="D910" s="243">
        <v>1.0</v>
      </c>
      <c r="E910" s="243">
        <v>1.0</v>
      </c>
      <c r="F910" s="244">
        <v>53.0</v>
      </c>
      <c r="G910" s="245" t="s">
        <v>508</v>
      </c>
      <c r="H910" s="245">
        <v>5350050.0</v>
      </c>
      <c r="I910" s="246">
        <v>42507.0</v>
      </c>
      <c r="J910" s="247">
        <v>748.5</v>
      </c>
      <c r="K910" s="237">
        <v>405.31000000000006</v>
      </c>
      <c r="L910" s="6"/>
      <c r="M910" s="1"/>
      <c r="N910" s="1"/>
      <c r="O910" s="1"/>
      <c r="P910" s="1"/>
      <c r="Q910" s="1"/>
      <c r="R910" s="1"/>
      <c r="S910" s="1"/>
      <c r="T910" s="1"/>
      <c r="U910" s="1"/>
      <c r="V910" s="1"/>
      <c r="W910" s="1"/>
      <c r="X910" s="1"/>
      <c r="Y910" s="1"/>
      <c r="Z910" s="1"/>
    </row>
    <row r="911" ht="12.75" customHeight="1">
      <c r="A911" s="1"/>
      <c r="B911" s="6"/>
      <c r="C911" s="229" t="s">
        <v>509</v>
      </c>
      <c r="D911" s="243">
        <v>1.0</v>
      </c>
      <c r="E911" s="243">
        <v>1.0</v>
      </c>
      <c r="F911" s="244">
        <v>336.0</v>
      </c>
      <c r="G911" s="245" t="s">
        <v>510</v>
      </c>
      <c r="H911" s="245">
        <v>5350051.0</v>
      </c>
      <c r="I911" s="246">
        <v>42507.0</v>
      </c>
      <c r="J911" s="247">
        <v>4713.5</v>
      </c>
      <c r="K911" s="237">
        <v>2552.3599999999997</v>
      </c>
      <c r="L911" s="6"/>
      <c r="M911" s="1"/>
      <c r="N911" s="1"/>
      <c r="O911" s="1"/>
      <c r="P911" s="1"/>
      <c r="Q911" s="1"/>
      <c r="R911" s="1"/>
      <c r="S911" s="1"/>
      <c r="T911" s="1"/>
      <c r="U911" s="1"/>
      <c r="V911" s="1"/>
      <c r="W911" s="1"/>
      <c r="X911" s="1"/>
      <c r="Y911" s="1"/>
      <c r="Z911" s="1"/>
    </row>
    <row r="912" ht="12.75" customHeight="1">
      <c r="A912" s="1"/>
      <c r="B912" s="6"/>
      <c r="C912" s="229" t="s">
        <v>513</v>
      </c>
      <c r="D912" s="243">
        <v>1.0</v>
      </c>
      <c r="E912" s="243">
        <v>1.0</v>
      </c>
      <c r="F912" s="244">
        <v>70.0</v>
      </c>
      <c r="G912" s="245" t="s">
        <v>514</v>
      </c>
      <c r="H912" s="245">
        <v>5350052.0</v>
      </c>
      <c r="I912" s="246">
        <v>42507.0</v>
      </c>
      <c r="J912" s="247">
        <v>712.0</v>
      </c>
      <c r="K912" s="237">
        <v>385.54999999999995</v>
      </c>
      <c r="L912" s="6"/>
      <c r="M912" s="1"/>
      <c r="N912" s="1"/>
      <c r="O912" s="1"/>
      <c r="P912" s="1"/>
      <c r="Q912" s="1"/>
      <c r="R912" s="1"/>
      <c r="S912" s="1"/>
      <c r="T912" s="1"/>
      <c r="U912" s="1"/>
      <c r="V912" s="1"/>
      <c r="W912" s="1"/>
      <c r="X912" s="1"/>
      <c r="Y912" s="1"/>
      <c r="Z912" s="1"/>
    </row>
    <row r="913" ht="12.75" customHeight="1">
      <c r="A913" s="1"/>
      <c r="B913" s="6"/>
      <c r="C913" s="229" t="s">
        <v>515</v>
      </c>
      <c r="D913" s="243">
        <v>1.0</v>
      </c>
      <c r="E913" s="243">
        <v>1.0</v>
      </c>
      <c r="F913" s="244">
        <v>110.0</v>
      </c>
      <c r="G913" s="245" t="s">
        <v>516</v>
      </c>
      <c r="H913" s="245">
        <v>5350053.0</v>
      </c>
      <c r="I913" s="246">
        <v>42507.0</v>
      </c>
      <c r="J913" s="247">
        <v>1558.0</v>
      </c>
      <c r="K913" s="237">
        <v>870.3</v>
      </c>
      <c r="L913" s="6"/>
      <c r="M913" s="1"/>
      <c r="N913" s="1"/>
      <c r="O913" s="1"/>
      <c r="P913" s="1"/>
      <c r="Q913" s="1"/>
      <c r="R913" s="1"/>
      <c r="S913" s="1"/>
      <c r="T913" s="1"/>
      <c r="U913" s="1"/>
      <c r="V913" s="1"/>
      <c r="W913" s="1"/>
      <c r="X913" s="1"/>
      <c r="Y913" s="1"/>
      <c r="Z913" s="1"/>
    </row>
    <row r="914" ht="12.75" customHeight="1">
      <c r="A914" s="1"/>
      <c r="B914" s="6"/>
      <c r="C914" s="229" t="s">
        <v>517</v>
      </c>
      <c r="D914" s="243">
        <v>1.0</v>
      </c>
      <c r="E914" s="243">
        <v>1.0</v>
      </c>
      <c r="F914" s="244">
        <v>141.0</v>
      </c>
      <c r="G914" s="245" t="s">
        <v>518</v>
      </c>
      <c r="H914" s="245">
        <v>5350054.0</v>
      </c>
      <c r="I914" s="246">
        <v>42507.0</v>
      </c>
      <c r="J914" s="247">
        <v>2316.0</v>
      </c>
      <c r="K914" s="237">
        <v>1254.1099999999997</v>
      </c>
      <c r="L914" s="6"/>
      <c r="M914" s="1"/>
      <c r="N914" s="1"/>
      <c r="O914" s="1"/>
      <c r="P914" s="1"/>
      <c r="Q914" s="1"/>
      <c r="R914" s="1"/>
      <c r="S914" s="1"/>
      <c r="T914" s="1"/>
      <c r="U914" s="1"/>
      <c r="V914" s="1"/>
      <c r="W914" s="1"/>
      <c r="X914" s="1"/>
      <c r="Y914" s="1"/>
      <c r="Z914" s="1"/>
    </row>
    <row r="915" ht="12.75" customHeight="1">
      <c r="A915" s="1"/>
      <c r="B915" s="6"/>
      <c r="C915" s="229" t="s">
        <v>521</v>
      </c>
      <c r="D915" s="243">
        <v>1.0</v>
      </c>
      <c r="E915" s="243">
        <v>1.0</v>
      </c>
      <c r="F915" s="244">
        <v>26.0</v>
      </c>
      <c r="G915" s="245" t="s">
        <v>522</v>
      </c>
      <c r="H915" s="245">
        <v>5350055.0</v>
      </c>
      <c r="I915" s="246">
        <v>42507.0</v>
      </c>
      <c r="J915" s="247">
        <v>192.5</v>
      </c>
      <c r="K915" s="237">
        <v>104.24000000000001</v>
      </c>
      <c r="L915" s="6"/>
      <c r="M915" s="1"/>
      <c r="N915" s="1"/>
      <c r="O915" s="1"/>
      <c r="P915" s="1"/>
      <c r="Q915" s="1"/>
      <c r="R915" s="1"/>
      <c r="S915" s="1"/>
      <c r="T915" s="1"/>
      <c r="U915" s="1"/>
      <c r="V915" s="1"/>
      <c r="W915" s="1"/>
      <c r="X915" s="1"/>
      <c r="Y915" s="1"/>
      <c r="Z915" s="1"/>
    </row>
    <row r="916" ht="12.75" customHeight="1">
      <c r="A916" s="1"/>
      <c r="B916" s="6"/>
      <c r="C916" s="229" t="s">
        <v>523</v>
      </c>
      <c r="D916" s="243">
        <v>1.0</v>
      </c>
      <c r="E916" s="243">
        <v>1.0</v>
      </c>
      <c r="F916" s="244">
        <v>24.0</v>
      </c>
      <c r="G916" s="245" t="s">
        <v>524</v>
      </c>
      <c r="H916" s="245">
        <v>5350056.0</v>
      </c>
      <c r="I916" s="246">
        <v>42507.0</v>
      </c>
      <c r="J916" s="247">
        <v>346.5</v>
      </c>
      <c r="K916" s="237">
        <v>187.63000000000002</v>
      </c>
      <c r="L916" s="6"/>
      <c r="M916" s="1"/>
      <c r="N916" s="1"/>
      <c r="O916" s="1"/>
      <c r="P916" s="1"/>
      <c r="Q916" s="1"/>
      <c r="R916" s="1"/>
      <c r="S916" s="1"/>
      <c r="T916" s="1"/>
      <c r="U916" s="1"/>
      <c r="V916" s="1"/>
      <c r="W916" s="1"/>
      <c r="X916" s="1"/>
      <c r="Y916" s="1"/>
      <c r="Z916" s="1"/>
    </row>
    <row r="917" ht="12.75" customHeight="1">
      <c r="A917" s="1"/>
      <c r="B917" s="6"/>
      <c r="C917" s="229" t="s">
        <v>525</v>
      </c>
      <c r="D917" s="243">
        <v>1.0</v>
      </c>
      <c r="E917" s="243">
        <v>1.0</v>
      </c>
      <c r="F917" s="244">
        <v>111.0</v>
      </c>
      <c r="G917" s="245" t="s">
        <v>526</v>
      </c>
      <c r="H917" s="245">
        <v>5350057.0</v>
      </c>
      <c r="I917" s="246">
        <v>42507.0</v>
      </c>
      <c r="J917" s="247">
        <v>1458.5</v>
      </c>
      <c r="K917" s="237">
        <v>789.77</v>
      </c>
      <c r="L917" s="6"/>
      <c r="M917" s="1"/>
      <c r="N917" s="1"/>
      <c r="O917" s="1"/>
      <c r="P917" s="1"/>
      <c r="Q917" s="1"/>
      <c r="R917" s="1"/>
      <c r="S917" s="1"/>
      <c r="T917" s="1"/>
      <c r="U917" s="1"/>
      <c r="V917" s="1"/>
      <c r="W917" s="1"/>
      <c r="X917" s="1"/>
      <c r="Y917" s="1"/>
      <c r="Z917" s="1"/>
    </row>
    <row r="918" ht="12.75" customHeight="1">
      <c r="A918" s="1"/>
      <c r="B918" s="6"/>
      <c r="C918" s="229" t="s">
        <v>531</v>
      </c>
      <c r="D918" s="243">
        <v>1.0</v>
      </c>
      <c r="E918" s="243">
        <v>1.0</v>
      </c>
      <c r="F918" s="244">
        <v>23.0</v>
      </c>
      <c r="G918" s="245" t="s">
        <v>532</v>
      </c>
      <c r="H918" s="245">
        <v>5350058.0</v>
      </c>
      <c r="I918" s="246">
        <v>42507.0</v>
      </c>
      <c r="J918" s="247">
        <v>432.0</v>
      </c>
      <c r="K918" s="237">
        <v>233.92999999999998</v>
      </c>
      <c r="L918" s="6"/>
      <c r="M918" s="1"/>
      <c r="N918" s="1"/>
      <c r="O918" s="1"/>
      <c r="P918" s="1"/>
      <c r="Q918" s="1"/>
      <c r="R918" s="1"/>
      <c r="S918" s="1"/>
      <c r="T918" s="1"/>
      <c r="U918" s="1"/>
      <c r="V918" s="1"/>
      <c r="W918" s="1"/>
      <c r="X918" s="1"/>
      <c r="Y918" s="1"/>
      <c r="Z918" s="1"/>
    </row>
    <row r="919" ht="12.75" customHeight="1">
      <c r="A919" s="1"/>
      <c r="B919" s="6"/>
      <c r="C919" s="229" t="s">
        <v>533</v>
      </c>
      <c r="D919" s="243">
        <v>1.0</v>
      </c>
      <c r="E919" s="243">
        <v>1.0</v>
      </c>
      <c r="F919" s="244">
        <v>27.0</v>
      </c>
      <c r="G919" s="245" t="s">
        <v>534</v>
      </c>
      <c r="H919" s="245">
        <v>5350059.0</v>
      </c>
      <c r="I919" s="246">
        <v>42507.0</v>
      </c>
      <c r="J919" s="247">
        <v>442.0</v>
      </c>
      <c r="K919" s="237">
        <v>239.33999999999997</v>
      </c>
      <c r="L919" s="6"/>
      <c r="M919" s="1"/>
      <c r="N919" s="1"/>
      <c r="O919" s="1"/>
      <c r="P919" s="1"/>
      <c r="Q919" s="1"/>
      <c r="R919" s="1"/>
      <c r="S919" s="1"/>
      <c r="T919" s="1"/>
      <c r="U919" s="1"/>
      <c r="V919" s="1"/>
      <c r="W919" s="1"/>
      <c r="X919" s="1"/>
      <c r="Y919" s="1"/>
      <c r="Z919" s="1"/>
    </row>
    <row r="920" ht="12.75" customHeight="1">
      <c r="A920" s="1"/>
      <c r="B920" s="6"/>
      <c r="C920" s="229" t="s">
        <v>537</v>
      </c>
      <c r="D920" s="243">
        <v>1.0</v>
      </c>
      <c r="E920" s="243">
        <v>1.0</v>
      </c>
      <c r="F920" s="244">
        <v>193.0</v>
      </c>
      <c r="G920" s="245" t="s">
        <v>538</v>
      </c>
      <c r="H920" s="245">
        <v>5350060.0</v>
      </c>
      <c r="I920" s="246">
        <v>42507.0</v>
      </c>
      <c r="J920" s="247">
        <v>3379.5</v>
      </c>
      <c r="K920" s="237">
        <v>1830.0</v>
      </c>
      <c r="L920" s="6"/>
      <c r="M920" s="1"/>
      <c r="N920" s="1"/>
      <c r="O920" s="1"/>
      <c r="P920" s="1"/>
      <c r="Q920" s="1"/>
      <c r="R920" s="1"/>
      <c r="S920" s="1"/>
      <c r="T920" s="1"/>
      <c r="U920" s="1"/>
      <c r="V920" s="1"/>
      <c r="W920" s="1"/>
      <c r="X920" s="1"/>
      <c r="Y920" s="1"/>
      <c r="Z920" s="1"/>
    </row>
    <row r="921" ht="12.75" customHeight="1">
      <c r="A921" s="1"/>
      <c r="B921" s="6"/>
      <c r="C921" s="229" t="s">
        <v>543</v>
      </c>
      <c r="D921" s="243">
        <v>1.0</v>
      </c>
      <c r="E921" s="243">
        <v>1.0</v>
      </c>
      <c r="F921" s="244">
        <v>7.0</v>
      </c>
      <c r="G921" s="245" t="s">
        <v>544</v>
      </c>
      <c r="H921" s="245">
        <v>5350061.0</v>
      </c>
      <c r="I921" s="246">
        <v>42507.0</v>
      </c>
      <c r="J921" s="247">
        <v>47.0</v>
      </c>
      <c r="K921" s="237">
        <v>25.45</v>
      </c>
      <c r="L921" s="6"/>
      <c r="M921" s="1"/>
      <c r="N921" s="1"/>
      <c r="O921" s="1"/>
      <c r="P921" s="1"/>
      <c r="Q921" s="1"/>
      <c r="R921" s="1"/>
      <c r="S921" s="1"/>
      <c r="T921" s="1"/>
      <c r="U921" s="1"/>
      <c r="V921" s="1"/>
      <c r="W921" s="1"/>
      <c r="X921" s="1"/>
      <c r="Y921" s="1"/>
      <c r="Z921" s="1"/>
    </row>
    <row r="922" ht="12.75" customHeight="1">
      <c r="A922" s="1"/>
      <c r="B922" s="6"/>
      <c r="C922" s="229" t="s">
        <v>545</v>
      </c>
      <c r="D922" s="243">
        <v>1.0</v>
      </c>
      <c r="E922" s="243">
        <v>1.0</v>
      </c>
      <c r="F922" s="244">
        <v>19.0</v>
      </c>
      <c r="G922" s="245" t="s">
        <v>546</v>
      </c>
      <c r="H922" s="245">
        <v>5350062.0</v>
      </c>
      <c r="I922" s="246">
        <v>42507.0</v>
      </c>
      <c r="J922" s="247">
        <v>326.5</v>
      </c>
      <c r="K922" s="237">
        <v>176.8</v>
      </c>
      <c r="L922" s="6"/>
      <c r="M922" s="1"/>
      <c r="N922" s="1"/>
      <c r="O922" s="1"/>
      <c r="P922" s="1"/>
      <c r="Q922" s="1"/>
      <c r="R922" s="1"/>
      <c r="S922" s="1"/>
      <c r="T922" s="1"/>
      <c r="U922" s="1"/>
      <c r="V922" s="1"/>
      <c r="W922" s="1"/>
      <c r="X922" s="1"/>
      <c r="Y922" s="1"/>
      <c r="Z922" s="1"/>
    </row>
    <row r="923" ht="12.75" customHeight="1">
      <c r="A923" s="1"/>
      <c r="B923" s="6"/>
      <c r="C923" s="229" t="s">
        <v>555</v>
      </c>
      <c r="D923" s="243">
        <v>1.0</v>
      </c>
      <c r="E923" s="243">
        <v>1.0</v>
      </c>
      <c r="F923" s="244">
        <v>148.0</v>
      </c>
      <c r="G923" s="245" t="s">
        <v>556</v>
      </c>
      <c r="H923" s="245">
        <v>5350063.0</v>
      </c>
      <c r="I923" s="246">
        <v>42507.0</v>
      </c>
      <c r="J923" s="247">
        <v>1137.5</v>
      </c>
      <c r="K923" s="237">
        <v>615.9499999999998</v>
      </c>
      <c r="L923" s="6"/>
      <c r="M923" s="1"/>
      <c r="N923" s="1"/>
      <c r="O923" s="1"/>
      <c r="P923" s="1"/>
      <c r="Q923" s="1"/>
      <c r="R923" s="1"/>
      <c r="S923" s="1"/>
      <c r="T923" s="1"/>
      <c r="U923" s="1"/>
      <c r="V923" s="1"/>
      <c r="W923" s="1"/>
      <c r="X923" s="1"/>
      <c r="Y923" s="1"/>
      <c r="Z923" s="1"/>
    </row>
    <row r="924" ht="12.75" customHeight="1">
      <c r="A924" s="1"/>
      <c r="B924" s="6"/>
      <c r="C924" s="229" t="s">
        <v>561</v>
      </c>
      <c r="D924" s="243">
        <v>1.0</v>
      </c>
      <c r="E924" s="243">
        <v>1.0</v>
      </c>
      <c r="F924" s="244">
        <v>90.0</v>
      </c>
      <c r="G924" s="245" t="s">
        <v>562</v>
      </c>
      <c r="H924" s="245">
        <v>5350064.0</v>
      </c>
      <c r="I924" s="246">
        <v>42507.0</v>
      </c>
      <c r="J924" s="247">
        <v>548.0</v>
      </c>
      <c r="K924" s="237">
        <v>296.74</v>
      </c>
      <c r="L924" s="6"/>
      <c r="M924" s="1"/>
      <c r="N924" s="1"/>
      <c r="O924" s="1"/>
      <c r="P924" s="1"/>
      <c r="Q924" s="1"/>
      <c r="R924" s="1"/>
      <c r="S924" s="1"/>
      <c r="T924" s="1"/>
      <c r="U924" s="1"/>
      <c r="V924" s="1"/>
      <c r="W924" s="1"/>
      <c r="X924" s="1"/>
      <c r="Y924" s="1"/>
      <c r="Z924" s="1"/>
    </row>
    <row r="925" ht="12.75" customHeight="1">
      <c r="A925" s="1"/>
      <c r="B925" s="6"/>
      <c r="C925" s="229" t="s">
        <v>565</v>
      </c>
      <c r="D925" s="243">
        <v>1.0</v>
      </c>
      <c r="E925" s="243">
        <v>1.0</v>
      </c>
      <c r="F925" s="244">
        <v>364.0</v>
      </c>
      <c r="G925" s="245" t="s">
        <v>566</v>
      </c>
      <c r="H925" s="245">
        <v>5350065.0</v>
      </c>
      <c r="I925" s="246">
        <v>42507.0</v>
      </c>
      <c r="J925" s="247">
        <v>5576.5</v>
      </c>
      <c r="K925" s="237">
        <v>3019.67</v>
      </c>
      <c r="L925" s="6"/>
      <c r="M925" s="1"/>
      <c r="N925" s="1"/>
      <c r="O925" s="1"/>
      <c r="P925" s="1"/>
      <c r="Q925" s="1"/>
      <c r="R925" s="1"/>
      <c r="S925" s="1"/>
      <c r="T925" s="1"/>
      <c r="U925" s="1"/>
      <c r="V925" s="1"/>
      <c r="W925" s="1"/>
      <c r="X925" s="1"/>
      <c r="Y925" s="1"/>
      <c r="Z925" s="1"/>
    </row>
    <row r="926" ht="12.75" customHeight="1">
      <c r="A926" s="1"/>
      <c r="B926" s="6"/>
      <c r="C926" s="229" t="s">
        <v>567</v>
      </c>
      <c r="D926" s="243">
        <v>1.0</v>
      </c>
      <c r="E926" s="243">
        <v>1.0</v>
      </c>
      <c r="F926" s="244">
        <v>68.0</v>
      </c>
      <c r="G926" s="245" t="s">
        <v>568</v>
      </c>
      <c r="H926" s="245">
        <v>5350066.0</v>
      </c>
      <c r="I926" s="246">
        <v>42507.0</v>
      </c>
      <c r="J926" s="247">
        <v>1128.0</v>
      </c>
      <c r="K926" s="237">
        <v>610.81</v>
      </c>
      <c r="L926" s="6"/>
      <c r="M926" s="1"/>
      <c r="N926" s="1"/>
      <c r="O926" s="1"/>
      <c r="P926" s="1"/>
      <c r="Q926" s="1"/>
      <c r="R926" s="1"/>
      <c r="S926" s="1"/>
      <c r="T926" s="1"/>
      <c r="U926" s="1"/>
      <c r="V926" s="1"/>
      <c r="W926" s="1"/>
      <c r="X926" s="1"/>
      <c r="Y926" s="1"/>
      <c r="Z926" s="1"/>
    </row>
    <row r="927" ht="12.75" customHeight="1">
      <c r="A927" s="1"/>
      <c r="B927" s="6"/>
      <c r="C927" s="229" t="s">
        <v>609</v>
      </c>
      <c r="D927" s="243">
        <v>1.0</v>
      </c>
      <c r="E927" s="243">
        <v>1.0</v>
      </c>
      <c r="F927" s="244">
        <v>92.0</v>
      </c>
      <c r="G927" s="245" t="s">
        <v>610</v>
      </c>
      <c r="H927" s="245">
        <v>5350072.0</v>
      </c>
      <c r="I927" s="246">
        <v>42515.0</v>
      </c>
      <c r="J927" s="247">
        <v>1548.3</v>
      </c>
      <c r="K927" s="237">
        <v>743.1799999999998</v>
      </c>
      <c r="L927" s="6"/>
      <c r="M927" s="1"/>
      <c r="N927" s="1"/>
      <c r="O927" s="1"/>
      <c r="P927" s="1"/>
      <c r="Q927" s="1"/>
      <c r="R927" s="1"/>
      <c r="S927" s="1"/>
      <c r="T927" s="1"/>
      <c r="U927" s="1"/>
      <c r="V927" s="1"/>
      <c r="W927" s="1"/>
      <c r="X927" s="1"/>
      <c r="Y927" s="1"/>
      <c r="Z927" s="1"/>
    </row>
    <row r="928" ht="12.75" customHeight="1">
      <c r="A928" s="1"/>
      <c r="B928" s="6"/>
      <c r="C928" s="229" t="s">
        <v>601</v>
      </c>
      <c r="D928" s="243">
        <v>1.0</v>
      </c>
      <c r="E928" s="243">
        <v>1.0</v>
      </c>
      <c r="F928" s="244">
        <v>187.0</v>
      </c>
      <c r="G928" s="245" t="s">
        <v>602</v>
      </c>
      <c r="H928" s="245">
        <v>5350073.0</v>
      </c>
      <c r="I928" s="246">
        <v>42515.0</v>
      </c>
      <c r="J928" s="247">
        <v>2661.49</v>
      </c>
      <c r="K928" s="237">
        <v>1264.21</v>
      </c>
      <c r="L928" s="6"/>
      <c r="M928" s="1"/>
      <c r="N928" s="1"/>
      <c r="O928" s="1"/>
      <c r="P928" s="1"/>
      <c r="Q928" s="1"/>
      <c r="R928" s="1"/>
      <c r="S928" s="1"/>
      <c r="T928" s="1"/>
      <c r="U928" s="1"/>
      <c r="V928" s="1"/>
      <c r="W928" s="1"/>
      <c r="X928" s="1"/>
      <c r="Y928" s="1"/>
      <c r="Z928" s="1"/>
    </row>
    <row r="929" ht="12.75" customHeight="1">
      <c r="A929" s="1"/>
      <c r="B929" s="6"/>
      <c r="C929" s="229" t="s">
        <v>585</v>
      </c>
      <c r="D929" s="243">
        <v>1.0</v>
      </c>
      <c r="E929" s="243">
        <v>1.0</v>
      </c>
      <c r="F929" s="244">
        <v>905.0</v>
      </c>
      <c r="G929" s="245" t="s">
        <v>586</v>
      </c>
      <c r="H929" s="245">
        <v>5350074.0</v>
      </c>
      <c r="I929" s="246">
        <v>42515.0</v>
      </c>
      <c r="J929" s="247">
        <v>9650.88</v>
      </c>
      <c r="K929" s="237">
        <v>4584.17</v>
      </c>
      <c r="L929" s="6"/>
      <c r="M929" s="1"/>
      <c r="N929" s="1"/>
      <c r="O929" s="1"/>
      <c r="P929" s="1"/>
      <c r="Q929" s="1"/>
      <c r="R929" s="1"/>
      <c r="S929" s="1"/>
      <c r="T929" s="1"/>
      <c r="U929" s="1"/>
      <c r="V929" s="1"/>
      <c r="W929" s="1"/>
      <c r="X929" s="1"/>
      <c r="Y929" s="1"/>
      <c r="Z929" s="1"/>
    </row>
    <row r="930" ht="12.75" customHeight="1">
      <c r="A930" s="1"/>
      <c r="B930" s="6"/>
      <c r="C930" s="229" t="s">
        <v>581</v>
      </c>
      <c r="D930" s="243">
        <v>1.0</v>
      </c>
      <c r="E930" s="243">
        <v>1.0</v>
      </c>
      <c r="F930" s="244">
        <v>60.0</v>
      </c>
      <c r="G930" s="245" t="s">
        <v>582</v>
      </c>
      <c r="H930" s="245">
        <v>5350075.0</v>
      </c>
      <c r="I930" s="246">
        <v>42515.0</v>
      </c>
      <c r="J930" s="247">
        <v>799.34</v>
      </c>
      <c r="K930" s="237">
        <v>379.68</v>
      </c>
      <c r="L930" s="6"/>
      <c r="M930" s="1"/>
      <c r="N930" s="1"/>
      <c r="O930" s="1"/>
      <c r="P930" s="1"/>
      <c r="Q930" s="1"/>
      <c r="R930" s="1"/>
      <c r="S930" s="1"/>
      <c r="T930" s="1"/>
      <c r="U930" s="1"/>
      <c r="V930" s="1"/>
      <c r="W930" s="1"/>
      <c r="X930" s="1"/>
      <c r="Y930" s="1"/>
      <c r="Z930" s="1"/>
    </row>
    <row r="931" ht="12.75" customHeight="1">
      <c r="A931" s="1"/>
      <c r="B931" s="6"/>
      <c r="C931" s="229" t="s">
        <v>611</v>
      </c>
      <c r="D931" s="243">
        <v>1.0</v>
      </c>
      <c r="E931" s="243">
        <v>1.0</v>
      </c>
      <c r="F931" s="244">
        <v>99.0</v>
      </c>
      <c r="G931" s="245" t="s">
        <v>612</v>
      </c>
      <c r="H931" s="245">
        <v>5350076.0</v>
      </c>
      <c r="I931" s="246">
        <v>42515.0</v>
      </c>
      <c r="J931" s="247">
        <v>1248.97</v>
      </c>
      <c r="K931" s="237">
        <v>593.26</v>
      </c>
      <c r="L931" s="6"/>
      <c r="M931" s="1"/>
      <c r="N931" s="1"/>
      <c r="O931" s="1"/>
      <c r="P931" s="1"/>
      <c r="Q931" s="1"/>
      <c r="R931" s="1"/>
      <c r="S931" s="1"/>
      <c r="T931" s="1"/>
      <c r="U931" s="1"/>
      <c r="V931" s="1"/>
      <c r="W931" s="1"/>
      <c r="X931" s="1"/>
      <c r="Y931" s="1"/>
      <c r="Z931" s="1"/>
    </row>
    <row r="932" ht="12.75" customHeight="1">
      <c r="A932" s="1"/>
      <c r="B932" s="6"/>
      <c r="C932" s="229" t="s">
        <v>671</v>
      </c>
      <c r="D932" s="243">
        <v>1.0</v>
      </c>
      <c r="E932" s="243">
        <v>1.0</v>
      </c>
      <c r="F932" s="244">
        <v>12.0</v>
      </c>
      <c r="G932" s="245" t="s">
        <v>672</v>
      </c>
      <c r="H932" s="245">
        <v>5350158.0</v>
      </c>
      <c r="I932" s="246">
        <v>42515.0</v>
      </c>
      <c r="J932" s="247">
        <v>186.0</v>
      </c>
      <c r="K932" s="237">
        <v>91.14</v>
      </c>
      <c r="L932" s="6"/>
      <c r="M932" s="1"/>
      <c r="N932" s="1"/>
      <c r="O932" s="1"/>
      <c r="P932" s="1"/>
      <c r="Q932" s="1"/>
      <c r="R932" s="1"/>
      <c r="S932" s="1"/>
      <c r="T932" s="1"/>
      <c r="U932" s="1"/>
      <c r="V932" s="1"/>
      <c r="W932" s="1"/>
      <c r="X932" s="1"/>
      <c r="Y932" s="1"/>
      <c r="Z932" s="1"/>
    </row>
    <row r="933" ht="12.75" customHeight="1">
      <c r="A933" s="1"/>
      <c r="B933" s="6"/>
      <c r="C933" s="229" t="s">
        <v>673</v>
      </c>
      <c r="D933" s="243">
        <v>1.0</v>
      </c>
      <c r="E933" s="243">
        <v>1.0</v>
      </c>
      <c r="F933" s="244">
        <v>47.0</v>
      </c>
      <c r="G933" s="245" t="s">
        <v>674</v>
      </c>
      <c r="H933" s="245">
        <v>5350159.0</v>
      </c>
      <c r="I933" s="246">
        <v>42515.0</v>
      </c>
      <c r="J933" s="247">
        <v>750.0</v>
      </c>
      <c r="K933" s="237">
        <v>356.25</v>
      </c>
      <c r="L933" s="6"/>
      <c r="M933" s="1"/>
      <c r="N933" s="1"/>
      <c r="O933" s="1"/>
      <c r="P933" s="1"/>
      <c r="Q933" s="1"/>
      <c r="R933" s="1"/>
      <c r="S933" s="1"/>
      <c r="T933" s="1"/>
      <c r="U933" s="1"/>
      <c r="V933" s="1"/>
      <c r="W933" s="1"/>
      <c r="X933" s="1"/>
      <c r="Y933" s="1"/>
      <c r="Z933" s="1"/>
    </row>
    <row r="934" ht="12.75" customHeight="1">
      <c r="A934" s="1"/>
      <c r="B934" s="6"/>
      <c r="C934" s="229" t="s">
        <v>1140</v>
      </c>
      <c r="D934" s="243">
        <v>1.0</v>
      </c>
      <c r="E934" s="243">
        <v>1.0</v>
      </c>
      <c r="F934" s="244">
        <v>20.0</v>
      </c>
      <c r="G934" s="245" t="s">
        <v>1141</v>
      </c>
      <c r="H934" s="245">
        <v>5350160.0</v>
      </c>
      <c r="I934" s="246">
        <v>42515.0</v>
      </c>
      <c r="J934" s="247">
        <v>171.0</v>
      </c>
      <c r="K934" s="237">
        <v>81.21999999999998</v>
      </c>
      <c r="L934" s="6"/>
      <c r="M934" s="1"/>
      <c r="N934" s="1"/>
      <c r="O934" s="1"/>
      <c r="P934" s="1"/>
      <c r="Q934" s="1"/>
      <c r="R934" s="1"/>
      <c r="S934" s="1"/>
      <c r="T934" s="1"/>
      <c r="U934" s="1"/>
      <c r="V934" s="1"/>
      <c r="W934" s="1"/>
      <c r="X934" s="1"/>
      <c r="Y934" s="1"/>
      <c r="Z934" s="1"/>
    </row>
    <row r="935" ht="12.75" customHeight="1">
      <c r="A935" s="1"/>
      <c r="B935" s="6"/>
      <c r="C935" s="229" t="s">
        <v>677</v>
      </c>
      <c r="D935" s="243">
        <v>1.0</v>
      </c>
      <c r="E935" s="243">
        <v>1.0</v>
      </c>
      <c r="F935" s="244">
        <v>121.0</v>
      </c>
      <c r="G935" s="245" t="s">
        <v>678</v>
      </c>
      <c r="H935" s="245">
        <v>5350170.0</v>
      </c>
      <c r="I935" s="246">
        <v>42515.0</v>
      </c>
      <c r="J935" s="247">
        <v>1043.0</v>
      </c>
      <c r="K935" s="237">
        <v>521.5</v>
      </c>
      <c r="L935" s="6"/>
      <c r="M935" s="1"/>
      <c r="N935" s="1"/>
      <c r="O935" s="1"/>
      <c r="P935" s="1"/>
      <c r="Q935" s="1"/>
      <c r="R935" s="1"/>
      <c r="S935" s="1"/>
      <c r="T935" s="1"/>
      <c r="U935" s="1"/>
      <c r="V935" s="1"/>
      <c r="W935" s="1"/>
      <c r="X935" s="1"/>
      <c r="Y935" s="1"/>
      <c r="Z935" s="1"/>
    </row>
    <row r="936" ht="12.75" customHeight="1">
      <c r="A936" s="1"/>
      <c r="B936" s="6"/>
      <c r="C936" s="229" t="s">
        <v>1204</v>
      </c>
      <c r="D936" s="243">
        <v>1.0</v>
      </c>
      <c r="E936" s="243">
        <v>1.0</v>
      </c>
      <c r="F936" s="244">
        <v>58.0</v>
      </c>
      <c r="G936" s="245" t="s">
        <v>1205</v>
      </c>
      <c r="H936" s="245">
        <v>5350172.0</v>
      </c>
      <c r="I936" s="246">
        <v>42515.0</v>
      </c>
      <c r="J936" s="247">
        <v>516.0</v>
      </c>
      <c r="K936" s="237">
        <v>258.0</v>
      </c>
      <c r="L936" s="6"/>
      <c r="M936" s="1"/>
      <c r="N936" s="1"/>
      <c r="O936" s="1"/>
      <c r="P936" s="1"/>
      <c r="Q936" s="1"/>
      <c r="R936" s="1"/>
      <c r="S936" s="1"/>
      <c r="T936" s="1"/>
      <c r="U936" s="1"/>
      <c r="V936" s="1"/>
      <c r="W936" s="1"/>
      <c r="X936" s="1"/>
      <c r="Y936" s="1"/>
      <c r="Z936" s="1"/>
    </row>
    <row r="937" ht="12.75" customHeight="1">
      <c r="A937" s="1"/>
      <c r="B937" s="6"/>
      <c r="C937" s="229" t="s">
        <v>1206</v>
      </c>
      <c r="D937" s="243">
        <v>1.0</v>
      </c>
      <c r="E937" s="243">
        <v>1.0</v>
      </c>
      <c r="F937" s="244">
        <v>60.0</v>
      </c>
      <c r="G937" s="245" t="s">
        <v>1207</v>
      </c>
      <c r="H937" s="245">
        <v>5350208.0</v>
      </c>
      <c r="I937" s="246">
        <v>42515.0</v>
      </c>
      <c r="J937" s="247">
        <v>504.0</v>
      </c>
      <c r="K937" s="237">
        <v>243.18</v>
      </c>
      <c r="L937" s="6"/>
      <c r="M937" s="1"/>
      <c r="N937" s="1"/>
      <c r="O937" s="1"/>
      <c r="P937" s="1"/>
      <c r="Q937" s="1"/>
      <c r="R937" s="1"/>
      <c r="S937" s="1"/>
      <c r="T937" s="1"/>
      <c r="U937" s="1"/>
      <c r="V937" s="1"/>
      <c r="W937" s="1"/>
      <c r="X937" s="1"/>
      <c r="Y937" s="1"/>
      <c r="Z937" s="1"/>
    </row>
    <row r="938" ht="12.75" customHeight="1">
      <c r="A938" s="1"/>
      <c r="B938" s="6"/>
      <c r="C938" s="229" t="s">
        <v>711</v>
      </c>
      <c r="D938" s="243">
        <v>1.0</v>
      </c>
      <c r="E938" s="243">
        <v>1.0</v>
      </c>
      <c r="F938" s="244">
        <v>305.0</v>
      </c>
      <c r="G938" s="245" t="s">
        <v>712</v>
      </c>
      <c r="H938" s="245">
        <v>5350215.0</v>
      </c>
      <c r="I938" s="246">
        <v>42515.0</v>
      </c>
      <c r="J938" s="247">
        <v>4048.5</v>
      </c>
      <c r="K938" s="237">
        <v>1923.0300000000002</v>
      </c>
      <c r="L938" s="6"/>
      <c r="M938" s="1"/>
      <c r="N938" s="1"/>
      <c r="O938" s="1"/>
      <c r="P938" s="1"/>
      <c r="Q938" s="1"/>
      <c r="R938" s="1"/>
      <c r="S938" s="1"/>
      <c r="T938" s="1"/>
      <c r="U938" s="1"/>
      <c r="V938" s="1"/>
      <c r="W938" s="1"/>
      <c r="X938" s="1"/>
      <c r="Y938" s="1"/>
      <c r="Z938" s="1"/>
    </row>
    <row r="939" ht="12.75" customHeight="1">
      <c r="A939" s="1"/>
      <c r="B939" s="6"/>
      <c r="C939" s="229" t="s">
        <v>723</v>
      </c>
      <c r="D939" s="243">
        <v>1.0</v>
      </c>
      <c r="E939" s="243">
        <v>1.0</v>
      </c>
      <c r="F939" s="244">
        <v>76.0</v>
      </c>
      <c r="G939" s="245" t="s">
        <v>724</v>
      </c>
      <c r="H939" s="245">
        <v>5350216.0</v>
      </c>
      <c r="I939" s="246">
        <v>42515.0</v>
      </c>
      <c r="J939" s="247">
        <v>944.5</v>
      </c>
      <c r="K939" s="237">
        <v>448.63</v>
      </c>
      <c r="L939" s="6"/>
      <c r="M939" s="1"/>
      <c r="N939" s="1"/>
      <c r="O939" s="1"/>
      <c r="P939" s="1"/>
      <c r="Q939" s="1"/>
      <c r="R939" s="1"/>
      <c r="S939" s="1"/>
      <c r="T939" s="1"/>
      <c r="U939" s="1"/>
      <c r="V939" s="1"/>
      <c r="W939" s="1"/>
      <c r="X939" s="1"/>
      <c r="Y939" s="1"/>
      <c r="Z939" s="1"/>
    </row>
    <row r="940" ht="12.75" customHeight="1">
      <c r="A940" s="1"/>
      <c r="B940" s="6"/>
      <c r="C940" s="229" t="s">
        <v>745</v>
      </c>
      <c r="D940" s="243">
        <v>1.0</v>
      </c>
      <c r="E940" s="243">
        <v>1.0</v>
      </c>
      <c r="F940" s="244">
        <v>161.0</v>
      </c>
      <c r="G940" s="245" t="s">
        <v>746</v>
      </c>
      <c r="H940" s="245">
        <v>5350226.0</v>
      </c>
      <c r="I940" s="246">
        <v>42515.0</v>
      </c>
      <c r="J940" s="247">
        <v>1961.91</v>
      </c>
      <c r="K940" s="237">
        <v>931.9</v>
      </c>
      <c r="L940" s="6"/>
      <c r="M940" s="1"/>
      <c r="N940" s="1"/>
      <c r="O940" s="1"/>
      <c r="P940" s="1"/>
      <c r="Q940" s="1"/>
      <c r="R940" s="1"/>
      <c r="S940" s="1"/>
      <c r="T940" s="1"/>
      <c r="U940" s="1"/>
      <c r="V940" s="1"/>
      <c r="W940" s="1"/>
      <c r="X940" s="1"/>
      <c r="Y940" s="1"/>
      <c r="Z940" s="1"/>
    </row>
    <row r="941" ht="12.75" customHeight="1">
      <c r="A941" s="1"/>
      <c r="B941" s="6"/>
      <c r="C941" s="229" t="s">
        <v>755</v>
      </c>
      <c r="D941" s="243">
        <v>1.0</v>
      </c>
      <c r="E941" s="243">
        <v>1.0</v>
      </c>
      <c r="F941" s="244">
        <v>67.0</v>
      </c>
      <c r="G941" s="245" t="s">
        <v>756</v>
      </c>
      <c r="H941" s="245">
        <v>5350256.0</v>
      </c>
      <c r="I941" s="246">
        <v>42515.0</v>
      </c>
      <c r="J941" s="247">
        <v>394.0</v>
      </c>
      <c r="K941" s="237">
        <v>191.09</v>
      </c>
      <c r="L941" s="6"/>
      <c r="M941" s="1"/>
      <c r="N941" s="1"/>
      <c r="O941" s="1"/>
      <c r="P941" s="1"/>
      <c r="Q941" s="1"/>
      <c r="R941" s="1"/>
      <c r="S941" s="1"/>
      <c r="T941" s="1"/>
      <c r="U941" s="1"/>
      <c r="V941" s="1"/>
      <c r="W941" s="1"/>
      <c r="X941" s="1"/>
      <c r="Y941" s="1"/>
      <c r="Z941" s="1"/>
    </row>
    <row r="942" ht="12.75" customHeight="1">
      <c r="A942" s="1"/>
      <c r="B942" s="6"/>
      <c r="C942" s="229" t="s">
        <v>509</v>
      </c>
      <c r="D942" s="243">
        <v>1.0</v>
      </c>
      <c r="E942" s="243">
        <v>1.0</v>
      </c>
      <c r="F942" s="244">
        <v>196.0</v>
      </c>
      <c r="G942" s="245" t="s">
        <v>510</v>
      </c>
      <c r="H942" s="245">
        <v>5350268.0</v>
      </c>
      <c r="I942" s="246">
        <v>42515.0</v>
      </c>
      <c r="J942" s="247">
        <v>2693.5</v>
      </c>
      <c r="K942" s="237">
        <v>1407.3500000000001</v>
      </c>
      <c r="L942" s="6"/>
      <c r="M942" s="1"/>
      <c r="N942" s="1"/>
      <c r="O942" s="1"/>
      <c r="P942" s="1"/>
      <c r="Q942" s="1"/>
      <c r="R942" s="1"/>
      <c r="S942" s="1"/>
      <c r="T942" s="1"/>
      <c r="U942" s="1"/>
      <c r="V942" s="1"/>
      <c r="W942" s="1"/>
      <c r="X942" s="1"/>
      <c r="Y942" s="1"/>
      <c r="Z942" s="1"/>
    </row>
    <row r="943" ht="12.75" customHeight="1">
      <c r="A943" s="1"/>
      <c r="B943" s="6"/>
      <c r="C943" s="229" t="s">
        <v>537</v>
      </c>
      <c r="D943" s="243">
        <v>1.0</v>
      </c>
      <c r="E943" s="243">
        <v>1.0</v>
      </c>
      <c r="F943" s="244">
        <v>153.0</v>
      </c>
      <c r="G943" s="245" t="s">
        <v>538</v>
      </c>
      <c r="H943" s="245">
        <v>5350269.0</v>
      </c>
      <c r="I943" s="246">
        <v>42515.0</v>
      </c>
      <c r="J943" s="247">
        <v>1311.5</v>
      </c>
      <c r="K943" s="237">
        <v>685.2600000000001</v>
      </c>
      <c r="L943" s="6"/>
      <c r="M943" s="1"/>
      <c r="N943" s="1"/>
      <c r="O943" s="1"/>
      <c r="P943" s="1"/>
      <c r="Q943" s="1"/>
      <c r="R943" s="1"/>
      <c r="S943" s="1"/>
      <c r="T943" s="1"/>
      <c r="U943" s="1"/>
      <c r="V943" s="1"/>
      <c r="W943" s="1"/>
      <c r="X943" s="1"/>
      <c r="Y943" s="1"/>
      <c r="Z943" s="1"/>
    </row>
    <row r="944" ht="12.75" customHeight="1">
      <c r="A944" s="1"/>
      <c r="B944" s="6"/>
      <c r="C944" s="229" t="s">
        <v>487</v>
      </c>
      <c r="D944" s="243">
        <v>1.0</v>
      </c>
      <c r="E944" s="243">
        <v>1.0</v>
      </c>
      <c r="F944" s="244">
        <v>1107.0</v>
      </c>
      <c r="G944" s="245" t="s">
        <v>488</v>
      </c>
      <c r="H944" s="245">
        <v>5350270.0</v>
      </c>
      <c r="I944" s="246">
        <v>42515.0</v>
      </c>
      <c r="J944" s="247">
        <v>13222.0</v>
      </c>
      <c r="K944" s="237">
        <v>6908.49</v>
      </c>
      <c r="L944" s="6"/>
      <c r="M944" s="1"/>
      <c r="N944" s="1"/>
      <c r="O944" s="1"/>
      <c r="P944" s="1"/>
      <c r="Q944" s="1"/>
      <c r="R944" s="1"/>
      <c r="S944" s="1"/>
      <c r="T944" s="1"/>
      <c r="U944" s="1"/>
      <c r="V944" s="1"/>
      <c r="W944" s="1"/>
      <c r="X944" s="1"/>
      <c r="Y944" s="1"/>
      <c r="Z944" s="1"/>
    </row>
    <row r="945" ht="12.75" customHeight="1">
      <c r="A945" s="1"/>
      <c r="B945" s="6"/>
      <c r="C945" s="229" t="s">
        <v>565</v>
      </c>
      <c r="D945" s="243">
        <v>1.0</v>
      </c>
      <c r="E945" s="243">
        <v>1.0</v>
      </c>
      <c r="F945" s="244">
        <v>150.0</v>
      </c>
      <c r="G945" s="245" t="s">
        <v>566</v>
      </c>
      <c r="H945" s="245">
        <v>5350271.0</v>
      </c>
      <c r="I945" s="246">
        <v>42515.0</v>
      </c>
      <c r="J945" s="247">
        <v>4880.0</v>
      </c>
      <c r="K945" s="237">
        <v>2549.8</v>
      </c>
      <c r="L945" s="6"/>
      <c r="M945" s="1"/>
      <c r="N945" s="1"/>
      <c r="O945" s="1"/>
      <c r="P945" s="1"/>
      <c r="Q945" s="1"/>
      <c r="R945" s="1"/>
      <c r="S945" s="1"/>
      <c r="T945" s="1"/>
      <c r="U945" s="1"/>
      <c r="V945" s="1"/>
      <c r="W945" s="1"/>
      <c r="X945" s="1"/>
      <c r="Y945" s="1"/>
      <c r="Z945" s="1"/>
    </row>
    <row r="946" ht="12.75" customHeight="1">
      <c r="A946" s="1"/>
      <c r="B946" s="6"/>
      <c r="C946" s="229" t="s">
        <v>501</v>
      </c>
      <c r="D946" s="243">
        <v>1.0</v>
      </c>
      <c r="E946" s="243">
        <v>1.0</v>
      </c>
      <c r="F946" s="244">
        <v>207.0</v>
      </c>
      <c r="G946" s="245" t="s">
        <v>502</v>
      </c>
      <c r="H946" s="245">
        <v>5350272.0</v>
      </c>
      <c r="I946" s="246">
        <v>42515.0</v>
      </c>
      <c r="J946" s="247">
        <v>2589.0</v>
      </c>
      <c r="K946" s="237">
        <v>1352.7500000000002</v>
      </c>
      <c r="L946" s="6"/>
      <c r="M946" s="1"/>
      <c r="N946" s="1"/>
      <c r="O946" s="1"/>
      <c r="P946" s="1"/>
      <c r="Q946" s="1"/>
      <c r="R946" s="1"/>
      <c r="S946" s="1"/>
      <c r="T946" s="1"/>
      <c r="U946" s="1"/>
      <c r="V946" s="1"/>
      <c r="W946" s="1"/>
      <c r="X946" s="1"/>
      <c r="Y946" s="1"/>
      <c r="Z946" s="1"/>
    </row>
    <row r="947" ht="12.75" customHeight="1">
      <c r="A947" s="1"/>
      <c r="B947" s="6"/>
      <c r="C947" s="229" t="s">
        <v>1208</v>
      </c>
      <c r="D947" s="243">
        <v>1.0</v>
      </c>
      <c r="E947" s="243">
        <v>1.0</v>
      </c>
      <c r="F947" s="244">
        <v>48.0</v>
      </c>
      <c r="G947" s="245" t="s">
        <v>1209</v>
      </c>
      <c r="H947" s="245">
        <v>5350457.0</v>
      </c>
      <c r="I947" s="246">
        <v>42515.0</v>
      </c>
      <c r="J947" s="247">
        <v>487.98</v>
      </c>
      <c r="K947" s="237">
        <v>236.67</v>
      </c>
      <c r="L947" s="6"/>
      <c r="M947" s="1"/>
      <c r="N947" s="1"/>
      <c r="O947" s="1"/>
      <c r="P947" s="1"/>
      <c r="Q947" s="1"/>
      <c r="R947" s="1"/>
      <c r="S947" s="1"/>
      <c r="T947" s="1"/>
      <c r="U947" s="1"/>
      <c r="V947" s="1"/>
      <c r="W947" s="1"/>
      <c r="X947" s="1"/>
      <c r="Y947" s="1"/>
      <c r="Z947" s="1"/>
    </row>
    <row r="948" ht="12.75" customHeight="1">
      <c r="A948" s="1"/>
      <c r="B948" s="6"/>
      <c r="C948" s="229" t="s">
        <v>813</v>
      </c>
      <c r="D948" s="243">
        <v>1.0</v>
      </c>
      <c r="E948" s="243">
        <v>1.0</v>
      </c>
      <c r="F948" s="244">
        <v>164.0</v>
      </c>
      <c r="G948" s="245" t="s">
        <v>814</v>
      </c>
      <c r="H948" s="245">
        <v>5350465.0</v>
      </c>
      <c r="I948" s="246">
        <v>42515.0</v>
      </c>
      <c r="J948" s="247">
        <v>2099.47</v>
      </c>
      <c r="K948" s="237">
        <v>997.25</v>
      </c>
      <c r="L948" s="6"/>
      <c r="M948" s="1"/>
      <c r="N948" s="1"/>
      <c r="O948" s="1"/>
      <c r="P948" s="1"/>
      <c r="Q948" s="1"/>
      <c r="R948" s="1"/>
      <c r="S948" s="1"/>
      <c r="T948" s="1"/>
      <c r="U948" s="1"/>
      <c r="V948" s="1"/>
      <c r="W948" s="1"/>
      <c r="X948" s="1"/>
      <c r="Y948" s="1"/>
      <c r="Z948" s="1"/>
    </row>
    <row r="949" ht="12.75" customHeight="1">
      <c r="A949" s="1"/>
      <c r="B949" s="6"/>
      <c r="C949" s="229" t="s">
        <v>881</v>
      </c>
      <c r="D949" s="243">
        <v>1.0</v>
      </c>
      <c r="E949" s="243">
        <v>1.0</v>
      </c>
      <c r="F949" s="244">
        <v>242.0</v>
      </c>
      <c r="G949" s="245" t="s">
        <v>882</v>
      </c>
      <c r="H949" s="245">
        <v>5350629.0</v>
      </c>
      <c r="I949" s="246">
        <v>42515.0</v>
      </c>
      <c r="J949" s="247">
        <v>6303.11</v>
      </c>
      <c r="K949" s="237">
        <v>3025.49</v>
      </c>
      <c r="L949" s="6"/>
      <c r="M949" s="1"/>
      <c r="N949" s="1"/>
      <c r="O949" s="1"/>
      <c r="P949" s="1"/>
      <c r="Q949" s="1"/>
      <c r="R949" s="1"/>
      <c r="S949" s="1"/>
      <c r="T949" s="1"/>
      <c r="U949" s="1"/>
      <c r="V949" s="1"/>
      <c r="W949" s="1"/>
      <c r="X949" s="1"/>
      <c r="Y949" s="1"/>
      <c r="Z949" s="1"/>
    </row>
    <row r="950" ht="12.75" customHeight="1">
      <c r="A950" s="1"/>
      <c r="B950" s="6"/>
      <c r="C950" s="229" t="s">
        <v>915</v>
      </c>
      <c r="D950" s="243">
        <v>1.0</v>
      </c>
      <c r="E950" s="243">
        <v>1.0</v>
      </c>
      <c r="F950" s="244">
        <v>78.0</v>
      </c>
      <c r="G950" s="245" t="s">
        <v>916</v>
      </c>
      <c r="H950" s="245">
        <v>5350695.0</v>
      </c>
      <c r="I950" s="246">
        <v>42515.0</v>
      </c>
      <c r="J950" s="247">
        <v>1221.52</v>
      </c>
      <c r="K950" s="237">
        <v>580.22</v>
      </c>
      <c r="L950" s="6"/>
      <c r="M950" s="1"/>
      <c r="N950" s="1"/>
      <c r="O950" s="1"/>
      <c r="P950" s="1"/>
      <c r="Q950" s="1"/>
      <c r="R950" s="1"/>
      <c r="S950" s="1"/>
      <c r="T950" s="1"/>
      <c r="U950" s="1"/>
      <c r="V950" s="1"/>
      <c r="W950" s="1"/>
      <c r="X950" s="1"/>
      <c r="Y950" s="1"/>
      <c r="Z950" s="1"/>
    </row>
    <row r="951" ht="12.75" customHeight="1">
      <c r="A951" s="1"/>
      <c r="B951" s="6"/>
      <c r="C951" s="229" t="s">
        <v>917</v>
      </c>
      <c r="D951" s="243">
        <v>1.0</v>
      </c>
      <c r="E951" s="243">
        <v>1.0</v>
      </c>
      <c r="F951" s="244">
        <v>173.0</v>
      </c>
      <c r="G951" s="245" t="s">
        <v>918</v>
      </c>
      <c r="H951" s="245">
        <v>5350696.0</v>
      </c>
      <c r="I951" s="246">
        <v>42515.0</v>
      </c>
      <c r="J951" s="247">
        <v>3151.79</v>
      </c>
      <c r="K951" s="237">
        <v>1544.37</v>
      </c>
      <c r="L951" s="6"/>
      <c r="M951" s="1"/>
      <c r="N951" s="1"/>
      <c r="O951" s="1"/>
      <c r="P951" s="1"/>
      <c r="Q951" s="1"/>
      <c r="R951" s="1"/>
      <c r="S951" s="1"/>
      <c r="T951" s="1"/>
      <c r="U951" s="1"/>
      <c r="V951" s="1"/>
      <c r="W951" s="1"/>
      <c r="X951" s="1"/>
      <c r="Y951" s="1"/>
      <c r="Z951" s="1"/>
    </row>
    <row r="952" ht="12.75" customHeight="1">
      <c r="A952" s="1"/>
      <c r="B952" s="6"/>
      <c r="C952" s="229" t="s">
        <v>921</v>
      </c>
      <c r="D952" s="243">
        <v>1.0</v>
      </c>
      <c r="E952" s="243">
        <v>1.0</v>
      </c>
      <c r="F952" s="244">
        <v>78.0</v>
      </c>
      <c r="G952" s="245" t="s">
        <v>922</v>
      </c>
      <c r="H952" s="245">
        <v>5350697.0</v>
      </c>
      <c r="I952" s="246">
        <v>42515.0</v>
      </c>
      <c r="J952" s="247">
        <v>1611.53</v>
      </c>
      <c r="K952" s="237">
        <v>781.59</v>
      </c>
      <c r="L952" s="6"/>
      <c r="M952" s="1"/>
      <c r="N952" s="1"/>
      <c r="O952" s="1"/>
      <c r="P952" s="1"/>
      <c r="Q952" s="1"/>
      <c r="R952" s="1"/>
      <c r="S952" s="1"/>
      <c r="T952" s="1"/>
      <c r="U952" s="1"/>
      <c r="V952" s="1"/>
      <c r="W952" s="1"/>
      <c r="X952" s="1"/>
      <c r="Y952" s="1"/>
      <c r="Z952" s="1"/>
    </row>
    <row r="953" ht="12.75" customHeight="1">
      <c r="A953" s="1"/>
      <c r="B953" s="6"/>
      <c r="C953" s="229" t="s">
        <v>929</v>
      </c>
      <c r="D953" s="243">
        <v>1.0</v>
      </c>
      <c r="E953" s="243">
        <v>1.0</v>
      </c>
      <c r="F953" s="244">
        <v>303.0</v>
      </c>
      <c r="G953" s="245" t="s">
        <v>930</v>
      </c>
      <c r="H953" s="245">
        <v>5350698.0</v>
      </c>
      <c r="I953" s="246">
        <v>42515.0</v>
      </c>
      <c r="J953" s="247">
        <v>4931.77</v>
      </c>
      <c r="K953" s="237">
        <v>2342.59</v>
      </c>
      <c r="L953" s="6"/>
      <c r="M953" s="1"/>
      <c r="N953" s="1"/>
      <c r="O953" s="1"/>
      <c r="P953" s="1"/>
      <c r="Q953" s="1"/>
      <c r="R953" s="1"/>
      <c r="S953" s="1"/>
      <c r="T953" s="1"/>
      <c r="U953" s="1"/>
      <c r="V953" s="1"/>
      <c r="W953" s="1"/>
      <c r="X953" s="1"/>
      <c r="Y953" s="1"/>
      <c r="Z953" s="1"/>
    </row>
    <row r="954" ht="12.75" customHeight="1">
      <c r="A954" s="1"/>
      <c r="B954" s="6"/>
      <c r="C954" s="229" t="s">
        <v>931</v>
      </c>
      <c r="D954" s="243">
        <v>1.0</v>
      </c>
      <c r="E954" s="243">
        <v>1.0</v>
      </c>
      <c r="F954" s="244">
        <v>231.0</v>
      </c>
      <c r="G954" s="245" t="s">
        <v>932</v>
      </c>
      <c r="H954" s="245">
        <v>5350709.0</v>
      </c>
      <c r="I954" s="246">
        <v>42515.0</v>
      </c>
      <c r="J954" s="247">
        <v>2795.0</v>
      </c>
      <c r="K954" s="237">
        <v>1327.62</v>
      </c>
      <c r="L954" s="6"/>
      <c r="M954" s="1"/>
      <c r="N954" s="1"/>
      <c r="O954" s="1"/>
      <c r="P954" s="1"/>
      <c r="Q954" s="1"/>
      <c r="R954" s="1"/>
      <c r="S954" s="1"/>
      <c r="T954" s="1"/>
      <c r="U954" s="1"/>
      <c r="V954" s="1"/>
      <c r="W954" s="1"/>
      <c r="X954" s="1"/>
      <c r="Y954" s="1"/>
      <c r="Z954" s="1"/>
    </row>
    <row r="955" ht="12.75" customHeight="1">
      <c r="A955" s="1"/>
      <c r="B955" s="6"/>
      <c r="C955" s="229" t="s">
        <v>1192</v>
      </c>
      <c r="D955" s="243">
        <v>1.0</v>
      </c>
      <c r="E955" s="243">
        <v>1.0</v>
      </c>
      <c r="F955" s="244">
        <v>63.0</v>
      </c>
      <c r="G955" s="245" t="s">
        <v>1193</v>
      </c>
      <c r="H955" s="245">
        <v>5350714.0</v>
      </c>
      <c r="I955" s="246">
        <v>42515.0</v>
      </c>
      <c r="J955" s="247">
        <v>258.0</v>
      </c>
      <c r="K955" s="237">
        <v>125.13</v>
      </c>
      <c r="L955" s="6"/>
      <c r="M955" s="1"/>
      <c r="N955" s="1"/>
      <c r="O955" s="1"/>
      <c r="P955" s="1"/>
      <c r="Q955" s="1"/>
      <c r="R955" s="1"/>
      <c r="S955" s="1"/>
      <c r="T955" s="1"/>
      <c r="U955" s="1"/>
      <c r="V955" s="1"/>
      <c r="W955" s="1"/>
      <c r="X955" s="1"/>
      <c r="Y955" s="1"/>
      <c r="Z955" s="1"/>
    </row>
    <row r="956" ht="12.75" customHeight="1">
      <c r="A956" s="1"/>
      <c r="B956" s="6"/>
      <c r="C956" s="229" t="s">
        <v>1210</v>
      </c>
      <c r="D956" s="243">
        <v>1.0</v>
      </c>
      <c r="E956" s="243">
        <v>1.0</v>
      </c>
      <c r="F956" s="244">
        <v>157.0</v>
      </c>
      <c r="G956" s="245" t="s">
        <v>1211</v>
      </c>
      <c r="H956" s="245">
        <v>5350715.0</v>
      </c>
      <c r="I956" s="246">
        <v>42515.0</v>
      </c>
      <c r="J956" s="247">
        <v>694.0</v>
      </c>
      <c r="K956" s="237">
        <v>329.65</v>
      </c>
      <c r="L956" s="6"/>
      <c r="M956" s="1"/>
      <c r="N956" s="1"/>
      <c r="O956" s="1"/>
      <c r="P956" s="1"/>
      <c r="Q956" s="1"/>
      <c r="R956" s="1"/>
      <c r="S956" s="1"/>
      <c r="T956" s="1"/>
      <c r="U956" s="1"/>
      <c r="V956" s="1"/>
      <c r="W956" s="1"/>
      <c r="X956" s="1"/>
      <c r="Y956" s="1"/>
      <c r="Z956" s="1"/>
    </row>
    <row r="957" ht="12.75" customHeight="1">
      <c r="A957" s="1"/>
      <c r="B957" s="6"/>
      <c r="C957" s="229" t="s">
        <v>1212</v>
      </c>
      <c r="D957" s="243">
        <v>1.0</v>
      </c>
      <c r="E957" s="243">
        <v>1.0</v>
      </c>
      <c r="F957" s="244">
        <v>91.0</v>
      </c>
      <c r="G957" s="245" t="s">
        <v>1213</v>
      </c>
      <c r="H957" s="245">
        <v>5350716.0</v>
      </c>
      <c r="I957" s="246">
        <v>42515.0</v>
      </c>
      <c r="J957" s="247">
        <v>719.0</v>
      </c>
      <c r="K957" s="237">
        <v>359.5</v>
      </c>
      <c r="L957" s="6"/>
      <c r="M957" s="1"/>
      <c r="N957" s="1"/>
      <c r="O957" s="1"/>
      <c r="P957" s="1"/>
      <c r="Q957" s="1"/>
      <c r="R957" s="1"/>
      <c r="S957" s="1"/>
      <c r="T957" s="1"/>
      <c r="U957" s="1"/>
      <c r="V957" s="1"/>
      <c r="W957" s="1"/>
      <c r="X957" s="1"/>
      <c r="Y957" s="1"/>
      <c r="Z957" s="1"/>
    </row>
    <row r="958" ht="12.75" customHeight="1">
      <c r="A958" s="1"/>
      <c r="B958" s="6"/>
      <c r="C958" s="229" t="s">
        <v>937</v>
      </c>
      <c r="D958" s="243">
        <v>1.0</v>
      </c>
      <c r="E958" s="243">
        <v>1.0</v>
      </c>
      <c r="F958" s="244">
        <v>29.0</v>
      </c>
      <c r="G958" s="245" t="s">
        <v>938</v>
      </c>
      <c r="H958" s="245">
        <v>5350724.0</v>
      </c>
      <c r="I958" s="246">
        <v>42515.0</v>
      </c>
      <c r="J958" s="247">
        <v>272.0</v>
      </c>
      <c r="K958" s="237">
        <v>129.2</v>
      </c>
      <c r="L958" s="6"/>
      <c r="M958" s="1"/>
      <c r="N958" s="1"/>
      <c r="O958" s="1"/>
      <c r="P958" s="1"/>
      <c r="Q958" s="1"/>
      <c r="R958" s="1"/>
      <c r="S958" s="1"/>
      <c r="T958" s="1"/>
      <c r="U958" s="1"/>
      <c r="V958" s="1"/>
      <c r="W958" s="1"/>
      <c r="X958" s="1"/>
      <c r="Y958" s="1"/>
      <c r="Z958" s="1"/>
    </row>
    <row r="959" ht="12.75" customHeight="1">
      <c r="A959" s="1"/>
      <c r="B959" s="6"/>
      <c r="C959" s="229" t="s">
        <v>1168</v>
      </c>
      <c r="D959" s="243">
        <v>1.0</v>
      </c>
      <c r="E959" s="243">
        <v>1.0</v>
      </c>
      <c r="F959" s="244">
        <v>185.0</v>
      </c>
      <c r="G959" s="245" t="s">
        <v>1169</v>
      </c>
      <c r="H959" s="245">
        <v>5350733.0</v>
      </c>
      <c r="I959" s="246">
        <v>42515.0</v>
      </c>
      <c r="J959" s="247">
        <v>1625.0</v>
      </c>
      <c r="K959" s="237">
        <v>771.87</v>
      </c>
      <c r="L959" s="6"/>
      <c r="M959" s="1"/>
      <c r="N959" s="1"/>
      <c r="O959" s="1"/>
      <c r="P959" s="1"/>
      <c r="Q959" s="1"/>
      <c r="R959" s="1"/>
      <c r="S959" s="1"/>
      <c r="T959" s="1"/>
      <c r="U959" s="1"/>
      <c r="V959" s="1"/>
      <c r="W959" s="1"/>
      <c r="X959" s="1"/>
      <c r="Y959" s="1"/>
      <c r="Z959" s="1"/>
    </row>
    <row r="960" ht="12.75" customHeight="1">
      <c r="A960" s="1"/>
      <c r="B960" s="6"/>
      <c r="C960" s="229" t="s">
        <v>1194</v>
      </c>
      <c r="D960" s="243">
        <v>1.0</v>
      </c>
      <c r="E960" s="243">
        <v>1.0</v>
      </c>
      <c r="F960" s="244">
        <v>67.0</v>
      </c>
      <c r="G960" s="245" t="s">
        <v>1195</v>
      </c>
      <c r="H960" s="245">
        <v>5350735.0</v>
      </c>
      <c r="I960" s="246">
        <v>42515.0</v>
      </c>
      <c r="J960" s="247">
        <v>594.0</v>
      </c>
      <c r="K960" s="237">
        <v>288.09</v>
      </c>
      <c r="L960" s="6"/>
      <c r="M960" s="1"/>
      <c r="N960" s="1"/>
      <c r="O960" s="1"/>
      <c r="P960" s="1"/>
      <c r="Q960" s="1"/>
      <c r="R960" s="1"/>
      <c r="S960" s="1"/>
      <c r="T960" s="1"/>
      <c r="U960" s="1"/>
      <c r="V960" s="1"/>
      <c r="W960" s="1"/>
      <c r="X960" s="1"/>
      <c r="Y960" s="1"/>
      <c r="Z960" s="1"/>
    </row>
    <row r="961" ht="12.75" customHeight="1">
      <c r="A961" s="1"/>
      <c r="B961" s="6"/>
      <c r="C961" s="229" t="s">
        <v>949</v>
      </c>
      <c r="D961" s="243">
        <v>1.0</v>
      </c>
      <c r="E961" s="243">
        <v>1.0</v>
      </c>
      <c r="F961" s="244">
        <v>97.0</v>
      </c>
      <c r="G961" s="245" t="s">
        <v>950</v>
      </c>
      <c r="H961" s="245">
        <v>5350763.0</v>
      </c>
      <c r="I961" s="246">
        <v>42515.0</v>
      </c>
      <c r="J961" s="247">
        <v>1229.15</v>
      </c>
      <c r="K961" s="237">
        <v>583.84</v>
      </c>
      <c r="L961" s="6"/>
      <c r="M961" s="1"/>
      <c r="N961" s="1"/>
      <c r="O961" s="1"/>
      <c r="P961" s="1"/>
      <c r="Q961" s="1"/>
      <c r="R961" s="1"/>
      <c r="S961" s="1"/>
      <c r="T961" s="1"/>
      <c r="U961" s="1"/>
      <c r="V961" s="1"/>
      <c r="W961" s="1"/>
      <c r="X961" s="1"/>
      <c r="Y961" s="1"/>
      <c r="Z961" s="1"/>
    </row>
    <row r="962" ht="12.75" customHeight="1">
      <c r="A962" s="1"/>
      <c r="B962" s="6"/>
      <c r="C962" s="229" t="s">
        <v>991</v>
      </c>
      <c r="D962" s="243">
        <v>1.0</v>
      </c>
      <c r="E962" s="243">
        <v>1.0</v>
      </c>
      <c r="F962" s="244">
        <v>131.0</v>
      </c>
      <c r="G962" s="245" t="s">
        <v>992</v>
      </c>
      <c r="H962" s="245">
        <v>5350786.0</v>
      </c>
      <c r="I962" s="246">
        <v>42515.0</v>
      </c>
      <c r="J962" s="247">
        <v>879.0</v>
      </c>
      <c r="K962" s="237">
        <v>417.52</v>
      </c>
      <c r="L962" s="6"/>
      <c r="M962" s="1"/>
      <c r="N962" s="1"/>
      <c r="O962" s="1"/>
      <c r="P962" s="1"/>
      <c r="Q962" s="1"/>
      <c r="R962" s="1"/>
      <c r="S962" s="1"/>
      <c r="T962" s="1"/>
      <c r="U962" s="1"/>
      <c r="V962" s="1"/>
      <c r="W962" s="1"/>
      <c r="X962" s="1"/>
      <c r="Y962" s="1"/>
      <c r="Z962" s="1"/>
    </row>
    <row r="963" ht="12.75" customHeight="1">
      <c r="A963" s="1"/>
      <c r="B963" s="6"/>
      <c r="C963" s="229" t="s">
        <v>1087</v>
      </c>
      <c r="D963" s="243">
        <v>1.0</v>
      </c>
      <c r="E963" s="243">
        <v>1.0</v>
      </c>
      <c r="F963" s="244">
        <v>52.0</v>
      </c>
      <c r="G963" s="245" t="s">
        <v>1088</v>
      </c>
      <c r="H963" s="245">
        <v>5350865.0</v>
      </c>
      <c r="I963" s="246">
        <v>42515.0</v>
      </c>
      <c r="J963" s="247">
        <v>806.0</v>
      </c>
      <c r="K963" s="237">
        <v>382.85</v>
      </c>
      <c r="L963" s="6"/>
      <c r="M963" s="1"/>
      <c r="N963" s="1"/>
      <c r="O963" s="1"/>
      <c r="P963" s="1"/>
      <c r="Q963" s="1"/>
      <c r="R963" s="1"/>
      <c r="S963" s="1"/>
      <c r="T963" s="1"/>
      <c r="U963" s="1"/>
      <c r="V963" s="1"/>
      <c r="W963" s="1"/>
      <c r="X963" s="1"/>
      <c r="Y963" s="1"/>
      <c r="Z963" s="1"/>
    </row>
    <row r="964" ht="12.75" customHeight="1">
      <c r="A964" s="1"/>
      <c r="B964" s="6"/>
      <c r="C964" s="229" t="s">
        <v>1097</v>
      </c>
      <c r="D964" s="243">
        <v>1.0</v>
      </c>
      <c r="E964" s="243">
        <v>1.0</v>
      </c>
      <c r="F964" s="244">
        <v>22.0</v>
      </c>
      <c r="G964" s="245" t="s">
        <v>1098</v>
      </c>
      <c r="H964" s="245">
        <v>5350867.0</v>
      </c>
      <c r="I964" s="246">
        <v>42515.0</v>
      </c>
      <c r="J964" s="247">
        <v>325.0</v>
      </c>
      <c r="K964" s="237">
        <v>154.37</v>
      </c>
      <c r="L964" s="6"/>
      <c r="M964" s="1"/>
      <c r="N964" s="1"/>
      <c r="O964" s="1"/>
      <c r="P964" s="1"/>
      <c r="Q964" s="1"/>
      <c r="R964" s="1"/>
      <c r="S964" s="1"/>
      <c r="T964" s="1"/>
      <c r="U964" s="1"/>
      <c r="V964" s="1"/>
      <c r="W964" s="1"/>
      <c r="X964" s="1"/>
      <c r="Y964" s="1"/>
      <c r="Z964" s="1"/>
    </row>
    <row r="965" ht="12.75" customHeight="1">
      <c r="A965" s="1"/>
      <c r="B965" s="6"/>
      <c r="C965" s="229" t="s">
        <v>1101</v>
      </c>
      <c r="D965" s="243">
        <v>1.0</v>
      </c>
      <c r="E965" s="243">
        <v>1.0</v>
      </c>
      <c r="F965" s="244">
        <v>46.0</v>
      </c>
      <c r="G965" s="245" t="s">
        <v>1102</v>
      </c>
      <c r="H965" s="245">
        <v>5350868.0</v>
      </c>
      <c r="I965" s="246">
        <v>42515.0</v>
      </c>
      <c r="J965" s="247">
        <v>645.0</v>
      </c>
      <c r="K965" s="237">
        <v>306.37</v>
      </c>
      <c r="L965" s="6"/>
      <c r="M965" s="1"/>
      <c r="N965" s="1"/>
      <c r="O965" s="1"/>
      <c r="P965" s="1"/>
      <c r="Q965" s="1"/>
      <c r="R965" s="1"/>
      <c r="S965" s="1"/>
      <c r="T965" s="1"/>
      <c r="U965" s="1"/>
      <c r="V965" s="1"/>
      <c r="W965" s="1"/>
      <c r="X965" s="1"/>
      <c r="Y965" s="1"/>
      <c r="Z965" s="1"/>
    </row>
    <row r="966" ht="12.75" customHeight="1">
      <c r="A966" s="1"/>
      <c r="B966" s="6"/>
      <c r="C966" s="229" t="s">
        <v>1111</v>
      </c>
      <c r="D966" s="243">
        <v>1.0</v>
      </c>
      <c r="E966" s="243">
        <v>1.0</v>
      </c>
      <c r="F966" s="244">
        <v>21.0</v>
      </c>
      <c r="G966" s="245" t="s">
        <v>1112</v>
      </c>
      <c r="H966" s="245">
        <v>5350869.0</v>
      </c>
      <c r="I966" s="246">
        <v>42515.0</v>
      </c>
      <c r="J966" s="247">
        <v>378.0</v>
      </c>
      <c r="K966" s="237">
        <v>179.55</v>
      </c>
      <c r="L966" s="6"/>
      <c r="M966" s="1"/>
      <c r="N966" s="1"/>
      <c r="O966" s="1"/>
      <c r="P966" s="1"/>
      <c r="Q966" s="1"/>
      <c r="R966" s="1"/>
      <c r="S966" s="1"/>
      <c r="T966" s="1"/>
      <c r="U966" s="1"/>
      <c r="V966" s="1"/>
      <c r="W966" s="1"/>
      <c r="X966" s="1"/>
      <c r="Y966" s="1"/>
      <c r="Z966" s="1"/>
    </row>
    <row r="967" ht="12.75" customHeight="1">
      <c r="A967" s="1"/>
      <c r="B967" s="6"/>
      <c r="C967" s="229" t="s">
        <v>1121</v>
      </c>
      <c r="D967" s="243">
        <v>1.0</v>
      </c>
      <c r="E967" s="243">
        <v>1.0</v>
      </c>
      <c r="F967" s="244">
        <v>312.0</v>
      </c>
      <c r="G967" s="245" t="s">
        <v>1122</v>
      </c>
      <c r="H967" s="245">
        <v>5350902.0</v>
      </c>
      <c r="I967" s="246">
        <v>42515.0</v>
      </c>
      <c r="J967" s="247">
        <v>4599.5</v>
      </c>
      <c r="K967" s="237">
        <v>2184.76</v>
      </c>
      <c r="L967" s="6"/>
      <c r="M967" s="1"/>
      <c r="N967" s="1"/>
      <c r="O967" s="1"/>
      <c r="P967" s="1"/>
      <c r="Q967" s="1"/>
      <c r="R967" s="1"/>
      <c r="S967" s="1"/>
      <c r="T967" s="1"/>
      <c r="U967" s="1"/>
      <c r="V967" s="1"/>
      <c r="W967" s="1"/>
      <c r="X967" s="1"/>
      <c r="Y967" s="1"/>
      <c r="Z967" s="1"/>
    </row>
    <row r="968" ht="12.75" customHeight="1">
      <c r="A968" s="1"/>
      <c r="B968" s="6"/>
      <c r="C968" s="229" t="s">
        <v>1160</v>
      </c>
      <c r="D968" s="243">
        <v>1.0</v>
      </c>
      <c r="E968" s="243">
        <v>1.0</v>
      </c>
      <c r="F968" s="244">
        <v>55.0</v>
      </c>
      <c r="G968" s="245" t="s">
        <v>1161</v>
      </c>
      <c r="H968" s="245">
        <v>5350938.0</v>
      </c>
      <c r="I968" s="246">
        <v>42515.0</v>
      </c>
      <c r="J968" s="247">
        <v>316.0</v>
      </c>
      <c r="K968" s="237">
        <v>153.26</v>
      </c>
      <c r="L968" s="6"/>
      <c r="M968" s="1"/>
      <c r="N968" s="1"/>
      <c r="O968" s="1"/>
      <c r="P968" s="1"/>
      <c r="Q968" s="1"/>
      <c r="R968" s="1"/>
      <c r="S968" s="1"/>
      <c r="T968" s="1"/>
      <c r="U968" s="1"/>
      <c r="V968" s="1"/>
      <c r="W968" s="1"/>
      <c r="X968" s="1"/>
      <c r="Y968" s="1"/>
      <c r="Z968" s="1"/>
    </row>
    <row r="969" ht="12.75" customHeight="1">
      <c r="A969" s="1"/>
      <c r="B969" s="6"/>
      <c r="C969" s="229" t="s">
        <v>1158</v>
      </c>
      <c r="D969" s="243">
        <v>1.0</v>
      </c>
      <c r="E969" s="243">
        <v>1.0</v>
      </c>
      <c r="F969" s="244">
        <v>149.0</v>
      </c>
      <c r="G969" s="245" t="s">
        <v>1159</v>
      </c>
      <c r="H969" s="245">
        <v>5350948.0</v>
      </c>
      <c r="I969" s="246">
        <v>42515.0</v>
      </c>
      <c r="J969" s="247">
        <v>2152.0</v>
      </c>
      <c r="K969" s="237">
        <v>1076.0</v>
      </c>
      <c r="L969" s="6"/>
      <c r="M969" s="1"/>
      <c r="N969" s="1"/>
      <c r="O969" s="1"/>
      <c r="P969" s="1"/>
      <c r="Q969" s="1"/>
      <c r="R969" s="1"/>
      <c r="S969" s="1"/>
      <c r="T969" s="1"/>
      <c r="U969" s="1"/>
      <c r="V969" s="1"/>
      <c r="W969" s="1"/>
      <c r="X969" s="1"/>
      <c r="Y969" s="1"/>
      <c r="Z969" s="1"/>
    </row>
    <row r="970" ht="12.75" customHeight="1">
      <c r="A970" s="1"/>
      <c r="B970" s="6"/>
      <c r="C970" s="229" t="s">
        <v>601</v>
      </c>
      <c r="D970" s="243">
        <v>1.0</v>
      </c>
      <c r="E970" s="243">
        <v>1.0</v>
      </c>
      <c r="F970" s="244">
        <v>52.0</v>
      </c>
      <c r="G970" s="245" t="s">
        <v>602</v>
      </c>
      <c r="H970" s="245">
        <v>5350985.0</v>
      </c>
      <c r="I970" s="246">
        <v>42523.0</v>
      </c>
      <c r="J970" s="247">
        <v>763.69</v>
      </c>
      <c r="K970" s="237">
        <v>435.31</v>
      </c>
      <c r="L970" s="6"/>
      <c r="M970" s="1"/>
      <c r="N970" s="1"/>
      <c r="O970" s="1"/>
      <c r="P970" s="1"/>
      <c r="Q970" s="1"/>
      <c r="R970" s="1"/>
      <c r="S970" s="1"/>
      <c r="T970" s="1"/>
      <c r="U970" s="1"/>
      <c r="V970" s="1"/>
      <c r="W970" s="1"/>
      <c r="X970" s="1"/>
      <c r="Y970" s="1"/>
      <c r="Z970" s="1"/>
    </row>
    <row r="971" ht="12.75" customHeight="1">
      <c r="A971" s="1"/>
      <c r="B971" s="6"/>
      <c r="C971" s="229" t="s">
        <v>585</v>
      </c>
      <c r="D971" s="243">
        <v>1.0</v>
      </c>
      <c r="E971" s="243">
        <v>1.0</v>
      </c>
      <c r="F971" s="244">
        <v>196.0</v>
      </c>
      <c r="G971" s="245" t="s">
        <v>586</v>
      </c>
      <c r="H971" s="245">
        <v>5350986.0</v>
      </c>
      <c r="I971" s="246">
        <v>42523.0</v>
      </c>
      <c r="J971" s="247">
        <v>2159.04</v>
      </c>
      <c r="K971" s="237">
        <v>1230.65</v>
      </c>
      <c r="L971" s="6"/>
      <c r="M971" s="1"/>
      <c r="N971" s="1"/>
      <c r="O971" s="1"/>
      <c r="P971" s="1"/>
      <c r="Q971" s="1"/>
      <c r="R971" s="1"/>
      <c r="S971" s="1"/>
      <c r="T971" s="1"/>
      <c r="U971" s="1"/>
      <c r="V971" s="1"/>
      <c r="W971" s="1"/>
      <c r="X971" s="1"/>
      <c r="Y971" s="1"/>
      <c r="Z971" s="1"/>
    </row>
    <row r="972" ht="12.75" customHeight="1">
      <c r="A972" s="1"/>
      <c r="B972" s="6"/>
      <c r="C972" s="229" t="s">
        <v>581</v>
      </c>
      <c r="D972" s="243">
        <v>1.0</v>
      </c>
      <c r="E972" s="243">
        <v>1.0</v>
      </c>
      <c r="F972" s="244">
        <v>24.0</v>
      </c>
      <c r="G972" s="245" t="s">
        <v>582</v>
      </c>
      <c r="H972" s="245">
        <v>5350987.0</v>
      </c>
      <c r="I972" s="246">
        <v>42523.0</v>
      </c>
      <c r="J972" s="247">
        <v>403.62</v>
      </c>
      <c r="K972" s="237">
        <v>230.06</v>
      </c>
      <c r="L972" s="6"/>
      <c r="M972" s="1"/>
      <c r="N972" s="1"/>
      <c r="O972" s="1"/>
      <c r="P972" s="1"/>
      <c r="Q972" s="1"/>
      <c r="R972" s="1"/>
      <c r="S972" s="1"/>
      <c r="T972" s="1"/>
      <c r="U972" s="1"/>
      <c r="V972" s="1"/>
      <c r="W972" s="1"/>
      <c r="X972" s="1"/>
      <c r="Y972" s="1"/>
      <c r="Z972" s="1"/>
    </row>
    <row r="973" ht="12.75" customHeight="1">
      <c r="A973" s="1"/>
      <c r="B973" s="6"/>
      <c r="C973" s="229" t="s">
        <v>611</v>
      </c>
      <c r="D973" s="243">
        <v>1.0</v>
      </c>
      <c r="E973" s="243">
        <v>1.0</v>
      </c>
      <c r="F973" s="244">
        <v>19.0</v>
      </c>
      <c r="G973" s="245" t="s">
        <v>612</v>
      </c>
      <c r="H973" s="245">
        <v>5350988.0</v>
      </c>
      <c r="I973" s="246">
        <v>42523.0</v>
      </c>
      <c r="J973" s="247">
        <v>263.25</v>
      </c>
      <c r="K973" s="237">
        <v>150.05</v>
      </c>
      <c r="L973" s="6"/>
      <c r="M973" s="1"/>
      <c r="N973" s="1"/>
      <c r="O973" s="1"/>
      <c r="P973" s="1"/>
      <c r="Q973" s="1"/>
      <c r="R973" s="1"/>
      <c r="S973" s="1"/>
      <c r="T973" s="1"/>
      <c r="U973" s="1"/>
      <c r="V973" s="1"/>
      <c r="W973" s="1"/>
      <c r="X973" s="1"/>
      <c r="Y973" s="1"/>
      <c r="Z973" s="1"/>
    </row>
    <row r="974" ht="12.75" customHeight="1">
      <c r="A974" s="1"/>
      <c r="B974" s="6"/>
      <c r="C974" s="229" t="s">
        <v>607</v>
      </c>
      <c r="D974" s="243">
        <v>1.0</v>
      </c>
      <c r="E974" s="243">
        <v>1.0</v>
      </c>
      <c r="F974" s="244">
        <v>25.0</v>
      </c>
      <c r="G974" s="245" t="s">
        <v>608</v>
      </c>
      <c r="H974" s="245">
        <v>5350989.0</v>
      </c>
      <c r="I974" s="246">
        <v>42523.0</v>
      </c>
      <c r="J974" s="247">
        <v>368.54</v>
      </c>
      <c r="K974" s="237">
        <v>210.07000000000002</v>
      </c>
      <c r="L974" s="6"/>
      <c r="M974" s="1"/>
      <c r="N974" s="1"/>
      <c r="O974" s="1"/>
      <c r="P974" s="1"/>
      <c r="Q974" s="1"/>
      <c r="R974" s="1"/>
      <c r="S974" s="1"/>
      <c r="T974" s="1"/>
      <c r="U974" s="1"/>
      <c r="V974" s="1"/>
      <c r="W974" s="1"/>
      <c r="X974" s="1"/>
      <c r="Y974" s="1"/>
      <c r="Z974" s="1"/>
    </row>
    <row r="975" ht="12.75" customHeight="1">
      <c r="A975" s="1"/>
      <c r="B975" s="6"/>
      <c r="C975" s="229" t="s">
        <v>617</v>
      </c>
      <c r="D975" s="243">
        <v>1.0</v>
      </c>
      <c r="E975" s="243">
        <v>1.0</v>
      </c>
      <c r="F975" s="244">
        <v>3.0</v>
      </c>
      <c r="G975" s="245" t="s">
        <v>618</v>
      </c>
      <c r="H975" s="245">
        <v>5350990.0</v>
      </c>
      <c r="I975" s="246">
        <v>42523.0</v>
      </c>
      <c r="J975" s="247">
        <v>34.12</v>
      </c>
      <c r="K975" s="237">
        <v>19.449999999999996</v>
      </c>
      <c r="L975" s="6"/>
      <c r="M975" s="1"/>
      <c r="N975" s="1"/>
      <c r="O975" s="1"/>
      <c r="P975" s="1"/>
      <c r="Q975" s="1"/>
      <c r="R975" s="1"/>
      <c r="S975" s="1"/>
      <c r="T975" s="1"/>
      <c r="U975" s="1"/>
      <c r="V975" s="1"/>
      <c r="W975" s="1"/>
      <c r="X975" s="1"/>
      <c r="Y975" s="1"/>
      <c r="Z975" s="1"/>
    </row>
    <row r="976" ht="12.75" customHeight="1">
      <c r="A976" s="1"/>
      <c r="B976" s="6"/>
      <c r="C976" s="229" t="s">
        <v>1204</v>
      </c>
      <c r="D976" s="243">
        <v>1.0</v>
      </c>
      <c r="E976" s="243">
        <v>1.0</v>
      </c>
      <c r="F976" s="244">
        <v>42.0</v>
      </c>
      <c r="G976" s="245" t="s">
        <v>1205</v>
      </c>
      <c r="H976" s="245">
        <v>5351197.0</v>
      </c>
      <c r="I976" s="246">
        <v>42523.0</v>
      </c>
      <c r="J976" s="247">
        <v>378.0</v>
      </c>
      <c r="K976" s="237">
        <v>189.0</v>
      </c>
      <c r="L976" s="6"/>
      <c r="M976" s="1"/>
      <c r="N976" s="1"/>
      <c r="O976" s="1"/>
      <c r="P976" s="1"/>
      <c r="Q976" s="1"/>
      <c r="R976" s="1"/>
      <c r="S976" s="1"/>
      <c r="T976" s="1"/>
      <c r="U976" s="1"/>
      <c r="V976" s="1"/>
      <c r="W976" s="1"/>
      <c r="X976" s="1"/>
      <c r="Y976" s="1"/>
      <c r="Z976" s="1"/>
    </row>
    <row r="977" ht="12.75" customHeight="1">
      <c r="A977" s="1"/>
      <c r="B977" s="6"/>
      <c r="C977" s="229" t="s">
        <v>745</v>
      </c>
      <c r="D977" s="243">
        <v>1.0</v>
      </c>
      <c r="E977" s="243">
        <v>1.0</v>
      </c>
      <c r="F977" s="244">
        <v>30.0</v>
      </c>
      <c r="G977" s="245" t="s">
        <v>746</v>
      </c>
      <c r="H977" s="245">
        <v>5351360.0</v>
      </c>
      <c r="I977" s="246">
        <v>42523.0</v>
      </c>
      <c r="J977" s="247">
        <v>399.77</v>
      </c>
      <c r="K977" s="237">
        <v>227.86999999999998</v>
      </c>
      <c r="L977" s="6"/>
      <c r="M977" s="1"/>
      <c r="N977" s="1"/>
      <c r="O977" s="1"/>
      <c r="P977" s="1"/>
      <c r="Q977" s="1"/>
      <c r="R977" s="1"/>
      <c r="S977" s="1"/>
      <c r="T977" s="1"/>
      <c r="U977" s="1"/>
      <c r="V977" s="1"/>
      <c r="W977" s="1"/>
      <c r="X977" s="1"/>
      <c r="Y977" s="1"/>
      <c r="Z977" s="1"/>
    </row>
    <row r="978" ht="12.75" customHeight="1">
      <c r="A978" s="1"/>
      <c r="B978" s="6"/>
      <c r="C978" s="229" t="s">
        <v>755</v>
      </c>
      <c r="D978" s="243">
        <v>1.0</v>
      </c>
      <c r="E978" s="243">
        <v>1.0</v>
      </c>
      <c r="F978" s="244">
        <v>36.0</v>
      </c>
      <c r="G978" s="245" t="s">
        <v>756</v>
      </c>
      <c r="H978" s="245">
        <v>5351405.0</v>
      </c>
      <c r="I978" s="246">
        <v>42523.0</v>
      </c>
      <c r="J978" s="247">
        <v>229.0</v>
      </c>
      <c r="K978" s="237">
        <v>111.06</v>
      </c>
      <c r="L978" s="6"/>
      <c r="M978" s="1"/>
      <c r="N978" s="1"/>
      <c r="O978" s="1"/>
      <c r="P978" s="1"/>
      <c r="Q978" s="1"/>
      <c r="R978" s="1"/>
      <c r="S978" s="1"/>
      <c r="T978" s="1"/>
      <c r="U978" s="1"/>
      <c r="V978" s="1"/>
      <c r="W978" s="1"/>
      <c r="X978" s="1"/>
      <c r="Y978" s="1"/>
      <c r="Z978" s="1"/>
    </row>
    <row r="979" ht="12.75" customHeight="1">
      <c r="A979" s="1"/>
      <c r="B979" s="6"/>
      <c r="C979" s="229" t="s">
        <v>487</v>
      </c>
      <c r="D979" s="243">
        <v>1.0</v>
      </c>
      <c r="E979" s="243">
        <v>1.0</v>
      </c>
      <c r="F979" s="244">
        <v>597.0</v>
      </c>
      <c r="G979" s="245" t="s">
        <v>488</v>
      </c>
      <c r="H979" s="245">
        <v>5351439.0</v>
      </c>
      <c r="I979" s="246">
        <v>42523.0</v>
      </c>
      <c r="J979" s="247">
        <v>6814.5</v>
      </c>
      <c r="K979" s="237">
        <v>3431.1000000000004</v>
      </c>
      <c r="L979" s="6"/>
      <c r="M979" s="1"/>
      <c r="N979" s="1"/>
      <c r="O979" s="1"/>
      <c r="P979" s="1"/>
      <c r="Q979" s="1"/>
      <c r="R979" s="1"/>
      <c r="S979" s="1"/>
      <c r="T979" s="1"/>
      <c r="U979" s="1"/>
      <c r="V979" s="1"/>
      <c r="W979" s="1"/>
      <c r="X979" s="1"/>
      <c r="Y979" s="1"/>
      <c r="Z979" s="1"/>
    </row>
    <row r="980" ht="12.75" customHeight="1">
      <c r="A980" s="1"/>
      <c r="B980" s="6"/>
      <c r="C980" s="229" t="s">
        <v>921</v>
      </c>
      <c r="D980" s="243">
        <v>1.0</v>
      </c>
      <c r="E980" s="243">
        <v>1.0</v>
      </c>
      <c r="F980" s="244">
        <v>42.0</v>
      </c>
      <c r="G980" s="245" t="s">
        <v>922</v>
      </c>
      <c r="H980" s="245">
        <v>5351831.0</v>
      </c>
      <c r="I980" s="246">
        <v>42523.0</v>
      </c>
      <c r="J980" s="247">
        <v>801.4</v>
      </c>
      <c r="K980" s="237">
        <v>466.42</v>
      </c>
      <c r="L980" s="6"/>
      <c r="M980" s="1"/>
      <c r="N980" s="1"/>
      <c r="O980" s="1"/>
      <c r="P980" s="1"/>
      <c r="Q980" s="1"/>
      <c r="R980" s="1"/>
      <c r="S980" s="1"/>
      <c r="T980" s="1"/>
      <c r="U980" s="1"/>
      <c r="V980" s="1"/>
      <c r="W980" s="1"/>
      <c r="X980" s="1"/>
      <c r="Y980" s="1"/>
      <c r="Z980" s="1"/>
    </row>
    <row r="981" ht="12.75" customHeight="1">
      <c r="A981" s="1"/>
      <c r="B981" s="6"/>
      <c r="C981" s="229" t="s">
        <v>1214</v>
      </c>
      <c r="D981" s="243">
        <v>1.0</v>
      </c>
      <c r="E981" s="243">
        <v>1.0</v>
      </c>
      <c r="F981" s="244">
        <v>57.0</v>
      </c>
      <c r="G981" s="245" t="s">
        <v>1215</v>
      </c>
      <c r="H981" s="245">
        <v>5351907.0</v>
      </c>
      <c r="I981" s="246">
        <v>42523.0</v>
      </c>
      <c r="J981" s="247">
        <v>260.0</v>
      </c>
      <c r="K981" s="237">
        <v>130.0</v>
      </c>
      <c r="L981" s="6"/>
      <c r="M981" s="1"/>
      <c r="N981" s="1"/>
      <c r="O981" s="1"/>
      <c r="P981" s="1"/>
      <c r="Q981" s="1"/>
      <c r="R981" s="1"/>
      <c r="S981" s="1"/>
      <c r="T981" s="1"/>
      <c r="U981" s="1"/>
      <c r="V981" s="1"/>
      <c r="W981" s="1"/>
      <c r="X981" s="1"/>
      <c r="Y981" s="1"/>
      <c r="Z981" s="1"/>
    </row>
    <row r="982" ht="12.75" customHeight="1">
      <c r="A982" s="1"/>
      <c r="B982" s="6"/>
      <c r="C982" s="229" t="s">
        <v>1210</v>
      </c>
      <c r="D982" s="243">
        <v>1.0</v>
      </c>
      <c r="E982" s="243">
        <v>1.0</v>
      </c>
      <c r="F982" s="244">
        <v>138.0</v>
      </c>
      <c r="G982" s="245" t="s">
        <v>1211</v>
      </c>
      <c r="H982" s="245">
        <v>5351910.0</v>
      </c>
      <c r="I982" s="246">
        <v>42523.0</v>
      </c>
      <c r="J982" s="247">
        <v>623.0</v>
      </c>
      <c r="K982" s="237">
        <v>295.92</v>
      </c>
      <c r="L982" s="6"/>
      <c r="M982" s="1"/>
      <c r="N982" s="1"/>
      <c r="O982" s="1"/>
      <c r="P982" s="1"/>
      <c r="Q982" s="1"/>
      <c r="R982" s="1"/>
      <c r="S982" s="1"/>
      <c r="T982" s="1"/>
      <c r="U982" s="1"/>
      <c r="V982" s="1"/>
      <c r="W982" s="1"/>
      <c r="X982" s="1"/>
      <c r="Y982" s="1"/>
      <c r="Z982" s="1"/>
    </row>
    <row r="983" ht="12.75" customHeight="1">
      <c r="A983" s="1"/>
      <c r="B983" s="6"/>
      <c r="C983" s="229" t="s">
        <v>937</v>
      </c>
      <c r="D983" s="243">
        <v>1.0</v>
      </c>
      <c r="E983" s="243">
        <v>1.0</v>
      </c>
      <c r="F983" s="244">
        <v>8.0</v>
      </c>
      <c r="G983" s="245" t="s">
        <v>938</v>
      </c>
      <c r="H983" s="245">
        <v>5351925.0</v>
      </c>
      <c r="I983" s="246">
        <v>42523.0</v>
      </c>
      <c r="J983" s="247">
        <v>64.0</v>
      </c>
      <c r="K983" s="237">
        <v>30.4</v>
      </c>
      <c r="L983" s="6"/>
      <c r="M983" s="1"/>
      <c r="N983" s="1"/>
      <c r="O983" s="1"/>
      <c r="P983" s="1"/>
      <c r="Q983" s="1"/>
      <c r="R983" s="1"/>
      <c r="S983" s="1"/>
      <c r="T983" s="1"/>
      <c r="U983" s="1"/>
      <c r="V983" s="1"/>
      <c r="W983" s="1"/>
      <c r="X983" s="1"/>
      <c r="Y983" s="1"/>
      <c r="Z983" s="1"/>
    </row>
    <row r="984" ht="12.75" customHeight="1">
      <c r="A984" s="1"/>
      <c r="B984" s="6"/>
      <c r="C984" s="229" t="s">
        <v>1216</v>
      </c>
      <c r="D984" s="243">
        <v>1.0</v>
      </c>
      <c r="E984" s="243">
        <v>1.0</v>
      </c>
      <c r="F984" s="244">
        <v>6.0</v>
      </c>
      <c r="G984" s="245" t="s">
        <v>1217</v>
      </c>
      <c r="H984" s="245">
        <v>5352730.0</v>
      </c>
      <c r="I984" s="246">
        <v>42523.0</v>
      </c>
      <c r="J984" s="247">
        <v>50.0</v>
      </c>
      <c r="K984" s="237">
        <v>25.0</v>
      </c>
      <c r="L984" s="6"/>
      <c r="M984" s="1"/>
      <c r="N984" s="1"/>
      <c r="O984" s="1"/>
      <c r="P984" s="1"/>
      <c r="Q984" s="1"/>
      <c r="R984" s="1"/>
      <c r="S984" s="1"/>
      <c r="T984" s="1"/>
      <c r="U984" s="1"/>
      <c r="V984" s="1"/>
      <c r="W984" s="1"/>
      <c r="X984" s="1"/>
      <c r="Y984" s="1"/>
      <c r="Z984" s="1"/>
    </row>
    <row r="985" ht="12.75" customHeight="1">
      <c r="A985" s="1"/>
      <c r="B985" s="6"/>
      <c r="C985" s="229" t="s">
        <v>1218</v>
      </c>
      <c r="D985" s="243">
        <v>1.0</v>
      </c>
      <c r="E985" s="243">
        <v>1.0</v>
      </c>
      <c r="F985" s="244">
        <v>14.0</v>
      </c>
      <c r="G985" s="245" t="s">
        <v>1219</v>
      </c>
      <c r="H985" s="245">
        <v>5352745.0</v>
      </c>
      <c r="I985" s="246">
        <v>42523.0</v>
      </c>
      <c r="J985" s="247">
        <v>140.0</v>
      </c>
      <c r="K985" s="237">
        <v>70.0</v>
      </c>
      <c r="L985" s="6"/>
      <c r="M985" s="1"/>
      <c r="N985" s="1"/>
      <c r="O985" s="1"/>
      <c r="P985" s="1"/>
      <c r="Q985" s="1"/>
      <c r="R985" s="1"/>
      <c r="S985" s="1"/>
      <c r="T985" s="1"/>
      <c r="U985" s="1"/>
      <c r="V985" s="1"/>
      <c r="W985" s="1"/>
      <c r="X985" s="1"/>
      <c r="Y985" s="1"/>
      <c r="Z985" s="1"/>
    </row>
    <row r="986" ht="12.75" customHeight="1">
      <c r="A986" s="1"/>
      <c r="B986" s="6"/>
      <c r="C986" s="229" t="s">
        <v>1105</v>
      </c>
      <c r="D986" s="243">
        <v>1.0</v>
      </c>
      <c r="E986" s="243">
        <v>1.0</v>
      </c>
      <c r="F986" s="244">
        <v>274.0</v>
      </c>
      <c r="G986" s="245" t="s">
        <v>1106</v>
      </c>
      <c r="H986" s="245">
        <v>5352747.0</v>
      </c>
      <c r="I986" s="246">
        <v>42523.0</v>
      </c>
      <c r="J986" s="247">
        <v>4184.0</v>
      </c>
      <c r="K986" s="237">
        <v>2029.24</v>
      </c>
      <c r="L986" s="6"/>
      <c r="M986" s="1"/>
      <c r="N986" s="1"/>
      <c r="O986" s="1"/>
      <c r="P986" s="1"/>
      <c r="Q986" s="1"/>
      <c r="R986" s="1"/>
      <c r="S986" s="1"/>
      <c r="T986" s="1"/>
      <c r="U986" s="1"/>
      <c r="V986" s="1"/>
      <c r="W986" s="1"/>
      <c r="X986" s="1"/>
      <c r="Y986" s="1"/>
      <c r="Z986" s="1"/>
    </row>
    <row r="987" ht="12.75" customHeight="1">
      <c r="A987" s="1"/>
      <c r="B987" s="6"/>
      <c r="C987" s="229" t="s">
        <v>1093</v>
      </c>
      <c r="D987" s="243">
        <v>1.0</v>
      </c>
      <c r="E987" s="243">
        <v>1.0</v>
      </c>
      <c r="F987" s="244">
        <v>150.0</v>
      </c>
      <c r="G987" s="245" t="s">
        <v>1094</v>
      </c>
      <c r="H987" s="245">
        <v>5352756.0</v>
      </c>
      <c r="I987" s="246">
        <v>42529.0</v>
      </c>
      <c r="J987" s="247">
        <v>900.0</v>
      </c>
      <c r="K987" s="237">
        <v>427.5</v>
      </c>
      <c r="L987" s="6"/>
      <c r="M987" s="1"/>
      <c r="N987" s="1"/>
      <c r="O987" s="1"/>
      <c r="P987" s="1"/>
      <c r="Q987" s="1"/>
      <c r="R987" s="1"/>
      <c r="S987" s="1"/>
      <c r="T987" s="1"/>
      <c r="U987" s="1"/>
      <c r="V987" s="1"/>
      <c r="W987" s="1"/>
      <c r="X987" s="1"/>
      <c r="Y987" s="1"/>
      <c r="Z987" s="1"/>
    </row>
    <row r="988" ht="12.75" customHeight="1">
      <c r="A988" s="1"/>
      <c r="B988" s="6"/>
      <c r="C988" s="229" t="s">
        <v>609</v>
      </c>
      <c r="D988" s="243">
        <v>1.0</v>
      </c>
      <c r="E988" s="243">
        <v>1.0</v>
      </c>
      <c r="F988" s="244">
        <v>19.0</v>
      </c>
      <c r="G988" s="245" t="s">
        <v>610</v>
      </c>
      <c r="H988" s="245">
        <v>5352797.0</v>
      </c>
      <c r="I988" s="246">
        <v>42529.0</v>
      </c>
      <c r="J988" s="247">
        <v>319.8</v>
      </c>
      <c r="K988" s="237">
        <v>184.20999999999998</v>
      </c>
      <c r="L988" s="6"/>
      <c r="M988" s="1"/>
      <c r="N988" s="1"/>
      <c r="O988" s="1"/>
      <c r="P988" s="1"/>
      <c r="Q988" s="1"/>
      <c r="R988" s="1"/>
      <c r="S988" s="1"/>
      <c r="T988" s="1"/>
      <c r="U988" s="1"/>
      <c r="V988" s="1"/>
      <c r="W988" s="1"/>
      <c r="X988" s="1"/>
      <c r="Y988" s="1"/>
      <c r="Z988" s="1"/>
    </row>
    <row r="989" ht="12.75" customHeight="1">
      <c r="A989" s="1"/>
      <c r="B989" s="6"/>
      <c r="C989" s="229" t="s">
        <v>601</v>
      </c>
      <c r="D989" s="243">
        <v>1.0</v>
      </c>
      <c r="E989" s="243">
        <v>1.0</v>
      </c>
      <c r="F989" s="244">
        <v>79.0</v>
      </c>
      <c r="G989" s="245" t="s">
        <v>602</v>
      </c>
      <c r="H989" s="245">
        <v>5352798.0</v>
      </c>
      <c r="I989" s="246">
        <v>42529.0</v>
      </c>
      <c r="J989" s="247">
        <v>1221.34</v>
      </c>
      <c r="K989" s="237">
        <v>696.16</v>
      </c>
      <c r="L989" s="6"/>
      <c r="M989" s="1"/>
      <c r="N989" s="1"/>
      <c r="O989" s="1"/>
      <c r="P989" s="1"/>
      <c r="Q989" s="1"/>
      <c r="R989" s="1"/>
      <c r="S989" s="1"/>
      <c r="T989" s="1"/>
      <c r="U989" s="1"/>
      <c r="V989" s="1"/>
      <c r="W989" s="1"/>
      <c r="X989" s="1"/>
      <c r="Y989" s="1"/>
      <c r="Z989" s="1"/>
    </row>
    <row r="990" ht="12.75" customHeight="1">
      <c r="A990" s="1"/>
      <c r="B990" s="6"/>
      <c r="C990" s="229" t="s">
        <v>581</v>
      </c>
      <c r="D990" s="243">
        <v>1.0</v>
      </c>
      <c r="E990" s="243">
        <v>1.0</v>
      </c>
      <c r="F990" s="244">
        <v>55.0</v>
      </c>
      <c r="G990" s="245" t="s">
        <v>582</v>
      </c>
      <c r="H990" s="245">
        <v>5352799.0</v>
      </c>
      <c r="I990" s="246">
        <v>42529.0</v>
      </c>
      <c r="J990" s="247">
        <v>749.66</v>
      </c>
      <c r="K990" s="237">
        <v>427.30999999999995</v>
      </c>
      <c r="L990" s="6"/>
      <c r="M990" s="1"/>
      <c r="N990" s="1"/>
      <c r="O990" s="1"/>
      <c r="P990" s="1"/>
      <c r="Q990" s="1"/>
      <c r="R990" s="1"/>
      <c r="S990" s="1"/>
      <c r="T990" s="1"/>
      <c r="U990" s="1"/>
      <c r="V990" s="1"/>
      <c r="W990" s="1"/>
      <c r="X990" s="1"/>
      <c r="Y990" s="1"/>
      <c r="Z990" s="1"/>
    </row>
    <row r="991" ht="12.75" customHeight="1">
      <c r="A991" s="1"/>
      <c r="B991" s="6"/>
      <c r="C991" s="229" t="s">
        <v>587</v>
      </c>
      <c r="D991" s="243">
        <v>1.0</v>
      </c>
      <c r="E991" s="243">
        <v>1.0</v>
      </c>
      <c r="F991" s="244">
        <v>3.0</v>
      </c>
      <c r="G991" s="245" t="s">
        <v>588</v>
      </c>
      <c r="H991" s="245">
        <v>5352800.0</v>
      </c>
      <c r="I991" s="246">
        <v>42529.0</v>
      </c>
      <c r="J991" s="247">
        <v>58.5</v>
      </c>
      <c r="K991" s="237">
        <v>33.34</v>
      </c>
      <c r="L991" s="6"/>
      <c r="M991" s="1"/>
      <c r="N991" s="1"/>
      <c r="O991" s="1"/>
      <c r="P991" s="1"/>
      <c r="Q991" s="1"/>
      <c r="R991" s="1"/>
      <c r="S991" s="1"/>
      <c r="T991" s="1"/>
      <c r="U991" s="1"/>
      <c r="V991" s="1"/>
      <c r="W991" s="1"/>
      <c r="X991" s="1"/>
      <c r="Y991" s="1"/>
      <c r="Z991" s="1"/>
    </row>
    <row r="992" ht="12.75" customHeight="1">
      <c r="A992" s="1"/>
      <c r="B992" s="6"/>
      <c r="C992" s="229" t="s">
        <v>611</v>
      </c>
      <c r="D992" s="243">
        <v>1.0</v>
      </c>
      <c r="E992" s="243">
        <v>1.0</v>
      </c>
      <c r="F992" s="244">
        <v>38.0</v>
      </c>
      <c r="G992" s="245" t="s">
        <v>612</v>
      </c>
      <c r="H992" s="245">
        <v>5352801.0</v>
      </c>
      <c r="I992" s="246">
        <v>42529.0</v>
      </c>
      <c r="J992" s="247">
        <v>464.11</v>
      </c>
      <c r="K992" s="237">
        <v>264.53999999999996</v>
      </c>
      <c r="L992" s="6"/>
      <c r="M992" s="1"/>
      <c r="N992" s="1"/>
      <c r="O992" s="1"/>
      <c r="P992" s="1"/>
      <c r="Q992" s="1"/>
      <c r="R992" s="1"/>
      <c r="S992" s="1"/>
      <c r="T992" s="1"/>
      <c r="U992" s="1"/>
      <c r="V992" s="1"/>
      <c r="W992" s="1"/>
      <c r="X992" s="1"/>
      <c r="Y992" s="1"/>
      <c r="Z992" s="1"/>
    </row>
    <row r="993" ht="12.75" customHeight="1">
      <c r="A993" s="1"/>
      <c r="B993" s="6"/>
      <c r="C993" s="229" t="s">
        <v>607</v>
      </c>
      <c r="D993" s="243">
        <v>1.0</v>
      </c>
      <c r="E993" s="243">
        <v>1.0</v>
      </c>
      <c r="F993" s="244">
        <v>29.0</v>
      </c>
      <c r="G993" s="245" t="s">
        <v>608</v>
      </c>
      <c r="H993" s="245">
        <v>5352802.0</v>
      </c>
      <c r="I993" s="246">
        <v>42529.0</v>
      </c>
      <c r="J993" s="247">
        <v>450.42</v>
      </c>
      <c r="K993" s="237">
        <v>256.74</v>
      </c>
      <c r="L993" s="6"/>
      <c r="M993" s="1"/>
      <c r="N993" s="1"/>
      <c r="O993" s="1"/>
      <c r="P993" s="1"/>
      <c r="Q993" s="1"/>
      <c r="R993" s="1"/>
      <c r="S993" s="1"/>
      <c r="T993" s="1"/>
      <c r="U993" s="1"/>
      <c r="V993" s="1"/>
      <c r="W993" s="1"/>
      <c r="X993" s="1"/>
      <c r="Y993" s="1"/>
      <c r="Z993" s="1"/>
    </row>
    <row r="994" ht="12.75" customHeight="1">
      <c r="A994" s="1"/>
      <c r="B994" s="6"/>
      <c r="C994" s="229" t="s">
        <v>617</v>
      </c>
      <c r="D994" s="243">
        <v>1.0</v>
      </c>
      <c r="E994" s="243">
        <v>1.0</v>
      </c>
      <c r="F994" s="244">
        <v>6.0</v>
      </c>
      <c r="G994" s="245" t="s">
        <v>618</v>
      </c>
      <c r="H994" s="245">
        <v>5352803.0</v>
      </c>
      <c r="I994" s="246">
        <v>42529.0</v>
      </c>
      <c r="J994" s="247">
        <v>78.97</v>
      </c>
      <c r="K994" s="237">
        <v>45.00999999999999</v>
      </c>
      <c r="L994" s="6"/>
      <c r="M994" s="1"/>
      <c r="N994" s="1"/>
      <c r="O994" s="1"/>
      <c r="P994" s="1"/>
      <c r="Q994" s="1"/>
      <c r="R994" s="1"/>
      <c r="S994" s="1"/>
      <c r="T994" s="1"/>
      <c r="U994" s="1"/>
      <c r="V994" s="1"/>
      <c r="W994" s="1"/>
      <c r="X994" s="1"/>
      <c r="Y994" s="1"/>
      <c r="Z994" s="1"/>
    </row>
    <row r="995" ht="12.75" customHeight="1">
      <c r="A995" s="1"/>
      <c r="B995" s="6"/>
      <c r="C995" s="229" t="s">
        <v>1204</v>
      </c>
      <c r="D995" s="243">
        <v>1.0</v>
      </c>
      <c r="E995" s="243">
        <v>1.0</v>
      </c>
      <c r="F995" s="244">
        <v>19.0</v>
      </c>
      <c r="G995" s="245" t="s">
        <v>1205</v>
      </c>
      <c r="H995" s="245">
        <v>5352976.0</v>
      </c>
      <c r="I995" s="246">
        <v>42529.0</v>
      </c>
      <c r="J995" s="247">
        <v>150.0</v>
      </c>
      <c r="K995" s="237">
        <v>75.0</v>
      </c>
      <c r="L995" s="6"/>
      <c r="M995" s="1"/>
      <c r="N995" s="1"/>
      <c r="O995" s="1"/>
      <c r="P995" s="1"/>
      <c r="Q995" s="1"/>
      <c r="R995" s="1"/>
      <c r="S995" s="1"/>
      <c r="T995" s="1"/>
      <c r="U995" s="1"/>
      <c r="V995" s="1"/>
      <c r="W995" s="1"/>
      <c r="X995" s="1"/>
      <c r="Y995" s="1"/>
      <c r="Z995" s="1"/>
    </row>
    <row r="996" ht="12.75" customHeight="1">
      <c r="A996" s="1"/>
      <c r="B996" s="6"/>
      <c r="C996" s="229" t="s">
        <v>755</v>
      </c>
      <c r="D996" s="243">
        <v>1.0</v>
      </c>
      <c r="E996" s="243">
        <v>1.0</v>
      </c>
      <c r="F996" s="244">
        <v>45.0</v>
      </c>
      <c r="G996" s="245" t="s">
        <v>756</v>
      </c>
      <c r="H996" s="245">
        <v>5353144.0</v>
      </c>
      <c r="I996" s="246">
        <v>42529.0</v>
      </c>
      <c r="J996" s="247">
        <v>300.0</v>
      </c>
      <c r="K996" s="237">
        <v>145.5</v>
      </c>
      <c r="L996" s="6"/>
      <c r="M996" s="1"/>
      <c r="N996" s="1"/>
      <c r="O996" s="1"/>
      <c r="P996" s="1"/>
      <c r="Q996" s="1"/>
      <c r="R996" s="1"/>
      <c r="S996" s="1"/>
      <c r="T996" s="1"/>
      <c r="U996" s="1"/>
      <c r="V996" s="1"/>
      <c r="W996" s="1"/>
      <c r="X996" s="1"/>
      <c r="Y996" s="1"/>
      <c r="Z996" s="1"/>
    </row>
    <row r="997" ht="12.75" customHeight="1">
      <c r="A997" s="1"/>
      <c r="B997" s="6"/>
      <c r="C997" s="229" t="s">
        <v>487</v>
      </c>
      <c r="D997" s="243">
        <v>1.0</v>
      </c>
      <c r="E997" s="243">
        <v>1.0</v>
      </c>
      <c r="F997" s="244">
        <v>540.0</v>
      </c>
      <c r="G997" s="245" t="s">
        <v>488</v>
      </c>
      <c r="H997" s="245">
        <v>5353179.0</v>
      </c>
      <c r="I997" s="246">
        <v>42529.0</v>
      </c>
      <c r="J997" s="247">
        <v>6432.0</v>
      </c>
      <c r="K997" s="237">
        <v>3177.41</v>
      </c>
      <c r="L997" s="6"/>
      <c r="M997" s="1"/>
      <c r="N997" s="1"/>
      <c r="O997" s="1"/>
      <c r="P997" s="1"/>
      <c r="Q997" s="1"/>
      <c r="R997" s="1"/>
      <c r="S997" s="1"/>
      <c r="T997" s="1"/>
      <c r="U997" s="1"/>
      <c r="V997" s="1"/>
      <c r="W997" s="1"/>
      <c r="X997" s="1"/>
      <c r="Y997" s="1"/>
      <c r="Z997" s="1"/>
    </row>
    <row r="998" ht="12.75" customHeight="1">
      <c r="A998" s="1"/>
      <c r="B998" s="6"/>
      <c r="C998" s="229" t="s">
        <v>1214</v>
      </c>
      <c r="D998" s="243">
        <v>1.0</v>
      </c>
      <c r="E998" s="243">
        <v>1.0</v>
      </c>
      <c r="F998" s="244">
        <v>114.0</v>
      </c>
      <c r="G998" s="245" t="s">
        <v>1215</v>
      </c>
      <c r="H998" s="245">
        <v>5353806.0</v>
      </c>
      <c r="I998" s="246">
        <v>42529.0</v>
      </c>
      <c r="J998" s="247">
        <v>584.0</v>
      </c>
      <c r="K998" s="237">
        <v>292.0</v>
      </c>
      <c r="L998" s="6"/>
      <c r="M998" s="1"/>
      <c r="N998" s="1"/>
      <c r="O998" s="1"/>
      <c r="P998" s="1"/>
      <c r="Q998" s="1"/>
      <c r="R998" s="1"/>
      <c r="S998" s="1"/>
      <c r="T998" s="1"/>
      <c r="U998" s="1"/>
      <c r="V998" s="1"/>
      <c r="W998" s="1"/>
      <c r="X998" s="1"/>
      <c r="Y998" s="1"/>
      <c r="Z998" s="1"/>
    </row>
    <row r="999" ht="12.75" customHeight="1">
      <c r="A999" s="1"/>
      <c r="B999" s="6"/>
      <c r="C999" s="229" t="s">
        <v>781</v>
      </c>
      <c r="D999" s="243">
        <v>1.0</v>
      </c>
      <c r="E999" s="243">
        <v>1.0</v>
      </c>
      <c r="F999" s="244">
        <v>189.0</v>
      </c>
      <c r="G999" s="245" t="s">
        <v>782</v>
      </c>
      <c r="H999" s="245">
        <v>5354260.0</v>
      </c>
      <c r="I999" s="246">
        <v>42535.0</v>
      </c>
      <c r="J999" s="247">
        <v>3282.09</v>
      </c>
      <c r="K999" s="237">
        <v>1558.9899999999998</v>
      </c>
      <c r="L999" s="6"/>
      <c r="M999" s="1"/>
      <c r="N999" s="1"/>
      <c r="O999" s="1"/>
      <c r="P999" s="1"/>
      <c r="Q999" s="1"/>
      <c r="R999" s="1"/>
      <c r="S999" s="1"/>
      <c r="T999" s="1"/>
      <c r="U999" s="1"/>
      <c r="V999" s="1"/>
      <c r="W999" s="1"/>
      <c r="X999" s="1"/>
      <c r="Y999" s="1"/>
      <c r="Z999" s="1"/>
    </row>
    <row r="1000" ht="12.75" customHeight="1">
      <c r="A1000" s="1"/>
      <c r="B1000" s="6"/>
      <c r="C1000" s="229" t="s">
        <v>1220</v>
      </c>
      <c r="D1000" s="243">
        <v>1.0</v>
      </c>
      <c r="E1000" s="243">
        <v>1.0</v>
      </c>
      <c r="F1000" s="244">
        <v>100.0</v>
      </c>
      <c r="G1000" s="245" t="s">
        <v>1221</v>
      </c>
      <c r="H1000" s="245">
        <v>5355183.0</v>
      </c>
      <c r="I1000" s="246">
        <v>42535.0</v>
      </c>
      <c r="J1000" s="247">
        <v>1000.0</v>
      </c>
      <c r="K1000" s="237">
        <v>475.0</v>
      </c>
      <c r="L1000" s="6"/>
      <c r="M1000" s="1"/>
      <c r="N1000" s="1"/>
      <c r="O1000" s="1"/>
      <c r="P1000" s="1"/>
      <c r="Q1000" s="1"/>
      <c r="R1000" s="1"/>
      <c r="S1000" s="1"/>
      <c r="T1000" s="1"/>
      <c r="U1000" s="1"/>
      <c r="V1000" s="1"/>
      <c r="W1000" s="1"/>
      <c r="X1000" s="1"/>
      <c r="Y1000" s="1"/>
      <c r="Z1000" s="1"/>
    </row>
    <row r="1001" ht="12.75" customHeight="1">
      <c r="A1001" s="1"/>
      <c r="B1001" s="6"/>
      <c r="C1001" s="229" t="s">
        <v>609</v>
      </c>
      <c r="D1001" s="243">
        <v>1.0</v>
      </c>
      <c r="E1001" s="243">
        <v>1.0</v>
      </c>
      <c r="F1001" s="244">
        <v>15.0</v>
      </c>
      <c r="G1001" s="245" t="s">
        <v>610</v>
      </c>
      <c r="H1001" s="245">
        <v>5355184.0</v>
      </c>
      <c r="I1001" s="246">
        <v>42535.0</v>
      </c>
      <c r="J1001" s="247">
        <v>140.47</v>
      </c>
      <c r="K1001" s="237">
        <v>80.91</v>
      </c>
      <c r="L1001" s="6"/>
      <c r="M1001" s="1"/>
      <c r="N1001" s="1"/>
      <c r="O1001" s="1"/>
      <c r="P1001" s="1"/>
      <c r="Q1001" s="1"/>
      <c r="R1001" s="1"/>
      <c r="S1001" s="1"/>
      <c r="T1001" s="1"/>
      <c r="U1001" s="1"/>
      <c r="V1001" s="1"/>
      <c r="W1001" s="1"/>
      <c r="X1001" s="1"/>
      <c r="Y1001" s="1"/>
      <c r="Z1001" s="1"/>
    </row>
    <row r="1002" ht="12.75" customHeight="1">
      <c r="A1002" s="1"/>
      <c r="B1002" s="6"/>
      <c r="C1002" s="229" t="s">
        <v>601</v>
      </c>
      <c r="D1002" s="243">
        <v>1.0</v>
      </c>
      <c r="E1002" s="243">
        <v>1.0</v>
      </c>
      <c r="F1002" s="244">
        <v>87.0</v>
      </c>
      <c r="G1002" s="245" t="s">
        <v>602</v>
      </c>
      <c r="H1002" s="245">
        <v>5355185.0</v>
      </c>
      <c r="I1002" s="246">
        <v>42535.0</v>
      </c>
      <c r="J1002" s="247">
        <v>1269.06</v>
      </c>
      <c r="K1002" s="237">
        <v>723.3699999999999</v>
      </c>
      <c r="L1002" s="6"/>
      <c r="M1002" s="1"/>
      <c r="N1002" s="1"/>
      <c r="O1002" s="1"/>
      <c r="P1002" s="1"/>
      <c r="Q1002" s="1"/>
      <c r="R1002" s="1"/>
      <c r="S1002" s="1"/>
      <c r="T1002" s="1"/>
      <c r="U1002" s="1"/>
      <c r="V1002" s="1"/>
      <c r="W1002" s="1"/>
      <c r="X1002" s="1"/>
      <c r="Y1002" s="1"/>
      <c r="Z1002" s="1"/>
    </row>
    <row r="1003" ht="12.75" customHeight="1">
      <c r="A1003" s="1"/>
      <c r="B1003" s="6"/>
      <c r="C1003" s="229" t="s">
        <v>581</v>
      </c>
      <c r="D1003" s="243">
        <v>1.0</v>
      </c>
      <c r="E1003" s="243">
        <v>1.0</v>
      </c>
      <c r="F1003" s="244">
        <v>22.0</v>
      </c>
      <c r="G1003" s="245" t="s">
        <v>582</v>
      </c>
      <c r="H1003" s="245">
        <v>5355186.0</v>
      </c>
      <c r="I1003" s="246">
        <v>42535.0</v>
      </c>
      <c r="J1003" s="247">
        <v>358.78</v>
      </c>
      <c r="K1003" s="237">
        <v>204.49999999999997</v>
      </c>
      <c r="L1003" s="6"/>
      <c r="M1003" s="1"/>
      <c r="N1003" s="1"/>
      <c r="O1003" s="1"/>
      <c r="P1003" s="1"/>
      <c r="Q1003" s="1"/>
      <c r="R1003" s="1"/>
      <c r="S1003" s="1"/>
      <c r="T1003" s="1"/>
      <c r="U1003" s="1"/>
      <c r="V1003" s="1"/>
      <c r="W1003" s="1"/>
      <c r="X1003" s="1"/>
      <c r="Y1003" s="1"/>
      <c r="Z1003" s="1"/>
    </row>
    <row r="1004" ht="12.75" customHeight="1">
      <c r="A1004" s="1"/>
      <c r="B1004" s="6"/>
      <c r="C1004" s="229" t="s">
        <v>587</v>
      </c>
      <c r="D1004" s="243">
        <v>1.0</v>
      </c>
      <c r="E1004" s="243">
        <v>1.0</v>
      </c>
      <c r="F1004" s="244">
        <v>13.0</v>
      </c>
      <c r="G1004" s="245" t="s">
        <v>588</v>
      </c>
      <c r="H1004" s="245">
        <v>5355187.0</v>
      </c>
      <c r="I1004" s="246">
        <v>42535.0</v>
      </c>
      <c r="J1004" s="247">
        <v>89.75</v>
      </c>
      <c r="K1004" s="237">
        <v>51.160000000000004</v>
      </c>
      <c r="L1004" s="6"/>
      <c r="M1004" s="1"/>
      <c r="N1004" s="1"/>
      <c r="O1004" s="1"/>
      <c r="P1004" s="1"/>
      <c r="Q1004" s="1"/>
      <c r="R1004" s="1"/>
      <c r="S1004" s="1"/>
      <c r="T1004" s="1"/>
      <c r="U1004" s="1"/>
      <c r="V1004" s="1"/>
      <c r="W1004" s="1"/>
      <c r="X1004" s="1"/>
      <c r="Y1004" s="1"/>
      <c r="Z1004" s="1"/>
    </row>
    <row r="1005" ht="12.75" customHeight="1">
      <c r="A1005" s="1"/>
      <c r="B1005" s="6"/>
      <c r="C1005" s="229" t="s">
        <v>611</v>
      </c>
      <c r="D1005" s="243">
        <v>1.0</v>
      </c>
      <c r="E1005" s="243">
        <v>1.0</v>
      </c>
      <c r="F1005" s="244">
        <v>22.0</v>
      </c>
      <c r="G1005" s="245" t="s">
        <v>612</v>
      </c>
      <c r="H1005" s="245">
        <v>5355188.0</v>
      </c>
      <c r="I1005" s="246">
        <v>42535.0</v>
      </c>
      <c r="J1005" s="247">
        <v>389.56</v>
      </c>
      <c r="K1005" s="237">
        <v>222.04999999999998</v>
      </c>
      <c r="L1005" s="6"/>
      <c r="M1005" s="1"/>
      <c r="N1005" s="1"/>
      <c r="O1005" s="1"/>
      <c r="P1005" s="1"/>
      <c r="Q1005" s="1"/>
      <c r="R1005" s="1"/>
      <c r="S1005" s="1"/>
      <c r="T1005" s="1"/>
      <c r="U1005" s="1"/>
      <c r="V1005" s="1"/>
      <c r="W1005" s="1"/>
      <c r="X1005" s="1"/>
      <c r="Y1005" s="1"/>
      <c r="Z1005" s="1"/>
    </row>
    <row r="1006" ht="12.75" customHeight="1">
      <c r="A1006" s="1"/>
      <c r="B1006" s="6"/>
      <c r="C1006" s="229" t="s">
        <v>617</v>
      </c>
      <c r="D1006" s="243">
        <v>1.0</v>
      </c>
      <c r="E1006" s="243">
        <v>1.0</v>
      </c>
      <c r="F1006" s="244">
        <v>5.0</v>
      </c>
      <c r="G1006" s="245" t="s">
        <v>618</v>
      </c>
      <c r="H1006" s="245">
        <v>5355189.0</v>
      </c>
      <c r="I1006" s="246">
        <v>42535.0</v>
      </c>
      <c r="J1006" s="247">
        <v>55.56</v>
      </c>
      <c r="K1006" s="237">
        <v>31.67</v>
      </c>
      <c r="L1006" s="6"/>
      <c r="M1006" s="1"/>
      <c r="N1006" s="1"/>
      <c r="O1006" s="1"/>
      <c r="P1006" s="1"/>
      <c r="Q1006" s="1"/>
      <c r="R1006" s="1"/>
      <c r="S1006" s="1"/>
      <c r="T1006" s="1"/>
      <c r="U1006" s="1"/>
      <c r="V1006" s="1"/>
      <c r="W1006" s="1"/>
      <c r="X1006" s="1"/>
      <c r="Y1006" s="1"/>
      <c r="Z1006" s="1"/>
    </row>
    <row r="1007" ht="12.75" customHeight="1">
      <c r="A1007" s="1"/>
      <c r="B1007" s="6"/>
      <c r="C1007" s="229" t="s">
        <v>487</v>
      </c>
      <c r="D1007" s="243">
        <v>1.0</v>
      </c>
      <c r="E1007" s="243">
        <v>1.0</v>
      </c>
      <c r="F1007" s="244">
        <v>296.0</v>
      </c>
      <c r="G1007" s="245" t="s">
        <v>488</v>
      </c>
      <c r="H1007" s="245">
        <v>5355207.0</v>
      </c>
      <c r="I1007" s="246">
        <v>42535.0</v>
      </c>
      <c r="J1007" s="247">
        <v>3283.0</v>
      </c>
      <c r="K1007" s="237">
        <v>1871.31</v>
      </c>
      <c r="L1007" s="6"/>
      <c r="M1007" s="1"/>
      <c r="N1007" s="1"/>
      <c r="O1007" s="1"/>
      <c r="P1007" s="1"/>
      <c r="Q1007" s="1"/>
      <c r="R1007" s="1"/>
      <c r="S1007" s="1"/>
      <c r="T1007" s="1"/>
      <c r="U1007" s="1"/>
      <c r="V1007" s="1"/>
      <c r="W1007" s="1"/>
      <c r="X1007" s="1"/>
      <c r="Y1007" s="1"/>
      <c r="Z1007" s="1"/>
    </row>
    <row r="1008" ht="12.75" customHeight="1">
      <c r="A1008" s="1"/>
      <c r="B1008" s="6"/>
      <c r="C1008" s="229" t="s">
        <v>581</v>
      </c>
      <c r="D1008" s="243">
        <v>1.0</v>
      </c>
      <c r="E1008" s="243">
        <v>1.0</v>
      </c>
      <c r="F1008" s="244">
        <v>33.0</v>
      </c>
      <c r="G1008" s="245" t="s">
        <v>582</v>
      </c>
      <c r="H1008" s="245">
        <v>5355572.0</v>
      </c>
      <c r="I1008" s="246">
        <v>42551.0</v>
      </c>
      <c r="J1008" s="247">
        <v>558.66</v>
      </c>
      <c r="K1008" s="237">
        <v>318.44000000000005</v>
      </c>
      <c r="L1008" s="6"/>
      <c r="M1008" s="1"/>
      <c r="N1008" s="1"/>
      <c r="O1008" s="1"/>
      <c r="P1008" s="1"/>
      <c r="Q1008" s="1"/>
      <c r="R1008" s="1"/>
      <c r="S1008" s="1"/>
      <c r="T1008" s="1"/>
      <c r="U1008" s="1"/>
      <c r="V1008" s="1"/>
      <c r="W1008" s="1"/>
      <c r="X1008" s="1"/>
      <c r="Y1008" s="1"/>
      <c r="Z1008" s="1"/>
    </row>
    <row r="1009" ht="12.75" customHeight="1">
      <c r="A1009" s="1"/>
      <c r="B1009" s="6"/>
      <c r="C1009" s="229" t="s">
        <v>587</v>
      </c>
      <c r="D1009" s="243">
        <v>1.0</v>
      </c>
      <c r="E1009" s="243">
        <v>1.0</v>
      </c>
      <c r="F1009" s="244">
        <v>18.0</v>
      </c>
      <c r="G1009" s="245" t="s">
        <v>588</v>
      </c>
      <c r="H1009" s="245">
        <v>5355573.0</v>
      </c>
      <c r="I1009" s="246">
        <v>42551.0</v>
      </c>
      <c r="J1009" s="247">
        <v>138.54</v>
      </c>
      <c r="K1009" s="237">
        <v>78.97000000000001</v>
      </c>
      <c r="L1009" s="6"/>
      <c r="M1009" s="1"/>
      <c r="N1009" s="1"/>
      <c r="O1009" s="1"/>
      <c r="P1009" s="1"/>
      <c r="Q1009" s="1"/>
      <c r="R1009" s="1"/>
      <c r="S1009" s="1"/>
      <c r="T1009" s="1"/>
      <c r="U1009" s="1"/>
      <c r="V1009" s="1"/>
      <c r="W1009" s="1"/>
      <c r="X1009" s="1"/>
      <c r="Y1009" s="1"/>
      <c r="Z1009" s="1"/>
    </row>
    <row r="1010" ht="12.75" customHeight="1">
      <c r="A1010" s="1"/>
      <c r="B1010" s="6"/>
      <c r="C1010" s="229" t="s">
        <v>601</v>
      </c>
      <c r="D1010" s="243">
        <v>1.0</v>
      </c>
      <c r="E1010" s="243">
        <v>1.0</v>
      </c>
      <c r="F1010" s="244">
        <v>28.0</v>
      </c>
      <c r="G1010" s="245" t="s">
        <v>602</v>
      </c>
      <c r="H1010" s="245">
        <v>5355574.0</v>
      </c>
      <c r="I1010" s="246">
        <v>42551.0</v>
      </c>
      <c r="J1010" s="247">
        <v>396.7</v>
      </c>
      <c r="K1010" s="237">
        <v>226.12</v>
      </c>
      <c r="L1010" s="6"/>
      <c r="M1010" s="1"/>
      <c r="N1010" s="1"/>
      <c r="O1010" s="1"/>
      <c r="P1010" s="1"/>
      <c r="Q1010" s="1"/>
      <c r="R1010" s="1"/>
      <c r="S1010" s="1"/>
      <c r="T1010" s="1"/>
      <c r="U1010" s="1"/>
      <c r="V1010" s="1"/>
      <c r="W1010" s="1"/>
      <c r="X1010" s="1"/>
      <c r="Y1010" s="1"/>
      <c r="Z1010" s="1"/>
    </row>
    <row r="1011" ht="12.75" customHeight="1">
      <c r="A1011" s="1"/>
      <c r="B1011" s="6"/>
      <c r="C1011" s="229" t="s">
        <v>609</v>
      </c>
      <c r="D1011" s="243">
        <v>1.0</v>
      </c>
      <c r="E1011" s="243">
        <v>1.0</v>
      </c>
      <c r="F1011" s="244">
        <v>9.0</v>
      </c>
      <c r="G1011" s="245" t="s">
        <v>610</v>
      </c>
      <c r="H1011" s="245">
        <v>5355575.0</v>
      </c>
      <c r="I1011" s="246">
        <v>42551.0</v>
      </c>
      <c r="J1011" s="247">
        <v>79.02</v>
      </c>
      <c r="K1011" s="237">
        <v>45.519999999999996</v>
      </c>
      <c r="L1011" s="6"/>
      <c r="M1011" s="1"/>
      <c r="N1011" s="1"/>
      <c r="O1011" s="1"/>
      <c r="P1011" s="1"/>
      <c r="Q1011" s="1"/>
      <c r="R1011" s="1"/>
      <c r="S1011" s="1"/>
      <c r="T1011" s="1"/>
      <c r="U1011" s="1"/>
      <c r="V1011" s="1"/>
      <c r="W1011" s="1"/>
      <c r="X1011" s="1"/>
      <c r="Y1011" s="1"/>
      <c r="Z1011" s="1"/>
    </row>
    <row r="1012" ht="12.75" customHeight="1">
      <c r="A1012" s="1"/>
      <c r="B1012" s="6"/>
      <c r="C1012" s="229" t="s">
        <v>611</v>
      </c>
      <c r="D1012" s="243">
        <v>1.0</v>
      </c>
      <c r="E1012" s="243">
        <v>1.0</v>
      </c>
      <c r="F1012" s="244">
        <v>11.0</v>
      </c>
      <c r="G1012" s="245" t="s">
        <v>612</v>
      </c>
      <c r="H1012" s="245">
        <v>5355576.0</v>
      </c>
      <c r="I1012" s="246">
        <v>42551.0</v>
      </c>
      <c r="J1012" s="247">
        <v>171.6</v>
      </c>
      <c r="K1012" s="237">
        <v>97.81000000000002</v>
      </c>
      <c r="L1012" s="6"/>
      <c r="M1012" s="1"/>
      <c r="N1012" s="1"/>
      <c r="O1012" s="1"/>
      <c r="P1012" s="1"/>
      <c r="Q1012" s="1"/>
      <c r="R1012" s="1"/>
      <c r="S1012" s="1"/>
      <c r="T1012" s="1"/>
      <c r="U1012" s="1"/>
      <c r="V1012" s="1"/>
      <c r="W1012" s="1"/>
      <c r="X1012" s="1"/>
      <c r="Y1012" s="1"/>
      <c r="Z1012" s="1"/>
    </row>
    <row r="1013" ht="12.75" customHeight="1">
      <c r="A1013" s="1"/>
      <c r="B1013" s="6"/>
      <c r="C1013" s="229" t="s">
        <v>617</v>
      </c>
      <c r="D1013" s="243">
        <v>1.0</v>
      </c>
      <c r="E1013" s="243">
        <v>1.0</v>
      </c>
      <c r="F1013" s="244">
        <v>11.0</v>
      </c>
      <c r="G1013" s="245" t="s">
        <v>618</v>
      </c>
      <c r="H1013" s="245">
        <v>5355577.0</v>
      </c>
      <c r="I1013" s="246">
        <v>42551.0</v>
      </c>
      <c r="J1013" s="247">
        <v>82.93</v>
      </c>
      <c r="K1013" s="237">
        <v>47.269999999999996</v>
      </c>
      <c r="L1013" s="6"/>
      <c r="M1013" s="1"/>
      <c r="N1013" s="1"/>
      <c r="O1013" s="1"/>
      <c r="P1013" s="1"/>
      <c r="Q1013" s="1"/>
      <c r="R1013" s="1"/>
      <c r="S1013" s="1"/>
      <c r="T1013" s="1"/>
      <c r="U1013" s="1"/>
      <c r="V1013" s="1"/>
      <c r="W1013" s="1"/>
      <c r="X1013" s="1"/>
      <c r="Y1013" s="1"/>
      <c r="Z1013" s="1"/>
    </row>
    <row r="1014" ht="12.75" customHeight="1">
      <c r="A1014" s="1"/>
      <c r="B1014" s="6"/>
      <c r="C1014" s="229" t="s">
        <v>617</v>
      </c>
      <c r="D1014" s="243">
        <v>1.0</v>
      </c>
      <c r="E1014" s="243">
        <v>1.0</v>
      </c>
      <c r="F1014" s="244">
        <v>2.0</v>
      </c>
      <c r="G1014" s="245" t="s">
        <v>618</v>
      </c>
      <c r="H1014" s="245">
        <v>5355578.0</v>
      </c>
      <c r="I1014" s="246">
        <v>42551.0</v>
      </c>
      <c r="J1014" s="247">
        <v>13.66</v>
      </c>
      <c r="K1014" s="237">
        <v>7.79</v>
      </c>
      <c r="L1014" s="6"/>
      <c r="M1014" s="1"/>
      <c r="N1014" s="1"/>
      <c r="O1014" s="1"/>
      <c r="P1014" s="1"/>
      <c r="Q1014" s="1"/>
      <c r="R1014" s="1"/>
      <c r="S1014" s="1"/>
      <c r="T1014" s="1"/>
      <c r="U1014" s="1"/>
      <c r="V1014" s="1"/>
      <c r="W1014" s="1"/>
      <c r="X1014" s="1"/>
      <c r="Y1014" s="1"/>
      <c r="Z1014" s="1"/>
    </row>
    <row r="1015" ht="12.75" customHeight="1">
      <c r="A1015" s="1"/>
      <c r="B1015" s="6"/>
      <c r="C1015" s="229" t="s">
        <v>487</v>
      </c>
      <c r="D1015" s="243">
        <v>1.0</v>
      </c>
      <c r="E1015" s="243">
        <v>1.0</v>
      </c>
      <c r="F1015" s="244">
        <v>99.0</v>
      </c>
      <c r="G1015" s="245" t="s">
        <v>488</v>
      </c>
      <c r="H1015" s="245">
        <v>5355719.0</v>
      </c>
      <c r="I1015" s="246">
        <v>42551.0</v>
      </c>
      <c r="J1015" s="247">
        <v>983.0</v>
      </c>
      <c r="K1015" s="237">
        <v>485.6</v>
      </c>
      <c r="L1015" s="6"/>
      <c r="M1015" s="1"/>
      <c r="N1015" s="1"/>
      <c r="O1015" s="1"/>
      <c r="P1015" s="1"/>
      <c r="Q1015" s="1"/>
      <c r="R1015" s="1"/>
      <c r="S1015" s="1"/>
      <c r="T1015" s="1"/>
      <c r="U1015" s="1"/>
      <c r="V1015" s="1"/>
      <c r="W1015" s="1"/>
      <c r="X1015" s="1"/>
      <c r="Y1015" s="1"/>
      <c r="Z1015" s="1"/>
    </row>
    <row r="1016" ht="12.75" customHeight="1">
      <c r="A1016" s="1"/>
      <c r="B1016" s="6"/>
      <c r="C1016" s="229" t="s">
        <v>581</v>
      </c>
      <c r="D1016" s="243">
        <v>1.0</v>
      </c>
      <c r="E1016" s="243">
        <v>1.0</v>
      </c>
      <c r="F1016" s="244">
        <v>8.0</v>
      </c>
      <c r="G1016" s="245" t="s">
        <v>1222</v>
      </c>
      <c r="H1016" s="245">
        <v>5356248.0</v>
      </c>
      <c r="I1016" s="246">
        <v>42551.0</v>
      </c>
      <c r="J1016" s="247">
        <v>62.4</v>
      </c>
      <c r="K1016" s="237">
        <v>35.57</v>
      </c>
      <c r="L1016" s="6"/>
      <c r="M1016" s="1"/>
      <c r="N1016" s="1"/>
      <c r="O1016" s="1"/>
      <c r="P1016" s="1"/>
      <c r="Q1016" s="1"/>
      <c r="R1016" s="1"/>
      <c r="S1016" s="1"/>
      <c r="T1016" s="1"/>
      <c r="U1016" s="1"/>
      <c r="V1016" s="1"/>
      <c r="W1016" s="1"/>
      <c r="X1016" s="1"/>
      <c r="Y1016" s="1"/>
      <c r="Z1016" s="1"/>
    </row>
    <row r="1017" ht="12.75" customHeight="1">
      <c r="A1017" s="1"/>
      <c r="B1017" s="6"/>
      <c r="C1017" s="229" t="s">
        <v>587</v>
      </c>
      <c r="D1017" s="243">
        <v>1.0</v>
      </c>
      <c r="E1017" s="243">
        <v>1.0</v>
      </c>
      <c r="F1017" s="244">
        <v>15.0</v>
      </c>
      <c r="G1017" s="245" t="s">
        <v>588</v>
      </c>
      <c r="H1017" s="245">
        <v>5356249.0</v>
      </c>
      <c r="I1017" s="246">
        <v>42551.0</v>
      </c>
      <c r="J1017" s="247">
        <v>110.25</v>
      </c>
      <c r="K1017" s="237">
        <v>62.839999999999996</v>
      </c>
      <c r="L1017" s="6"/>
      <c r="M1017" s="1"/>
      <c r="N1017" s="1"/>
      <c r="O1017" s="1"/>
      <c r="P1017" s="1"/>
      <c r="Q1017" s="1"/>
      <c r="R1017" s="1"/>
      <c r="S1017" s="1"/>
      <c r="T1017" s="1"/>
      <c r="U1017" s="1"/>
      <c r="V1017" s="1"/>
      <c r="W1017" s="1"/>
      <c r="X1017" s="1"/>
      <c r="Y1017" s="1"/>
      <c r="Z1017" s="1"/>
    </row>
    <row r="1018" ht="12.75" customHeight="1">
      <c r="A1018" s="1"/>
      <c r="B1018" s="6"/>
      <c r="C1018" s="229" t="s">
        <v>601</v>
      </c>
      <c r="D1018" s="243">
        <v>1.0</v>
      </c>
      <c r="E1018" s="243">
        <v>1.0</v>
      </c>
      <c r="F1018" s="244">
        <v>17.0</v>
      </c>
      <c r="G1018" s="245" t="s">
        <v>602</v>
      </c>
      <c r="H1018" s="245">
        <v>5356250.0</v>
      </c>
      <c r="I1018" s="246">
        <v>42551.0</v>
      </c>
      <c r="J1018" s="247">
        <v>219.3</v>
      </c>
      <c r="K1018" s="237">
        <v>125.00000000000001</v>
      </c>
      <c r="L1018" s="6"/>
      <c r="M1018" s="1"/>
      <c r="N1018" s="1"/>
      <c r="O1018" s="1"/>
      <c r="P1018" s="1"/>
      <c r="Q1018" s="1"/>
      <c r="R1018" s="1"/>
      <c r="S1018" s="1"/>
      <c r="T1018" s="1"/>
      <c r="U1018" s="1"/>
      <c r="V1018" s="1"/>
      <c r="W1018" s="1"/>
      <c r="X1018" s="1"/>
      <c r="Y1018" s="1"/>
      <c r="Z1018" s="1"/>
    </row>
    <row r="1019" ht="12.75" customHeight="1">
      <c r="A1019" s="1"/>
      <c r="B1019" s="6"/>
      <c r="C1019" s="229" t="s">
        <v>611</v>
      </c>
      <c r="D1019" s="243">
        <v>1.0</v>
      </c>
      <c r="E1019" s="243">
        <v>1.0</v>
      </c>
      <c r="F1019" s="244">
        <v>18.0</v>
      </c>
      <c r="G1019" s="245" t="s">
        <v>612</v>
      </c>
      <c r="H1019" s="245">
        <v>5356251.0</v>
      </c>
      <c r="I1019" s="246">
        <v>42551.0</v>
      </c>
      <c r="J1019" s="247">
        <v>318.86</v>
      </c>
      <c r="K1019" s="237">
        <v>181.75</v>
      </c>
      <c r="L1019" s="6"/>
      <c r="M1019" s="1"/>
      <c r="N1019" s="1"/>
      <c r="O1019" s="1"/>
      <c r="P1019" s="1"/>
      <c r="Q1019" s="1"/>
      <c r="R1019" s="1"/>
      <c r="S1019" s="1"/>
      <c r="T1019" s="1"/>
      <c r="U1019" s="1"/>
      <c r="V1019" s="1"/>
      <c r="W1019" s="1"/>
      <c r="X1019" s="1"/>
      <c r="Y1019" s="1"/>
      <c r="Z1019" s="1"/>
    </row>
    <row r="1020" ht="12.75" customHeight="1">
      <c r="A1020" s="1"/>
      <c r="B1020" s="6"/>
      <c r="C1020" s="229" t="s">
        <v>617</v>
      </c>
      <c r="D1020" s="243">
        <v>1.0</v>
      </c>
      <c r="E1020" s="243">
        <v>1.0</v>
      </c>
      <c r="F1020" s="244">
        <v>13.0</v>
      </c>
      <c r="G1020" s="245" t="s">
        <v>618</v>
      </c>
      <c r="H1020" s="245">
        <v>5356252.0</v>
      </c>
      <c r="I1020" s="246">
        <v>42551.0</v>
      </c>
      <c r="J1020" s="247">
        <v>106.34</v>
      </c>
      <c r="K1020" s="237">
        <v>60.61</v>
      </c>
      <c r="L1020" s="6"/>
      <c r="M1020" s="1"/>
      <c r="N1020" s="1"/>
      <c r="O1020" s="1"/>
      <c r="P1020" s="1"/>
      <c r="Q1020" s="1"/>
      <c r="R1020" s="1"/>
      <c r="S1020" s="1"/>
      <c r="T1020" s="1"/>
      <c r="U1020" s="1"/>
      <c r="V1020" s="1"/>
      <c r="W1020" s="1"/>
      <c r="X1020" s="1"/>
      <c r="Y1020" s="1"/>
      <c r="Z1020" s="1"/>
    </row>
    <row r="1021" ht="12.75" customHeight="1">
      <c r="A1021" s="1"/>
      <c r="B1021" s="6"/>
      <c r="C1021" s="229" t="s">
        <v>609</v>
      </c>
      <c r="D1021" s="243">
        <v>1.0</v>
      </c>
      <c r="E1021" s="243">
        <v>1.0</v>
      </c>
      <c r="F1021" s="244">
        <v>15.0</v>
      </c>
      <c r="G1021" s="245" t="s">
        <v>610</v>
      </c>
      <c r="H1021" s="245">
        <v>5356253.0</v>
      </c>
      <c r="I1021" s="246">
        <v>42551.0</v>
      </c>
      <c r="J1021" s="247">
        <v>226.2</v>
      </c>
      <c r="K1021" s="237">
        <v>130.29000000000002</v>
      </c>
      <c r="L1021" s="6"/>
      <c r="M1021" s="1"/>
      <c r="N1021" s="1"/>
      <c r="O1021" s="1"/>
      <c r="P1021" s="1"/>
      <c r="Q1021" s="1"/>
      <c r="R1021" s="1"/>
      <c r="S1021" s="1"/>
      <c r="T1021" s="1"/>
      <c r="U1021" s="1"/>
      <c r="V1021" s="1"/>
      <c r="W1021" s="1"/>
      <c r="X1021" s="1"/>
      <c r="Y1021" s="1"/>
      <c r="Z1021" s="1"/>
    </row>
    <row r="1022" ht="12.75" customHeight="1">
      <c r="A1022" s="1"/>
      <c r="B1022" s="6"/>
      <c r="C1022" s="229" t="s">
        <v>601</v>
      </c>
      <c r="D1022" s="243">
        <v>1.0</v>
      </c>
      <c r="E1022" s="243">
        <v>1.0</v>
      </c>
      <c r="F1022" s="244">
        <v>29.0</v>
      </c>
      <c r="G1022" s="245" t="s">
        <v>602</v>
      </c>
      <c r="H1022" s="245">
        <v>5356537.0</v>
      </c>
      <c r="I1022" s="246">
        <v>42557.0</v>
      </c>
      <c r="J1022" s="247">
        <v>385.49</v>
      </c>
      <c r="K1022" s="237">
        <v>219.73000000000002</v>
      </c>
      <c r="L1022" s="6"/>
      <c r="M1022" s="1"/>
      <c r="N1022" s="1"/>
      <c r="O1022" s="1"/>
      <c r="P1022" s="1"/>
      <c r="Q1022" s="1"/>
      <c r="R1022" s="1"/>
      <c r="S1022" s="1"/>
      <c r="T1022" s="1"/>
      <c r="U1022" s="1"/>
      <c r="V1022" s="1"/>
      <c r="W1022" s="1"/>
      <c r="X1022" s="1"/>
      <c r="Y1022" s="1"/>
      <c r="Z1022" s="1"/>
    </row>
    <row r="1023" ht="12.75" customHeight="1">
      <c r="A1023" s="1"/>
      <c r="B1023" s="6"/>
      <c r="C1023" s="229" t="s">
        <v>611</v>
      </c>
      <c r="D1023" s="243">
        <v>1.0</v>
      </c>
      <c r="E1023" s="243">
        <v>1.0</v>
      </c>
      <c r="F1023" s="244">
        <v>4.0</v>
      </c>
      <c r="G1023" s="245" t="s">
        <v>612</v>
      </c>
      <c r="H1023" s="245">
        <v>5356538.0</v>
      </c>
      <c r="I1023" s="246">
        <v>42557.0</v>
      </c>
      <c r="J1023" s="247">
        <v>62.4</v>
      </c>
      <c r="K1023" s="237">
        <v>35.57</v>
      </c>
      <c r="L1023" s="6"/>
      <c r="M1023" s="1"/>
      <c r="N1023" s="1"/>
      <c r="O1023" s="1"/>
      <c r="P1023" s="1"/>
      <c r="Q1023" s="1"/>
      <c r="R1023" s="1"/>
      <c r="S1023" s="1"/>
      <c r="T1023" s="1"/>
      <c r="U1023" s="1"/>
      <c r="V1023" s="1"/>
      <c r="W1023" s="1"/>
      <c r="X1023" s="1"/>
      <c r="Y1023" s="1"/>
      <c r="Z1023" s="1"/>
    </row>
    <row r="1024" ht="12.75" customHeight="1">
      <c r="A1024" s="1"/>
      <c r="B1024" s="6"/>
      <c r="C1024" s="229" t="s">
        <v>617</v>
      </c>
      <c r="D1024" s="243">
        <v>1.0</v>
      </c>
      <c r="E1024" s="243">
        <v>1.0</v>
      </c>
      <c r="F1024" s="244">
        <v>4.0</v>
      </c>
      <c r="G1024" s="245" t="s">
        <v>618</v>
      </c>
      <c r="H1024" s="245">
        <v>5356539.0</v>
      </c>
      <c r="I1024" s="246">
        <v>42557.0</v>
      </c>
      <c r="J1024" s="247">
        <v>42.9</v>
      </c>
      <c r="K1024" s="237">
        <v>24.45</v>
      </c>
      <c r="L1024" s="6"/>
      <c r="M1024" s="1"/>
      <c r="N1024" s="1"/>
      <c r="O1024" s="1"/>
      <c r="P1024" s="1"/>
      <c r="Q1024" s="1"/>
      <c r="R1024" s="1"/>
      <c r="S1024" s="1"/>
      <c r="T1024" s="1"/>
      <c r="U1024" s="1"/>
      <c r="V1024" s="1"/>
      <c r="W1024" s="1"/>
      <c r="X1024" s="1"/>
      <c r="Y1024" s="1"/>
      <c r="Z1024" s="1"/>
    </row>
    <row r="1025" ht="12.75" customHeight="1">
      <c r="A1025" s="1"/>
      <c r="B1025" s="6"/>
      <c r="C1025" s="229" t="s">
        <v>1223</v>
      </c>
      <c r="D1025" s="243">
        <v>1.0</v>
      </c>
      <c r="E1025" s="243">
        <v>1.0</v>
      </c>
      <c r="F1025" s="244">
        <v>0.0</v>
      </c>
      <c r="G1025" s="245" t="s">
        <v>1224</v>
      </c>
      <c r="H1025" s="245">
        <v>5358730.0</v>
      </c>
      <c r="I1025" s="246">
        <v>42563.0</v>
      </c>
      <c r="J1025" s="247">
        <v>0.0</v>
      </c>
      <c r="K1025" s="237">
        <v>-2000.0</v>
      </c>
      <c r="L1025" s="6"/>
      <c r="M1025" s="1"/>
      <c r="N1025" s="1"/>
      <c r="O1025" s="1"/>
      <c r="P1025" s="1"/>
      <c r="Q1025" s="1"/>
      <c r="R1025" s="1"/>
      <c r="S1025" s="1"/>
      <c r="T1025" s="1"/>
      <c r="U1025" s="1"/>
      <c r="V1025" s="1"/>
      <c r="W1025" s="1"/>
      <c r="X1025" s="1"/>
      <c r="Y1025" s="1"/>
      <c r="Z1025" s="1"/>
    </row>
    <row r="1026" ht="12.75" customHeight="1">
      <c r="A1026" s="1"/>
      <c r="B1026" s="6"/>
      <c r="C1026" s="229" t="s">
        <v>439</v>
      </c>
      <c r="D1026" s="243">
        <v>1.0</v>
      </c>
      <c r="E1026" s="243">
        <v>1.0</v>
      </c>
      <c r="F1026" s="244">
        <v>12.0</v>
      </c>
      <c r="G1026" s="245" t="s">
        <v>440</v>
      </c>
      <c r="H1026" s="245">
        <v>5359037.0</v>
      </c>
      <c r="I1026" s="246">
        <v>42570.0</v>
      </c>
      <c r="J1026" s="247">
        <v>232.0</v>
      </c>
      <c r="K1026" s="237">
        <v>125.63000000000001</v>
      </c>
      <c r="L1026" s="6"/>
      <c r="M1026" s="1"/>
      <c r="N1026" s="1"/>
      <c r="O1026" s="1"/>
      <c r="P1026" s="1"/>
      <c r="Q1026" s="1"/>
      <c r="R1026" s="1"/>
      <c r="S1026" s="1"/>
      <c r="T1026" s="1"/>
      <c r="U1026" s="1"/>
      <c r="V1026" s="1"/>
      <c r="W1026" s="1"/>
      <c r="X1026" s="1"/>
      <c r="Y1026" s="1"/>
      <c r="Z1026" s="1"/>
    </row>
    <row r="1027" ht="12.75" customHeight="1">
      <c r="A1027" s="1"/>
      <c r="B1027" s="6"/>
      <c r="C1027" s="229" t="s">
        <v>539</v>
      </c>
      <c r="D1027" s="243">
        <v>1.0</v>
      </c>
      <c r="E1027" s="243">
        <v>1.0</v>
      </c>
      <c r="F1027" s="244">
        <v>11.0</v>
      </c>
      <c r="G1027" s="245" t="s">
        <v>540</v>
      </c>
      <c r="H1027" s="245">
        <v>5359038.0</v>
      </c>
      <c r="I1027" s="246">
        <v>42570.0</v>
      </c>
      <c r="J1027" s="247">
        <v>200.0</v>
      </c>
      <c r="K1027" s="237">
        <v>112.1</v>
      </c>
      <c r="L1027" s="6"/>
      <c r="M1027" s="1"/>
      <c r="N1027" s="1"/>
      <c r="O1027" s="1"/>
      <c r="P1027" s="1"/>
      <c r="Q1027" s="1"/>
      <c r="R1027" s="1"/>
      <c r="S1027" s="1"/>
      <c r="T1027" s="1"/>
      <c r="U1027" s="1"/>
      <c r="V1027" s="1"/>
      <c r="W1027" s="1"/>
      <c r="X1027" s="1"/>
      <c r="Y1027" s="1"/>
      <c r="Z1027" s="1"/>
    </row>
    <row r="1028" ht="12.75" hidden="1" customHeight="1">
      <c r="A1028" s="1"/>
      <c r="B1028" s="6"/>
      <c r="C1028" s="229"/>
      <c r="D1028" s="243"/>
      <c r="E1028" s="243"/>
      <c r="F1028" s="244"/>
      <c r="G1028" s="245"/>
      <c r="H1028" s="245"/>
      <c r="I1028" s="246"/>
      <c r="J1028" s="247"/>
      <c r="K1028" s="237"/>
      <c r="L1028" s="6"/>
      <c r="M1028" s="1"/>
      <c r="N1028" s="1"/>
      <c r="O1028" s="1"/>
      <c r="P1028" s="1"/>
      <c r="Q1028" s="1"/>
      <c r="R1028" s="1"/>
      <c r="S1028" s="1"/>
      <c r="T1028" s="1"/>
      <c r="U1028" s="1"/>
      <c r="V1028" s="1"/>
      <c r="W1028" s="1"/>
      <c r="X1028" s="1"/>
      <c r="Y1028" s="1"/>
      <c r="Z1028" s="1"/>
    </row>
    <row r="1029" ht="12.75" hidden="1" customHeight="1">
      <c r="A1029" s="1"/>
      <c r="B1029" s="6"/>
      <c r="C1029" s="229"/>
      <c r="D1029" s="243"/>
      <c r="E1029" s="243"/>
      <c r="F1029" s="244"/>
      <c r="G1029" s="245"/>
      <c r="H1029" s="245"/>
      <c r="I1029" s="246"/>
      <c r="J1029" s="247"/>
      <c r="K1029" s="237"/>
      <c r="L1029" s="6"/>
      <c r="M1029" s="1"/>
      <c r="N1029" s="1"/>
      <c r="O1029" s="1"/>
      <c r="P1029" s="1"/>
      <c r="Q1029" s="1"/>
      <c r="R1029" s="1"/>
      <c r="S1029" s="1"/>
      <c r="T1029" s="1"/>
      <c r="U1029" s="1"/>
      <c r="V1029" s="1"/>
      <c r="W1029" s="1"/>
      <c r="X1029" s="1"/>
      <c r="Y1029" s="1"/>
      <c r="Z1029" s="1"/>
    </row>
    <row r="1030" ht="12.75" hidden="1" customHeight="1">
      <c r="A1030" s="1"/>
      <c r="B1030" s="6"/>
      <c r="C1030" s="229"/>
      <c r="D1030" s="243"/>
      <c r="E1030" s="243"/>
      <c r="F1030" s="244"/>
      <c r="G1030" s="245"/>
      <c r="H1030" s="245"/>
      <c r="I1030" s="246"/>
      <c r="J1030" s="247"/>
      <c r="K1030" s="237"/>
      <c r="L1030" s="6"/>
      <c r="M1030" s="1"/>
      <c r="N1030" s="1"/>
      <c r="O1030" s="1"/>
      <c r="P1030" s="1"/>
      <c r="Q1030" s="1"/>
      <c r="R1030" s="1"/>
      <c r="S1030" s="1"/>
      <c r="T1030" s="1"/>
      <c r="U1030" s="1"/>
      <c r="V1030" s="1"/>
      <c r="W1030" s="1"/>
      <c r="X1030" s="1"/>
      <c r="Y1030" s="1"/>
      <c r="Z1030" s="1"/>
    </row>
    <row r="1031" ht="12.75" hidden="1" customHeight="1">
      <c r="A1031" s="1"/>
      <c r="B1031" s="6"/>
      <c r="C1031" s="229"/>
      <c r="D1031" s="243"/>
      <c r="E1031" s="243"/>
      <c r="F1031" s="244"/>
      <c r="G1031" s="245"/>
      <c r="H1031" s="245"/>
      <c r="I1031" s="246"/>
      <c r="J1031" s="247"/>
      <c r="K1031" s="237"/>
      <c r="L1031" s="6"/>
      <c r="M1031" s="1"/>
      <c r="N1031" s="1"/>
      <c r="O1031" s="1"/>
      <c r="P1031" s="1"/>
      <c r="Q1031" s="1"/>
      <c r="R1031" s="1"/>
      <c r="S1031" s="1"/>
      <c r="T1031" s="1"/>
      <c r="U1031" s="1"/>
      <c r="V1031" s="1"/>
      <c r="W1031" s="1"/>
      <c r="X1031" s="1"/>
      <c r="Y1031" s="1"/>
      <c r="Z1031" s="1"/>
    </row>
    <row r="1032" ht="12.75" hidden="1" customHeight="1">
      <c r="A1032" s="1"/>
      <c r="B1032" s="6"/>
      <c r="C1032" s="229"/>
      <c r="D1032" s="243"/>
      <c r="E1032" s="243"/>
      <c r="F1032" s="244"/>
      <c r="G1032" s="245"/>
      <c r="H1032" s="245"/>
      <c r="I1032" s="246"/>
      <c r="J1032" s="247"/>
      <c r="K1032" s="237"/>
      <c r="L1032" s="6"/>
      <c r="M1032" s="1"/>
      <c r="N1032" s="1"/>
      <c r="O1032" s="1"/>
      <c r="P1032" s="1"/>
      <c r="Q1032" s="1"/>
      <c r="R1032" s="1"/>
      <c r="S1032" s="1"/>
      <c r="T1032" s="1"/>
      <c r="U1032" s="1"/>
      <c r="V1032" s="1"/>
      <c r="W1032" s="1"/>
      <c r="X1032" s="1"/>
      <c r="Y1032" s="1"/>
      <c r="Z1032" s="1"/>
    </row>
    <row r="1033" ht="12.75" hidden="1" customHeight="1">
      <c r="A1033" s="1"/>
      <c r="B1033" s="6"/>
      <c r="C1033" s="229"/>
      <c r="D1033" s="243"/>
      <c r="E1033" s="243"/>
      <c r="F1033" s="244"/>
      <c r="G1033" s="245"/>
      <c r="H1033" s="245"/>
      <c r="I1033" s="246"/>
      <c r="J1033" s="247"/>
      <c r="K1033" s="237"/>
      <c r="L1033" s="6"/>
      <c r="M1033" s="1"/>
      <c r="N1033" s="1"/>
      <c r="O1033" s="1"/>
      <c r="P1033" s="1"/>
      <c r="Q1033" s="1"/>
      <c r="R1033" s="1"/>
      <c r="S1033" s="1"/>
      <c r="T1033" s="1"/>
      <c r="U1033" s="1"/>
      <c r="V1033" s="1"/>
      <c r="W1033" s="1"/>
      <c r="X1033" s="1"/>
      <c r="Y1033" s="1"/>
      <c r="Z1033" s="1"/>
    </row>
    <row r="1034" ht="12.75" hidden="1" customHeight="1">
      <c r="A1034" s="1"/>
      <c r="B1034" s="6"/>
      <c r="C1034" s="229"/>
      <c r="D1034" s="243"/>
      <c r="E1034" s="243"/>
      <c r="F1034" s="244"/>
      <c r="G1034" s="245"/>
      <c r="H1034" s="245"/>
      <c r="I1034" s="246"/>
      <c r="J1034" s="247"/>
      <c r="K1034" s="237"/>
      <c r="L1034" s="6"/>
      <c r="M1034" s="1"/>
      <c r="N1034" s="1"/>
      <c r="O1034" s="1"/>
      <c r="P1034" s="1"/>
      <c r="Q1034" s="1"/>
      <c r="R1034" s="1"/>
      <c r="S1034" s="1"/>
      <c r="T1034" s="1"/>
      <c r="U1034" s="1"/>
      <c r="V1034" s="1"/>
      <c r="W1034" s="1"/>
      <c r="X1034" s="1"/>
      <c r="Y1034" s="1"/>
      <c r="Z1034" s="1"/>
    </row>
    <row r="1035" ht="12.75" hidden="1" customHeight="1">
      <c r="A1035" s="1"/>
      <c r="B1035" s="6"/>
      <c r="C1035" s="229"/>
      <c r="D1035" s="243"/>
      <c r="E1035" s="243"/>
      <c r="F1035" s="244"/>
      <c r="G1035" s="245"/>
      <c r="H1035" s="245"/>
      <c r="I1035" s="246"/>
      <c r="J1035" s="247"/>
      <c r="K1035" s="237"/>
      <c r="L1035" s="6"/>
      <c r="M1035" s="1"/>
      <c r="N1035" s="1"/>
      <c r="O1035" s="1"/>
      <c r="P1035" s="1"/>
      <c r="Q1035" s="1"/>
      <c r="R1035" s="1"/>
      <c r="S1035" s="1"/>
      <c r="T1035" s="1"/>
      <c r="U1035" s="1"/>
      <c r="V1035" s="1"/>
      <c r="W1035" s="1"/>
      <c r="X1035" s="1"/>
      <c r="Y1035" s="1"/>
      <c r="Z1035" s="1"/>
    </row>
    <row r="1036" ht="12.75" hidden="1" customHeight="1">
      <c r="A1036" s="1"/>
      <c r="B1036" s="6"/>
      <c r="C1036" s="229"/>
      <c r="D1036" s="243"/>
      <c r="E1036" s="243"/>
      <c r="F1036" s="244"/>
      <c r="G1036" s="245"/>
      <c r="H1036" s="245"/>
      <c r="I1036" s="246"/>
      <c r="J1036" s="247"/>
      <c r="K1036" s="237"/>
      <c r="L1036" s="6"/>
      <c r="M1036" s="1"/>
      <c r="N1036" s="1"/>
      <c r="O1036" s="1"/>
      <c r="P1036" s="1"/>
      <c r="Q1036" s="1"/>
      <c r="R1036" s="1"/>
      <c r="S1036" s="1"/>
      <c r="T1036" s="1"/>
      <c r="U1036" s="1"/>
      <c r="V1036" s="1"/>
      <c r="W1036" s="1"/>
      <c r="X1036" s="1"/>
      <c r="Y1036" s="1"/>
      <c r="Z1036" s="1"/>
    </row>
    <row r="1037" ht="12.75" hidden="1" customHeight="1">
      <c r="A1037" s="1"/>
      <c r="B1037" s="6"/>
      <c r="C1037" s="229"/>
      <c r="D1037" s="243"/>
      <c r="E1037" s="243"/>
      <c r="F1037" s="244"/>
      <c r="G1037" s="245"/>
      <c r="H1037" s="245"/>
      <c r="I1037" s="246"/>
      <c r="J1037" s="247"/>
      <c r="K1037" s="237"/>
      <c r="L1037" s="6"/>
      <c r="M1037" s="1"/>
      <c r="N1037" s="1"/>
      <c r="O1037" s="1"/>
      <c r="P1037" s="1"/>
      <c r="Q1037" s="1"/>
      <c r="R1037" s="1"/>
      <c r="S1037" s="1"/>
      <c r="T1037" s="1"/>
      <c r="U1037" s="1"/>
      <c r="V1037" s="1"/>
      <c r="W1037" s="1"/>
      <c r="X1037" s="1"/>
      <c r="Y1037" s="1"/>
      <c r="Z1037" s="1"/>
    </row>
    <row r="1038" ht="12.75" hidden="1" customHeight="1">
      <c r="A1038" s="1"/>
      <c r="B1038" s="6"/>
      <c r="C1038" s="229"/>
      <c r="D1038" s="243"/>
      <c r="E1038" s="243"/>
      <c r="F1038" s="244"/>
      <c r="G1038" s="245"/>
      <c r="H1038" s="245"/>
      <c r="I1038" s="246"/>
      <c r="J1038" s="247"/>
      <c r="K1038" s="237"/>
      <c r="L1038" s="6"/>
      <c r="M1038" s="1"/>
      <c r="N1038" s="1"/>
      <c r="O1038" s="1"/>
      <c r="P1038" s="1"/>
      <c r="Q1038" s="1"/>
      <c r="R1038" s="1"/>
      <c r="S1038" s="1"/>
      <c r="T1038" s="1"/>
      <c r="U1038" s="1"/>
      <c r="V1038" s="1"/>
      <c r="W1038" s="1"/>
      <c r="X1038" s="1"/>
      <c r="Y1038" s="1"/>
      <c r="Z1038" s="1"/>
    </row>
    <row r="1039" ht="12.75" hidden="1" customHeight="1">
      <c r="A1039" s="1"/>
      <c r="B1039" s="6"/>
      <c r="C1039" s="229"/>
      <c r="D1039" s="243"/>
      <c r="E1039" s="243"/>
      <c r="F1039" s="244"/>
      <c r="G1039" s="245"/>
      <c r="H1039" s="245"/>
      <c r="I1039" s="246"/>
      <c r="J1039" s="247"/>
      <c r="K1039" s="237"/>
      <c r="L1039" s="6"/>
      <c r="M1039" s="1"/>
      <c r="N1039" s="1"/>
      <c r="O1039" s="1"/>
      <c r="P1039" s="1"/>
      <c r="Q1039" s="1"/>
      <c r="R1039" s="1"/>
      <c r="S1039" s="1"/>
      <c r="T1039" s="1"/>
      <c r="U1039" s="1"/>
      <c r="V1039" s="1"/>
      <c r="W1039" s="1"/>
      <c r="X1039" s="1"/>
      <c r="Y1039" s="1"/>
      <c r="Z1039" s="1"/>
    </row>
    <row r="1040" ht="12.75" hidden="1" customHeight="1">
      <c r="A1040" s="1"/>
      <c r="B1040" s="6"/>
      <c r="C1040" s="229"/>
      <c r="D1040" s="243"/>
      <c r="E1040" s="243"/>
      <c r="F1040" s="244"/>
      <c r="G1040" s="245"/>
      <c r="H1040" s="245"/>
      <c r="I1040" s="246"/>
      <c r="J1040" s="247"/>
      <c r="K1040" s="237"/>
      <c r="L1040" s="6"/>
      <c r="M1040" s="1"/>
      <c r="N1040" s="1"/>
      <c r="O1040" s="1"/>
      <c r="P1040" s="1"/>
      <c r="Q1040" s="1"/>
      <c r="R1040" s="1"/>
      <c r="S1040" s="1"/>
      <c r="T1040" s="1"/>
      <c r="U1040" s="1"/>
      <c r="V1040" s="1"/>
      <c r="W1040" s="1"/>
      <c r="X1040" s="1"/>
      <c r="Y1040" s="1"/>
      <c r="Z1040" s="1"/>
    </row>
    <row r="1041" ht="12.75" hidden="1" customHeight="1">
      <c r="A1041" s="1"/>
      <c r="B1041" s="6"/>
      <c r="C1041" s="229"/>
      <c r="D1041" s="243"/>
      <c r="E1041" s="243"/>
      <c r="F1041" s="244"/>
      <c r="G1041" s="245"/>
      <c r="H1041" s="245"/>
      <c r="I1041" s="246"/>
      <c r="J1041" s="247"/>
      <c r="K1041" s="237"/>
      <c r="L1041" s="6"/>
      <c r="M1041" s="1"/>
      <c r="N1041" s="1"/>
      <c r="O1041" s="1"/>
      <c r="P1041" s="1"/>
      <c r="Q1041" s="1"/>
      <c r="R1041" s="1"/>
      <c r="S1041" s="1"/>
      <c r="T1041" s="1"/>
      <c r="U1041" s="1"/>
      <c r="V1041" s="1"/>
      <c r="W1041" s="1"/>
      <c r="X1041" s="1"/>
      <c r="Y1041" s="1"/>
      <c r="Z1041" s="1"/>
    </row>
    <row r="1042" ht="12.75" hidden="1" customHeight="1">
      <c r="A1042" s="1"/>
      <c r="B1042" s="6"/>
      <c r="C1042" s="229"/>
      <c r="D1042" s="243"/>
      <c r="E1042" s="243"/>
      <c r="F1042" s="244"/>
      <c r="G1042" s="245"/>
      <c r="H1042" s="245"/>
      <c r="I1042" s="246"/>
      <c r="J1042" s="247"/>
      <c r="K1042" s="237"/>
      <c r="L1042" s="6"/>
      <c r="M1042" s="1"/>
      <c r="N1042" s="1"/>
      <c r="O1042" s="1"/>
      <c r="P1042" s="1"/>
      <c r="Q1042" s="1"/>
      <c r="R1042" s="1"/>
      <c r="S1042" s="1"/>
      <c r="T1042" s="1"/>
      <c r="U1042" s="1"/>
      <c r="V1042" s="1"/>
      <c r="W1042" s="1"/>
      <c r="X1042" s="1"/>
      <c r="Y1042" s="1"/>
      <c r="Z1042" s="1"/>
    </row>
    <row r="1043" ht="12.75" hidden="1" customHeight="1">
      <c r="A1043" s="1"/>
      <c r="B1043" s="6"/>
      <c r="C1043" s="229"/>
      <c r="D1043" s="243"/>
      <c r="E1043" s="243"/>
      <c r="F1043" s="244"/>
      <c r="G1043" s="245"/>
      <c r="H1043" s="245"/>
      <c r="I1043" s="246"/>
      <c r="J1043" s="247"/>
      <c r="K1043" s="237"/>
      <c r="L1043" s="6"/>
      <c r="M1043" s="1"/>
      <c r="N1043" s="1"/>
      <c r="O1043" s="1"/>
      <c r="P1043" s="1"/>
      <c r="Q1043" s="1"/>
      <c r="R1043" s="1"/>
      <c r="S1043" s="1"/>
      <c r="T1043" s="1"/>
      <c r="U1043" s="1"/>
      <c r="V1043" s="1"/>
      <c r="W1043" s="1"/>
      <c r="X1043" s="1"/>
      <c r="Y1043" s="1"/>
      <c r="Z1043" s="1"/>
    </row>
    <row r="1044" ht="12.75" hidden="1" customHeight="1">
      <c r="A1044" s="1"/>
      <c r="B1044" s="6"/>
      <c r="C1044" s="229"/>
      <c r="D1044" s="243"/>
      <c r="E1044" s="243"/>
      <c r="F1044" s="244"/>
      <c r="G1044" s="245"/>
      <c r="H1044" s="245"/>
      <c r="I1044" s="246"/>
      <c r="J1044" s="247"/>
      <c r="K1044" s="237"/>
      <c r="L1044" s="6"/>
      <c r="M1044" s="1"/>
      <c r="N1044" s="1"/>
      <c r="O1044" s="1"/>
      <c r="P1044" s="1"/>
      <c r="Q1044" s="1"/>
      <c r="R1044" s="1"/>
      <c r="S1044" s="1"/>
      <c r="T1044" s="1"/>
      <c r="U1044" s="1"/>
      <c r="V1044" s="1"/>
      <c r="W1044" s="1"/>
      <c r="X1044" s="1"/>
      <c r="Y1044" s="1"/>
      <c r="Z1044" s="1"/>
    </row>
    <row r="1045" ht="12.75" hidden="1" customHeight="1">
      <c r="A1045" s="1"/>
      <c r="B1045" s="6"/>
      <c r="C1045" s="229"/>
      <c r="D1045" s="243"/>
      <c r="E1045" s="243"/>
      <c r="F1045" s="244"/>
      <c r="G1045" s="245"/>
      <c r="H1045" s="245"/>
      <c r="I1045" s="246"/>
      <c r="J1045" s="247"/>
      <c r="K1045" s="237"/>
      <c r="L1045" s="6"/>
      <c r="M1045" s="1"/>
      <c r="N1045" s="1"/>
      <c r="O1045" s="1"/>
      <c r="P1045" s="1"/>
      <c r="Q1045" s="1"/>
      <c r="R1045" s="1"/>
      <c r="S1045" s="1"/>
      <c r="T1045" s="1"/>
      <c r="U1045" s="1"/>
      <c r="V1045" s="1"/>
      <c r="W1045" s="1"/>
      <c r="X1045" s="1"/>
      <c r="Y1045" s="1"/>
      <c r="Z1045" s="1"/>
    </row>
    <row r="1046" ht="12.75" hidden="1" customHeight="1">
      <c r="A1046" s="1"/>
      <c r="B1046" s="6"/>
      <c r="C1046" s="229"/>
      <c r="D1046" s="243"/>
      <c r="E1046" s="243"/>
      <c r="F1046" s="244"/>
      <c r="G1046" s="245"/>
      <c r="H1046" s="245"/>
      <c r="I1046" s="246"/>
      <c r="J1046" s="247"/>
      <c r="K1046" s="237"/>
      <c r="L1046" s="6"/>
      <c r="M1046" s="1"/>
      <c r="N1046" s="1"/>
      <c r="O1046" s="1"/>
      <c r="P1046" s="1"/>
      <c r="Q1046" s="1"/>
      <c r="R1046" s="1"/>
      <c r="S1046" s="1"/>
      <c r="T1046" s="1"/>
      <c r="U1046" s="1"/>
      <c r="V1046" s="1"/>
      <c r="W1046" s="1"/>
      <c r="X1046" s="1"/>
      <c r="Y1046" s="1"/>
      <c r="Z1046" s="1"/>
    </row>
    <row r="1047" ht="12.75" hidden="1" customHeight="1">
      <c r="A1047" s="1"/>
      <c r="B1047" s="6"/>
      <c r="C1047" s="229"/>
      <c r="D1047" s="243"/>
      <c r="E1047" s="243"/>
      <c r="F1047" s="244"/>
      <c r="G1047" s="245"/>
      <c r="H1047" s="245"/>
      <c r="I1047" s="246"/>
      <c r="J1047" s="247"/>
      <c r="K1047" s="237"/>
      <c r="L1047" s="6"/>
      <c r="M1047" s="1"/>
      <c r="N1047" s="1"/>
      <c r="O1047" s="1"/>
      <c r="P1047" s="1"/>
      <c r="Q1047" s="1"/>
      <c r="R1047" s="1"/>
      <c r="S1047" s="1"/>
      <c r="T1047" s="1"/>
      <c r="U1047" s="1"/>
      <c r="V1047" s="1"/>
      <c r="W1047" s="1"/>
      <c r="X1047" s="1"/>
      <c r="Y1047" s="1"/>
      <c r="Z1047" s="1"/>
    </row>
    <row r="1048" ht="12.75" hidden="1" customHeight="1">
      <c r="A1048" s="1"/>
      <c r="B1048" s="6"/>
      <c r="C1048" s="229"/>
      <c r="D1048" s="243"/>
      <c r="E1048" s="243"/>
      <c r="F1048" s="244"/>
      <c r="G1048" s="245"/>
      <c r="H1048" s="245"/>
      <c r="I1048" s="246"/>
      <c r="J1048" s="247"/>
      <c r="K1048" s="237"/>
      <c r="L1048" s="6"/>
      <c r="M1048" s="1"/>
      <c r="N1048" s="1"/>
      <c r="O1048" s="1"/>
      <c r="P1048" s="1"/>
      <c r="Q1048" s="1"/>
      <c r="R1048" s="1"/>
      <c r="S1048" s="1"/>
      <c r="T1048" s="1"/>
      <c r="U1048" s="1"/>
      <c r="V1048" s="1"/>
      <c r="W1048" s="1"/>
      <c r="X1048" s="1"/>
      <c r="Y1048" s="1"/>
      <c r="Z1048" s="1"/>
    </row>
    <row r="1049" ht="12.75" hidden="1" customHeight="1">
      <c r="A1049" s="1"/>
      <c r="B1049" s="6"/>
      <c r="C1049" s="229"/>
      <c r="D1049" s="243"/>
      <c r="E1049" s="243"/>
      <c r="F1049" s="244"/>
      <c r="G1049" s="245"/>
      <c r="H1049" s="245"/>
      <c r="I1049" s="246"/>
      <c r="J1049" s="247"/>
      <c r="K1049" s="237"/>
      <c r="L1049" s="6"/>
      <c r="M1049" s="1"/>
      <c r="N1049" s="1"/>
      <c r="O1049" s="1"/>
      <c r="P1049" s="1"/>
      <c r="Q1049" s="1"/>
      <c r="R1049" s="1"/>
      <c r="S1049" s="1"/>
      <c r="T1049" s="1"/>
      <c r="U1049" s="1"/>
      <c r="V1049" s="1"/>
      <c r="W1049" s="1"/>
      <c r="X1049" s="1"/>
      <c r="Y1049" s="1"/>
      <c r="Z1049" s="1"/>
    </row>
    <row r="1050" ht="12.75" hidden="1" customHeight="1">
      <c r="A1050" s="1"/>
      <c r="B1050" s="6"/>
      <c r="C1050" s="229"/>
      <c r="D1050" s="243"/>
      <c r="E1050" s="243"/>
      <c r="F1050" s="244"/>
      <c r="G1050" s="245"/>
      <c r="H1050" s="245"/>
      <c r="I1050" s="246"/>
      <c r="J1050" s="247"/>
      <c r="K1050" s="237"/>
      <c r="L1050" s="6"/>
      <c r="M1050" s="1"/>
      <c r="N1050" s="1"/>
      <c r="O1050" s="1"/>
      <c r="P1050" s="1"/>
      <c r="Q1050" s="1"/>
      <c r="R1050" s="1"/>
      <c r="S1050" s="1"/>
      <c r="T1050" s="1"/>
      <c r="U1050" s="1"/>
      <c r="V1050" s="1"/>
      <c r="W1050" s="1"/>
      <c r="X1050" s="1"/>
      <c r="Y1050" s="1"/>
      <c r="Z1050" s="1"/>
    </row>
    <row r="1051" ht="12.75" hidden="1" customHeight="1">
      <c r="A1051" s="1"/>
      <c r="B1051" s="6"/>
      <c r="C1051" s="229"/>
      <c r="D1051" s="243"/>
      <c r="E1051" s="243"/>
      <c r="F1051" s="244"/>
      <c r="G1051" s="245"/>
      <c r="H1051" s="245"/>
      <c r="I1051" s="246"/>
      <c r="J1051" s="247"/>
      <c r="K1051" s="237"/>
      <c r="L1051" s="6"/>
      <c r="M1051" s="1"/>
      <c r="N1051" s="1"/>
      <c r="O1051" s="1"/>
      <c r="P1051" s="1"/>
      <c r="Q1051" s="1"/>
      <c r="R1051" s="1"/>
      <c r="S1051" s="1"/>
      <c r="T1051" s="1"/>
      <c r="U1051" s="1"/>
      <c r="V1051" s="1"/>
      <c r="W1051" s="1"/>
      <c r="X1051" s="1"/>
      <c r="Y1051" s="1"/>
      <c r="Z1051" s="1"/>
    </row>
    <row r="1052" ht="12.75" hidden="1" customHeight="1">
      <c r="A1052" s="1"/>
      <c r="B1052" s="6"/>
      <c r="C1052" s="229"/>
      <c r="D1052" s="243"/>
      <c r="E1052" s="243"/>
      <c r="F1052" s="244"/>
      <c r="G1052" s="245"/>
      <c r="H1052" s="245"/>
      <c r="I1052" s="246"/>
      <c r="J1052" s="247"/>
      <c r="K1052" s="237"/>
      <c r="L1052" s="6"/>
      <c r="M1052" s="1"/>
      <c r="N1052" s="1"/>
      <c r="O1052" s="1"/>
      <c r="P1052" s="1"/>
      <c r="Q1052" s="1"/>
      <c r="R1052" s="1"/>
      <c r="S1052" s="1"/>
      <c r="T1052" s="1"/>
      <c r="U1052" s="1"/>
      <c r="V1052" s="1"/>
      <c r="W1052" s="1"/>
      <c r="X1052" s="1"/>
      <c r="Y1052" s="1"/>
      <c r="Z1052" s="1"/>
    </row>
    <row r="1053" ht="12.75" hidden="1" customHeight="1">
      <c r="A1053" s="1"/>
      <c r="B1053" s="6"/>
      <c r="C1053" s="229"/>
      <c r="D1053" s="243"/>
      <c r="E1053" s="243"/>
      <c r="F1053" s="244"/>
      <c r="G1053" s="245"/>
      <c r="H1053" s="245"/>
      <c r="I1053" s="246"/>
      <c r="J1053" s="247"/>
      <c r="K1053" s="237"/>
      <c r="L1053" s="6"/>
      <c r="M1053" s="1"/>
      <c r="N1053" s="1"/>
      <c r="O1053" s="1"/>
      <c r="P1053" s="1"/>
      <c r="Q1053" s="1"/>
      <c r="R1053" s="1"/>
      <c r="S1053" s="1"/>
      <c r="T1053" s="1"/>
      <c r="U1053" s="1"/>
      <c r="V1053" s="1"/>
      <c r="W1053" s="1"/>
      <c r="X1053" s="1"/>
      <c r="Y1053" s="1"/>
      <c r="Z1053" s="1"/>
    </row>
    <row r="1054" ht="12.75" hidden="1" customHeight="1">
      <c r="A1054" s="1"/>
      <c r="B1054" s="6"/>
      <c r="C1054" s="229"/>
      <c r="D1054" s="243"/>
      <c r="E1054" s="243"/>
      <c r="F1054" s="244"/>
      <c r="G1054" s="245"/>
      <c r="H1054" s="245"/>
      <c r="I1054" s="246"/>
      <c r="J1054" s="247"/>
      <c r="K1054" s="237"/>
      <c r="L1054" s="6"/>
      <c r="M1054" s="1"/>
      <c r="N1054" s="1"/>
      <c r="O1054" s="1"/>
      <c r="P1054" s="1"/>
      <c r="Q1054" s="1"/>
      <c r="R1054" s="1"/>
      <c r="S1054" s="1"/>
      <c r="T1054" s="1"/>
      <c r="U1054" s="1"/>
      <c r="V1054" s="1"/>
      <c r="W1054" s="1"/>
      <c r="X1054" s="1"/>
      <c r="Y1054" s="1"/>
      <c r="Z1054" s="1"/>
    </row>
    <row r="1055" ht="12.75" hidden="1" customHeight="1">
      <c r="A1055" s="1"/>
      <c r="B1055" s="6"/>
      <c r="C1055" s="229"/>
      <c r="D1055" s="243"/>
      <c r="E1055" s="243"/>
      <c r="F1055" s="244"/>
      <c r="G1055" s="245"/>
      <c r="H1055" s="245"/>
      <c r="I1055" s="246"/>
      <c r="J1055" s="247"/>
      <c r="K1055" s="237"/>
      <c r="L1055" s="6"/>
      <c r="M1055" s="1"/>
      <c r="N1055" s="1"/>
      <c r="O1055" s="1"/>
      <c r="P1055" s="1"/>
      <c r="Q1055" s="1"/>
      <c r="R1055" s="1"/>
      <c r="S1055" s="1"/>
      <c r="T1055" s="1"/>
      <c r="U1055" s="1"/>
      <c r="V1055" s="1"/>
      <c r="W1055" s="1"/>
      <c r="X1055" s="1"/>
      <c r="Y1055" s="1"/>
      <c r="Z1055" s="1"/>
    </row>
    <row r="1056" ht="12.75" hidden="1" customHeight="1">
      <c r="A1056" s="1"/>
      <c r="B1056" s="6"/>
      <c r="C1056" s="229"/>
      <c r="D1056" s="243"/>
      <c r="E1056" s="243"/>
      <c r="F1056" s="244"/>
      <c r="G1056" s="245"/>
      <c r="H1056" s="245"/>
      <c r="I1056" s="246"/>
      <c r="J1056" s="247"/>
      <c r="K1056" s="237"/>
      <c r="L1056" s="6"/>
      <c r="M1056" s="1"/>
      <c r="N1056" s="1"/>
      <c r="O1056" s="1"/>
      <c r="P1056" s="1"/>
      <c r="Q1056" s="1"/>
      <c r="R1056" s="1"/>
      <c r="S1056" s="1"/>
      <c r="T1056" s="1"/>
      <c r="U1056" s="1"/>
      <c r="V1056" s="1"/>
      <c r="W1056" s="1"/>
      <c r="X1056" s="1"/>
      <c r="Y1056" s="1"/>
      <c r="Z1056" s="1"/>
    </row>
    <row r="1057" ht="12.75" hidden="1" customHeight="1">
      <c r="A1057" s="1"/>
      <c r="B1057" s="6"/>
      <c r="C1057" s="229"/>
      <c r="D1057" s="243"/>
      <c r="E1057" s="243"/>
      <c r="F1057" s="244"/>
      <c r="G1057" s="245"/>
      <c r="H1057" s="245"/>
      <c r="I1057" s="246"/>
      <c r="J1057" s="247"/>
      <c r="K1057" s="237"/>
      <c r="L1057" s="6"/>
      <c r="M1057" s="1"/>
      <c r="N1057" s="1"/>
      <c r="O1057" s="1"/>
      <c r="P1057" s="1"/>
      <c r="Q1057" s="1"/>
      <c r="R1057" s="1"/>
      <c r="S1057" s="1"/>
      <c r="T1057" s="1"/>
      <c r="U1057" s="1"/>
      <c r="V1057" s="1"/>
      <c r="W1057" s="1"/>
      <c r="X1057" s="1"/>
      <c r="Y1057" s="1"/>
      <c r="Z1057" s="1"/>
    </row>
    <row r="1058" ht="12.75" hidden="1" customHeight="1">
      <c r="A1058" s="1"/>
      <c r="B1058" s="6"/>
      <c r="C1058" s="229"/>
      <c r="D1058" s="243"/>
      <c r="E1058" s="243"/>
      <c r="F1058" s="244"/>
      <c r="G1058" s="245"/>
      <c r="H1058" s="245"/>
      <c r="I1058" s="246"/>
      <c r="J1058" s="247"/>
      <c r="K1058" s="237"/>
      <c r="L1058" s="6"/>
      <c r="M1058" s="1"/>
      <c r="N1058" s="1"/>
      <c r="O1058" s="1"/>
      <c r="P1058" s="1"/>
      <c r="Q1058" s="1"/>
      <c r="R1058" s="1"/>
      <c r="S1058" s="1"/>
      <c r="T1058" s="1"/>
      <c r="U1058" s="1"/>
      <c r="V1058" s="1"/>
      <c r="W1058" s="1"/>
      <c r="X1058" s="1"/>
      <c r="Y1058" s="1"/>
      <c r="Z1058" s="1"/>
    </row>
    <row r="1059" ht="12.75" hidden="1" customHeight="1">
      <c r="A1059" s="1"/>
      <c r="B1059" s="6"/>
      <c r="C1059" s="229"/>
      <c r="D1059" s="243"/>
      <c r="E1059" s="243"/>
      <c r="F1059" s="244"/>
      <c r="G1059" s="245"/>
      <c r="H1059" s="245"/>
      <c r="I1059" s="246"/>
      <c r="J1059" s="247"/>
      <c r="K1059" s="237"/>
      <c r="L1059" s="6"/>
      <c r="M1059" s="1"/>
      <c r="N1059" s="1"/>
      <c r="O1059" s="1"/>
      <c r="P1059" s="1"/>
      <c r="Q1059" s="1"/>
      <c r="R1059" s="1"/>
      <c r="S1059" s="1"/>
      <c r="T1059" s="1"/>
      <c r="U1059" s="1"/>
      <c r="V1059" s="1"/>
      <c r="W1059" s="1"/>
      <c r="X1059" s="1"/>
      <c r="Y1059" s="1"/>
      <c r="Z1059" s="1"/>
    </row>
    <row r="1060" ht="12.75" hidden="1" customHeight="1">
      <c r="A1060" s="1"/>
      <c r="B1060" s="6"/>
      <c r="C1060" s="229"/>
      <c r="D1060" s="243"/>
      <c r="E1060" s="243"/>
      <c r="F1060" s="244"/>
      <c r="G1060" s="245"/>
      <c r="H1060" s="245"/>
      <c r="I1060" s="246"/>
      <c r="J1060" s="247"/>
      <c r="K1060" s="237"/>
      <c r="L1060" s="6"/>
      <c r="M1060" s="1"/>
      <c r="N1060" s="1"/>
      <c r="O1060" s="1"/>
      <c r="P1060" s="1"/>
      <c r="Q1060" s="1"/>
      <c r="R1060" s="1"/>
      <c r="S1060" s="1"/>
      <c r="T1060" s="1"/>
      <c r="U1060" s="1"/>
      <c r="V1060" s="1"/>
      <c r="W1060" s="1"/>
      <c r="X1060" s="1"/>
      <c r="Y1060" s="1"/>
      <c r="Z1060" s="1"/>
    </row>
    <row r="1061" ht="12.75" hidden="1" customHeight="1">
      <c r="A1061" s="1"/>
      <c r="B1061" s="6"/>
      <c r="C1061" s="229"/>
      <c r="D1061" s="243"/>
      <c r="E1061" s="243"/>
      <c r="F1061" s="244"/>
      <c r="G1061" s="245"/>
      <c r="H1061" s="245"/>
      <c r="I1061" s="246"/>
      <c r="J1061" s="247"/>
      <c r="K1061" s="237"/>
      <c r="L1061" s="6"/>
      <c r="M1061" s="1"/>
      <c r="N1061" s="1"/>
      <c r="O1061" s="1"/>
      <c r="P1061" s="1"/>
      <c r="Q1061" s="1"/>
      <c r="R1061" s="1"/>
      <c r="S1061" s="1"/>
      <c r="T1061" s="1"/>
      <c r="U1061" s="1"/>
      <c r="V1061" s="1"/>
      <c r="W1061" s="1"/>
      <c r="X1061" s="1"/>
      <c r="Y1061" s="1"/>
      <c r="Z1061" s="1"/>
    </row>
    <row r="1062" ht="12.75" hidden="1" customHeight="1">
      <c r="A1062" s="1"/>
      <c r="B1062" s="6"/>
      <c r="C1062" s="229"/>
      <c r="D1062" s="243"/>
      <c r="E1062" s="243"/>
      <c r="F1062" s="244"/>
      <c r="G1062" s="245"/>
      <c r="H1062" s="245"/>
      <c r="I1062" s="246"/>
      <c r="J1062" s="247"/>
      <c r="K1062" s="237"/>
      <c r="L1062" s="6"/>
      <c r="M1062" s="1"/>
      <c r="N1062" s="1"/>
      <c r="O1062" s="1"/>
      <c r="P1062" s="1"/>
      <c r="Q1062" s="1"/>
      <c r="R1062" s="1"/>
      <c r="S1062" s="1"/>
      <c r="T1062" s="1"/>
      <c r="U1062" s="1"/>
      <c r="V1062" s="1"/>
      <c r="W1062" s="1"/>
      <c r="X1062" s="1"/>
      <c r="Y1062" s="1"/>
      <c r="Z1062" s="1"/>
    </row>
    <row r="1063" ht="12.75" hidden="1" customHeight="1">
      <c r="A1063" s="1"/>
      <c r="B1063" s="6"/>
      <c r="C1063" s="229"/>
      <c r="D1063" s="243"/>
      <c r="E1063" s="243"/>
      <c r="F1063" s="244"/>
      <c r="G1063" s="245"/>
      <c r="H1063" s="245"/>
      <c r="I1063" s="246"/>
      <c r="J1063" s="247"/>
      <c r="K1063" s="237"/>
      <c r="L1063" s="6"/>
      <c r="M1063" s="1"/>
      <c r="N1063" s="1"/>
      <c r="O1063" s="1"/>
      <c r="P1063" s="1"/>
      <c r="Q1063" s="1"/>
      <c r="R1063" s="1"/>
      <c r="S1063" s="1"/>
      <c r="T1063" s="1"/>
      <c r="U1063" s="1"/>
      <c r="V1063" s="1"/>
      <c r="W1063" s="1"/>
      <c r="X1063" s="1"/>
      <c r="Y1063" s="1"/>
      <c r="Z1063" s="1"/>
    </row>
    <row r="1064" ht="12.75" hidden="1" customHeight="1">
      <c r="A1064" s="1"/>
      <c r="B1064" s="6"/>
      <c r="C1064" s="229"/>
      <c r="D1064" s="243"/>
      <c r="E1064" s="243"/>
      <c r="F1064" s="244"/>
      <c r="G1064" s="245"/>
      <c r="H1064" s="245"/>
      <c r="I1064" s="246"/>
      <c r="J1064" s="247"/>
      <c r="K1064" s="237"/>
      <c r="L1064" s="6"/>
      <c r="M1064" s="1"/>
      <c r="N1064" s="1"/>
      <c r="O1064" s="1"/>
      <c r="P1064" s="1"/>
      <c r="Q1064" s="1"/>
      <c r="R1064" s="1"/>
      <c r="S1064" s="1"/>
      <c r="T1064" s="1"/>
      <c r="U1064" s="1"/>
      <c r="V1064" s="1"/>
      <c r="W1064" s="1"/>
      <c r="X1064" s="1"/>
      <c r="Y1064" s="1"/>
      <c r="Z1064" s="1"/>
    </row>
    <row r="1065" ht="12.75" hidden="1" customHeight="1">
      <c r="A1065" s="1"/>
      <c r="B1065" s="6"/>
      <c r="C1065" s="229"/>
      <c r="D1065" s="243"/>
      <c r="E1065" s="243"/>
      <c r="F1065" s="244"/>
      <c r="G1065" s="245"/>
      <c r="H1065" s="245"/>
      <c r="I1065" s="246"/>
      <c r="J1065" s="247"/>
      <c r="K1065" s="237"/>
      <c r="L1065" s="6"/>
      <c r="M1065" s="1"/>
      <c r="N1065" s="1"/>
      <c r="O1065" s="1"/>
      <c r="P1065" s="1"/>
      <c r="Q1065" s="1"/>
      <c r="R1065" s="1"/>
      <c r="S1065" s="1"/>
      <c r="T1065" s="1"/>
      <c r="U1065" s="1"/>
      <c r="V1065" s="1"/>
      <c r="W1065" s="1"/>
      <c r="X1065" s="1"/>
      <c r="Y1065" s="1"/>
      <c r="Z1065" s="1"/>
    </row>
    <row r="1066" ht="12.75" hidden="1" customHeight="1">
      <c r="A1066" s="1"/>
      <c r="B1066" s="6"/>
      <c r="C1066" s="229"/>
      <c r="D1066" s="243"/>
      <c r="E1066" s="243"/>
      <c r="F1066" s="244"/>
      <c r="G1066" s="245"/>
      <c r="H1066" s="245"/>
      <c r="I1066" s="246"/>
      <c r="J1066" s="247"/>
      <c r="K1066" s="237"/>
      <c r="L1066" s="6"/>
      <c r="M1066" s="1"/>
      <c r="N1066" s="1"/>
      <c r="O1066" s="1"/>
      <c r="P1066" s="1"/>
      <c r="Q1066" s="1"/>
      <c r="R1066" s="1"/>
      <c r="S1066" s="1"/>
      <c r="T1066" s="1"/>
      <c r="U1066" s="1"/>
      <c r="V1066" s="1"/>
      <c r="W1066" s="1"/>
      <c r="X1066" s="1"/>
      <c r="Y1066" s="1"/>
      <c r="Z1066" s="1"/>
    </row>
    <row r="1067" ht="12.75" hidden="1" customHeight="1">
      <c r="A1067" s="1"/>
      <c r="B1067" s="6"/>
      <c r="C1067" s="229"/>
      <c r="D1067" s="243"/>
      <c r="E1067" s="243"/>
      <c r="F1067" s="244"/>
      <c r="G1067" s="245"/>
      <c r="H1067" s="245"/>
      <c r="I1067" s="246"/>
      <c r="J1067" s="247"/>
      <c r="K1067" s="237"/>
      <c r="L1067" s="6"/>
      <c r="M1067" s="1"/>
      <c r="N1067" s="1"/>
      <c r="O1067" s="1"/>
      <c r="P1067" s="1"/>
      <c r="Q1067" s="1"/>
      <c r="R1067" s="1"/>
      <c r="S1067" s="1"/>
      <c r="T1067" s="1"/>
      <c r="U1067" s="1"/>
      <c r="V1067" s="1"/>
      <c r="W1067" s="1"/>
      <c r="X1067" s="1"/>
      <c r="Y1067" s="1"/>
      <c r="Z1067" s="1"/>
    </row>
    <row r="1068" ht="12.75" hidden="1" customHeight="1">
      <c r="A1068" s="1"/>
      <c r="B1068" s="6"/>
      <c r="C1068" s="229"/>
      <c r="D1068" s="243"/>
      <c r="E1068" s="243"/>
      <c r="F1068" s="244"/>
      <c r="G1068" s="245"/>
      <c r="H1068" s="245"/>
      <c r="I1068" s="246"/>
      <c r="J1068" s="247"/>
      <c r="K1068" s="237"/>
      <c r="L1068" s="6"/>
      <c r="M1068" s="1"/>
      <c r="N1068" s="1"/>
      <c r="O1068" s="1"/>
      <c r="P1068" s="1"/>
      <c r="Q1068" s="1"/>
      <c r="R1068" s="1"/>
      <c r="S1068" s="1"/>
      <c r="T1068" s="1"/>
      <c r="U1068" s="1"/>
      <c r="V1068" s="1"/>
      <c r="W1068" s="1"/>
      <c r="X1068" s="1"/>
      <c r="Y1068" s="1"/>
      <c r="Z1068" s="1"/>
    </row>
    <row r="1069" ht="12.75" hidden="1" customHeight="1">
      <c r="A1069" s="1"/>
      <c r="B1069" s="6"/>
      <c r="C1069" s="229"/>
      <c r="D1069" s="243"/>
      <c r="E1069" s="243"/>
      <c r="F1069" s="244"/>
      <c r="G1069" s="245"/>
      <c r="H1069" s="245"/>
      <c r="I1069" s="246"/>
      <c r="J1069" s="247"/>
      <c r="K1069" s="237"/>
      <c r="L1069" s="6"/>
      <c r="M1069" s="1"/>
      <c r="N1069" s="1"/>
      <c r="O1069" s="1"/>
      <c r="P1069" s="1"/>
      <c r="Q1069" s="1"/>
      <c r="R1069" s="1"/>
      <c r="S1069" s="1"/>
      <c r="T1069" s="1"/>
      <c r="U1069" s="1"/>
      <c r="V1069" s="1"/>
      <c r="W1069" s="1"/>
      <c r="X1069" s="1"/>
      <c r="Y1069" s="1"/>
      <c r="Z1069" s="1"/>
    </row>
    <row r="1070" ht="12.75" hidden="1" customHeight="1">
      <c r="A1070" s="1"/>
      <c r="B1070" s="6"/>
      <c r="C1070" s="229"/>
      <c r="D1070" s="243"/>
      <c r="E1070" s="243"/>
      <c r="F1070" s="244"/>
      <c r="G1070" s="245"/>
      <c r="H1070" s="245"/>
      <c r="I1070" s="246"/>
      <c r="J1070" s="247"/>
      <c r="K1070" s="237"/>
      <c r="L1070" s="6"/>
      <c r="M1070" s="1"/>
      <c r="N1070" s="1"/>
      <c r="O1070" s="1"/>
      <c r="P1070" s="1"/>
      <c r="Q1070" s="1"/>
      <c r="R1070" s="1"/>
      <c r="S1070" s="1"/>
      <c r="T1070" s="1"/>
      <c r="U1070" s="1"/>
      <c r="V1070" s="1"/>
      <c r="W1070" s="1"/>
      <c r="X1070" s="1"/>
      <c r="Y1070" s="1"/>
      <c r="Z1070" s="1"/>
    </row>
    <row r="1071" ht="12.75" hidden="1" customHeight="1">
      <c r="A1071" s="1"/>
      <c r="B1071" s="6"/>
      <c r="C1071" s="229"/>
      <c r="D1071" s="243"/>
      <c r="E1071" s="243"/>
      <c r="F1071" s="244"/>
      <c r="G1071" s="245"/>
      <c r="H1071" s="245"/>
      <c r="I1071" s="246"/>
      <c r="J1071" s="247"/>
      <c r="K1071" s="237"/>
      <c r="L1071" s="6"/>
      <c r="M1071" s="1"/>
      <c r="N1071" s="1"/>
      <c r="O1071" s="1"/>
      <c r="P1071" s="1"/>
      <c r="Q1071" s="1"/>
      <c r="R1071" s="1"/>
      <c r="S1071" s="1"/>
      <c r="T1071" s="1"/>
      <c r="U1071" s="1"/>
      <c r="V1071" s="1"/>
      <c r="W1071" s="1"/>
      <c r="X1071" s="1"/>
      <c r="Y1071" s="1"/>
      <c r="Z1071" s="1"/>
    </row>
    <row r="1072" ht="12.75" hidden="1" customHeight="1">
      <c r="A1072" s="1"/>
      <c r="B1072" s="6"/>
      <c r="C1072" s="229"/>
      <c r="D1072" s="243"/>
      <c r="E1072" s="243"/>
      <c r="F1072" s="244"/>
      <c r="G1072" s="245"/>
      <c r="H1072" s="245"/>
      <c r="I1072" s="246"/>
      <c r="J1072" s="247"/>
      <c r="K1072" s="237"/>
      <c r="L1072" s="6"/>
      <c r="M1072" s="1"/>
      <c r="N1072" s="1"/>
      <c r="O1072" s="1"/>
      <c r="P1072" s="1"/>
      <c r="Q1072" s="1"/>
      <c r="R1072" s="1"/>
      <c r="S1072" s="1"/>
      <c r="T1072" s="1"/>
      <c r="U1072" s="1"/>
      <c r="V1072" s="1"/>
      <c r="W1072" s="1"/>
      <c r="X1072" s="1"/>
      <c r="Y1072" s="1"/>
      <c r="Z1072" s="1"/>
    </row>
    <row r="1073" ht="12.75" hidden="1" customHeight="1">
      <c r="A1073" s="1"/>
      <c r="B1073" s="6"/>
      <c r="C1073" s="229"/>
      <c r="D1073" s="243"/>
      <c r="E1073" s="243"/>
      <c r="F1073" s="244"/>
      <c r="G1073" s="245"/>
      <c r="H1073" s="245"/>
      <c r="I1073" s="246"/>
      <c r="J1073" s="247"/>
      <c r="K1073" s="237"/>
      <c r="L1073" s="6"/>
      <c r="M1073" s="1"/>
      <c r="N1073" s="1"/>
      <c r="O1073" s="1"/>
      <c r="P1073" s="1"/>
      <c r="Q1073" s="1"/>
      <c r="R1073" s="1"/>
      <c r="S1073" s="1"/>
      <c r="T1073" s="1"/>
      <c r="U1073" s="1"/>
      <c r="V1073" s="1"/>
      <c r="W1073" s="1"/>
      <c r="X1073" s="1"/>
      <c r="Y1073" s="1"/>
      <c r="Z1073" s="1"/>
    </row>
    <row r="1074" ht="12.75" hidden="1" customHeight="1">
      <c r="A1074" s="1"/>
      <c r="B1074" s="6"/>
      <c r="C1074" s="229"/>
      <c r="D1074" s="243"/>
      <c r="E1074" s="243"/>
      <c r="F1074" s="244"/>
      <c r="G1074" s="245"/>
      <c r="H1074" s="245"/>
      <c r="I1074" s="246"/>
      <c r="J1074" s="247"/>
      <c r="K1074" s="237"/>
      <c r="L1074" s="6"/>
      <c r="M1074" s="1"/>
      <c r="N1074" s="1"/>
      <c r="O1074" s="1"/>
      <c r="P1074" s="1"/>
      <c r="Q1074" s="1"/>
      <c r="R1074" s="1"/>
      <c r="S1074" s="1"/>
      <c r="T1074" s="1"/>
      <c r="U1074" s="1"/>
      <c r="V1074" s="1"/>
      <c r="W1074" s="1"/>
      <c r="X1074" s="1"/>
      <c r="Y1074" s="1"/>
      <c r="Z1074" s="1"/>
    </row>
    <row r="1075" ht="12.75" hidden="1" customHeight="1">
      <c r="A1075" s="1"/>
      <c r="B1075" s="6"/>
      <c r="C1075" s="229"/>
      <c r="D1075" s="243"/>
      <c r="E1075" s="243"/>
      <c r="F1075" s="244"/>
      <c r="G1075" s="245"/>
      <c r="H1075" s="245"/>
      <c r="I1075" s="246"/>
      <c r="J1075" s="247"/>
      <c r="K1075" s="237"/>
      <c r="L1075" s="6"/>
      <c r="M1075" s="1"/>
      <c r="N1075" s="1"/>
      <c r="O1075" s="1"/>
      <c r="P1075" s="1"/>
      <c r="Q1075" s="1"/>
      <c r="R1075" s="1"/>
      <c r="S1075" s="1"/>
      <c r="T1075" s="1"/>
      <c r="U1075" s="1"/>
      <c r="V1075" s="1"/>
      <c r="W1075" s="1"/>
      <c r="X1075" s="1"/>
      <c r="Y1075" s="1"/>
      <c r="Z1075" s="1"/>
    </row>
    <row r="1076" ht="12.75" hidden="1" customHeight="1">
      <c r="A1076" s="1"/>
      <c r="B1076" s="6"/>
      <c r="C1076" s="229"/>
      <c r="D1076" s="243"/>
      <c r="E1076" s="243"/>
      <c r="F1076" s="244"/>
      <c r="G1076" s="245"/>
      <c r="H1076" s="245"/>
      <c r="I1076" s="246"/>
      <c r="J1076" s="247"/>
      <c r="K1076" s="237"/>
      <c r="L1076" s="6"/>
      <c r="M1076" s="1"/>
      <c r="N1076" s="1"/>
      <c r="O1076" s="1"/>
      <c r="P1076" s="1"/>
      <c r="Q1076" s="1"/>
      <c r="R1076" s="1"/>
      <c r="S1076" s="1"/>
      <c r="T1076" s="1"/>
      <c r="U1076" s="1"/>
      <c r="V1076" s="1"/>
      <c r="W1076" s="1"/>
      <c r="X1076" s="1"/>
      <c r="Y1076" s="1"/>
      <c r="Z1076" s="1"/>
    </row>
    <row r="1077" ht="12.75" hidden="1" customHeight="1">
      <c r="A1077" s="1"/>
      <c r="B1077" s="6"/>
      <c r="C1077" s="229"/>
      <c r="D1077" s="243"/>
      <c r="E1077" s="243"/>
      <c r="F1077" s="244"/>
      <c r="G1077" s="245"/>
      <c r="H1077" s="245"/>
      <c r="I1077" s="246"/>
      <c r="J1077" s="247"/>
      <c r="K1077" s="237"/>
      <c r="L1077" s="6"/>
      <c r="M1077" s="1"/>
      <c r="N1077" s="1"/>
      <c r="O1077" s="1"/>
      <c r="P1077" s="1"/>
      <c r="Q1077" s="1"/>
      <c r="R1077" s="1"/>
      <c r="S1077" s="1"/>
      <c r="T1077" s="1"/>
      <c r="U1077" s="1"/>
      <c r="V1077" s="1"/>
      <c r="W1077" s="1"/>
      <c r="X1077" s="1"/>
      <c r="Y1077" s="1"/>
      <c r="Z1077" s="1"/>
    </row>
    <row r="1078" ht="12.75" hidden="1" customHeight="1">
      <c r="A1078" s="1"/>
      <c r="B1078" s="6"/>
      <c r="C1078" s="229"/>
      <c r="D1078" s="243"/>
      <c r="E1078" s="243"/>
      <c r="F1078" s="244"/>
      <c r="G1078" s="245"/>
      <c r="H1078" s="245"/>
      <c r="I1078" s="246"/>
      <c r="J1078" s="247"/>
      <c r="K1078" s="237"/>
      <c r="L1078" s="6"/>
      <c r="M1078" s="1"/>
      <c r="N1078" s="1"/>
      <c r="O1078" s="1"/>
      <c r="P1078" s="1"/>
      <c r="Q1078" s="1"/>
      <c r="R1078" s="1"/>
      <c r="S1078" s="1"/>
      <c r="T1078" s="1"/>
      <c r="U1078" s="1"/>
      <c r="V1078" s="1"/>
      <c r="W1078" s="1"/>
      <c r="X1078" s="1"/>
      <c r="Y1078" s="1"/>
      <c r="Z1078" s="1"/>
    </row>
    <row r="1079" ht="12.75" hidden="1" customHeight="1">
      <c r="A1079" s="1"/>
      <c r="B1079" s="6"/>
      <c r="C1079" s="229"/>
      <c r="D1079" s="243"/>
      <c r="E1079" s="243"/>
      <c r="F1079" s="244"/>
      <c r="G1079" s="245"/>
      <c r="H1079" s="245"/>
      <c r="I1079" s="246"/>
      <c r="J1079" s="247"/>
      <c r="K1079" s="237"/>
      <c r="L1079" s="6"/>
      <c r="M1079" s="1"/>
      <c r="N1079" s="1"/>
      <c r="O1079" s="1"/>
      <c r="P1079" s="1"/>
      <c r="Q1079" s="1"/>
      <c r="R1079" s="1"/>
      <c r="S1079" s="1"/>
      <c r="T1079" s="1"/>
      <c r="U1079" s="1"/>
      <c r="V1079" s="1"/>
      <c r="W1079" s="1"/>
      <c r="X1079" s="1"/>
      <c r="Y1079" s="1"/>
      <c r="Z1079" s="1"/>
    </row>
    <row r="1080" ht="12.75" hidden="1" customHeight="1">
      <c r="A1080" s="1"/>
      <c r="B1080" s="6"/>
      <c r="C1080" s="229"/>
      <c r="D1080" s="243"/>
      <c r="E1080" s="243"/>
      <c r="F1080" s="244"/>
      <c r="G1080" s="245"/>
      <c r="H1080" s="245"/>
      <c r="I1080" s="246"/>
      <c r="J1080" s="247"/>
      <c r="K1080" s="237"/>
      <c r="L1080" s="6"/>
      <c r="M1080" s="1"/>
      <c r="N1080" s="1"/>
      <c r="O1080" s="1"/>
      <c r="P1080" s="1"/>
      <c r="Q1080" s="1"/>
      <c r="R1080" s="1"/>
      <c r="S1080" s="1"/>
      <c r="T1080" s="1"/>
      <c r="U1080" s="1"/>
      <c r="V1080" s="1"/>
      <c r="W1080" s="1"/>
      <c r="X1080" s="1"/>
      <c r="Y1080" s="1"/>
      <c r="Z1080" s="1"/>
    </row>
    <row r="1081" ht="12.75" hidden="1" customHeight="1">
      <c r="A1081" s="1"/>
      <c r="B1081" s="6"/>
      <c r="C1081" s="229"/>
      <c r="D1081" s="243"/>
      <c r="E1081" s="243"/>
      <c r="F1081" s="244"/>
      <c r="G1081" s="245"/>
      <c r="H1081" s="245"/>
      <c r="I1081" s="246"/>
      <c r="J1081" s="247"/>
      <c r="K1081" s="237"/>
      <c r="L1081" s="6"/>
      <c r="M1081" s="1"/>
      <c r="N1081" s="1"/>
      <c r="O1081" s="1"/>
      <c r="P1081" s="1"/>
      <c r="Q1081" s="1"/>
      <c r="R1081" s="1"/>
      <c r="S1081" s="1"/>
      <c r="T1081" s="1"/>
      <c r="U1081" s="1"/>
      <c r="V1081" s="1"/>
      <c r="W1081" s="1"/>
      <c r="X1081" s="1"/>
      <c r="Y1081" s="1"/>
      <c r="Z1081" s="1"/>
    </row>
    <row r="1082" ht="12.75" hidden="1" customHeight="1">
      <c r="A1082" s="1"/>
      <c r="B1082" s="6"/>
      <c r="C1082" s="229"/>
      <c r="D1082" s="243"/>
      <c r="E1082" s="243"/>
      <c r="F1082" s="244"/>
      <c r="G1082" s="245"/>
      <c r="H1082" s="245"/>
      <c r="I1082" s="246"/>
      <c r="J1082" s="247"/>
      <c r="K1082" s="237"/>
      <c r="L1082" s="6"/>
      <c r="M1082" s="1"/>
      <c r="N1082" s="1"/>
      <c r="O1082" s="1"/>
      <c r="P1082" s="1"/>
      <c r="Q1082" s="1"/>
      <c r="R1082" s="1"/>
      <c r="S1082" s="1"/>
      <c r="T1082" s="1"/>
      <c r="U1082" s="1"/>
      <c r="V1082" s="1"/>
      <c r="W1082" s="1"/>
      <c r="X1082" s="1"/>
      <c r="Y1082" s="1"/>
      <c r="Z1082" s="1"/>
    </row>
    <row r="1083" ht="12.75" hidden="1" customHeight="1">
      <c r="A1083" s="1"/>
      <c r="B1083" s="6"/>
      <c r="C1083" s="229"/>
      <c r="D1083" s="243"/>
      <c r="E1083" s="243"/>
      <c r="F1083" s="244"/>
      <c r="G1083" s="245"/>
      <c r="H1083" s="245"/>
      <c r="I1083" s="246"/>
      <c r="J1083" s="247"/>
      <c r="K1083" s="237"/>
      <c r="L1083" s="6"/>
      <c r="M1083" s="1"/>
      <c r="N1083" s="1"/>
      <c r="O1083" s="1"/>
      <c r="P1083" s="1"/>
      <c r="Q1083" s="1"/>
      <c r="R1083" s="1"/>
      <c r="S1083" s="1"/>
      <c r="T1083" s="1"/>
      <c r="U1083" s="1"/>
      <c r="V1083" s="1"/>
      <c r="W1083" s="1"/>
      <c r="X1083" s="1"/>
      <c r="Y1083" s="1"/>
      <c r="Z1083" s="1"/>
    </row>
    <row r="1084" ht="12.75" hidden="1" customHeight="1">
      <c r="A1084" s="1"/>
      <c r="B1084" s="6"/>
      <c r="C1084" s="229"/>
      <c r="D1084" s="243"/>
      <c r="E1084" s="243"/>
      <c r="F1084" s="244"/>
      <c r="G1084" s="245"/>
      <c r="H1084" s="245"/>
      <c r="I1084" s="246"/>
      <c r="J1084" s="247"/>
      <c r="K1084" s="237"/>
      <c r="L1084" s="6"/>
      <c r="M1084" s="1"/>
      <c r="N1084" s="1"/>
      <c r="O1084" s="1"/>
      <c r="P1084" s="1"/>
      <c r="Q1084" s="1"/>
      <c r="R1084" s="1"/>
      <c r="S1084" s="1"/>
      <c r="T1084" s="1"/>
      <c r="U1084" s="1"/>
      <c r="V1084" s="1"/>
      <c r="W1084" s="1"/>
      <c r="X1084" s="1"/>
      <c r="Y1084" s="1"/>
      <c r="Z1084" s="1"/>
    </row>
    <row r="1085" ht="12.75" hidden="1" customHeight="1">
      <c r="A1085" s="1"/>
      <c r="B1085" s="6"/>
      <c r="C1085" s="229"/>
      <c r="D1085" s="243"/>
      <c r="E1085" s="243"/>
      <c r="F1085" s="244"/>
      <c r="G1085" s="245"/>
      <c r="H1085" s="245"/>
      <c r="I1085" s="246"/>
      <c r="J1085" s="247"/>
      <c r="K1085" s="237"/>
      <c r="L1085" s="6"/>
      <c r="M1085" s="1"/>
      <c r="N1085" s="1"/>
      <c r="O1085" s="1"/>
      <c r="P1085" s="1"/>
      <c r="Q1085" s="1"/>
      <c r="R1085" s="1"/>
      <c r="S1085" s="1"/>
      <c r="T1085" s="1"/>
      <c r="U1085" s="1"/>
      <c r="V1085" s="1"/>
      <c r="W1085" s="1"/>
      <c r="X1085" s="1"/>
      <c r="Y1085" s="1"/>
      <c r="Z1085" s="1"/>
    </row>
    <row r="1086" ht="12.75" hidden="1" customHeight="1">
      <c r="A1086" s="1"/>
      <c r="B1086" s="6"/>
      <c r="C1086" s="229"/>
      <c r="D1086" s="243"/>
      <c r="E1086" s="243"/>
      <c r="F1086" s="244"/>
      <c r="G1086" s="245"/>
      <c r="H1086" s="245"/>
      <c r="I1086" s="246"/>
      <c r="J1086" s="247"/>
      <c r="K1086" s="237"/>
      <c r="L1086" s="6"/>
      <c r="M1086" s="1"/>
      <c r="N1086" s="1"/>
      <c r="O1086" s="1"/>
      <c r="P1086" s="1"/>
      <c r="Q1086" s="1"/>
      <c r="R1086" s="1"/>
      <c r="S1086" s="1"/>
      <c r="T1086" s="1"/>
      <c r="U1086" s="1"/>
      <c r="V1086" s="1"/>
      <c r="W1086" s="1"/>
      <c r="X1086" s="1"/>
      <c r="Y1086" s="1"/>
      <c r="Z1086" s="1"/>
    </row>
    <row r="1087" ht="12.75" hidden="1" customHeight="1">
      <c r="A1087" s="1"/>
      <c r="B1087" s="6"/>
      <c r="C1087" s="229"/>
      <c r="D1087" s="243"/>
      <c r="E1087" s="243"/>
      <c r="F1087" s="244"/>
      <c r="G1087" s="245"/>
      <c r="H1087" s="245"/>
      <c r="I1087" s="246"/>
      <c r="J1087" s="247"/>
      <c r="K1087" s="237"/>
      <c r="L1087" s="6"/>
      <c r="M1087" s="1"/>
      <c r="N1087" s="1"/>
      <c r="O1087" s="1"/>
      <c r="P1087" s="1"/>
      <c r="Q1087" s="1"/>
      <c r="R1087" s="1"/>
      <c r="S1087" s="1"/>
      <c r="T1087" s="1"/>
      <c r="U1087" s="1"/>
      <c r="V1087" s="1"/>
      <c r="W1087" s="1"/>
      <c r="X1087" s="1"/>
      <c r="Y1087" s="1"/>
      <c r="Z1087" s="1"/>
    </row>
    <row r="1088" ht="12.75" hidden="1" customHeight="1">
      <c r="A1088" s="1"/>
      <c r="B1088" s="6"/>
      <c r="C1088" s="229"/>
      <c r="D1088" s="243"/>
      <c r="E1088" s="243"/>
      <c r="F1088" s="244"/>
      <c r="G1088" s="245"/>
      <c r="H1088" s="245"/>
      <c r="I1088" s="246"/>
      <c r="J1088" s="247"/>
      <c r="K1088" s="237"/>
      <c r="L1088" s="6"/>
      <c r="M1088" s="1"/>
      <c r="N1088" s="1"/>
      <c r="O1088" s="1"/>
      <c r="P1088" s="1"/>
      <c r="Q1088" s="1"/>
      <c r="R1088" s="1"/>
      <c r="S1088" s="1"/>
      <c r="T1088" s="1"/>
      <c r="U1088" s="1"/>
      <c r="V1088" s="1"/>
      <c r="W1088" s="1"/>
      <c r="X1088" s="1"/>
      <c r="Y1088" s="1"/>
      <c r="Z1088" s="1"/>
    </row>
    <row r="1089" ht="12.75" hidden="1" customHeight="1">
      <c r="A1089" s="1"/>
      <c r="B1089" s="6"/>
      <c r="C1089" s="229"/>
      <c r="D1089" s="243"/>
      <c r="E1089" s="243"/>
      <c r="F1089" s="244"/>
      <c r="G1089" s="245"/>
      <c r="H1089" s="245"/>
      <c r="I1089" s="246"/>
      <c r="J1089" s="247"/>
      <c r="K1089" s="237"/>
      <c r="L1089" s="6"/>
      <c r="M1089" s="1"/>
      <c r="N1089" s="1"/>
      <c r="O1089" s="1"/>
      <c r="P1089" s="1"/>
      <c r="Q1089" s="1"/>
      <c r="R1089" s="1"/>
      <c r="S1089" s="1"/>
      <c r="T1089" s="1"/>
      <c r="U1089" s="1"/>
      <c r="V1089" s="1"/>
      <c r="W1089" s="1"/>
      <c r="X1089" s="1"/>
      <c r="Y1089" s="1"/>
      <c r="Z1089" s="1"/>
    </row>
    <row r="1090" ht="12.75" hidden="1" customHeight="1">
      <c r="A1090" s="1"/>
      <c r="B1090" s="6"/>
      <c r="C1090" s="229"/>
      <c r="D1090" s="243"/>
      <c r="E1090" s="243"/>
      <c r="F1090" s="244"/>
      <c r="G1090" s="245"/>
      <c r="H1090" s="245"/>
      <c r="I1090" s="246"/>
      <c r="J1090" s="247"/>
      <c r="K1090" s="237"/>
      <c r="L1090" s="6"/>
      <c r="M1090" s="1"/>
      <c r="N1090" s="1"/>
      <c r="O1090" s="1"/>
      <c r="P1090" s="1"/>
      <c r="Q1090" s="1"/>
      <c r="R1090" s="1"/>
      <c r="S1090" s="1"/>
      <c r="T1090" s="1"/>
      <c r="U1090" s="1"/>
      <c r="V1090" s="1"/>
      <c r="W1090" s="1"/>
      <c r="X1090" s="1"/>
      <c r="Y1090" s="1"/>
      <c r="Z1090" s="1"/>
    </row>
    <row r="1091" ht="12.75" hidden="1" customHeight="1">
      <c r="A1091" s="1"/>
      <c r="B1091" s="6"/>
      <c r="C1091" s="229"/>
      <c r="D1091" s="243"/>
      <c r="E1091" s="243"/>
      <c r="F1091" s="244"/>
      <c r="G1091" s="245"/>
      <c r="H1091" s="245"/>
      <c r="I1091" s="246"/>
      <c r="J1091" s="247"/>
      <c r="K1091" s="237"/>
      <c r="L1091" s="6"/>
      <c r="M1091" s="1"/>
      <c r="N1091" s="1"/>
      <c r="O1091" s="1"/>
      <c r="P1091" s="1"/>
      <c r="Q1091" s="1"/>
      <c r="R1091" s="1"/>
      <c r="S1091" s="1"/>
      <c r="T1091" s="1"/>
      <c r="U1091" s="1"/>
      <c r="V1091" s="1"/>
      <c r="W1091" s="1"/>
      <c r="X1091" s="1"/>
      <c r="Y1091" s="1"/>
      <c r="Z1091" s="1"/>
    </row>
    <row r="1092" ht="12.75" hidden="1" customHeight="1">
      <c r="A1092" s="1"/>
      <c r="B1092" s="6"/>
      <c r="C1092" s="229"/>
      <c r="D1092" s="243"/>
      <c r="E1092" s="243"/>
      <c r="F1092" s="244"/>
      <c r="G1092" s="245"/>
      <c r="H1092" s="245"/>
      <c r="I1092" s="246"/>
      <c r="J1092" s="247"/>
      <c r="K1092" s="237"/>
      <c r="L1092" s="6"/>
      <c r="M1092" s="1"/>
      <c r="N1092" s="1"/>
      <c r="O1092" s="1"/>
      <c r="P1092" s="1"/>
      <c r="Q1092" s="1"/>
      <c r="R1092" s="1"/>
      <c r="S1092" s="1"/>
      <c r="T1092" s="1"/>
      <c r="U1092" s="1"/>
      <c r="V1092" s="1"/>
      <c r="W1092" s="1"/>
      <c r="X1092" s="1"/>
      <c r="Y1092" s="1"/>
      <c r="Z1092" s="1"/>
    </row>
    <row r="1093" ht="12.75" hidden="1" customHeight="1">
      <c r="A1093" s="1"/>
      <c r="B1093" s="6"/>
      <c r="C1093" s="229"/>
      <c r="D1093" s="243"/>
      <c r="E1093" s="243"/>
      <c r="F1093" s="244"/>
      <c r="G1093" s="245"/>
      <c r="H1093" s="245"/>
      <c r="I1093" s="246"/>
      <c r="J1093" s="247"/>
      <c r="K1093" s="237"/>
      <c r="L1093" s="6"/>
      <c r="M1093" s="1"/>
      <c r="N1093" s="1"/>
      <c r="O1093" s="1"/>
      <c r="P1093" s="1"/>
      <c r="Q1093" s="1"/>
      <c r="R1093" s="1"/>
      <c r="S1093" s="1"/>
      <c r="T1093" s="1"/>
      <c r="U1093" s="1"/>
      <c r="V1093" s="1"/>
      <c r="W1093" s="1"/>
      <c r="X1093" s="1"/>
      <c r="Y1093" s="1"/>
      <c r="Z1093" s="1"/>
    </row>
    <row r="1094" ht="12.75" hidden="1" customHeight="1">
      <c r="A1094" s="1"/>
      <c r="B1094" s="6"/>
      <c r="C1094" s="229"/>
      <c r="D1094" s="243"/>
      <c r="E1094" s="243"/>
      <c r="F1094" s="244"/>
      <c r="G1094" s="245"/>
      <c r="H1094" s="245"/>
      <c r="I1094" s="246"/>
      <c r="J1094" s="247"/>
      <c r="K1094" s="237"/>
      <c r="L1094" s="6"/>
      <c r="M1094" s="1"/>
      <c r="N1094" s="1"/>
      <c r="O1094" s="1"/>
      <c r="P1094" s="1"/>
      <c r="Q1094" s="1"/>
      <c r="R1094" s="1"/>
      <c r="S1094" s="1"/>
      <c r="T1094" s="1"/>
      <c r="U1094" s="1"/>
      <c r="V1094" s="1"/>
      <c r="W1094" s="1"/>
      <c r="X1094" s="1"/>
      <c r="Y1094" s="1"/>
      <c r="Z1094" s="1"/>
    </row>
    <row r="1095" ht="12.75" hidden="1" customHeight="1">
      <c r="A1095" s="1"/>
      <c r="B1095" s="6"/>
      <c r="C1095" s="229"/>
      <c r="D1095" s="243"/>
      <c r="E1095" s="243"/>
      <c r="F1095" s="244"/>
      <c r="G1095" s="245"/>
      <c r="H1095" s="245"/>
      <c r="I1095" s="246"/>
      <c r="J1095" s="247"/>
      <c r="K1095" s="237"/>
      <c r="L1095" s="6"/>
      <c r="M1095" s="1"/>
      <c r="N1095" s="1"/>
      <c r="O1095" s="1"/>
      <c r="P1095" s="1"/>
      <c r="Q1095" s="1"/>
      <c r="R1095" s="1"/>
      <c r="S1095" s="1"/>
      <c r="T1095" s="1"/>
      <c r="U1095" s="1"/>
      <c r="V1095" s="1"/>
      <c r="W1095" s="1"/>
      <c r="X1095" s="1"/>
      <c r="Y1095" s="1"/>
      <c r="Z1095" s="1"/>
    </row>
    <row r="1096" ht="12.75" hidden="1" customHeight="1">
      <c r="A1096" s="1"/>
      <c r="B1096" s="6"/>
      <c r="C1096" s="229"/>
      <c r="D1096" s="243"/>
      <c r="E1096" s="243"/>
      <c r="F1096" s="244"/>
      <c r="G1096" s="245"/>
      <c r="H1096" s="245"/>
      <c r="I1096" s="246"/>
      <c r="J1096" s="247"/>
      <c r="K1096" s="237"/>
      <c r="L1096" s="6"/>
      <c r="M1096" s="1"/>
      <c r="N1096" s="1"/>
      <c r="O1096" s="1"/>
      <c r="P1096" s="1"/>
      <c r="Q1096" s="1"/>
      <c r="R1096" s="1"/>
      <c r="S1096" s="1"/>
      <c r="T1096" s="1"/>
      <c r="U1096" s="1"/>
      <c r="V1096" s="1"/>
      <c r="W1096" s="1"/>
      <c r="X1096" s="1"/>
      <c r="Y1096" s="1"/>
      <c r="Z1096" s="1"/>
    </row>
    <row r="1097" ht="12.75" hidden="1" customHeight="1">
      <c r="A1097" s="1"/>
      <c r="B1097" s="6"/>
      <c r="C1097" s="229"/>
      <c r="D1097" s="243"/>
      <c r="E1097" s="243"/>
      <c r="F1097" s="244"/>
      <c r="G1097" s="245"/>
      <c r="H1097" s="245"/>
      <c r="I1097" s="246"/>
      <c r="J1097" s="247"/>
      <c r="K1097" s="237"/>
      <c r="L1097" s="6"/>
      <c r="M1097" s="1"/>
      <c r="N1097" s="1"/>
      <c r="O1097" s="1"/>
      <c r="P1097" s="1"/>
      <c r="Q1097" s="1"/>
      <c r="R1097" s="1"/>
      <c r="S1097" s="1"/>
      <c r="T1097" s="1"/>
      <c r="U1097" s="1"/>
      <c r="V1097" s="1"/>
      <c r="W1097" s="1"/>
      <c r="X1097" s="1"/>
      <c r="Y1097" s="1"/>
      <c r="Z1097" s="1"/>
    </row>
    <row r="1098" ht="12.75" hidden="1" customHeight="1">
      <c r="A1098" s="1"/>
      <c r="B1098" s="6"/>
      <c r="C1098" s="229"/>
      <c r="D1098" s="243"/>
      <c r="E1098" s="243"/>
      <c r="F1098" s="244"/>
      <c r="G1098" s="245"/>
      <c r="H1098" s="245"/>
      <c r="I1098" s="246"/>
      <c r="J1098" s="247"/>
      <c r="K1098" s="237"/>
      <c r="L1098" s="6"/>
      <c r="M1098" s="1"/>
      <c r="N1098" s="1"/>
      <c r="O1098" s="1"/>
      <c r="P1098" s="1"/>
      <c r="Q1098" s="1"/>
      <c r="R1098" s="1"/>
      <c r="S1098" s="1"/>
      <c r="T1098" s="1"/>
      <c r="U1098" s="1"/>
      <c r="V1098" s="1"/>
      <c r="W1098" s="1"/>
      <c r="X1098" s="1"/>
      <c r="Y1098" s="1"/>
      <c r="Z1098" s="1"/>
    </row>
    <row r="1099" ht="12.75" hidden="1" customHeight="1">
      <c r="A1099" s="1"/>
      <c r="B1099" s="6"/>
      <c r="C1099" s="229"/>
      <c r="D1099" s="243"/>
      <c r="E1099" s="243"/>
      <c r="F1099" s="244"/>
      <c r="G1099" s="245"/>
      <c r="H1099" s="245"/>
      <c r="I1099" s="246"/>
      <c r="J1099" s="247"/>
      <c r="K1099" s="237"/>
      <c r="L1099" s="6"/>
      <c r="M1099" s="1"/>
      <c r="N1099" s="1"/>
      <c r="O1099" s="1"/>
      <c r="P1099" s="1"/>
      <c r="Q1099" s="1"/>
      <c r="R1099" s="1"/>
      <c r="S1099" s="1"/>
      <c r="T1099" s="1"/>
      <c r="U1099" s="1"/>
      <c r="V1099" s="1"/>
      <c r="W1099" s="1"/>
      <c r="X1099" s="1"/>
      <c r="Y1099" s="1"/>
      <c r="Z1099" s="1"/>
    </row>
    <row r="1100" ht="12.75" hidden="1" customHeight="1">
      <c r="A1100" s="1"/>
      <c r="B1100" s="6"/>
      <c r="C1100" s="229"/>
      <c r="D1100" s="243"/>
      <c r="E1100" s="243"/>
      <c r="F1100" s="244"/>
      <c r="G1100" s="245"/>
      <c r="H1100" s="245"/>
      <c r="I1100" s="246"/>
      <c r="J1100" s="247"/>
      <c r="K1100" s="237"/>
      <c r="L1100" s="6"/>
      <c r="M1100" s="1"/>
      <c r="N1100" s="1"/>
      <c r="O1100" s="1"/>
      <c r="P1100" s="1"/>
      <c r="Q1100" s="1"/>
      <c r="R1100" s="1"/>
      <c r="S1100" s="1"/>
      <c r="T1100" s="1"/>
      <c r="U1100" s="1"/>
      <c r="V1100" s="1"/>
      <c r="W1100" s="1"/>
      <c r="X1100" s="1"/>
      <c r="Y1100" s="1"/>
      <c r="Z1100" s="1"/>
    </row>
    <row r="1101" ht="12.75" hidden="1" customHeight="1">
      <c r="A1101" s="1"/>
      <c r="B1101" s="6"/>
      <c r="C1101" s="229"/>
      <c r="D1101" s="243"/>
      <c r="E1101" s="243"/>
      <c r="F1101" s="244"/>
      <c r="G1101" s="245"/>
      <c r="H1101" s="245"/>
      <c r="I1101" s="246"/>
      <c r="J1101" s="247"/>
      <c r="K1101" s="237"/>
      <c r="L1101" s="6"/>
      <c r="M1101" s="1"/>
      <c r="N1101" s="1"/>
      <c r="O1101" s="1"/>
      <c r="P1101" s="1"/>
      <c r="Q1101" s="1"/>
      <c r="R1101" s="1"/>
      <c r="S1101" s="1"/>
      <c r="T1101" s="1"/>
      <c r="U1101" s="1"/>
      <c r="V1101" s="1"/>
      <c r="W1101" s="1"/>
      <c r="X1101" s="1"/>
      <c r="Y1101" s="1"/>
      <c r="Z1101" s="1"/>
    </row>
    <row r="1102" ht="12.75" hidden="1" customHeight="1">
      <c r="A1102" s="1"/>
      <c r="B1102" s="6"/>
      <c r="C1102" s="229"/>
      <c r="D1102" s="243"/>
      <c r="E1102" s="243"/>
      <c r="F1102" s="244"/>
      <c r="G1102" s="245"/>
      <c r="H1102" s="245"/>
      <c r="I1102" s="246"/>
      <c r="J1102" s="247"/>
      <c r="K1102" s="237"/>
      <c r="L1102" s="6"/>
      <c r="M1102" s="1"/>
      <c r="N1102" s="1"/>
      <c r="O1102" s="1"/>
      <c r="P1102" s="1"/>
      <c r="Q1102" s="1"/>
      <c r="R1102" s="1"/>
      <c r="S1102" s="1"/>
      <c r="T1102" s="1"/>
      <c r="U1102" s="1"/>
      <c r="V1102" s="1"/>
      <c r="W1102" s="1"/>
      <c r="X1102" s="1"/>
      <c r="Y1102" s="1"/>
      <c r="Z1102" s="1"/>
    </row>
    <row r="1103" ht="12.75" hidden="1" customHeight="1">
      <c r="A1103" s="1"/>
      <c r="B1103" s="6"/>
      <c r="C1103" s="229"/>
      <c r="D1103" s="243"/>
      <c r="E1103" s="243"/>
      <c r="F1103" s="244"/>
      <c r="G1103" s="245"/>
      <c r="H1103" s="245"/>
      <c r="I1103" s="246"/>
      <c r="J1103" s="247"/>
      <c r="K1103" s="237"/>
      <c r="L1103" s="6"/>
      <c r="M1103" s="1"/>
      <c r="N1103" s="1"/>
      <c r="O1103" s="1"/>
      <c r="P1103" s="1"/>
      <c r="Q1103" s="1"/>
      <c r="R1103" s="1"/>
      <c r="S1103" s="1"/>
      <c r="T1103" s="1"/>
      <c r="U1103" s="1"/>
      <c r="V1103" s="1"/>
      <c r="W1103" s="1"/>
      <c r="X1103" s="1"/>
      <c r="Y1103" s="1"/>
      <c r="Z1103" s="1"/>
    </row>
    <row r="1104" ht="12.75" hidden="1" customHeight="1">
      <c r="A1104" s="1"/>
      <c r="B1104" s="6"/>
      <c r="C1104" s="229"/>
      <c r="D1104" s="243"/>
      <c r="E1104" s="243"/>
      <c r="F1104" s="244"/>
      <c r="G1104" s="245"/>
      <c r="H1104" s="245"/>
      <c r="I1104" s="246"/>
      <c r="J1104" s="247"/>
      <c r="K1104" s="237"/>
      <c r="L1104" s="6"/>
      <c r="M1104" s="1"/>
      <c r="N1104" s="1"/>
      <c r="O1104" s="1"/>
      <c r="P1104" s="1"/>
      <c r="Q1104" s="1"/>
      <c r="R1104" s="1"/>
      <c r="S1104" s="1"/>
      <c r="T1104" s="1"/>
      <c r="U1104" s="1"/>
      <c r="V1104" s="1"/>
      <c r="W1104" s="1"/>
      <c r="X1104" s="1"/>
      <c r="Y1104" s="1"/>
      <c r="Z1104" s="1"/>
    </row>
    <row r="1105" ht="12.75" hidden="1" customHeight="1">
      <c r="A1105" s="1"/>
      <c r="B1105" s="6"/>
      <c r="C1105" s="229"/>
      <c r="D1105" s="243"/>
      <c r="E1105" s="243"/>
      <c r="F1105" s="244"/>
      <c r="G1105" s="245"/>
      <c r="H1105" s="245"/>
      <c r="I1105" s="246"/>
      <c r="J1105" s="247"/>
      <c r="K1105" s="237"/>
      <c r="L1105" s="6"/>
      <c r="M1105" s="1"/>
      <c r="N1105" s="1"/>
      <c r="O1105" s="1"/>
      <c r="P1105" s="1"/>
      <c r="Q1105" s="1"/>
      <c r="R1105" s="1"/>
      <c r="S1105" s="1"/>
      <c r="T1105" s="1"/>
      <c r="U1105" s="1"/>
      <c r="V1105" s="1"/>
      <c r="W1105" s="1"/>
      <c r="X1105" s="1"/>
      <c r="Y1105" s="1"/>
      <c r="Z1105" s="1"/>
    </row>
    <row r="1106" ht="12.75" hidden="1" customHeight="1">
      <c r="A1106" s="1"/>
      <c r="B1106" s="6"/>
      <c r="C1106" s="229"/>
      <c r="D1106" s="243"/>
      <c r="E1106" s="243"/>
      <c r="F1106" s="244"/>
      <c r="G1106" s="245"/>
      <c r="H1106" s="245"/>
      <c r="I1106" s="246"/>
      <c r="J1106" s="247"/>
      <c r="K1106" s="237"/>
      <c r="L1106" s="6"/>
      <c r="M1106" s="1"/>
      <c r="N1106" s="1"/>
      <c r="O1106" s="1"/>
      <c r="P1106" s="1"/>
      <c r="Q1106" s="1"/>
      <c r="R1106" s="1"/>
      <c r="S1106" s="1"/>
      <c r="T1106" s="1"/>
      <c r="U1106" s="1"/>
      <c r="V1106" s="1"/>
      <c r="W1106" s="1"/>
      <c r="X1106" s="1"/>
      <c r="Y1106" s="1"/>
      <c r="Z1106" s="1"/>
    </row>
    <row r="1107" ht="12.75" hidden="1" customHeight="1">
      <c r="A1107" s="1"/>
      <c r="B1107" s="6"/>
      <c r="C1107" s="229"/>
      <c r="D1107" s="243"/>
      <c r="E1107" s="243"/>
      <c r="F1107" s="244"/>
      <c r="G1107" s="245"/>
      <c r="H1107" s="245"/>
      <c r="I1107" s="246"/>
      <c r="J1107" s="247"/>
      <c r="K1107" s="237"/>
      <c r="L1107" s="6"/>
      <c r="M1107" s="1"/>
      <c r="N1107" s="1"/>
      <c r="O1107" s="1"/>
      <c r="P1107" s="1"/>
      <c r="Q1107" s="1"/>
      <c r="R1107" s="1"/>
      <c r="S1107" s="1"/>
      <c r="T1107" s="1"/>
      <c r="U1107" s="1"/>
      <c r="V1107" s="1"/>
      <c r="W1107" s="1"/>
      <c r="X1107" s="1"/>
      <c r="Y1107" s="1"/>
      <c r="Z1107" s="1"/>
    </row>
    <row r="1108" ht="12.75" hidden="1" customHeight="1">
      <c r="A1108" s="1"/>
      <c r="B1108" s="6"/>
      <c r="C1108" s="229"/>
      <c r="D1108" s="243"/>
      <c r="E1108" s="243"/>
      <c r="F1108" s="244"/>
      <c r="G1108" s="245"/>
      <c r="H1108" s="245"/>
      <c r="I1108" s="246"/>
      <c r="J1108" s="247"/>
      <c r="K1108" s="237"/>
      <c r="L1108" s="6"/>
      <c r="M1108" s="1"/>
      <c r="N1108" s="1"/>
      <c r="O1108" s="1"/>
      <c r="P1108" s="1"/>
      <c r="Q1108" s="1"/>
      <c r="R1108" s="1"/>
      <c r="S1108" s="1"/>
      <c r="T1108" s="1"/>
      <c r="U1108" s="1"/>
      <c r="V1108" s="1"/>
      <c r="W1108" s="1"/>
      <c r="X1108" s="1"/>
      <c r="Y1108" s="1"/>
      <c r="Z1108" s="1"/>
    </row>
    <row r="1109" ht="12.75" hidden="1" customHeight="1">
      <c r="A1109" s="1"/>
      <c r="B1109" s="6"/>
      <c r="C1109" s="229"/>
      <c r="D1109" s="243"/>
      <c r="E1109" s="243"/>
      <c r="F1109" s="244"/>
      <c r="G1109" s="245"/>
      <c r="H1109" s="245"/>
      <c r="I1109" s="246"/>
      <c r="J1109" s="247"/>
      <c r="K1109" s="237"/>
      <c r="L1109" s="6"/>
      <c r="M1109" s="1"/>
      <c r="N1109" s="1"/>
      <c r="O1109" s="1"/>
      <c r="P1109" s="1"/>
      <c r="Q1109" s="1"/>
      <c r="R1109" s="1"/>
      <c r="S1109" s="1"/>
      <c r="T1109" s="1"/>
      <c r="U1109" s="1"/>
      <c r="V1109" s="1"/>
      <c r="W1109" s="1"/>
      <c r="X1109" s="1"/>
      <c r="Y1109" s="1"/>
      <c r="Z1109" s="1"/>
    </row>
    <row r="1110" ht="12.75" hidden="1" customHeight="1">
      <c r="A1110" s="1"/>
      <c r="B1110" s="6"/>
      <c r="C1110" s="229"/>
      <c r="D1110" s="243"/>
      <c r="E1110" s="243"/>
      <c r="F1110" s="244"/>
      <c r="G1110" s="245"/>
      <c r="H1110" s="245"/>
      <c r="I1110" s="246"/>
      <c r="J1110" s="247"/>
      <c r="K1110" s="237"/>
      <c r="L1110" s="6"/>
      <c r="M1110" s="1"/>
      <c r="N1110" s="1"/>
      <c r="O1110" s="1"/>
      <c r="P1110" s="1"/>
      <c r="Q1110" s="1"/>
      <c r="R1110" s="1"/>
      <c r="S1110" s="1"/>
      <c r="T1110" s="1"/>
      <c r="U1110" s="1"/>
      <c r="V1110" s="1"/>
      <c r="W1110" s="1"/>
      <c r="X1110" s="1"/>
      <c r="Y1110" s="1"/>
      <c r="Z1110" s="1"/>
    </row>
    <row r="1111" ht="12.75" hidden="1" customHeight="1">
      <c r="A1111" s="1"/>
      <c r="B1111" s="6"/>
      <c r="C1111" s="229"/>
      <c r="D1111" s="243"/>
      <c r="E1111" s="243"/>
      <c r="F1111" s="244"/>
      <c r="G1111" s="245"/>
      <c r="H1111" s="245"/>
      <c r="I1111" s="246"/>
      <c r="J1111" s="247"/>
      <c r="K1111" s="237"/>
      <c r="L1111" s="6"/>
      <c r="M1111" s="1"/>
      <c r="N1111" s="1"/>
      <c r="O1111" s="1"/>
      <c r="P1111" s="1"/>
      <c r="Q1111" s="1"/>
      <c r="R1111" s="1"/>
      <c r="S1111" s="1"/>
      <c r="T1111" s="1"/>
      <c r="U1111" s="1"/>
      <c r="V1111" s="1"/>
      <c r="W1111" s="1"/>
      <c r="X1111" s="1"/>
      <c r="Y1111" s="1"/>
      <c r="Z1111" s="1"/>
    </row>
    <row r="1112" ht="12.75" hidden="1" customHeight="1">
      <c r="A1112" s="1"/>
      <c r="B1112" s="6"/>
      <c r="C1112" s="229"/>
      <c r="D1112" s="243"/>
      <c r="E1112" s="243"/>
      <c r="F1112" s="244"/>
      <c r="G1112" s="245"/>
      <c r="H1112" s="245"/>
      <c r="I1112" s="246"/>
      <c r="J1112" s="247"/>
      <c r="K1112" s="237"/>
      <c r="L1112" s="6"/>
      <c r="M1112" s="1"/>
      <c r="N1112" s="1"/>
      <c r="O1112" s="1"/>
      <c r="P1112" s="1"/>
      <c r="Q1112" s="1"/>
      <c r="R1112" s="1"/>
      <c r="S1112" s="1"/>
      <c r="T1112" s="1"/>
      <c r="U1112" s="1"/>
      <c r="V1112" s="1"/>
      <c r="W1112" s="1"/>
      <c r="X1112" s="1"/>
      <c r="Y1112" s="1"/>
      <c r="Z1112" s="1"/>
    </row>
    <row r="1113" ht="12.75" hidden="1" customHeight="1">
      <c r="A1113" s="1"/>
      <c r="B1113" s="6"/>
      <c r="C1113" s="229"/>
      <c r="D1113" s="243"/>
      <c r="E1113" s="243"/>
      <c r="F1113" s="244"/>
      <c r="G1113" s="245"/>
      <c r="H1113" s="245"/>
      <c r="I1113" s="246"/>
      <c r="J1113" s="247"/>
      <c r="K1113" s="237"/>
      <c r="L1113" s="6"/>
      <c r="M1113" s="1"/>
      <c r="N1113" s="1"/>
      <c r="O1113" s="1"/>
      <c r="P1113" s="1"/>
      <c r="Q1113" s="1"/>
      <c r="R1113" s="1"/>
      <c r="S1113" s="1"/>
      <c r="T1113" s="1"/>
      <c r="U1113" s="1"/>
      <c r="V1113" s="1"/>
      <c r="W1113" s="1"/>
      <c r="X1113" s="1"/>
      <c r="Y1113" s="1"/>
      <c r="Z1113" s="1"/>
    </row>
    <row r="1114" ht="12.75" hidden="1" customHeight="1">
      <c r="A1114" s="1"/>
      <c r="B1114" s="6"/>
      <c r="C1114" s="229"/>
      <c r="D1114" s="243"/>
      <c r="E1114" s="243"/>
      <c r="F1114" s="244"/>
      <c r="G1114" s="245"/>
      <c r="H1114" s="245"/>
      <c r="I1114" s="246"/>
      <c r="J1114" s="247"/>
      <c r="K1114" s="237"/>
      <c r="L1114" s="6"/>
      <c r="M1114" s="1"/>
      <c r="N1114" s="1"/>
      <c r="O1114" s="1"/>
      <c r="P1114" s="1"/>
      <c r="Q1114" s="1"/>
      <c r="R1114" s="1"/>
      <c r="S1114" s="1"/>
      <c r="T1114" s="1"/>
      <c r="U1114" s="1"/>
      <c r="V1114" s="1"/>
      <c r="W1114" s="1"/>
      <c r="X1114" s="1"/>
      <c r="Y1114" s="1"/>
      <c r="Z1114" s="1"/>
    </row>
    <row r="1115" ht="12.75" hidden="1" customHeight="1">
      <c r="A1115" s="1"/>
      <c r="B1115" s="6"/>
      <c r="C1115" s="229"/>
      <c r="D1115" s="243"/>
      <c r="E1115" s="243"/>
      <c r="F1115" s="244"/>
      <c r="G1115" s="245"/>
      <c r="H1115" s="245"/>
      <c r="I1115" s="246"/>
      <c r="J1115" s="247"/>
      <c r="K1115" s="237"/>
      <c r="L1115" s="6"/>
      <c r="M1115" s="1"/>
      <c r="N1115" s="1"/>
      <c r="O1115" s="1"/>
      <c r="P1115" s="1"/>
      <c r="Q1115" s="1"/>
      <c r="R1115" s="1"/>
      <c r="S1115" s="1"/>
      <c r="T1115" s="1"/>
      <c r="U1115" s="1"/>
      <c r="V1115" s="1"/>
      <c r="W1115" s="1"/>
      <c r="X1115" s="1"/>
      <c r="Y1115" s="1"/>
      <c r="Z1115" s="1"/>
    </row>
    <row r="1116" ht="12.75" hidden="1" customHeight="1">
      <c r="A1116" s="1"/>
      <c r="B1116" s="6"/>
      <c r="C1116" s="229"/>
      <c r="D1116" s="243"/>
      <c r="E1116" s="243"/>
      <c r="F1116" s="244"/>
      <c r="G1116" s="245"/>
      <c r="H1116" s="245"/>
      <c r="I1116" s="246"/>
      <c r="J1116" s="247"/>
      <c r="K1116" s="237"/>
      <c r="L1116" s="6"/>
      <c r="M1116" s="1"/>
      <c r="N1116" s="1"/>
      <c r="O1116" s="1"/>
      <c r="P1116" s="1"/>
      <c r="Q1116" s="1"/>
      <c r="R1116" s="1"/>
      <c r="S1116" s="1"/>
      <c r="T1116" s="1"/>
      <c r="U1116" s="1"/>
      <c r="V1116" s="1"/>
      <c r="W1116" s="1"/>
      <c r="X1116" s="1"/>
      <c r="Y1116" s="1"/>
      <c r="Z1116" s="1"/>
    </row>
    <row r="1117" ht="12.75" hidden="1" customHeight="1">
      <c r="A1117" s="1"/>
      <c r="B1117" s="6"/>
      <c r="C1117" s="229"/>
      <c r="D1117" s="243"/>
      <c r="E1117" s="243"/>
      <c r="F1117" s="244"/>
      <c r="G1117" s="245"/>
      <c r="H1117" s="245"/>
      <c r="I1117" s="246"/>
      <c r="J1117" s="247"/>
      <c r="K1117" s="237"/>
      <c r="L1117" s="6"/>
      <c r="M1117" s="1"/>
      <c r="N1117" s="1"/>
      <c r="O1117" s="1"/>
      <c r="P1117" s="1"/>
      <c r="Q1117" s="1"/>
      <c r="R1117" s="1"/>
      <c r="S1117" s="1"/>
      <c r="T1117" s="1"/>
      <c r="U1117" s="1"/>
      <c r="V1117" s="1"/>
      <c r="W1117" s="1"/>
      <c r="X1117" s="1"/>
      <c r="Y1117" s="1"/>
      <c r="Z1117" s="1"/>
    </row>
    <row r="1118" ht="12.75" hidden="1" customHeight="1">
      <c r="A1118" s="1"/>
      <c r="B1118" s="6"/>
      <c r="C1118" s="229"/>
      <c r="D1118" s="243"/>
      <c r="E1118" s="243"/>
      <c r="F1118" s="244"/>
      <c r="G1118" s="245"/>
      <c r="H1118" s="245"/>
      <c r="I1118" s="246"/>
      <c r="J1118" s="247"/>
      <c r="K1118" s="237"/>
      <c r="L1118" s="6"/>
      <c r="M1118" s="1"/>
      <c r="N1118" s="1"/>
      <c r="O1118" s="1"/>
      <c r="P1118" s="1"/>
      <c r="Q1118" s="1"/>
      <c r="R1118" s="1"/>
      <c r="S1118" s="1"/>
      <c r="T1118" s="1"/>
      <c r="U1118" s="1"/>
      <c r="V1118" s="1"/>
      <c r="W1118" s="1"/>
      <c r="X1118" s="1"/>
      <c r="Y1118" s="1"/>
      <c r="Z1118" s="1"/>
    </row>
    <row r="1119" ht="12.75" hidden="1" customHeight="1">
      <c r="A1119" s="1"/>
      <c r="B1119" s="6"/>
      <c r="C1119" s="229"/>
      <c r="D1119" s="243"/>
      <c r="E1119" s="243"/>
      <c r="F1119" s="244"/>
      <c r="G1119" s="245"/>
      <c r="H1119" s="245"/>
      <c r="I1119" s="246"/>
      <c r="J1119" s="247"/>
      <c r="K1119" s="237"/>
      <c r="L1119" s="6"/>
      <c r="M1119" s="1"/>
      <c r="N1119" s="1"/>
      <c r="O1119" s="1"/>
      <c r="P1119" s="1"/>
      <c r="Q1119" s="1"/>
      <c r="R1119" s="1"/>
      <c r="S1119" s="1"/>
      <c r="T1119" s="1"/>
      <c r="U1119" s="1"/>
      <c r="V1119" s="1"/>
      <c r="W1119" s="1"/>
      <c r="X1119" s="1"/>
      <c r="Y1119" s="1"/>
      <c r="Z1119" s="1"/>
    </row>
    <row r="1120" ht="12.75" hidden="1" customHeight="1">
      <c r="A1120" s="1"/>
      <c r="B1120" s="6"/>
      <c r="C1120" s="229"/>
      <c r="D1120" s="243"/>
      <c r="E1120" s="243"/>
      <c r="F1120" s="244"/>
      <c r="G1120" s="245"/>
      <c r="H1120" s="245"/>
      <c r="I1120" s="246"/>
      <c r="J1120" s="247"/>
      <c r="K1120" s="237"/>
      <c r="L1120" s="6"/>
      <c r="M1120" s="1"/>
      <c r="N1120" s="1"/>
      <c r="O1120" s="1"/>
      <c r="P1120" s="1"/>
      <c r="Q1120" s="1"/>
      <c r="R1120" s="1"/>
      <c r="S1120" s="1"/>
      <c r="T1120" s="1"/>
      <c r="U1120" s="1"/>
      <c r="V1120" s="1"/>
      <c r="W1120" s="1"/>
      <c r="X1120" s="1"/>
      <c r="Y1120" s="1"/>
      <c r="Z1120" s="1"/>
    </row>
    <row r="1121" ht="12.75" hidden="1" customHeight="1">
      <c r="A1121" s="1"/>
      <c r="B1121" s="6"/>
      <c r="C1121" s="229"/>
      <c r="D1121" s="243"/>
      <c r="E1121" s="243"/>
      <c r="F1121" s="244"/>
      <c r="G1121" s="245"/>
      <c r="H1121" s="245"/>
      <c r="I1121" s="246"/>
      <c r="J1121" s="247"/>
      <c r="K1121" s="237"/>
      <c r="L1121" s="6"/>
      <c r="M1121" s="1"/>
      <c r="N1121" s="1"/>
      <c r="O1121" s="1"/>
      <c r="P1121" s="1"/>
      <c r="Q1121" s="1"/>
      <c r="R1121" s="1"/>
      <c r="S1121" s="1"/>
      <c r="T1121" s="1"/>
      <c r="U1121" s="1"/>
      <c r="V1121" s="1"/>
      <c r="W1121" s="1"/>
      <c r="X1121" s="1"/>
      <c r="Y1121" s="1"/>
      <c r="Z1121" s="1"/>
    </row>
    <row r="1122" ht="12.75" hidden="1" customHeight="1">
      <c r="A1122" s="1"/>
      <c r="B1122" s="6"/>
      <c r="C1122" s="229"/>
      <c r="D1122" s="243"/>
      <c r="E1122" s="243"/>
      <c r="F1122" s="244"/>
      <c r="G1122" s="245"/>
      <c r="H1122" s="245"/>
      <c r="I1122" s="246"/>
      <c r="J1122" s="247"/>
      <c r="K1122" s="237"/>
      <c r="L1122" s="6"/>
      <c r="M1122" s="1"/>
      <c r="N1122" s="1"/>
      <c r="O1122" s="1"/>
      <c r="P1122" s="1"/>
      <c r="Q1122" s="1"/>
      <c r="R1122" s="1"/>
      <c r="S1122" s="1"/>
      <c r="T1122" s="1"/>
      <c r="U1122" s="1"/>
      <c r="V1122" s="1"/>
      <c r="W1122" s="1"/>
      <c r="X1122" s="1"/>
      <c r="Y1122" s="1"/>
      <c r="Z1122" s="1"/>
    </row>
    <row r="1123" ht="12.75" hidden="1" customHeight="1">
      <c r="A1123" s="1"/>
      <c r="B1123" s="6"/>
      <c r="C1123" s="229"/>
      <c r="D1123" s="243"/>
      <c r="E1123" s="243"/>
      <c r="F1123" s="244"/>
      <c r="G1123" s="245"/>
      <c r="H1123" s="245"/>
      <c r="I1123" s="246"/>
      <c r="J1123" s="247"/>
      <c r="K1123" s="237"/>
      <c r="L1123" s="6"/>
      <c r="M1123" s="1"/>
      <c r="N1123" s="1"/>
      <c r="O1123" s="1"/>
      <c r="P1123" s="1"/>
      <c r="Q1123" s="1"/>
      <c r="R1123" s="1"/>
      <c r="S1123" s="1"/>
      <c r="T1123" s="1"/>
      <c r="U1123" s="1"/>
      <c r="V1123" s="1"/>
      <c r="W1123" s="1"/>
      <c r="X1123" s="1"/>
      <c r="Y1123" s="1"/>
      <c r="Z1123" s="1"/>
    </row>
    <row r="1124" ht="12.75" hidden="1" customHeight="1">
      <c r="A1124" s="1"/>
      <c r="B1124" s="6"/>
      <c r="C1124" s="229"/>
      <c r="D1124" s="243"/>
      <c r="E1124" s="243"/>
      <c r="F1124" s="244"/>
      <c r="G1124" s="245"/>
      <c r="H1124" s="245"/>
      <c r="I1124" s="246"/>
      <c r="J1124" s="247"/>
      <c r="K1124" s="237"/>
      <c r="L1124" s="6"/>
      <c r="M1124" s="1"/>
      <c r="N1124" s="1"/>
      <c r="O1124" s="1"/>
      <c r="P1124" s="1"/>
      <c r="Q1124" s="1"/>
      <c r="R1124" s="1"/>
      <c r="S1124" s="1"/>
      <c r="T1124" s="1"/>
      <c r="U1124" s="1"/>
      <c r="V1124" s="1"/>
      <c r="W1124" s="1"/>
      <c r="X1124" s="1"/>
      <c r="Y1124" s="1"/>
      <c r="Z1124" s="1"/>
    </row>
    <row r="1125" ht="12.75" hidden="1" customHeight="1">
      <c r="A1125" s="1"/>
      <c r="B1125" s="6"/>
      <c r="C1125" s="229"/>
      <c r="D1125" s="243"/>
      <c r="E1125" s="243"/>
      <c r="F1125" s="244"/>
      <c r="G1125" s="245"/>
      <c r="H1125" s="245"/>
      <c r="I1125" s="246"/>
      <c r="J1125" s="247"/>
      <c r="K1125" s="237"/>
      <c r="L1125" s="6"/>
      <c r="M1125" s="1"/>
      <c r="N1125" s="1"/>
      <c r="O1125" s="1"/>
      <c r="P1125" s="1"/>
      <c r="Q1125" s="1"/>
      <c r="R1125" s="1"/>
      <c r="S1125" s="1"/>
      <c r="T1125" s="1"/>
      <c r="U1125" s="1"/>
      <c r="V1125" s="1"/>
      <c r="W1125" s="1"/>
      <c r="X1125" s="1"/>
      <c r="Y1125" s="1"/>
      <c r="Z1125" s="1"/>
    </row>
    <row r="1126" ht="12.75" hidden="1" customHeight="1">
      <c r="A1126" s="1"/>
      <c r="B1126" s="6"/>
      <c r="C1126" s="229"/>
      <c r="D1126" s="243"/>
      <c r="E1126" s="243"/>
      <c r="F1126" s="244"/>
      <c r="G1126" s="245"/>
      <c r="H1126" s="245"/>
      <c r="I1126" s="246"/>
      <c r="J1126" s="247"/>
      <c r="K1126" s="237"/>
      <c r="L1126" s="6"/>
      <c r="M1126" s="1"/>
      <c r="N1126" s="1"/>
      <c r="O1126" s="1"/>
      <c r="P1126" s="1"/>
      <c r="Q1126" s="1"/>
      <c r="R1126" s="1"/>
      <c r="S1126" s="1"/>
      <c r="T1126" s="1"/>
      <c r="U1126" s="1"/>
      <c r="V1126" s="1"/>
      <c r="W1126" s="1"/>
      <c r="X1126" s="1"/>
      <c r="Y1126" s="1"/>
      <c r="Z1126" s="1"/>
    </row>
    <row r="1127" ht="12.75" hidden="1" customHeight="1">
      <c r="A1127" s="1"/>
      <c r="B1127" s="6"/>
      <c r="C1127" s="229"/>
      <c r="D1127" s="243"/>
      <c r="E1127" s="243"/>
      <c r="F1127" s="244"/>
      <c r="G1127" s="245"/>
      <c r="H1127" s="245"/>
      <c r="I1127" s="246"/>
      <c r="J1127" s="247"/>
      <c r="K1127" s="237"/>
      <c r="L1127" s="6"/>
      <c r="M1127" s="1"/>
      <c r="N1127" s="1"/>
      <c r="O1127" s="1"/>
      <c r="P1127" s="1"/>
      <c r="Q1127" s="1"/>
      <c r="R1127" s="1"/>
      <c r="S1127" s="1"/>
      <c r="T1127" s="1"/>
      <c r="U1127" s="1"/>
      <c r="V1127" s="1"/>
      <c r="W1127" s="1"/>
      <c r="X1127" s="1"/>
      <c r="Y1127" s="1"/>
      <c r="Z1127" s="1"/>
    </row>
    <row r="1128" ht="12.75" hidden="1" customHeight="1">
      <c r="A1128" s="1"/>
      <c r="B1128" s="6"/>
      <c r="C1128" s="229"/>
      <c r="D1128" s="243"/>
      <c r="E1128" s="243"/>
      <c r="F1128" s="244"/>
      <c r="G1128" s="245"/>
      <c r="H1128" s="245"/>
      <c r="I1128" s="246"/>
      <c r="J1128" s="247"/>
      <c r="K1128" s="237"/>
      <c r="L1128" s="6"/>
      <c r="M1128" s="1"/>
      <c r="N1128" s="1"/>
      <c r="O1128" s="1"/>
      <c r="P1128" s="1"/>
      <c r="Q1128" s="1"/>
      <c r="R1128" s="1"/>
      <c r="S1128" s="1"/>
      <c r="T1128" s="1"/>
      <c r="U1128" s="1"/>
      <c r="V1128" s="1"/>
      <c r="W1128" s="1"/>
      <c r="X1128" s="1"/>
      <c r="Y1128" s="1"/>
      <c r="Z1128" s="1"/>
    </row>
    <row r="1129" ht="12.75" hidden="1" customHeight="1">
      <c r="A1129" s="1"/>
      <c r="B1129" s="6"/>
      <c r="C1129" s="229"/>
      <c r="D1129" s="243"/>
      <c r="E1129" s="243"/>
      <c r="F1129" s="244"/>
      <c r="G1129" s="245"/>
      <c r="H1129" s="245"/>
      <c r="I1129" s="246"/>
      <c r="J1129" s="247"/>
      <c r="K1129" s="237"/>
      <c r="L1129" s="6"/>
      <c r="M1129" s="1"/>
      <c r="N1129" s="1"/>
      <c r="O1129" s="1"/>
      <c r="P1129" s="1"/>
      <c r="Q1129" s="1"/>
      <c r="R1129" s="1"/>
      <c r="S1129" s="1"/>
      <c r="T1129" s="1"/>
      <c r="U1129" s="1"/>
      <c r="V1129" s="1"/>
      <c r="W1129" s="1"/>
      <c r="X1129" s="1"/>
      <c r="Y1129" s="1"/>
      <c r="Z1129" s="1"/>
    </row>
    <row r="1130" ht="12.75" hidden="1" customHeight="1">
      <c r="A1130" s="1"/>
      <c r="B1130" s="6"/>
      <c r="C1130" s="229"/>
      <c r="D1130" s="243"/>
      <c r="E1130" s="243"/>
      <c r="F1130" s="244"/>
      <c r="G1130" s="245"/>
      <c r="H1130" s="245"/>
      <c r="I1130" s="246"/>
      <c r="J1130" s="247"/>
      <c r="K1130" s="237"/>
      <c r="L1130" s="6"/>
      <c r="M1130" s="1"/>
      <c r="N1130" s="1"/>
      <c r="O1130" s="1"/>
      <c r="P1130" s="1"/>
      <c r="Q1130" s="1"/>
      <c r="R1130" s="1"/>
      <c r="S1130" s="1"/>
      <c r="T1130" s="1"/>
      <c r="U1130" s="1"/>
      <c r="V1130" s="1"/>
      <c r="W1130" s="1"/>
      <c r="X1130" s="1"/>
      <c r="Y1130" s="1"/>
      <c r="Z1130" s="1"/>
    </row>
    <row r="1131" ht="12.75" hidden="1" customHeight="1">
      <c r="A1131" s="1"/>
      <c r="B1131" s="6"/>
      <c r="C1131" s="229"/>
      <c r="D1131" s="243"/>
      <c r="E1131" s="243"/>
      <c r="F1131" s="244"/>
      <c r="G1131" s="245"/>
      <c r="H1131" s="245"/>
      <c r="I1131" s="246"/>
      <c r="J1131" s="247"/>
      <c r="K1131" s="237"/>
      <c r="L1131" s="6"/>
      <c r="M1131" s="1"/>
      <c r="N1131" s="1"/>
      <c r="O1131" s="1"/>
      <c r="P1131" s="1"/>
      <c r="Q1131" s="1"/>
      <c r="R1131" s="1"/>
      <c r="S1131" s="1"/>
      <c r="T1131" s="1"/>
      <c r="U1131" s="1"/>
      <c r="V1131" s="1"/>
      <c r="W1131" s="1"/>
      <c r="X1131" s="1"/>
      <c r="Y1131" s="1"/>
      <c r="Z1131" s="1"/>
    </row>
    <row r="1132" ht="12.75" hidden="1" customHeight="1">
      <c r="A1132" s="1"/>
      <c r="B1132" s="6"/>
      <c r="C1132" s="229"/>
      <c r="D1132" s="243"/>
      <c r="E1132" s="243"/>
      <c r="F1132" s="244"/>
      <c r="G1132" s="245"/>
      <c r="H1132" s="245"/>
      <c r="I1132" s="246"/>
      <c r="J1132" s="247"/>
      <c r="K1132" s="237"/>
      <c r="L1132" s="6"/>
      <c r="M1132" s="1"/>
      <c r="N1132" s="1"/>
      <c r="O1132" s="1"/>
      <c r="P1132" s="1"/>
      <c r="Q1132" s="1"/>
      <c r="R1132" s="1"/>
      <c r="S1132" s="1"/>
      <c r="T1132" s="1"/>
      <c r="U1132" s="1"/>
      <c r="V1132" s="1"/>
      <c r="W1132" s="1"/>
      <c r="X1132" s="1"/>
      <c r="Y1132" s="1"/>
      <c r="Z1132" s="1"/>
    </row>
    <row r="1133" ht="12.75" hidden="1" customHeight="1">
      <c r="A1133" s="1"/>
      <c r="B1133" s="6"/>
      <c r="C1133" s="229"/>
      <c r="D1133" s="243"/>
      <c r="E1133" s="243"/>
      <c r="F1133" s="244"/>
      <c r="G1133" s="245"/>
      <c r="H1133" s="245"/>
      <c r="I1133" s="246"/>
      <c r="J1133" s="247"/>
      <c r="K1133" s="237"/>
      <c r="L1133" s="6"/>
      <c r="M1133" s="1"/>
      <c r="N1133" s="1"/>
      <c r="O1133" s="1"/>
      <c r="P1133" s="1"/>
      <c r="Q1133" s="1"/>
      <c r="R1133" s="1"/>
      <c r="S1133" s="1"/>
      <c r="T1133" s="1"/>
      <c r="U1133" s="1"/>
      <c r="V1133" s="1"/>
      <c r="W1133" s="1"/>
      <c r="X1133" s="1"/>
      <c r="Y1133" s="1"/>
      <c r="Z1133" s="1"/>
    </row>
    <row r="1134" ht="12.75" hidden="1" customHeight="1">
      <c r="A1134" s="1"/>
      <c r="B1134" s="6"/>
      <c r="C1134" s="229"/>
      <c r="D1134" s="243"/>
      <c r="E1134" s="243"/>
      <c r="F1134" s="244"/>
      <c r="G1134" s="245"/>
      <c r="H1134" s="245"/>
      <c r="I1134" s="246"/>
      <c r="J1134" s="247"/>
      <c r="K1134" s="237"/>
      <c r="L1134" s="6"/>
      <c r="M1134" s="1"/>
      <c r="N1134" s="1"/>
      <c r="O1134" s="1"/>
      <c r="P1134" s="1"/>
      <c r="Q1134" s="1"/>
      <c r="R1134" s="1"/>
      <c r="S1134" s="1"/>
      <c r="T1134" s="1"/>
      <c r="U1134" s="1"/>
      <c r="V1134" s="1"/>
      <c r="W1134" s="1"/>
      <c r="X1134" s="1"/>
      <c r="Y1134" s="1"/>
      <c r="Z1134" s="1"/>
    </row>
    <row r="1135" ht="12.75" hidden="1" customHeight="1">
      <c r="A1135" s="1"/>
      <c r="B1135" s="6"/>
      <c r="C1135" s="229"/>
      <c r="D1135" s="243"/>
      <c r="E1135" s="243"/>
      <c r="F1135" s="244"/>
      <c r="G1135" s="245"/>
      <c r="H1135" s="245"/>
      <c r="I1135" s="246"/>
      <c r="J1135" s="247"/>
      <c r="K1135" s="237"/>
      <c r="L1135" s="6"/>
      <c r="M1135" s="1"/>
      <c r="N1135" s="1"/>
      <c r="O1135" s="1"/>
      <c r="P1135" s="1"/>
      <c r="Q1135" s="1"/>
      <c r="R1135" s="1"/>
      <c r="S1135" s="1"/>
      <c r="T1135" s="1"/>
      <c r="U1135" s="1"/>
      <c r="V1135" s="1"/>
      <c r="W1135" s="1"/>
      <c r="X1135" s="1"/>
      <c r="Y1135" s="1"/>
      <c r="Z1135" s="1"/>
    </row>
    <row r="1136" ht="12.75" hidden="1" customHeight="1">
      <c r="A1136" s="1"/>
      <c r="B1136" s="6"/>
      <c r="C1136" s="229"/>
      <c r="D1136" s="243"/>
      <c r="E1136" s="243"/>
      <c r="F1136" s="244"/>
      <c r="G1136" s="245"/>
      <c r="H1136" s="245"/>
      <c r="I1136" s="246"/>
      <c r="J1136" s="247"/>
      <c r="K1136" s="237"/>
      <c r="L1136" s="6"/>
      <c r="M1136" s="1"/>
      <c r="N1136" s="1"/>
      <c r="O1136" s="1"/>
      <c r="P1136" s="1"/>
      <c r="Q1136" s="1"/>
      <c r="R1136" s="1"/>
      <c r="S1136" s="1"/>
      <c r="T1136" s="1"/>
      <c r="U1136" s="1"/>
      <c r="V1136" s="1"/>
      <c r="W1136" s="1"/>
      <c r="X1136" s="1"/>
      <c r="Y1136" s="1"/>
      <c r="Z1136" s="1"/>
    </row>
    <row r="1137" ht="12.75" hidden="1" customHeight="1">
      <c r="A1137" s="1"/>
      <c r="B1137" s="6"/>
      <c r="C1137" s="229"/>
      <c r="D1137" s="243"/>
      <c r="E1137" s="243"/>
      <c r="F1137" s="244"/>
      <c r="G1137" s="245"/>
      <c r="H1137" s="245"/>
      <c r="I1137" s="246"/>
      <c r="J1137" s="247"/>
      <c r="K1137" s="237"/>
      <c r="L1137" s="6"/>
      <c r="M1137" s="1"/>
      <c r="N1137" s="1"/>
      <c r="O1137" s="1"/>
      <c r="P1137" s="1"/>
      <c r="Q1137" s="1"/>
      <c r="R1137" s="1"/>
      <c r="S1137" s="1"/>
      <c r="T1137" s="1"/>
      <c r="U1137" s="1"/>
      <c r="V1137" s="1"/>
      <c r="W1137" s="1"/>
      <c r="X1137" s="1"/>
      <c r="Y1137" s="1"/>
      <c r="Z1137" s="1"/>
    </row>
    <row r="1138" ht="12.75" hidden="1" customHeight="1">
      <c r="A1138" s="1"/>
      <c r="B1138" s="6"/>
      <c r="C1138" s="229"/>
      <c r="D1138" s="243"/>
      <c r="E1138" s="243"/>
      <c r="F1138" s="244"/>
      <c r="G1138" s="245"/>
      <c r="H1138" s="245"/>
      <c r="I1138" s="246"/>
      <c r="J1138" s="247"/>
      <c r="K1138" s="237"/>
      <c r="L1138" s="6"/>
      <c r="M1138" s="1"/>
      <c r="N1138" s="1"/>
      <c r="O1138" s="1"/>
      <c r="P1138" s="1"/>
      <c r="Q1138" s="1"/>
      <c r="R1138" s="1"/>
      <c r="S1138" s="1"/>
      <c r="T1138" s="1"/>
      <c r="U1138" s="1"/>
      <c r="V1138" s="1"/>
      <c r="W1138" s="1"/>
      <c r="X1138" s="1"/>
      <c r="Y1138" s="1"/>
      <c r="Z1138" s="1"/>
    </row>
    <row r="1139" ht="12.75" hidden="1" customHeight="1">
      <c r="A1139" s="1"/>
      <c r="B1139" s="6"/>
      <c r="C1139" s="229"/>
      <c r="D1139" s="243"/>
      <c r="E1139" s="243"/>
      <c r="F1139" s="244"/>
      <c r="G1139" s="245"/>
      <c r="H1139" s="245"/>
      <c r="I1139" s="246"/>
      <c r="J1139" s="247"/>
      <c r="K1139" s="237"/>
      <c r="L1139" s="6"/>
      <c r="M1139" s="1"/>
      <c r="N1139" s="1"/>
      <c r="O1139" s="1"/>
      <c r="P1139" s="1"/>
      <c r="Q1139" s="1"/>
      <c r="R1139" s="1"/>
      <c r="S1139" s="1"/>
      <c r="T1139" s="1"/>
      <c r="U1139" s="1"/>
      <c r="V1139" s="1"/>
      <c r="W1139" s="1"/>
      <c r="X1139" s="1"/>
      <c r="Y1139" s="1"/>
      <c r="Z1139" s="1"/>
    </row>
    <row r="1140" ht="12.75" hidden="1" customHeight="1">
      <c r="A1140" s="1"/>
      <c r="B1140" s="6"/>
      <c r="C1140" s="229"/>
      <c r="D1140" s="243"/>
      <c r="E1140" s="243"/>
      <c r="F1140" s="244"/>
      <c r="G1140" s="245"/>
      <c r="H1140" s="245"/>
      <c r="I1140" s="246"/>
      <c r="J1140" s="247"/>
      <c r="K1140" s="237"/>
      <c r="L1140" s="6"/>
      <c r="M1140" s="1"/>
      <c r="N1140" s="1"/>
      <c r="O1140" s="1"/>
      <c r="P1140" s="1"/>
      <c r="Q1140" s="1"/>
      <c r="R1140" s="1"/>
      <c r="S1140" s="1"/>
      <c r="T1140" s="1"/>
      <c r="U1140" s="1"/>
      <c r="V1140" s="1"/>
      <c r="W1140" s="1"/>
      <c r="X1140" s="1"/>
      <c r="Y1140" s="1"/>
      <c r="Z1140" s="1"/>
    </row>
    <row r="1141" ht="12.75" hidden="1" customHeight="1">
      <c r="A1141" s="1"/>
      <c r="B1141" s="6"/>
      <c r="C1141" s="229"/>
      <c r="D1141" s="243"/>
      <c r="E1141" s="243"/>
      <c r="F1141" s="244"/>
      <c r="G1141" s="245"/>
      <c r="H1141" s="245"/>
      <c r="I1141" s="246"/>
      <c r="J1141" s="247"/>
      <c r="K1141" s="237"/>
      <c r="L1141" s="6"/>
      <c r="M1141" s="1"/>
      <c r="N1141" s="1"/>
      <c r="O1141" s="1"/>
      <c r="P1141" s="1"/>
      <c r="Q1141" s="1"/>
      <c r="R1141" s="1"/>
      <c r="S1141" s="1"/>
      <c r="T1141" s="1"/>
      <c r="U1141" s="1"/>
      <c r="V1141" s="1"/>
      <c r="W1141" s="1"/>
      <c r="X1141" s="1"/>
      <c r="Y1141" s="1"/>
      <c r="Z1141" s="1"/>
    </row>
    <row r="1142" ht="12.75" hidden="1" customHeight="1">
      <c r="A1142" s="1"/>
      <c r="B1142" s="6"/>
      <c r="C1142" s="229"/>
      <c r="D1142" s="243"/>
      <c r="E1142" s="243"/>
      <c r="F1142" s="244"/>
      <c r="G1142" s="245"/>
      <c r="H1142" s="245"/>
      <c r="I1142" s="246"/>
      <c r="J1142" s="247"/>
      <c r="K1142" s="237"/>
      <c r="L1142" s="6"/>
      <c r="M1142" s="1"/>
      <c r="N1142" s="1"/>
      <c r="O1142" s="1"/>
      <c r="P1142" s="1"/>
      <c r="Q1142" s="1"/>
      <c r="R1142" s="1"/>
      <c r="S1142" s="1"/>
      <c r="T1142" s="1"/>
      <c r="U1142" s="1"/>
      <c r="V1142" s="1"/>
      <c r="W1142" s="1"/>
      <c r="X1142" s="1"/>
      <c r="Y1142" s="1"/>
      <c r="Z1142" s="1"/>
    </row>
    <row r="1143" ht="12.75" hidden="1" customHeight="1">
      <c r="A1143" s="1"/>
      <c r="B1143" s="6"/>
      <c r="C1143" s="229"/>
      <c r="D1143" s="243"/>
      <c r="E1143" s="243"/>
      <c r="F1143" s="244"/>
      <c r="G1143" s="245"/>
      <c r="H1143" s="245"/>
      <c r="I1143" s="246"/>
      <c r="J1143" s="247"/>
      <c r="K1143" s="237"/>
      <c r="L1143" s="6"/>
      <c r="M1143" s="1"/>
      <c r="N1143" s="1"/>
      <c r="O1143" s="1"/>
      <c r="P1143" s="1"/>
      <c r="Q1143" s="1"/>
      <c r="R1143" s="1"/>
      <c r="S1143" s="1"/>
      <c r="T1143" s="1"/>
      <c r="U1143" s="1"/>
      <c r="V1143" s="1"/>
      <c r="W1143" s="1"/>
      <c r="X1143" s="1"/>
      <c r="Y1143" s="1"/>
      <c r="Z1143" s="1"/>
    </row>
    <row r="1144" ht="12.75" hidden="1" customHeight="1">
      <c r="A1144" s="1"/>
      <c r="B1144" s="6"/>
      <c r="C1144" s="229"/>
      <c r="D1144" s="243"/>
      <c r="E1144" s="243"/>
      <c r="F1144" s="244"/>
      <c r="G1144" s="245"/>
      <c r="H1144" s="245"/>
      <c r="I1144" s="246"/>
      <c r="J1144" s="247"/>
      <c r="K1144" s="237"/>
      <c r="L1144" s="6"/>
      <c r="M1144" s="1"/>
      <c r="N1144" s="1"/>
      <c r="O1144" s="1"/>
      <c r="P1144" s="1"/>
      <c r="Q1144" s="1"/>
      <c r="R1144" s="1"/>
      <c r="S1144" s="1"/>
      <c r="T1144" s="1"/>
      <c r="U1144" s="1"/>
      <c r="V1144" s="1"/>
      <c r="W1144" s="1"/>
      <c r="X1144" s="1"/>
      <c r="Y1144" s="1"/>
      <c r="Z1144" s="1"/>
    </row>
    <row r="1145" ht="12.75" hidden="1" customHeight="1">
      <c r="A1145" s="1"/>
      <c r="B1145" s="6"/>
      <c r="C1145" s="229"/>
      <c r="D1145" s="243"/>
      <c r="E1145" s="243"/>
      <c r="F1145" s="244"/>
      <c r="G1145" s="245"/>
      <c r="H1145" s="245"/>
      <c r="I1145" s="246"/>
      <c r="J1145" s="247"/>
      <c r="K1145" s="237"/>
      <c r="L1145" s="6"/>
      <c r="M1145" s="1"/>
      <c r="N1145" s="1"/>
      <c r="O1145" s="1"/>
      <c r="P1145" s="1"/>
      <c r="Q1145" s="1"/>
      <c r="R1145" s="1"/>
      <c r="S1145" s="1"/>
      <c r="T1145" s="1"/>
      <c r="U1145" s="1"/>
      <c r="V1145" s="1"/>
      <c r="W1145" s="1"/>
      <c r="X1145" s="1"/>
      <c r="Y1145" s="1"/>
      <c r="Z1145" s="1"/>
    </row>
    <row r="1146" ht="12.75" hidden="1" customHeight="1">
      <c r="A1146" s="1"/>
      <c r="B1146" s="6"/>
      <c r="C1146" s="229"/>
      <c r="D1146" s="243"/>
      <c r="E1146" s="243"/>
      <c r="F1146" s="244"/>
      <c r="G1146" s="245"/>
      <c r="H1146" s="245"/>
      <c r="I1146" s="246"/>
      <c r="J1146" s="247"/>
      <c r="K1146" s="237"/>
      <c r="L1146" s="6"/>
      <c r="M1146" s="1"/>
      <c r="N1146" s="1"/>
      <c r="O1146" s="1"/>
      <c r="P1146" s="1"/>
      <c r="Q1146" s="1"/>
      <c r="R1146" s="1"/>
      <c r="S1146" s="1"/>
      <c r="T1146" s="1"/>
      <c r="U1146" s="1"/>
      <c r="V1146" s="1"/>
      <c r="W1146" s="1"/>
      <c r="X1146" s="1"/>
      <c r="Y1146" s="1"/>
      <c r="Z1146" s="1"/>
    </row>
    <row r="1147" ht="12.75" hidden="1" customHeight="1">
      <c r="A1147" s="1"/>
      <c r="B1147" s="6"/>
      <c r="C1147" s="229"/>
      <c r="D1147" s="243"/>
      <c r="E1147" s="243"/>
      <c r="F1147" s="244"/>
      <c r="G1147" s="245"/>
      <c r="H1147" s="245"/>
      <c r="I1147" s="246"/>
      <c r="J1147" s="247"/>
      <c r="K1147" s="237"/>
      <c r="L1147" s="6"/>
      <c r="M1147" s="1"/>
      <c r="N1147" s="1"/>
      <c r="O1147" s="1"/>
      <c r="P1147" s="1"/>
      <c r="Q1147" s="1"/>
      <c r="R1147" s="1"/>
      <c r="S1147" s="1"/>
      <c r="T1147" s="1"/>
      <c r="U1147" s="1"/>
      <c r="V1147" s="1"/>
      <c r="W1147" s="1"/>
      <c r="X1147" s="1"/>
      <c r="Y1147" s="1"/>
      <c r="Z1147" s="1"/>
    </row>
    <row r="1148" ht="12.75" hidden="1" customHeight="1">
      <c r="A1148" s="1"/>
      <c r="B1148" s="6"/>
      <c r="C1148" s="229"/>
      <c r="D1148" s="243"/>
      <c r="E1148" s="243"/>
      <c r="F1148" s="244"/>
      <c r="G1148" s="245"/>
      <c r="H1148" s="245"/>
      <c r="I1148" s="246"/>
      <c r="J1148" s="247"/>
      <c r="K1148" s="237"/>
      <c r="L1148" s="6"/>
      <c r="M1148" s="1"/>
      <c r="N1148" s="1"/>
      <c r="O1148" s="1"/>
      <c r="P1148" s="1"/>
      <c r="Q1148" s="1"/>
      <c r="R1148" s="1"/>
      <c r="S1148" s="1"/>
      <c r="T1148" s="1"/>
      <c r="U1148" s="1"/>
      <c r="V1148" s="1"/>
      <c r="W1148" s="1"/>
      <c r="X1148" s="1"/>
      <c r="Y1148" s="1"/>
      <c r="Z1148" s="1"/>
    </row>
    <row r="1149" ht="12.75" hidden="1" customHeight="1">
      <c r="A1149" s="1"/>
      <c r="B1149" s="6"/>
      <c r="C1149" s="229"/>
      <c r="D1149" s="243"/>
      <c r="E1149" s="243"/>
      <c r="F1149" s="244"/>
      <c r="G1149" s="245"/>
      <c r="H1149" s="245"/>
      <c r="I1149" s="246"/>
      <c r="J1149" s="247"/>
      <c r="K1149" s="237"/>
      <c r="L1149" s="6"/>
      <c r="M1149" s="1"/>
      <c r="N1149" s="1"/>
      <c r="O1149" s="1"/>
      <c r="P1149" s="1"/>
      <c r="Q1149" s="1"/>
      <c r="R1149" s="1"/>
      <c r="S1149" s="1"/>
      <c r="T1149" s="1"/>
      <c r="U1149" s="1"/>
      <c r="V1149" s="1"/>
      <c r="W1149" s="1"/>
      <c r="X1149" s="1"/>
      <c r="Y1149" s="1"/>
      <c r="Z1149" s="1"/>
    </row>
    <row r="1150" ht="12.75" hidden="1" customHeight="1">
      <c r="A1150" s="1"/>
      <c r="B1150" s="6"/>
      <c r="C1150" s="229"/>
      <c r="D1150" s="243"/>
      <c r="E1150" s="243"/>
      <c r="F1150" s="244"/>
      <c r="G1150" s="245"/>
      <c r="H1150" s="245"/>
      <c r="I1150" s="246"/>
      <c r="J1150" s="247"/>
      <c r="K1150" s="237"/>
      <c r="L1150" s="6"/>
      <c r="M1150" s="1"/>
      <c r="N1150" s="1"/>
      <c r="O1150" s="1"/>
      <c r="P1150" s="1"/>
      <c r="Q1150" s="1"/>
      <c r="R1150" s="1"/>
      <c r="S1150" s="1"/>
      <c r="T1150" s="1"/>
      <c r="U1150" s="1"/>
      <c r="V1150" s="1"/>
      <c r="W1150" s="1"/>
      <c r="X1150" s="1"/>
      <c r="Y1150" s="1"/>
      <c r="Z1150" s="1"/>
    </row>
    <row r="1151" ht="12.75" hidden="1" customHeight="1">
      <c r="A1151" s="1"/>
      <c r="B1151" s="6"/>
      <c r="C1151" s="229"/>
      <c r="D1151" s="243"/>
      <c r="E1151" s="243"/>
      <c r="F1151" s="244"/>
      <c r="G1151" s="245"/>
      <c r="H1151" s="245"/>
      <c r="I1151" s="246"/>
      <c r="J1151" s="247"/>
      <c r="K1151" s="237"/>
      <c r="L1151" s="6"/>
      <c r="M1151" s="1"/>
      <c r="N1151" s="1"/>
      <c r="O1151" s="1"/>
      <c r="P1151" s="1"/>
      <c r="Q1151" s="1"/>
      <c r="R1151" s="1"/>
      <c r="S1151" s="1"/>
      <c r="T1151" s="1"/>
      <c r="U1151" s="1"/>
      <c r="V1151" s="1"/>
      <c r="W1151" s="1"/>
      <c r="X1151" s="1"/>
      <c r="Y1151" s="1"/>
      <c r="Z1151" s="1"/>
    </row>
    <row r="1152" ht="12.75" hidden="1" customHeight="1">
      <c r="A1152" s="1"/>
      <c r="B1152" s="6"/>
      <c r="C1152" s="229"/>
      <c r="D1152" s="243"/>
      <c r="E1152" s="243"/>
      <c r="F1152" s="244"/>
      <c r="G1152" s="245"/>
      <c r="H1152" s="245"/>
      <c r="I1152" s="246"/>
      <c r="J1152" s="247"/>
      <c r="K1152" s="237"/>
      <c r="L1152" s="6"/>
      <c r="M1152" s="1"/>
      <c r="N1152" s="1"/>
      <c r="O1152" s="1"/>
      <c r="P1152" s="1"/>
      <c r="Q1152" s="1"/>
      <c r="R1152" s="1"/>
      <c r="S1152" s="1"/>
      <c r="T1152" s="1"/>
      <c r="U1152" s="1"/>
      <c r="V1152" s="1"/>
      <c r="W1152" s="1"/>
      <c r="X1152" s="1"/>
      <c r="Y1152" s="1"/>
      <c r="Z1152" s="1"/>
    </row>
    <row r="1153" ht="12.75" hidden="1" customHeight="1">
      <c r="A1153" s="1"/>
      <c r="B1153" s="6"/>
      <c r="C1153" s="229"/>
      <c r="D1153" s="243"/>
      <c r="E1153" s="243"/>
      <c r="F1153" s="244"/>
      <c r="G1153" s="245"/>
      <c r="H1153" s="245"/>
      <c r="I1153" s="246"/>
      <c r="J1153" s="247"/>
      <c r="K1153" s="237"/>
      <c r="L1153" s="6"/>
      <c r="M1153" s="1"/>
      <c r="N1153" s="1"/>
      <c r="O1153" s="1"/>
      <c r="P1153" s="1"/>
      <c r="Q1153" s="1"/>
      <c r="R1153" s="1"/>
      <c r="S1153" s="1"/>
      <c r="T1153" s="1"/>
      <c r="U1153" s="1"/>
      <c r="V1153" s="1"/>
      <c r="W1153" s="1"/>
      <c r="X1153" s="1"/>
      <c r="Y1153" s="1"/>
      <c r="Z1153" s="1"/>
    </row>
    <row r="1154" ht="12.75" hidden="1" customHeight="1">
      <c r="A1154" s="1"/>
      <c r="B1154" s="6"/>
      <c r="C1154" s="229"/>
      <c r="D1154" s="243"/>
      <c r="E1154" s="243"/>
      <c r="F1154" s="244"/>
      <c r="G1154" s="245"/>
      <c r="H1154" s="245"/>
      <c r="I1154" s="246"/>
      <c r="J1154" s="247"/>
      <c r="K1154" s="237"/>
      <c r="L1154" s="6"/>
      <c r="M1154" s="1"/>
      <c r="N1154" s="1"/>
      <c r="O1154" s="1"/>
      <c r="P1154" s="1"/>
      <c r="Q1154" s="1"/>
      <c r="R1154" s="1"/>
      <c r="S1154" s="1"/>
      <c r="T1154" s="1"/>
      <c r="U1154" s="1"/>
      <c r="V1154" s="1"/>
      <c r="W1154" s="1"/>
      <c r="X1154" s="1"/>
      <c r="Y1154" s="1"/>
      <c r="Z1154" s="1"/>
    </row>
    <row r="1155" ht="12.75" hidden="1" customHeight="1">
      <c r="A1155" s="1"/>
      <c r="B1155" s="6"/>
      <c r="C1155" s="229"/>
      <c r="D1155" s="243"/>
      <c r="E1155" s="243"/>
      <c r="F1155" s="244"/>
      <c r="G1155" s="245"/>
      <c r="H1155" s="245"/>
      <c r="I1155" s="246"/>
      <c r="J1155" s="247"/>
      <c r="K1155" s="237"/>
      <c r="L1155" s="6"/>
      <c r="M1155" s="1"/>
      <c r="N1155" s="1"/>
      <c r="O1155" s="1"/>
      <c r="P1155" s="1"/>
      <c r="Q1155" s="1"/>
      <c r="R1155" s="1"/>
      <c r="S1155" s="1"/>
      <c r="T1155" s="1"/>
      <c r="U1155" s="1"/>
      <c r="V1155" s="1"/>
      <c r="W1155" s="1"/>
      <c r="X1155" s="1"/>
      <c r="Y1155" s="1"/>
      <c r="Z1155" s="1"/>
    </row>
    <row r="1156" ht="12.75" hidden="1" customHeight="1">
      <c r="A1156" s="1"/>
      <c r="B1156" s="6"/>
      <c r="C1156" s="229"/>
      <c r="D1156" s="243"/>
      <c r="E1156" s="243"/>
      <c r="F1156" s="244"/>
      <c r="G1156" s="245"/>
      <c r="H1156" s="245"/>
      <c r="I1156" s="246"/>
      <c r="J1156" s="247"/>
      <c r="K1156" s="237"/>
      <c r="L1156" s="6"/>
      <c r="M1156" s="1"/>
      <c r="N1156" s="1"/>
      <c r="O1156" s="1"/>
      <c r="P1156" s="1"/>
      <c r="Q1156" s="1"/>
      <c r="R1156" s="1"/>
      <c r="S1156" s="1"/>
      <c r="T1156" s="1"/>
      <c r="U1156" s="1"/>
      <c r="V1156" s="1"/>
      <c r="W1156" s="1"/>
      <c r="X1156" s="1"/>
      <c r="Y1156" s="1"/>
      <c r="Z1156" s="1"/>
    </row>
    <row r="1157" ht="12.75" hidden="1" customHeight="1">
      <c r="A1157" s="1"/>
      <c r="B1157" s="6"/>
      <c r="C1157" s="229"/>
      <c r="D1157" s="243"/>
      <c r="E1157" s="243"/>
      <c r="F1157" s="244"/>
      <c r="G1157" s="245"/>
      <c r="H1157" s="245"/>
      <c r="I1157" s="246"/>
      <c r="J1157" s="247"/>
      <c r="K1157" s="237"/>
      <c r="L1157" s="6"/>
      <c r="M1157" s="1"/>
      <c r="N1157" s="1"/>
      <c r="O1157" s="1"/>
      <c r="P1157" s="1"/>
      <c r="Q1157" s="1"/>
      <c r="R1157" s="1"/>
      <c r="S1157" s="1"/>
      <c r="T1157" s="1"/>
      <c r="U1157" s="1"/>
      <c r="V1157" s="1"/>
      <c r="W1157" s="1"/>
      <c r="X1157" s="1"/>
      <c r="Y1157" s="1"/>
      <c r="Z1157" s="1"/>
    </row>
    <row r="1158" ht="12.75" hidden="1" customHeight="1">
      <c r="A1158" s="1"/>
      <c r="B1158" s="6"/>
      <c r="C1158" s="229"/>
      <c r="D1158" s="243"/>
      <c r="E1158" s="243"/>
      <c r="F1158" s="244"/>
      <c r="G1158" s="245"/>
      <c r="H1158" s="245"/>
      <c r="I1158" s="246"/>
      <c r="J1158" s="247"/>
      <c r="K1158" s="237"/>
      <c r="L1158" s="6"/>
      <c r="M1158" s="1"/>
      <c r="N1158" s="1"/>
      <c r="O1158" s="1"/>
      <c r="P1158" s="1"/>
      <c r="Q1158" s="1"/>
      <c r="R1158" s="1"/>
      <c r="S1158" s="1"/>
      <c r="T1158" s="1"/>
      <c r="U1158" s="1"/>
      <c r="V1158" s="1"/>
      <c r="W1158" s="1"/>
      <c r="X1158" s="1"/>
      <c r="Y1158" s="1"/>
      <c r="Z1158" s="1"/>
    </row>
    <row r="1159" ht="12.75" hidden="1" customHeight="1">
      <c r="A1159" s="1"/>
      <c r="B1159" s="6"/>
      <c r="C1159" s="229"/>
      <c r="D1159" s="243"/>
      <c r="E1159" s="243"/>
      <c r="F1159" s="244"/>
      <c r="G1159" s="245"/>
      <c r="H1159" s="245"/>
      <c r="I1159" s="246"/>
      <c r="J1159" s="247"/>
      <c r="K1159" s="237"/>
      <c r="L1159" s="6"/>
      <c r="M1159" s="1"/>
      <c r="N1159" s="1"/>
      <c r="O1159" s="1"/>
      <c r="P1159" s="1"/>
      <c r="Q1159" s="1"/>
      <c r="R1159" s="1"/>
      <c r="S1159" s="1"/>
      <c r="T1159" s="1"/>
      <c r="U1159" s="1"/>
      <c r="V1159" s="1"/>
      <c r="W1159" s="1"/>
      <c r="X1159" s="1"/>
      <c r="Y1159" s="1"/>
      <c r="Z1159" s="1"/>
    </row>
    <row r="1160" ht="12.75" hidden="1" customHeight="1">
      <c r="A1160" s="1"/>
      <c r="B1160" s="6"/>
      <c r="C1160" s="229"/>
      <c r="D1160" s="243"/>
      <c r="E1160" s="243"/>
      <c r="F1160" s="244"/>
      <c r="G1160" s="245"/>
      <c r="H1160" s="245"/>
      <c r="I1160" s="246"/>
      <c r="J1160" s="247"/>
      <c r="K1160" s="237"/>
      <c r="L1160" s="6"/>
      <c r="M1160" s="1"/>
      <c r="N1160" s="1"/>
      <c r="O1160" s="1"/>
      <c r="P1160" s="1"/>
      <c r="Q1160" s="1"/>
      <c r="R1160" s="1"/>
      <c r="S1160" s="1"/>
      <c r="T1160" s="1"/>
      <c r="U1160" s="1"/>
      <c r="V1160" s="1"/>
      <c r="W1160" s="1"/>
      <c r="X1160" s="1"/>
      <c r="Y1160" s="1"/>
      <c r="Z1160" s="1"/>
    </row>
    <row r="1161" ht="12.75" hidden="1" customHeight="1">
      <c r="A1161" s="1"/>
      <c r="B1161" s="6"/>
      <c r="C1161" s="229"/>
      <c r="D1161" s="243"/>
      <c r="E1161" s="243"/>
      <c r="F1161" s="244"/>
      <c r="G1161" s="245"/>
      <c r="H1161" s="245"/>
      <c r="I1161" s="246"/>
      <c r="J1161" s="247"/>
      <c r="K1161" s="237"/>
      <c r="L1161" s="6"/>
      <c r="M1161" s="1"/>
      <c r="N1161" s="1"/>
      <c r="O1161" s="1"/>
      <c r="P1161" s="1"/>
      <c r="Q1161" s="1"/>
      <c r="R1161" s="1"/>
      <c r="S1161" s="1"/>
      <c r="T1161" s="1"/>
      <c r="U1161" s="1"/>
      <c r="V1161" s="1"/>
      <c r="W1161" s="1"/>
      <c r="X1161" s="1"/>
      <c r="Y1161" s="1"/>
      <c r="Z1161" s="1"/>
    </row>
    <row r="1162" ht="12.75" hidden="1" customHeight="1">
      <c r="A1162" s="1"/>
      <c r="B1162" s="6"/>
      <c r="C1162" s="229"/>
      <c r="D1162" s="243"/>
      <c r="E1162" s="243"/>
      <c r="F1162" s="244"/>
      <c r="G1162" s="245"/>
      <c r="H1162" s="245"/>
      <c r="I1162" s="246"/>
      <c r="J1162" s="247"/>
      <c r="K1162" s="237"/>
      <c r="L1162" s="6"/>
      <c r="M1162" s="1"/>
      <c r="N1162" s="1"/>
      <c r="O1162" s="1"/>
      <c r="P1162" s="1"/>
      <c r="Q1162" s="1"/>
      <c r="R1162" s="1"/>
      <c r="S1162" s="1"/>
      <c r="T1162" s="1"/>
      <c r="U1162" s="1"/>
      <c r="V1162" s="1"/>
      <c r="W1162" s="1"/>
      <c r="X1162" s="1"/>
      <c r="Y1162" s="1"/>
      <c r="Z1162" s="1"/>
    </row>
    <row r="1163" ht="12.75" hidden="1" customHeight="1">
      <c r="A1163" s="1"/>
      <c r="B1163" s="6"/>
      <c r="C1163" s="229"/>
      <c r="D1163" s="243"/>
      <c r="E1163" s="243"/>
      <c r="F1163" s="244"/>
      <c r="G1163" s="245"/>
      <c r="H1163" s="245"/>
      <c r="I1163" s="246"/>
      <c r="J1163" s="247"/>
      <c r="K1163" s="237"/>
      <c r="L1163" s="6"/>
      <c r="M1163" s="1"/>
      <c r="N1163" s="1"/>
      <c r="O1163" s="1"/>
      <c r="P1163" s="1"/>
      <c r="Q1163" s="1"/>
      <c r="R1163" s="1"/>
      <c r="S1163" s="1"/>
      <c r="T1163" s="1"/>
      <c r="U1163" s="1"/>
      <c r="V1163" s="1"/>
      <c r="W1163" s="1"/>
      <c r="X1163" s="1"/>
      <c r="Y1163" s="1"/>
      <c r="Z1163" s="1"/>
    </row>
    <row r="1164" ht="12.75" hidden="1" customHeight="1">
      <c r="A1164" s="1"/>
      <c r="B1164" s="6"/>
      <c r="C1164" s="229"/>
      <c r="D1164" s="243"/>
      <c r="E1164" s="243"/>
      <c r="F1164" s="244"/>
      <c r="G1164" s="245"/>
      <c r="H1164" s="245"/>
      <c r="I1164" s="246"/>
      <c r="J1164" s="247"/>
      <c r="K1164" s="237"/>
      <c r="L1164" s="6"/>
      <c r="M1164" s="1"/>
      <c r="N1164" s="1"/>
      <c r="O1164" s="1"/>
      <c r="P1164" s="1"/>
      <c r="Q1164" s="1"/>
      <c r="R1164" s="1"/>
      <c r="S1164" s="1"/>
      <c r="T1164" s="1"/>
      <c r="U1164" s="1"/>
      <c r="V1164" s="1"/>
      <c r="W1164" s="1"/>
      <c r="X1164" s="1"/>
      <c r="Y1164" s="1"/>
      <c r="Z1164" s="1"/>
    </row>
    <row r="1165" ht="12.75" hidden="1" customHeight="1">
      <c r="A1165" s="1"/>
      <c r="B1165" s="6"/>
      <c r="C1165" s="229"/>
      <c r="D1165" s="243"/>
      <c r="E1165" s="243"/>
      <c r="F1165" s="244"/>
      <c r="G1165" s="245"/>
      <c r="H1165" s="245"/>
      <c r="I1165" s="246"/>
      <c r="J1165" s="247"/>
      <c r="K1165" s="237"/>
      <c r="L1165" s="6"/>
      <c r="M1165" s="1"/>
      <c r="N1165" s="1"/>
      <c r="O1165" s="1"/>
      <c r="P1165" s="1"/>
      <c r="Q1165" s="1"/>
      <c r="R1165" s="1"/>
      <c r="S1165" s="1"/>
      <c r="T1165" s="1"/>
      <c r="U1165" s="1"/>
      <c r="V1165" s="1"/>
      <c r="W1165" s="1"/>
      <c r="X1165" s="1"/>
      <c r="Y1165" s="1"/>
      <c r="Z1165" s="1"/>
    </row>
    <row r="1166" ht="12.75" hidden="1" customHeight="1">
      <c r="A1166" s="1"/>
      <c r="B1166" s="6"/>
      <c r="C1166" s="229"/>
      <c r="D1166" s="243"/>
      <c r="E1166" s="243"/>
      <c r="F1166" s="244"/>
      <c r="G1166" s="245"/>
      <c r="H1166" s="245"/>
      <c r="I1166" s="246"/>
      <c r="J1166" s="247"/>
      <c r="K1166" s="237"/>
      <c r="L1166" s="6"/>
      <c r="M1166" s="1"/>
      <c r="N1166" s="1"/>
      <c r="O1166" s="1"/>
      <c r="P1166" s="1"/>
      <c r="Q1166" s="1"/>
      <c r="R1166" s="1"/>
      <c r="S1166" s="1"/>
      <c r="T1166" s="1"/>
      <c r="U1166" s="1"/>
      <c r="V1166" s="1"/>
      <c r="W1166" s="1"/>
      <c r="X1166" s="1"/>
      <c r="Y1166" s="1"/>
      <c r="Z1166" s="1"/>
    </row>
    <row r="1167" ht="12.75" hidden="1" customHeight="1">
      <c r="A1167" s="1"/>
      <c r="B1167" s="6"/>
      <c r="C1167" s="229"/>
      <c r="D1167" s="243"/>
      <c r="E1167" s="243"/>
      <c r="F1167" s="244"/>
      <c r="G1167" s="245"/>
      <c r="H1167" s="245"/>
      <c r="I1167" s="246"/>
      <c r="J1167" s="247"/>
      <c r="K1167" s="237"/>
      <c r="L1167" s="6"/>
      <c r="M1167" s="1"/>
      <c r="N1167" s="1"/>
      <c r="O1167" s="1"/>
      <c r="P1167" s="1"/>
      <c r="Q1167" s="1"/>
      <c r="R1167" s="1"/>
      <c r="S1167" s="1"/>
      <c r="T1167" s="1"/>
      <c r="U1167" s="1"/>
      <c r="V1167" s="1"/>
      <c r="W1167" s="1"/>
      <c r="X1167" s="1"/>
      <c r="Y1167" s="1"/>
      <c r="Z1167" s="1"/>
    </row>
    <row r="1168" ht="12.75" hidden="1" customHeight="1">
      <c r="A1168" s="1"/>
      <c r="B1168" s="6"/>
      <c r="C1168" s="229"/>
      <c r="D1168" s="243"/>
      <c r="E1168" s="243"/>
      <c r="F1168" s="244"/>
      <c r="G1168" s="245"/>
      <c r="H1168" s="245"/>
      <c r="I1168" s="246"/>
      <c r="J1168" s="247"/>
      <c r="K1168" s="237"/>
      <c r="L1168" s="6"/>
      <c r="M1168" s="1"/>
      <c r="N1168" s="1"/>
      <c r="O1168" s="1"/>
      <c r="P1168" s="1"/>
      <c r="Q1168" s="1"/>
      <c r="R1168" s="1"/>
      <c r="S1168" s="1"/>
      <c r="T1168" s="1"/>
      <c r="U1168" s="1"/>
      <c r="V1168" s="1"/>
      <c r="W1168" s="1"/>
      <c r="X1168" s="1"/>
      <c r="Y1168" s="1"/>
      <c r="Z1168" s="1"/>
    </row>
    <row r="1169" ht="12.75" hidden="1" customHeight="1">
      <c r="A1169" s="1"/>
      <c r="B1169" s="6"/>
      <c r="C1169" s="229"/>
      <c r="D1169" s="243"/>
      <c r="E1169" s="243"/>
      <c r="F1169" s="244"/>
      <c r="G1169" s="245"/>
      <c r="H1169" s="245"/>
      <c r="I1169" s="246"/>
      <c r="J1169" s="247"/>
      <c r="K1169" s="237"/>
      <c r="L1169" s="6"/>
      <c r="M1169" s="1"/>
      <c r="N1169" s="1"/>
      <c r="O1169" s="1"/>
      <c r="P1169" s="1"/>
      <c r="Q1169" s="1"/>
      <c r="R1169" s="1"/>
      <c r="S1169" s="1"/>
      <c r="T1169" s="1"/>
      <c r="U1169" s="1"/>
      <c r="V1169" s="1"/>
      <c r="W1169" s="1"/>
      <c r="X1169" s="1"/>
      <c r="Y1169" s="1"/>
      <c r="Z1169" s="1"/>
    </row>
    <row r="1170" ht="12.75" hidden="1" customHeight="1">
      <c r="A1170" s="1"/>
      <c r="B1170" s="6"/>
      <c r="C1170" s="229"/>
      <c r="D1170" s="243"/>
      <c r="E1170" s="243"/>
      <c r="F1170" s="244"/>
      <c r="G1170" s="245"/>
      <c r="H1170" s="245"/>
      <c r="I1170" s="246"/>
      <c r="J1170" s="247"/>
      <c r="K1170" s="237"/>
      <c r="L1170" s="6"/>
      <c r="M1170" s="1"/>
      <c r="N1170" s="1"/>
      <c r="O1170" s="1"/>
      <c r="P1170" s="1"/>
      <c r="Q1170" s="1"/>
      <c r="R1170" s="1"/>
      <c r="S1170" s="1"/>
      <c r="T1170" s="1"/>
      <c r="U1170" s="1"/>
      <c r="V1170" s="1"/>
      <c r="W1170" s="1"/>
      <c r="X1170" s="1"/>
      <c r="Y1170" s="1"/>
      <c r="Z1170" s="1"/>
    </row>
    <row r="1171" ht="12.75" hidden="1" customHeight="1">
      <c r="A1171" s="1"/>
      <c r="B1171" s="6"/>
      <c r="C1171" s="229"/>
      <c r="D1171" s="243"/>
      <c r="E1171" s="243"/>
      <c r="F1171" s="244"/>
      <c r="G1171" s="245"/>
      <c r="H1171" s="245"/>
      <c r="I1171" s="246"/>
      <c r="J1171" s="247"/>
      <c r="K1171" s="237"/>
      <c r="L1171" s="6"/>
      <c r="M1171" s="1"/>
      <c r="N1171" s="1"/>
      <c r="O1171" s="1"/>
      <c r="P1171" s="1"/>
      <c r="Q1171" s="1"/>
      <c r="R1171" s="1"/>
      <c r="S1171" s="1"/>
      <c r="T1171" s="1"/>
      <c r="U1171" s="1"/>
      <c r="V1171" s="1"/>
      <c r="W1171" s="1"/>
      <c r="X1171" s="1"/>
      <c r="Y1171" s="1"/>
      <c r="Z1171" s="1"/>
    </row>
    <row r="1172" ht="12.75" hidden="1" customHeight="1">
      <c r="A1172" s="1"/>
      <c r="B1172" s="6"/>
      <c r="C1172" s="229"/>
      <c r="D1172" s="243"/>
      <c r="E1172" s="243"/>
      <c r="F1172" s="244"/>
      <c r="G1172" s="245"/>
      <c r="H1172" s="245"/>
      <c r="I1172" s="246"/>
      <c r="J1172" s="247"/>
      <c r="K1172" s="237"/>
      <c r="L1172" s="6"/>
      <c r="M1172" s="1"/>
      <c r="N1172" s="1"/>
      <c r="O1172" s="1"/>
      <c r="P1172" s="1"/>
      <c r="Q1172" s="1"/>
      <c r="R1172" s="1"/>
      <c r="S1172" s="1"/>
      <c r="T1172" s="1"/>
      <c r="U1172" s="1"/>
      <c r="V1172" s="1"/>
      <c r="W1172" s="1"/>
      <c r="X1172" s="1"/>
      <c r="Y1172" s="1"/>
      <c r="Z1172" s="1"/>
    </row>
    <row r="1173" ht="12.75" hidden="1" customHeight="1">
      <c r="A1173" s="1"/>
      <c r="B1173" s="6"/>
      <c r="C1173" s="229"/>
      <c r="D1173" s="243"/>
      <c r="E1173" s="243"/>
      <c r="F1173" s="244"/>
      <c r="G1173" s="245"/>
      <c r="H1173" s="245"/>
      <c r="I1173" s="246"/>
      <c r="J1173" s="247"/>
      <c r="K1173" s="237"/>
      <c r="L1173" s="6"/>
      <c r="M1173" s="1"/>
      <c r="N1173" s="1"/>
      <c r="O1173" s="1"/>
      <c r="P1173" s="1"/>
      <c r="Q1173" s="1"/>
      <c r="R1173" s="1"/>
      <c r="S1173" s="1"/>
      <c r="T1173" s="1"/>
      <c r="U1173" s="1"/>
      <c r="V1173" s="1"/>
      <c r="W1173" s="1"/>
      <c r="X1173" s="1"/>
      <c r="Y1173" s="1"/>
      <c r="Z1173" s="1"/>
    </row>
    <row r="1174" ht="12.75" hidden="1" customHeight="1">
      <c r="A1174" s="1"/>
      <c r="B1174" s="6"/>
      <c r="C1174" s="229"/>
      <c r="D1174" s="243"/>
      <c r="E1174" s="243"/>
      <c r="F1174" s="244"/>
      <c r="G1174" s="245"/>
      <c r="H1174" s="245"/>
      <c r="I1174" s="246"/>
      <c r="J1174" s="247"/>
      <c r="K1174" s="237"/>
      <c r="L1174" s="6"/>
      <c r="M1174" s="1"/>
      <c r="N1174" s="1"/>
      <c r="O1174" s="1"/>
      <c r="P1174" s="1"/>
      <c r="Q1174" s="1"/>
      <c r="R1174" s="1"/>
      <c r="S1174" s="1"/>
      <c r="T1174" s="1"/>
      <c r="U1174" s="1"/>
      <c r="V1174" s="1"/>
      <c r="W1174" s="1"/>
      <c r="X1174" s="1"/>
      <c r="Y1174" s="1"/>
      <c r="Z1174" s="1"/>
    </row>
    <row r="1175" ht="12.75" hidden="1" customHeight="1">
      <c r="A1175" s="1"/>
      <c r="B1175" s="6"/>
      <c r="C1175" s="229"/>
      <c r="D1175" s="243"/>
      <c r="E1175" s="243"/>
      <c r="F1175" s="244"/>
      <c r="G1175" s="245"/>
      <c r="H1175" s="245"/>
      <c r="I1175" s="246"/>
      <c r="J1175" s="247"/>
      <c r="K1175" s="237"/>
      <c r="L1175" s="6"/>
      <c r="M1175" s="1"/>
      <c r="N1175" s="1"/>
      <c r="O1175" s="1"/>
      <c r="P1175" s="1"/>
      <c r="Q1175" s="1"/>
      <c r="R1175" s="1"/>
      <c r="S1175" s="1"/>
      <c r="T1175" s="1"/>
      <c r="U1175" s="1"/>
      <c r="V1175" s="1"/>
      <c r="W1175" s="1"/>
      <c r="X1175" s="1"/>
      <c r="Y1175" s="1"/>
      <c r="Z1175" s="1"/>
    </row>
    <row r="1176" ht="12.75" hidden="1" customHeight="1">
      <c r="A1176" s="1"/>
      <c r="B1176" s="6"/>
      <c r="C1176" s="229"/>
      <c r="D1176" s="243"/>
      <c r="E1176" s="243"/>
      <c r="F1176" s="244"/>
      <c r="G1176" s="245"/>
      <c r="H1176" s="245"/>
      <c r="I1176" s="246"/>
      <c r="J1176" s="247"/>
      <c r="K1176" s="237"/>
      <c r="L1176" s="6"/>
      <c r="M1176" s="1"/>
      <c r="N1176" s="1"/>
      <c r="O1176" s="1"/>
      <c r="P1176" s="1"/>
      <c r="Q1176" s="1"/>
      <c r="R1176" s="1"/>
      <c r="S1176" s="1"/>
      <c r="T1176" s="1"/>
      <c r="U1176" s="1"/>
      <c r="V1176" s="1"/>
      <c r="W1176" s="1"/>
      <c r="X1176" s="1"/>
      <c r="Y1176" s="1"/>
      <c r="Z1176" s="1"/>
    </row>
    <row r="1177" ht="12.75" hidden="1" customHeight="1">
      <c r="A1177" s="1"/>
      <c r="B1177" s="6"/>
      <c r="C1177" s="229"/>
      <c r="D1177" s="243"/>
      <c r="E1177" s="243"/>
      <c r="F1177" s="244"/>
      <c r="G1177" s="245"/>
      <c r="H1177" s="245"/>
      <c r="I1177" s="246"/>
      <c r="J1177" s="247"/>
      <c r="K1177" s="237"/>
      <c r="L1177" s="6"/>
      <c r="M1177" s="1"/>
      <c r="N1177" s="1"/>
      <c r="O1177" s="1"/>
      <c r="P1177" s="1"/>
      <c r="Q1177" s="1"/>
      <c r="R1177" s="1"/>
      <c r="S1177" s="1"/>
      <c r="T1177" s="1"/>
      <c r="U1177" s="1"/>
      <c r="V1177" s="1"/>
      <c r="W1177" s="1"/>
      <c r="X1177" s="1"/>
      <c r="Y1177" s="1"/>
      <c r="Z1177" s="1"/>
    </row>
    <row r="1178" ht="12.75" hidden="1" customHeight="1">
      <c r="A1178" s="1"/>
      <c r="B1178" s="6"/>
      <c r="C1178" s="229"/>
      <c r="D1178" s="243"/>
      <c r="E1178" s="243"/>
      <c r="F1178" s="244"/>
      <c r="G1178" s="245"/>
      <c r="H1178" s="245"/>
      <c r="I1178" s="246"/>
      <c r="J1178" s="247"/>
      <c r="K1178" s="237"/>
      <c r="L1178" s="6"/>
      <c r="M1178" s="1"/>
      <c r="N1178" s="1"/>
      <c r="O1178" s="1"/>
      <c r="P1178" s="1"/>
      <c r="Q1178" s="1"/>
      <c r="R1178" s="1"/>
      <c r="S1178" s="1"/>
      <c r="T1178" s="1"/>
      <c r="U1178" s="1"/>
      <c r="V1178" s="1"/>
      <c r="W1178" s="1"/>
      <c r="X1178" s="1"/>
      <c r="Y1178" s="1"/>
      <c r="Z1178" s="1"/>
    </row>
    <row r="1179" ht="12.75" hidden="1" customHeight="1">
      <c r="A1179" s="1"/>
      <c r="B1179" s="6"/>
      <c r="C1179" s="229"/>
      <c r="D1179" s="243"/>
      <c r="E1179" s="243"/>
      <c r="F1179" s="244"/>
      <c r="G1179" s="245"/>
      <c r="H1179" s="245"/>
      <c r="I1179" s="246"/>
      <c r="J1179" s="247"/>
      <c r="K1179" s="237"/>
      <c r="L1179" s="6"/>
      <c r="M1179" s="1"/>
      <c r="N1179" s="1"/>
      <c r="O1179" s="1"/>
      <c r="P1179" s="1"/>
      <c r="Q1179" s="1"/>
      <c r="R1179" s="1"/>
      <c r="S1179" s="1"/>
      <c r="T1179" s="1"/>
      <c r="U1179" s="1"/>
      <c r="V1179" s="1"/>
      <c r="W1179" s="1"/>
      <c r="X1179" s="1"/>
      <c r="Y1179" s="1"/>
      <c r="Z1179" s="1"/>
    </row>
    <row r="1180" ht="12.75" hidden="1" customHeight="1">
      <c r="A1180" s="1"/>
      <c r="B1180" s="6"/>
      <c r="C1180" s="229"/>
      <c r="D1180" s="243"/>
      <c r="E1180" s="243"/>
      <c r="F1180" s="244"/>
      <c r="G1180" s="245"/>
      <c r="H1180" s="245"/>
      <c r="I1180" s="246"/>
      <c r="J1180" s="247"/>
      <c r="K1180" s="237"/>
      <c r="L1180" s="6"/>
      <c r="M1180" s="1"/>
      <c r="N1180" s="1"/>
      <c r="O1180" s="1"/>
      <c r="P1180" s="1"/>
      <c r="Q1180" s="1"/>
      <c r="R1180" s="1"/>
      <c r="S1180" s="1"/>
      <c r="T1180" s="1"/>
      <c r="U1180" s="1"/>
      <c r="V1180" s="1"/>
      <c r="W1180" s="1"/>
      <c r="X1180" s="1"/>
      <c r="Y1180" s="1"/>
      <c r="Z1180" s="1"/>
    </row>
    <row r="1181" ht="12.75" hidden="1" customHeight="1">
      <c r="A1181" s="1"/>
      <c r="B1181" s="6"/>
      <c r="C1181" s="229"/>
      <c r="D1181" s="243"/>
      <c r="E1181" s="243"/>
      <c r="F1181" s="244"/>
      <c r="G1181" s="245"/>
      <c r="H1181" s="245"/>
      <c r="I1181" s="246"/>
      <c r="J1181" s="247"/>
      <c r="K1181" s="237"/>
      <c r="L1181" s="6"/>
      <c r="M1181" s="1"/>
      <c r="N1181" s="1"/>
      <c r="O1181" s="1"/>
      <c r="P1181" s="1"/>
      <c r="Q1181" s="1"/>
      <c r="R1181" s="1"/>
      <c r="S1181" s="1"/>
      <c r="T1181" s="1"/>
      <c r="U1181" s="1"/>
      <c r="V1181" s="1"/>
      <c r="W1181" s="1"/>
      <c r="X1181" s="1"/>
      <c r="Y1181" s="1"/>
      <c r="Z1181" s="1"/>
    </row>
    <row r="1182" ht="12.75" hidden="1" customHeight="1">
      <c r="A1182" s="1"/>
      <c r="B1182" s="6"/>
      <c r="C1182" s="229"/>
      <c r="D1182" s="243"/>
      <c r="E1182" s="243"/>
      <c r="F1182" s="244"/>
      <c r="G1182" s="245"/>
      <c r="H1182" s="245"/>
      <c r="I1182" s="246"/>
      <c r="J1182" s="247"/>
      <c r="K1182" s="237"/>
      <c r="L1182" s="6"/>
      <c r="M1182" s="1"/>
      <c r="N1182" s="1"/>
      <c r="O1182" s="1"/>
      <c r="P1182" s="1"/>
      <c r="Q1182" s="1"/>
      <c r="R1182" s="1"/>
      <c r="S1182" s="1"/>
      <c r="T1182" s="1"/>
      <c r="U1182" s="1"/>
      <c r="V1182" s="1"/>
      <c r="W1182" s="1"/>
      <c r="X1182" s="1"/>
      <c r="Y1182" s="1"/>
      <c r="Z1182" s="1"/>
    </row>
    <row r="1183" ht="12.75" hidden="1" customHeight="1">
      <c r="A1183" s="1"/>
      <c r="B1183" s="6"/>
      <c r="C1183" s="229"/>
      <c r="D1183" s="243"/>
      <c r="E1183" s="243"/>
      <c r="F1183" s="244"/>
      <c r="G1183" s="245"/>
      <c r="H1183" s="245"/>
      <c r="I1183" s="246"/>
      <c r="J1183" s="247"/>
      <c r="K1183" s="237"/>
      <c r="L1183" s="6"/>
      <c r="M1183" s="1"/>
      <c r="N1183" s="1"/>
      <c r="O1183" s="1"/>
      <c r="P1183" s="1"/>
      <c r="Q1183" s="1"/>
      <c r="R1183" s="1"/>
      <c r="S1183" s="1"/>
      <c r="T1183" s="1"/>
      <c r="U1183" s="1"/>
      <c r="V1183" s="1"/>
      <c r="W1183" s="1"/>
      <c r="X1183" s="1"/>
      <c r="Y1183" s="1"/>
      <c r="Z1183" s="1"/>
    </row>
    <row r="1184" ht="12.75" hidden="1" customHeight="1">
      <c r="A1184" s="1"/>
      <c r="B1184" s="6"/>
      <c r="C1184" s="229"/>
      <c r="D1184" s="243"/>
      <c r="E1184" s="243"/>
      <c r="F1184" s="244"/>
      <c r="G1184" s="245"/>
      <c r="H1184" s="245"/>
      <c r="I1184" s="246"/>
      <c r="J1184" s="247"/>
      <c r="K1184" s="237"/>
      <c r="L1184" s="6"/>
      <c r="M1184" s="1"/>
      <c r="N1184" s="1"/>
      <c r="O1184" s="1"/>
      <c r="P1184" s="1"/>
      <c r="Q1184" s="1"/>
      <c r="R1184" s="1"/>
      <c r="S1184" s="1"/>
      <c r="T1184" s="1"/>
      <c r="U1184" s="1"/>
      <c r="V1184" s="1"/>
      <c r="W1184" s="1"/>
      <c r="X1184" s="1"/>
      <c r="Y1184" s="1"/>
      <c r="Z1184" s="1"/>
    </row>
    <row r="1185" ht="12.75" hidden="1" customHeight="1">
      <c r="A1185" s="1"/>
      <c r="B1185" s="6"/>
      <c r="C1185" s="229"/>
      <c r="D1185" s="243"/>
      <c r="E1185" s="243"/>
      <c r="F1185" s="244"/>
      <c r="G1185" s="245"/>
      <c r="H1185" s="245"/>
      <c r="I1185" s="246"/>
      <c r="J1185" s="247"/>
      <c r="K1185" s="237"/>
      <c r="L1185" s="6"/>
      <c r="M1185" s="1"/>
      <c r="N1185" s="1"/>
      <c r="O1185" s="1"/>
      <c r="P1185" s="1"/>
      <c r="Q1185" s="1"/>
      <c r="R1185" s="1"/>
      <c r="S1185" s="1"/>
      <c r="T1185" s="1"/>
      <c r="U1185" s="1"/>
      <c r="V1185" s="1"/>
      <c r="W1185" s="1"/>
      <c r="X1185" s="1"/>
      <c r="Y1185" s="1"/>
      <c r="Z1185" s="1"/>
    </row>
    <row r="1186" ht="12.75" hidden="1" customHeight="1">
      <c r="A1186" s="1"/>
      <c r="B1186" s="6"/>
      <c r="C1186" s="229"/>
      <c r="D1186" s="243"/>
      <c r="E1186" s="243"/>
      <c r="F1186" s="244"/>
      <c r="G1186" s="245"/>
      <c r="H1186" s="245"/>
      <c r="I1186" s="246"/>
      <c r="J1186" s="247"/>
      <c r="K1186" s="237"/>
      <c r="L1186" s="6"/>
      <c r="M1186" s="1"/>
      <c r="N1186" s="1"/>
      <c r="O1186" s="1"/>
      <c r="P1186" s="1"/>
      <c r="Q1186" s="1"/>
      <c r="R1186" s="1"/>
      <c r="S1186" s="1"/>
      <c r="T1186" s="1"/>
      <c r="U1186" s="1"/>
      <c r="V1186" s="1"/>
      <c r="W1186" s="1"/>
      <c r="X1186" s="1"/>
      <c r="Y1186" s="1"/>
      <c r="Z1186" s="1"/>
    </row>
    <row r="1187" ht="12.75" hidden="1" customHeight="1">
      <c r="A1187" s="1"/>
      <c r="B1187" s="6"/>
      <c r="C1187" s="229"/>
      <c r="D1187" s="243"/>
      <c r="E1187" s="243"/>
      <c r="F1187" s="244"/>
      <c r="G1187" s="245"/>
      <c r="H1187" s="245"/>
      <c r="I1187" s="246"/>
      <c r="J1187" s="247"/>
      <c r="K1187" s="237"/>
      <c r="L1187" s="6"/>
      <c r="M1187" s="1"/>
      <c r="N1187" s="1"/>
      <c r="O1187" s="1"/>
      <c r="P1187" s="1"/>
      <c r="Q1187" s="1"/>
      <c r="R1187" s="1"/>
      <c r="S1187" s="1"/>
      <c r="T1187" s="1"/>
      <c r="U1187" s="1"/>
      <c r="V1187" s="1"/>
      <c r="W1187" s="1"/>
      <c r="X1187" s="1"/>
      <c r="Y1187" s="1"/>
      <c r="Z1187" s="1"/>
    </row>
    <row r="1188" ht="12.75" hidden="1" customHeight="1">
      <c r="A1188" s="1"/>
      <c r="B1188" s="6"/>
      <c r="C1188" s="229"/>
      <c r="D1188" s="243"/>
      <c r="E1188" s="243"/>
      <c r="F1188" s="244"/>
      <c r="G1188" s="245"/>
      <c r="H1188" s="245"/>
      <c r="I1188" s="246"/>
      <c r="J1188" s="247"/>
      <c r="K1188" s="237"/>
      <c r="L1188" s="6"/>
      <c r="M1188" s="1"/>
      <c r="N1188" s="1"/>
      <c r="O1188" s="1"/>
      <c r="P1188" s="1"/>
      <c r="Q1188" s="1"/>
      <c r="R1188" s="1"/>
      <c r="S1188" s="1"/>
      <c r="T1188" s="1"/>
      <c r="U1188" s="1"/>
      <c r="V1188" s="1"/>
      <c r="W1188" s="1"/>
      <c r="X1188" s="1"/>
      <c r="Y1188" s="1"/>
      <c r="Z1188" s="1"/>
    </row>
    <row r="1189" ht="12.75" hidden="1" customHeight="1">
      <c r="A1189" s="1"/>
      <c r="B1189" s="6"/>
      <c r="C1189" s="229"/>
      <c r="D1189" s="243"/>
      <c r="E1189" s="243"/>
      <c r="F1189" s="244"/>
      <c r="G1189" s="245"/>
      <c r="H1189" s="245"/>
      <c r="I1189" s="246"/>
      <c r="J1189" s="247"/>
      <c r="K1189" s="237"/>
      <c r="L1189" s="6"/>
      <c r="M1189" s="1"/>
      <c r="N1189" s="1"/>
      <c r="O1189" s="1"/>
      <c r="P1189" s="1"/>
      <c r="Q1189" s="1"/>
      <c r="R1189" s="1"/>
      <c r="S1189" s="1"/>
      <c r="T1189" s="1"/>
      <c r="U1189" s="1"/>
      <c r="V1189" s="1"/>
      <c r="W1189" s="1"/>
      <c r="X1189" s="1"/>
      <c r="Y1189" s="1"/>
      <c r="Z1189" s="1"/>
    </row>
    <row r="1190" ht="12.75" hidden="1" customHeight="1">
      <c r="A1190" s="1"/>
      <c r="B1190" s="6"/>
      <c r="C1190" s="229"/>
      <c r="D1190" s="243"/>
      <c r="E1190" s="243"/>
      <c r="F1190" s="244"/>
      <c r="G1190" s="245"/>
      <c r="H1190" s="245"/>
      <c r="I1190" s="246"/>
      <c r="J1190" s="247"/>
      <c r="K1190" s="237"/>
      <c r="L1190" s="6"/>
      <c r="M1190" s="1"/>
      <c r="N1190" s="1"/>
      <c r="O1190" s="1"/>
      <c r="P1190" s="1"/>
      <c r="Q1190" s="1"/>
      <c r="R1190" s="1"/>
      <c r="S1190" s="1"/>
      <c r="T1190" s="1"/>
      <c r="U1190" s="1"/>
      <c r="V1190" s="1"/>
      <c r="W1190" s="1"/>
      <c r="X1190" s="1"/>
      <c r="Y1190" s="1"/>
      <c r="Z1190" s="1"/>
    </row>
    <row r="1191" ht="12.75" hidden="1" customHeight="1">
      <c r="A1191" s="1"/>
      <c r="B1191" s="6"/>
      <c r="C1191" s="229"/>
      <c r="D1191" s="243"/>
      <c r="E1191" s="243"/>
      <c r="F1191" s="244"/>
      <c r="G1191" s="245"/>
      <c r="H1191" s="245"/>
      <c r="I1191" s="246"/>
      <c r="J1191" s="247"/>
      <c r="K1191" s="237"/>
      <c r="L1191" s="6"/>
      <c r="M1191" s="1"/>
      <c r="N1191" s="1"/>
      <c r="O1191" s="1"/>
      <c r="P1191" s="1"/>
      <c r="Q1191" s="1"/>
      <c r="R1191" s="1"/>
      <c r="S1191" s="1"/>
      <c r="T1191" s="1"/>
      <c r="U1191" s="1"/>
      <c r="V1191" s="1"/>
      <c r="W1191" s="1"/>
      <c r="X1191" s="1"/>
      <c r="Y1191" s="1"/>
      <c r="Z1191" s="1"/>
    </row>
    <row r="1192" ht="12.75" hidden="1" customHeight="1">
      <c r="A1192" s="1"/>
      <c r="B1192" s="6"/>
      <c r="C1192" s="229"/>
      <c r="D1192" s="243"/>
      <c r="E1192" s="243"/>
      <c r="F1192" s="244"/>
      <c r="G1192" s="245"/>
      <c r="H1192" s="245"/>
      <c r="I1192" s="246"/>
      <c r="J1192" s="247"/>
      <c r="K1192" s="237"/>
      <c r="L1192" s="6"/>
      <c r="M1192" s="1"/>
      <c r="N1192" s="1"/>
      <c r="O1192" s="1"/>
      <c r="P1192" s="1"/>
      <c r="Q1192" s="1"/>
      <c r="R1192" s="1"/>
      <c r="S1192" s="1"/>
      <c r="T1192" s="1"/>
      <c r="U1192" s="1"/>
      <c r="V1192" s="1"/>
      <c r="W1192" s="1"/>
      <c r="X1192" s="1"/>
      <c r="Y1192" s="1"/>
      <c r="Z1192" s="1"/>
    </row>
    <row r="1193" ht="12.75" hidden="1" customHeight="1">
      <c r="A1193" s="1"/>
      <c r="B1193" s="6"/>
      <c r="C1193" s="229"/>
      <c r="D1193" s="243"/>
      <c r="E1193" s="243"/>
      <c r="F1193" s="244"/>
      <c r="G1193" s="245"/>
      <c r="H1193" s="245"/>
      <c r="I1193" s="246"/>
      <c r="J1193" s="247"/>
      <c r="K1193" s="237"/>
      <c r="L1193" s="6"/>
      <c r="M1193" s="1"/>
      <c r="N1193" s="1"/>
      <c r="O1193" s="1"/>
      <c r="P1193" s="1"/>
      <c r="Q1193" s="1"/>
      <c r="R1193" s="1"/>
      <c r="S1193" s="1"/>
      <c r="T1193" s="1"/>
      <c r="U1193" s="1"/>
      <c r="V1193" s="1"/>
      <c r="W1193" s="1"/>
      <c r="X1193" s="1"/>
      <c r="Y1193" s="1"/>
      <c r="Z1193" s="1"/>
    </row>
    <row r="1194" ht="12.75" hidden="1" customHeight="1">
      <c r="A1194" s="1"/>
      <c r="B1194" s="6"/>
      <c r="C1194" s="229"/>
      <c r="D1194" s="243"/>
      <c r="E1194" s="243"/>
      <c r="F1194" s="244"/>
      <c r="G1194" s="245"/>
      <c r="H1194" s="245"/>
      <c r="I1194" s="246"/>
      <c r="J1194" s="247"/>
      <c r="K1194" s="237"/>
      <c r="L1194" s="6"/>
      <c r="M1194" s="1"/>
      <c r="N1194" s="1"/>
      <c r="O1194" s="1"/>
      <c r="P1194" s="1"/>
      <c r="Q1194" s="1"/>
      <c r="R1194" s="1"/>
      <c r="S1194" s="1"/>
      <c r="T1194" s="1"/>
      <c r="U1194" s="1"/>
      <c r="V1194" s="1"/>
      <c r="W1194" s="1"/>
      <c r="X1194" s="1"/>
      <c r="Y1194" s="1"/>
      <c r="Z1194" s="1"/>
    </row>
    <row r="1195" ht="12.75" hidden="1" customHeight="1">
      <c r="A1195" s="1"/>
      <c r="B1195" s="6"/>
      <c r="C1195" s="229"/>
      <c r="D1195" s="243"/>
      <c r="E1195" s="243"/>
      <c r="F1195" s="244"/>
      <c r="G1195" s="245"/>
      <c r="H1195" s="245"/>
      <c r="I1195" s="246"/>
      <c r="J1195" s="247"/>
      <c r="K1195" s="237"/>
      <c r="L1195" s="6"/>
      <c r="M1195" s="1"/>
      <c r="N1195" s="1"/>
      <c r="O1195" s="1"/>
      <c r="P1195" s="1"/>
      <c r="Q1195" s="1"/>
      <c r="R1195" s="1"/>
      <c r="S1195" s="1"/>
      <c r="T1195" s="1"/>
      <c r="U1195" s="1"/>
      <c r="V1195" s="1"/>
      <c r="W1195" s="1"/>
      <c r="X1195" s="1"/>
      <c r="Y1195" s="1"/>
      <c r="Z1195" s="1"/>
    </row>
    <row r="1196" ht="12.75" hidden="1" customHeight="1">
      <c r="A1196" s="1"/>
      <c r="B1196" s="6"/>
      <c r="C1196" s="229"/>
      <c r="D1196" s="243"/>
      <c r="E1196" s="243"/>
      <c r="F1196" s="244"/>
      <c r="G1196" s="245"/>
      <c r="H1196" s="245"/>
      <c r="I1196" s="246"/>
      <c r="J1196" s="247"/>
      <c r="K1196" s="237"/>
      <c r="L1196" s="6"/>
      <c r="M1196" s="1"/>
      <c r="N1196" s="1"/>
      <c r="O1196" s="1"/>
      <c r="P1196" s="1"/>
      <c r="Q1196" s="1"/>
      <c r="R1196" s="1"/>
      <c r="S1196" s="1"/>
      <c r="T1196" s="1"/>
      <c r="U1196" s="1"/>
      <c r="V1196" s="1"/>
      <c r="W1196" s="1"/>
      <c r="X1196" s="1"/>
      <c r="Y1196" s="1"/>
      <c r="Z1196" s="1"/>
    </row>
    <row r="1197" ht="12.75" hidden="1" customHeight="1">
      <c r="A1197" s="1"/>
      <c r="B1197" s="6"/>
      <c r="C1197" s="229"/>
      <c r="D1197" s="243"/>
      <c r="E1197" s="243"/>
      <c r="F1197" s="244"/>
      <c r="G1197" s="245"/>
      <c r="H1197" s="245"/>
      <c r="I1197" s="246"/>
      <c r="J1197" s="247"/>
      <c r="K1197" s="237"/>
      <c r="L1197" s="6"/>
      <c r="M1197" s="1"/>
      <c r="N1197" s="1"/>
      <c r="O1197" s="1"/>
      <c r="P1197" s="1"/>
      <c r="Q1197" s="1"/>
      <c r="R1197" s="1"/>
      <c r="S1197" s="1"/>
      <c r="T1197" s="1"/>
      <c r="U1197" s="1"/>
      <c r="V1197" s="1"/>
      <c r="W1197" s="1"/>
      <c r="X1197" s="1"/>
      <c r="Y1197" s="1"/>
      <c r="Z1197" s="1"/>
    </row>
    <row r="1198" ht="12.75" hidden="1" customHeight="1">
      <c r="A1198" s="1"/>
      <c r="B1198" s="6"/>
      <c r="C1198" s="229"/>
      <c r="D1198" s="243"/>
      <c r="E1198" s="243"/>
      <c r="F1198" s="244"/>
      <c r="G1198" s="245"/>
      <c r="H1198" s="245"/>
      <c r="I1198" s="246"/>
      <c r="J1198" s="247"/>
      <c r="K1198" s="237"/>
      <c r="L1198" s="6"/>
      <c r="M1198" s="1"/>
      <c r="N1198" s="1"/>
      <c r="O1198" s="1"/>
      <c r="P1198" s="1"/>
      <c r="Q1198" s="1"/>
      <c r="R1198" s="1"/>
      <c r="S1198" s="1"/>
      <c r="T1198" s="1"/>
      <c r="U1198" s="1"/>
      <c r="V1198" s="1"/>
      <c r="W1198" s="1"/>
      <c r="X1198" s="1"/>
      <c r="Y1198" s="1"/>
      <c r="Z1198" s="1"/>
    </row>
    <row r="1199" ht="12.75" hidden="1" customHeight="1">
      <c r="A1199" s="1"/>
      <c r="B1199" s="6"/>
      <c r="C1199" s="229"/>
      <c r="D1199" s="243"/>
      <c r="E1199" s="243"/>
      <c r="F1199" s="244"/>
      <c r="G1199" s="245"/>
      <c r="H1199" s="245"/>
      <c r="I1199" s="246"/>
      <c r="J1199" s="247"/>
      <c r="K1199" s="237"/>
      <c r="L1199" s="6"/>
      <c r="M1199" s="1"/>
      <c r="N1199" s="1"/>
      <c r="O1199" s="1"/>
      <c r="P1199" s="1"/>
      <c r="Q1199" s="1"/>
      <c r="R1199" s="1"/>
      <c r="S1199" s="1"/>
      <c r="T1199" s="1"/>
      <c r="U1199" s="1"/>
      <c r="V1199" s="1"/>
      <c r="W1199" s="1"/>
      <c r="X1199" s="1"/>
      <c r="Y1199" s="1"/>
      <c r="Z1199" s="1"/>
    </row>
    <row r="1200" ht="12.75" hidden="1" customHeight="1">
      <c r="A1200" s="1"/>
      <c r="B1200" s="6"/>
      <c r="C1200" s="229"/>
      <c r="D1200" s="243"/>
      <c r="E1200" s="243"/>
      <c r="F1200" s="244"/>
      <c r="G1200" s="245"/>
      <c r="H1200" s="245"/>
      <c r="I1200" s="246"/>
      <c r="J1200" s="247"/>
      <c r="K1200" s="237"/>
      <c r="L1200" s="6"/>
      <c r="M1200" s="1"/>
      <c r="N1200" s="1"/>
      <c r="O1200" s="1"/>
      <c r="P1200" s="1"/>
      <c r="Q1200" s="1"/>
      <c r="R1200" s="1"/>
      <c r="S1200" s="1"/>
      <c r="T1200" s="1"/>
      <c r="U1200" s="1"/>
      <c r="V1200" s="1"/>
      <c r="W1200" s="1"/>
      <c r="X1200" s="1"/>
      <c r="Y1200" s="1"/>
      <c r="Z1200" s="1"/>
    </row>
    <row r="1201" ht="12.75" hidden="1" customHeight="1">
      <c r="A1201" s="1"/>
      <c r="B1201" s="6"/>
      <c r="C1201" s="229"/>
      <c r="D1201" s="243"/>
      <c r="E1201" s="243"/>
      <c r="F1201" s="244"/>
      <c r="G1201" s="245"/>
      <c r="H1201" s="245"/>
      <c r="I1201" s="246"/>
      <c r="J1201" s="247"/>
      <c r="K1201" s="237"/>
      <c r="L1201" s="6"/>
      <c r="M1201" s="1"/>
      <c r="N1201" s="1"/>
      <c r="O1201" s="1"/>
      <c r="P1201" s="1"/>
      <c r="Q1201" s="1"/>
      <c r="R1201" s="1"/>
      <c r="S1201" s="1"/>
      <c r="T1201" s="1"/>
      <c r="U1201" s="1"/>
      <c r="V1201" s="1"/>
      <c r="W1201" s="1"/>
      <c r="X1201" s="1"/>
      <c r="Y1201" s="1"/>
      <c r="Z1201" s="1"/>
    </row>
    <row r="1202" ht="12.75" hidden="1" customHeight="1">
      <c r="A1202" s="1"/>
      <c r="B1202" s="6"/>
      <c r="C1202" s="229"/>
      <c r="D1202" s="243"/>
      <c r="E1202" s="243"/>
      <c r="F1202" s="244"/>
      <c r="G1202" s="245"/>
      <c r="H1202" s="245"/>
      <c r="I1202" s="246"/>
      <c r="J1202" s="247"/>
      <c r="K1202" s="237"/>
      <c r="L1202" s="6"/>
      <c r="M1202" s="1"/>
      <c r="N1202" s="1"/>
      <c r="O1202" s="1"/>
      <c r="P1202" s="1"/>
      <c r="Q1202" s="1"/>
      <c r="R1202" s="1"/>
      <c r="S1202" s="1"/>
      <c r="T1202" s="1"/>
      <c r="U1202" s="1"/>
      <c r="V1202" s="1"/>
      <c r="W1202" s="1"/>
      <c r="X1202" s="1"/>
      <c r="Y1202" s="1"/>
      <c r="Z1202" s="1"/>
    </row>
    <row r="1203" ht="12.75" hidden="1" customHeight="1">
      <c r="A1203" s="1"/>
      <c r="B1203" s="6"/>
      <c r="C1203" s="229"/>
      <c r="D1203" s="243"/>
      <c r="E1203" s="243"/>
      <c r="F1203" s="244"/>
      <c r="G1203" s="245"/>
      <c r="H1203" s="245"/>
      <c r="I1203" s="246"/>
      <c r="J1203" s="247"/>
      <c r="K1203" s="237"/>
      <c r="L1203" s="6"/>
      <c r="M1203" s="1"/>
      <c r="N1203" s="1"/>
      <c r="O1203" s="1"/>
      <c r="P1203" s="1"/>
      <c r="Q1203" s="1"/>
      <c r="R1203" s="1"/>
      <c r="S1203" s="1"/>
      <c r="T1203" s="1"/>
      <c r="U1203" s="1"/>
      <c r="V1203" s="1"/>
      <c r="W1203" s="1"/>
      <c r="X1203" s="1"/>
      <c r="Y1203" s="1"/>
      <c r="Z1203" s="1"/>
    </row>
    <row r="1204" ht="12.75" hidden="1" customHeight="1">
      <c r="A1204" s="1"/>
      <c r="B1204" s="6"/>
      <c r="C1204" s="229"/>
      <c r="D1204" s="243"/>
      <c r="E1204" s="243"/>
      <c r="F1204" s="244"/>
      <c r="G1204" s="245"/>
      <c r="H1204" s="245"/>
      <c r="I1204" s="246"/>
      <c r="J1204" s="247"/>
      <c r="K1204" s="237"/>
      <c r="L1204" s="6"/>
      <c r="M1204" s="1"/>
      <c r="N1204" s="1"/>
      <c r="O1204" s="1"/>
      <c r="P1204" s="1"/>
      <c r="Q1204" s="1"/>
      <c r="R1204" s="1"/>
      <c r="S1204" s="1"/>
      <c r="T1204" s="1"/>
      <c r="U1204" s="1"/>
      <c r="V1204" s="1"/>
      <c r="W1204" s="1"/>
      <c r="X1204" s="1"/>
      <c r="Y1204" s="1"/>
      <c r="Z1204" s="1"/>
    </row>
    <row r="1205" ht="12.75" hidden="1" customHeight="1">
      <c r="A1205" s="1"/>
      <c r="B1205" s="6"/>
      <c r="C1205" s="229"/>
      <c r="D1205" s="243"/>
      <c r="E1205" s="243"/>
      <c r="F1205" s="244"/>
      <c r="G1205" s="245"/>
      <c r="H1205" s="245"/>
      <c r="I1205" s="246"/>
      <c r="J1205" s="247"/>
      <c r="K1205" s="237"/>
      <c r="L1205" s="6"/>
      <c r="M1205" s="1"/>
      <c r="N1205" s="1"/>
      <c r="O1205" s="1"/>
      <c r="P1205" s="1"/>
      <c r="Q1205" s="1"/>
      <c r="R1205" s="1"/>
      <c r="S1205" s="1"/>
      <c r="T1205" s="1"/>
      <c r="U1205" s="1"/>
      <c r="V1205" s="1"/>
      <c r="W1205" s="1"/>
      <c r="X1205" s="1"/>
      <c r="Y1205" s="1"/>
      <c r="Z1205" s="1"/>
    </row>
    <row r="1206" ht="12.75" hidden="1" customHeight="1">
      <c r="A1206" s="1"/>
      <c r="B1206" s="6"/>
      <c r="C1206" s="229"/>
      <c r="D1206" s="243"/>
      <c r="E1206" s="243"/>
      <c r="F1206" s="244"/>
      <c r="G1206" s="245"/>
      <c r="H1206" s="245"/>
      <c r="I1206" s="246"/>
      <c r="J1206" s="247"/>
      <c r="K1206" s="237"/>
      <c r="L1206" s="6"/>
      <c r="M1206" s="1"/>
      <c r="N1206" s="1"/>
      <c r="O1206" s="1"/>
      <c r="P1206" s="1"/>
      <c r="Q1206" s="1"/>
      <c r="R1206" s="1"/>
      <c r="S1206" s="1"/>
      <c r="T1206" s="1"/>
      <c r="U1206" s="1"/>
      <c r="V1206" s="1"/>
      <c r="W1206" s="1"/>
      <c r="X1206" s="1"/>
      <c r="Y1206" s="1"/>
      <c r="Z1206" s="1"/>
    </row>
    <row r="1207" ht="12.75" hidden="1" customHeight="1">
      <c r="A1207" s="1"/>
      <c r="B1207" s="6"/>
      <c r="C1207" s="229"/>
      <c r="D1207" s="243"/>
      <c r="E1207" s="243"/>
      <c r="F1207" s="244"/>
      <c r="G1207" s="245"/>
      <c r="H1207" s="245"/>
      <c r="I1207" s="246"/>
      <c r="J1207" s="247"/>
      <c r="K1207" s="237"/>
      <c r="L1207" s="6"/>
      <c r="M1207" s="1"/>
      <c r="N1207" s="1"/>
      <c r="O1207" s="1"/>
      <c r="P1207" s="1"/>
      <c r="Q1207" s="1"/>
      <c r="R1207" s="1"/>
      <c r="S1207" s="1"/>
      <c r="T1207" s="1"/>
      <c r="U1207" s="1"/>
      <c r="V1207" s="1"/>
      <c r="W1207" s="1"/>
      <c r="X1207" s="1"/>
      <c r="Y1207" s="1"/>
      <c r="Z1207" s="1"/>
    </row>
    <row r="1208" ht="12.75" hidden="1" customHeight="1">
      <c r="A1208" s="1"/>
      <c r="B1208" s="6"/>
      <c r="C1208" s="229"/>
      <c r="D1208" s="243"/>
      <c r="E1208" s="243"/>
      <c r="F1208" s="244"/>
      <c r="G1208" s="245"/>
      <c r="H1208" s="245"/>
      <c r="I1208" s="246"/>
      <c r="J1208" s="247"/>
      <c r="K1208" s="237"/>
      <c r="L1208" s="6"/>
      <c r="M1208" s="1"/>
      <c r="N1208" s="1"/>
      <c r="O1208" s="1"/>
      <c r="P1208" s="1"/>
      <c r="Q1208" s="1"/>
      <c r="R1208" s="1"/>
      <c r="S1208" s="1"/>
      <c r="T1208" s="1"/>
      <c r="U1208" s="1"/>
      <c r="V1208" s="1"/>
      <c r="W1208" s="1"/>
      <c r="X1208" s="1"/>
      <c r="Y1208" s="1"/>
      <c r="Z1208" s="1"/>
    </row>
    <row r="1209" ht="12.75" hidden="1" customHeight="1">
      <c r="A1209" s="1"/>
      <c r="B1209" s="6"/>
      <c r="C1209" s="229"/>
      <c r="D1209" s="243"/>
      <c r="E1209" s="243"/>
      <c r="F1209" s="244"/>
      <c r="G1209" s="245"/>
      <c r="H1209" s="245"/>
      <c r="I1209" s="246"/>
      <c r="J1209" s="247"/>
      <c r="K1209" s="237"/>
      <c r="L1209" s="6"/>
      <c r="M1209" s="1"/>
      <c r="N1209" s="1"/>
      <c r="O1209" s="1"/>
      <c r="P1209" s="1"/>
      <c r="Q1209" s="1"/>
      <c r="R1209" s="1"/>
      <c r="S1209" s="1"/>
      <c r="T1209" s="1"/>
      <c r="U1209" s="1"/>
      <c r="V1209" s="1"/>
      <c r="W1209" s="1"/>
      <c r="X1209" s="1"/>
      <c r="Y1209" s="1"/>
      <c r="Z1209" s="1"/>
    </row>
    <row r="1210" ht="12.75" hidden="1" customHeight="1">
      <c r="A1210" s="1"/>
      <c r="B1210" s="6"/>
      <c r="C1210" s="229"/>
      <c r="D1210" s="243"/>
      <c r="E1210" s="243"/>
      <c r="F1210" s="244"/>
      <c r="G1210" s="245"/>
      <c r="H1210" s="245"/>
      <c r="I1210" s="246"/>
      <c r="J1210" s="247"/>
      <c r="K1210" s="237"/>
      <c r="L1210" s="6"/>
      <c r="M1210" s="1"/>
      <c r="N1210" s="1"/>
      <c r="O1210" s="1"/>
      <c r="P1210" s="1"/>
      <c r="Q1210" s="1"/>
      <c r="R1210" s="1"/>
      <c r="S1210" s="1"/>
      <c r="T1210" s="1"/>
      <c r="U1210" s="1"/>
      <c r="V1210" s="1"/>
      <c r="W1210" s="1"/>
      <c r="X1210" s="1"/>
      <c r="Y1210" s="1"/>
      <c r="Z1210" s="1"/>
    </row>
    <row r="1211" ht="12.75" hidden="1" customHeight="1">
      <c r="A1211" s="1"/>
      <c r="B1211" s="6"/>
      <c r="C1211" s="229"/>
      <c r="D1211" s="243"/>
      <c r="E1211" s="243"/>
      <c r="F1211" s="244"/>
      <c r="G1211" s="245"/>
      <c r="H1211" s="245"/>
      <c r="I1211" s="246"/>
      <c r="J1211" s="247"/>
      <c r="K1211" s="237"/>
      <c r="L1211" s="6"/>
      <c r="M1211" s="1"/>
      <c r="N1211" s="1"/>
      <c r="O1211" s="1"/>
      <c r="P1211" s="1"/>
      <c r="Q1211" s="1"/>
      <c r="R1211" s="1"/>
      <c r="S1211" s="1"/>
      <c r="T1211" s="1"/>
      <c r="U1211" s="1"/>
      <c r="V1211" s="1"/>
      <c r="W1211" s="1"/>
      <c r="X1211" s="1"/>
      <c r="Y1211" s="1"/>
      <c r="Z1211" s="1"/>
    </row>
    <row r="1212" ht="12.75" hidden="1" customHeight="1">
      <c r="A1212" s="1"/>
      <c r="B1212" s="6"/>
      <c r="C1212" s="229"/>
      <c r="D1212" s="243"/>
      <c r="E1212" s="243"/>
      <c r="F1212" s="244"/>
      <c r="G1212" s="245"/>
      <c r="H1212" s="245"/>
      <c r="I1212" s="246"/>
      <c r="J1212" s="247"/>
      <c r="K1212" s="237"/>
      <c r="L1212" s="6"/>
      <c r="M1212" s="1"/>
      <c r="N1212" s="1"/>
      <c r="O1212" s="1"/>
      <c r="P1212" s="1"/>
      <c r="Q1212" s="1"/>
      <c r="R1212" s="1"/>
      <c r="S1212" s="1"/>
      <c r="T1212" s="1"/>
      <c r="U1212" s="1"/>
      <c r="V1212" s="1"/>
      <c r="W1212" s="1"/>
      <c r="X1212" s="1"/>
      <c r="Y1212" s="1"/>
      <c r="Z1212" s="1"/>
    </row>
    <row r="1213" ht="12.75" hidden="1" customHeight="1">
      <c r="A1213" s="1"/>
      <c r="B1213" s="6"/>
      <c r="C1213" s="229"/>
      <c r="D1213" s="243"/>
      <c r="E1213" s="243"/>
      <c r="F1213" s="244"/>
      <c r="G1213" s="245"/>
      <c r="H1213" s="245"/>
      <c r="I1213" s="246"/>
      <c r="J1213" s="247"/>
      <c r="K1213" s="237"/>
      <c r="L1213" s="6"/>
      <c r="M1213" s="1"/>
      <c r="N1213" s="1"/>
      <c r="O1213" s="1"/>
      <c r="P1213" s="1"/>
      <c r="Q1213" s="1"/>
      <c r="R1213" s="1"/>
      <c r="S1213" s="1"/>
      <c r="T1213" s="1"/>
      <c r="U1213" s="1"/>
      <c r="V1213" s="1"/>
      <c r="W1213" s="1"/>
      <c r="X1213" s="1"/>
      <c r="Y1213" s="1"/>
      <c r="Z1213" s="1"/>
    </row>
    <row r="1214" ht="12.75" hidden="1" customHeight="1">
      <c r="A1214" s="1"/>
      <c r="B1214" s="6"/>
      <c r="C1214" s="229"/>
      <c r="D1214" s="243"/>
      <c r="E1214" s="243"/>
      <c r="F1214" s="244"/>
      <c r="G1214" s="245"/>
      <c r="H1214" s="245"/>
      <c r="I1214" s="246"/>
      <c r="J1214" s="247"/>
      <c r="K1214" s="237"/>
      <c r="L1214" s="6"/>
      <c r="M1214" s="1"/>
      <c r="N1214" s="1"/>
      <c r="O1214" s="1"/>
      <c r="P1214" s="1"/>
      <c r="Q1214" s="1"/>
      <c r="R1214" s="1"/>
      <c r="S1214" s="1"/>
      <c r="T1214" s="1"/>
      <c r="U1214" s="1"/>
      <c r="V1214" s="1"/>
      <c r="W1214" s="1"/>
      <c r="X1214" s="1"/>
      <c r="Y1214" s="1"/>
      <c r="Z1214" s="1"/>
    </row>
    <row r="1215" ht="12.75" hidden="1" customHeight="1">
      <c r="A1215" s="1"/>
      <c r="B1215" s="6"/>
      <c r="C1215" s="229"/>
      <c r="D1215" s="243"/>
      <c r="E1215" s="243"/>
      <c r="F1215" s="244"/>
      <c r="G1215" s="245"/>
      <c r="H1215" s="245"/>
      <c r="I1215" s="246"/>
      <c r="J1215" s="247"/>
      <c r="K1215" s="237"/>
      <c r="L1215" s="6"/>
      <c r="M1215" s="1"/>
      <c r="N1215" s="1"/>
      <c r="O1215" s="1"/>
      <c r="P1215" s="1"/>
      <c r="Q1215" s="1"/>
      <c r="R1215" s="1"/>
      <c r="S1215" s="1"/>
      <c r="T1215" s="1"/>
      <c r="U1215" s="1"/>
      <c r="V1215" s="1"/>
      <c r="W1215" s="1"/>
      <c r="X1215" s="1"/>
      <c r="Y1215" s="1"/>
      <c r="Z1215" s="1"/>
    </row>
    <row r="1216" ht="12.75" hidden="1" customHeight="1">
      <c r="A1216" s="1"/>
      <c r="B1216" s="6"/>
      <c r="C1216" s="229"/>
      <c r="D1216" s="243"/>
      <c r="E1216" s="243"/>
      <c r="F1216" s="244"/>
      <c r="G1216" s="245"/>
      <c r="H1216" s="245"/>
      <c r="I1216" s="246"/>
      <c r="J1216" s="247"/>
      <c r="K1216" s="237"/>
      <c r="L1216" s="6"/>
      <c r="M1216" s="1"/>
      <c r="N1216" s="1"/>
      <c r="O1216" s="1"/>
      <c r="P1216" s="1"/>
      <c r="Q1216" s="1"/>
      <c r="R1216" s="1"/>
      <c r="S1216" s="1"/>
      <c r="T1216" s="1"/>
      <c r="U1216" s="1"/>
      <c r="V1216" s="1"/>
      <c r="W1216" s="1"/>
      <c r="X1216" s="1"/>
      <c r="Y1216" s="1"/>
      <c r="Z1216" s="1"/>
    </row>
    <row r="1217" ht="12.75" hidden="1" customHeight="1">
      <c r="A1217" s="1"/>
      <c r="B1217" s="6"/>
      <c r="C1217" s="229"/>
      <c r="D1217" s="243"/>
      <c r="E1217" s="243"/>
      <c r="F1217" s="244"/>
      <c r="G1217" s="245"/>
      <c r="H1217" s="245"/>
      <c r="I1217" s="246"/>
      <c r="J1217" s="247"/>
      <c r="K1217" s="237"/>
      <c r="L1217" s="6"/>
      <c r="M1217" s="1"/>
      <c r="N1217" s="1"/>
      <c r="O1217" s="1"/>
      <c r="P1217" s="1"/>
      <c r="Q1217" s="1"/>
      <c r="R1217" s="1"/>
      <c r="S1217" s="1"/>
      <c r="T1217" s="1"/>
      <c r="U1217" s="1"/>
      <c r="V1217" s="1"/>
      <c r="W1217" s="1"/>
      <c r="X1217" s="1"/>
      <c r="Y1217" s="1"/>
      <c r="Z1217" s="1"/>
    </row>
    <row r="1218" ht="12.75" hidden="1" customHeight="1">
      <c r="A1218" s="1"/>
      <c r="B1218" s="6"/>
      <c r="C1218" s="229"/>
      <c r="D1218" s="243"/>
      <c r="E1218" s="243"/>
      <c r="F1218" s="244"/>
      <c r="G1218" s="245"/>
      <c r="H1218" s="245"/>
      <c r="I1218" s="246"/>
      <c r="J1218" s="247"/>
      <c r="K1218" s="237"/>
      <c r="L1218" s="6"/>
      <c r="M1218" s="1"/>
      <c r="N1218" s="1"/>
      <c r="O1218" s="1"/>
      <c r="P1218" s="1"/>
      <c r="Q1218" s="1"/>
      <c r="R1218" s="1"/>
      <c r="S1218" s="1"/>
      <c r="T1218" s="1"/>
      <c r="U1218" s="1"/>
      <c r="V1218" s="1"/>
      <c r="W1218" s="1"/>
      <c r="X1218" s="1"/>
      <c r="Y1218" s="1"/>
      <c r="Z1218" s="1"/>
    </row>
    <row r="1219" ht="12.75" hidden="1" customHeight="1">
      <c r="A1219" s="1"/>
      <c r="B1219" s="6"/>
      <c r="C1219" s="229"/>
      <c r="D1219" s="243"/>
      <c r="E1219" s="243"/>
      <c r="F1219" s="244"/>
      <c r="G1219" s="245"/>
      <c r="H1219" s="245"/>
      <c r="I1219" s="246"/>
      <c r="J1219" s="247"/>
      <c r="K1219" s="237"/>
      <c r="L1219" s="6"/>
      <c r="M1219" s="1"/>
      <c r="N1219" s="1"/>
      <c r="O1219" s="1"/>
      <c r="P1219" s="1"/>
      <c r="Q1219" s="1"/>
      <c r="R1219" s="1"/>
      <c r="S1219" s="1"/>
      <c r="T1219" s="1"/>
      <c r="U1219" s="1"/>
      <c r="V1219" s="1"/>
      <c r="W1219" s="1"/>
      <c r="X1219" s="1"/>
      <c r="Y1219" s="1"/>
      <c r="Z1219" s="1"/>
    </row>
    <row r="1220" ht="12.75" hidden="1" customHeight="1">
      <c r="A1220" s="1"/>
      <c r="B1220" s="6"/>
      <c r="C1220" s="229"/>
      <c r="D1220" s="243"/>
      <c r="E1220" s="243"/>
      <c r="F1220" s="244"/>
      <c r="G1220" s="245"/>
      <c r="H1220" s="245"/>
      <c r="I1220" s="246"/>
      <c r="J1220" s="247"/>
      <c r="K1220" s="237"/>
      <c r="L1220" s="6"/>
      <c r="M1220" s="1"/>
      <c r="N1220" s="1"/>
      <c r="O1220" s="1"/>
      <c r="P1220" s="1"/>
      <c r="Q1220" s="1"/>
      <c r="R1220" s="1"/>
      <c r="S1220" s="1"/>
      <c r="T1220" s="1"/>
      <c r="U1220" s="1"/>
      <c r="V1220" s="1"/>
      <c r="W1220" s="1"/>
      <c r="X1220" s="1"/>
      <c r="Y1220" s="1"/>
      <c r="Z1220" s="1"/>
    </row>
    <row r="1221" ht="12.75" hidden="1" customHeight="1">
      <c r="A1221" s="1"/>
      <c r="B1221" s="6"/>
      <c r="C1221" s="229"/>
      <c r="D1221" s="243"/>
      <c r="E1221" s="243"/>
      <c r="F1221" s="244"/>
      <c r="G1221" s="245"/>
      <c r="H1221" s="245"/>
      <c r="I1221" s="246"/>
      <c r="J1221" s="247"/>
      <c r="K1221" s="237"/>
      <c r="L1221" s="6"/>
      <c r="M1221" s="1"/>
      <c r="N1221" s="1"/>
      <c r="O1221" s="1"/>
      <c r="P1221" s="1"/>
      <c r="Q1221" s="1"/>
      <c r="R1221" s="1"/>
      <c r="S1221" s="1"/>
      <c r="T1221" s="1"/>
      <c r="U1221" s="1"/>
      <c r="V1221" s="1"/>
      <c r="W1221" s="1"/>
      <c r="X1221" s="1"/>
      <c r="Y1221" s="1"/>
      <c r="Z1221" s="1"/>
    </row>
    <row r="1222" ht="12.75" hidden="1" customHeight="1">
      <c r="A1222" s="1"/>
      <c r="B1222" s="6"/>
      <c r="C1222" s="229"/>
      <c r="D1222" s="243"/>
      <c r="E1222" s="243"/>
      <c r="F1222" s="244"/>
      <c r="G1222" s="245"/>
      <c r="H1222" s="245"/>
      <c r="I1222" s="246"/>
      <c r="J1222" s="247"/>
      <c r="K1222" s="237"/>
      <c r="L1222" s="6"/>
      <c r="M1222" s="1"/>
      <c r="N1222" s="1"/>
      <c r="O1222" s="1"/>
      <c r="P1222" s="1"/>
      <c r="Q1222" s="1"/>
      <c r="R1222" s="1"/>
      <c r="S1222" s="1"/>
      <c r="T1222" s="1"/>
      <c r="U1222" s="1"/>
      <c r="V1222" s="1"/>
      <c r="W1222" s="1"/>
      <c r="X1222" s="1"/>
      <c r="Y1222" s="1"/>
      <c r="Z1222" s="1"/>
    </row>
    <row r="1223" ht="12.75" hidden="1" customHeight="1">
      <c r="A1223" s="1"/>
      <c r="B1223" s="6"/>
      <c r="C1223" s="229"/>
      <c r="D1223" s="243"/>
      <c r="E1223" s="243"/>
      <c r="F1223" s="244"/>
      <c r="G1223" s="245"/>
      <c r="H1223" s="245"/>
      <c r="I1223" s="246"/>
      <c r="J1223" s="247"/>
      <c r="K1223" s="237"/>
      <c r="L1223" s="6"/>
      <c r="M1223" s="1"/>
      <c r="N1223" s="1"/>
      <c r="O1223" s="1"/>
      <c r="P1223" s="1"/>
      <c r="Q1223" s="1"/>
      <c r="R1223" s="1"/>
      <c r="S1223" s="1"/>
      <c r="T1223" s="1"/>
      <c r="U1223" s="1"/>
      <c r="V1223" s="1"/>
      <c r="W1223" s="1"/>
      <c r="X1223" s="1"/>
      <c r="Y1223" s="1"/>
      <c r="Z1223" s="1"/>
    </row>
    <row r="1224" ht="12.75" hidden="1" customHeight="1">
      <c r="A1224" s="1"/>
      <c r="B1224" s="6"/>
      <c r="C1224" s="229"/>
      <c r="D1224" s="243"/>
      <c r="E1224" s="243"/>
      <c r="F1224" s="244"/>
      <c r="G1224" s="245"/>
      <c r="H1224" s="245"/>
      <c r="I1224" s="246"/>
      <c r="J1224" s="247"/>
      <c r="K1224" s="237"/>
      <c r="L1224" s="6"/>
      <c r="M1224" s="1"/>
      <c r="N1224" s="1"/>
      <c r="O1224" s="1"/>
      <c r="P1224" s="1"/>
      <c r="Q1224" s="1"/>
      <c r="R1224" s="1"/>
      <c r="S1224" s="1"/>
      <c r="T1224" s="1"/>
      <c r="U1224" s="1"/>
      <c r="V1224" s="1"/>
      <c r="W1224" s="1"/>
      <c r="X1224" s="1"/>
      <c r="Y1224" s="1"/>
      <c r="Z1224" s="1"/>
    </row>
    <row r="1225" ht="12.75" hidden="1" customHeight="1">
      <c r="A1225" s="1"/>
      <c r="B1225" s="6"/>
      <c r="C1225" s="229"/>
      <c r="D1225" s="243"/>
      <c r="E1225" s="243"/>
      <c r="F1225" s="244"/>
      <c r="G1225" s="245"/>
      <c r="H1225" s="245"/>
      <c r="I1225" s="246"/>
      <c r="J1225" s="247"/>
      <c r="K1225" s="237"/>
      <c r="L1225" s="6"/>
      <c r="M1225" s="1"/>
      <c r="N1225" s="1"/>
      <c r="O1225" s="1"/>
      <c r="P1225" s="1"/>
      <c r="Q1225" s="1"/>
      <c r="R1225" s="1"/>
      <c r="S1225" s="1"/>
      <c r="T1225" s="1"/>
      <c r="U1225" s="1"/>
      <c r="V1225" s="1"/>
      <c r="W1225" s="1"/>
      <c r="X1225" s="1"/>
      <c r="Y1225" s="1"/>
      <c r="Z1225" s="1"/>
    </row>
    <row r="1226" ht="12.75" hidden="1" customHeight="1">
      <c r="A1226" s="1"/>
      <c r="B1226" s="6"/>
      <c r="C1226" s="229"/>
      <c r="D1226" s="243"/>
      <c r="E1226" s="243"/>
      <c r="F1226" s="244"/>
      <c r="G1226" s="245"/>
      <c r="H1226" s="245"/>
      <c r="I1226" s="246"/>
      <c r="J1226" s="247"/>
      <c r="K1226" s="237"/>
      <c r="L1226" s="6"/>
      <c r="M1226" s="1"/>
      <c r="N1226" s="1"/>
      <c r="O1226" s="1"/>
      <c r="P1226" s="1"/>
      <c r="Q1226" s="1"/>
      <c r="R1226" s="1"/>
      <c r="S1226" s="1"/>
      <c r="T1226" s="1"/>
      <c r="U1226" s="1"/>
      <c r="V1226" s="1"/>
      <c r="W1226" s="1"/>
      <c r="X1226" s="1"/>
      <c r="Y1226" s="1"/>
      <c r="Z1226" s="1"/>
    </row>
    <row r="1227" ht="12.75" hidden="1" customHeight="1">
      <c r="A1227" s="1"/>
      <c r="B1227" s="6"/>
      <c r="C1227" s="229"/>
      <c r="D1227" s="243"/>
      <c r="E1227" s="243"/>
      <c r="F1227" s="244"/>
      <c r="G1227" s="245"/>
      <c r="H1227" s="245"/>
      <c r="I1227" s="246"/>
      <c r="J1227" s="247"/>
      <c r="K1227" s="237"/>
      <c r="L1227" s="6"/>
      <c r="M1227" s="1"/>
      <c r="N1227" s="1"/>
      <c r="O1227" s="1"/>
      <c r="P1227" s="1"/>
      <c r="Q1227" s="1"/>
      <c r="R1227" s="1"/>
      <c r="S1227" s="1"/>
      <c r="T1227" s="1"/>
      <c r="U1227" s="1"/>
      <c r="V1227" s="1"/>
      <c r="W1227" s="1"/>
      <c r="X1227" s="1"/>
      <c r="Y1227" s="1"/>
      <c r="Z1227" s="1"/>
    </row>
    <row r="1228" ht="12.75" hidden="1" customHeight="1">
      <c r="A1228" s="1"/>
      <c r="B1228" s="6"/>
      <c r="C1228" s="229"/>
      <c r="D1228" s="243"/>
      <c r="E1228" s="243"/>
      <c r="F1228" s="244"/>
      <c r="G1228" s="245"/>
      <c r="H1228" s="245"/>
      <c r="I1228" s="246"/>
      <c r="J1228" s="247"/>
      <c r="K1228" s="237"/>
      <c r="L1228" s="6"/>
      <c r="M1228" s="1"/>
      <c r="N1228" s="1"/>
      <c r="O1228" s="1"/>
      <c r="P1228" s="1"/>
      <c r="Q1228" s="1"/>
      <c r="R1228" s="1"/>
      <c r="S1228" s="1"/>
      <c r="T1228" s="1"/>
      <c r="U1228" s="1"/>
      <c r="V1228" s="1"/>
      <c r="W1228" s="1"/>
      <c r="X1228" s="1"/>
      <c r="Y1228" s="1"/>
      <c r="Z1228" s="1"/>
    </row>
    <row r="1229" ht="12.75" hidden="1" customHeight="1">
      <c r="A1229" s="1"/>
      <c r="B1229" s="6"/>
      <c r="C1229" s="229"/>
      <c r="D1229" s="243"/>
      <c r="E1229" s="243"/>
      <c r="F1229" s="244"/>
      <c r="G1229" s="245"/>
      <c r="H1229" s="245"/>
      <c r="I1229" s="246"/>
      <c r="J1229" s="247"/>
      <c r="K1229" s="237"/>
      <c r="L1229" s="6"/>
      <c r="M1229" s="1"/>
      <c r="N1229" s="1"/>
      <c r="O1229" s="1"/>
      <c r="P1229" s="1"/>
      <c r="Q1229" s="1"/>
      <c r="R1229" s="1"/>
      <c r="S1229" s="1"/>
      <c r="T1229" s="1"/>
      <c r="U1229" s="1"/>
      <c r="V1229" s="1"/>
      <c r="W1229" s="1"/>
      <c r="X1229" s="1"/>
      <c r="Y1229" s="1"/>
      <c r="Z1229" s="1"/>
    </row>
    <row r="1230" ht="12.75" hidden="1" customHeight="1">
      <c r="A1230" s="1"/>
      <c r="B1230" s="6"/>
      <c r="C1230" s="229"/>
      <c r="D1230" s="243"/>
      <c r="E1230" s="243"/>
      <c r="F1230" s="244"/>
      <c r="G1230" s="245"/>
      <c r="H1230" s="245"/>
      <c r="I1230" s="246"/>
      <c r="J1230" s="247"/>
      <c r="K1230" s="237"/>
      <c r="L1230" s="6"/>
      <c r="M1230" s="1"/>
      <c r="N1230" s="1"/>
      <c r="O1230" s="1"/>
      <c r="P1230" s="1"/>
      <c r="Q1230" s="1"/>
      <c r="R1230" s="1"/>
      <c r="S1230" s="1"/>
      <c r="T1230" s="1"/>
      <c r="U1230" s="1"/>
      <c r="V1230" s="1"/>
      <c r="W1230" s="1"/>
      <c r="X1230" s="1"/>
      <c r="Y1230" s="1"/>
      <c r="Z1230" s="1"/>
    </row>
    <row r="1231" ht="12.75" hidden="1" customHeight="1">
      <c r="A1231" s="1"/>
      <c r="B1231" s="6"/>
      <c r="C1231" s="229"/>
      <c r="D1231" s="243"/>
      <c r="E1231" s="243"/>
      <c r="F1231" s="244"/>
      <c r="G1231" s="245"/>
      <c r="H1231" s="245"/>
      <c r="I1231" s="246"/>
      <c r="J1231" s="247"/>
      <c r="K1231" s="237"/>
      <c r="L1231" s="6"/>
      <c r="M1231" s="1"/>
      <c r="N1231" s="1"/>
      <c r="O1231" s="1"/>
      <c r="P1231" s="1"/>
      <c r="Q1231" s="1"/>
      <c r="R1231" s="1"/>
      <c r="S1231" s="1"/>
      <c r="T1231" s="1"/>
      <c r="U1231" s="1"/>
      <c r="V1231" s="1"/>
      <c r="W1231" s="1"/>
      <c r="X1231" s="1"/>
      <c r="Y1231" s="1"/>
      <c r="Z1231" s="1"/>
    </row>
    <row r="1232" ht="12.75" hidden="1" customHeight="1">
      <c r="A1232" s="1"/>
      <c r="B1232" s="6"/>
      <c r="C1232" s="229"/>
      <c r="D1232" s="243"/>
      <c r="E1232" s="243"/>
      <c r="F1232" s="244"/>
      <c r="G1232" s="245"/>
      <c r="H1232" s="245"/>
      <c r="I1232" s="246"/>
      <c r="J1232" s="247"/>
      <c r="K1232" s="237"/>
      <c r="L1232" s="6"/>
      <c r="M1232" s="1"/>
      <c r="N1232" s="1"/>
      <c r="O1232" s="1"/>
      <c r="P1232" s="1"/>
      <c r="Q1232" s="1"/>
      <c r="R1232" s="1"/>
      <c r="S1232" s="1"/>
      <c r="T1232" s="1"/>
      <c r="U1232" s="1"/>
      <c r="V1232" s="1"/>
      <c r="W1232" s="1"/>
      <c r="X1232" s="1"/>
      <c r="Y1232" s="1"/>
      <c r="Z1232" s="1"/>
    </row>
    <row r="1233" ht="12.75" hidden="1" customHeight="1">
      <c r="A1233" s="1"/>
      <c r="B1233" s="6"/>
      <c r="C1233" s="229"/>
      <c r="D1233" s="243"/>
      <c r="E1233" s="243"/>
      <c r="F1233" s="244"/>
      <c r="G1233" s="245"/>
      <c r="H1233" s="245"/>
      <c r="I1233" s="246"/>
      <c r="J1233" s="247"/>
      <c r="K1233" s="237"/>
      <c r="L1233" s="6"/>
      <c r="M1233" s="1"/>
      <c r="N1233" s="1"/>
      <c r="O1233" s="1"/>
      <c r="P1233" s="1"/>
      <c r="Q1233" s="1"/>
      <c r="R1233" s="1"/>
      <c r="S1233" s="1"/>
      <c r="T1233" s="1"/>
      <c r="U1233" s="1"/>
      <c r="V1233" s="1"/>
      <c r="W1233" s="1"/>
      <c r="X1233" s="1"/>
      <c r="Y1233" s="1"/>
      <c r="Z1233" s="1"/>
    </row>
    <row r="1234" ht="12.75" hidden="1" customHeight="1">
      <c r="A1234" s="1"/>
      <c r="B1234" s="6"/>
      <c r="C1234" s="229"/>
      <c r="D1234" s="243"/>
      <c r="E1234" s="243"/>
      <c r="F1234" s="244"/>
      <c r="G1234" s="245"/>
      <c r="H1234" s="245"/>
      <c r="I1234" s="246"/>
      <c r="J1234" s="247"/>
      <c r="K1234" s="237"/>
      <c r="L1234" s="6"/>
      <c r="M1234" s="1"/>
      <c r="N1234" s="1"/>
      <c r="O1234" s="1"/>
      <c r="P1234" s="1"/>
      <c r="Q1234" s="1"/>
      <c r="R1234" s="1"/>
      <c r="S1234" s="1"/>
      <c r="T1234" s="1"/>
      <c r="U1234" s="1"/>
      <c r="V1234" s="1"/>
      <c r="W1234" s="1"/>
      <c r="X1234" s="1"/>
      <c r="Y1234" s="1"/>
      <c r="Z1234" s="1"/>
    </row>
    <row r="1235" ht="12.75" hidden="1" customHeight="1">
      <c r="A1235" s="1"/>
      <c r="B1235" s="6"/>
      <c r="C1235" s="229"/>
      <c r="D1235" s="243"/>
      <c r="E1235" s="243"/>
      <c r="F1235" s="244"/>
      <c r="G1235" s="245"/>
      <c r="H1235" s="245"/>
      <c r="I1235" s="246"/>
      <c r="J1235" s="247"/>
      <c r="K1235" s="237"/>
      <c r="L1235" s="6"/>
      <c r="M1235" s="1"/>
      <c r="N1235" s="1"/>
      <c r="O1235" s="1"/>
      <c r="P1235" s="1"/>
      <c r="Q1235" s="1"/>
      <c r="R1235" s="1"/>
      <c r="S1235" s="1"/>
      <c r="T1235" s="1"/>
      <c r="U1235" s="1"/>
      <c r="V1235" s="1"/>
      <c r="W1235" s="1"/>
      <c r="X1235" s="1"/>
      <c r="Y1235" s="1"/>
      <c r="Z1235" s="1"/>
    </row>
    <row r="1236" ht="12.75" hidden="1" customHeight="1">
      <c r="A1236" s="1"/>
      <c r="B1236" s="6"/>
      <c r="C1236" s="229"/>
      <c r="D1236" s="243"/>
      <c r="E1236" s="243"/>
      <c r="F1236" s="244"/>
      <c r="G1236" s="245"/>
      <c r="H1236" s="245"/>
      <c r="I1236" s="246"/>
      <c r="J1236" s="247"/>
      <c r="K1236" s="237"/>
      <c r="L1236" s="6"/>
      <c r="M1236" s="1"/>
      <c r="N1236" s="1"/>
      <c r="O1236" s="1"/>
      <c r="P1236" s="1"/>
      <c r="Q1236" s="1"/>
      <c r="R1236" s="1"/>
      <c r="S1236" s="1"/>
      <c r="T1236" s="1"/>
      <c r="U1236" s="1"/>
      <c r="V1236" s="1"/>
      <c r="W1236" s="1"/>
      <c r="X1236" s="1"/>
      <c r="Y1236" s="1"/>
      <c r="Z1236" s="1"/>
    </row>
    <row r="1237" ht="12.75" hidden="1" customHeight="1">
      <c r="A1237" s="1"/>
      <c r="B1237" s="6"/>
      <c r="C1237" s="229"/>
      <c r="D1237" s="243"/>
      <c r="E1237" s="243"/>
      <c r="F1237" s="244"/>
      <c r="G1237" s="245"/>
      <c r="H1237" s="245"/>
      <c r="I1237" s="246"/>
      <c r="J1237" s="247"/>
      <c r="K1237" s="237"/>
      <c r="L1237" s="6"/>
      <c r="M1237" s="1"/>
      <c r="N1237" s="1"/>
      <c r="O1237" s="1"/>
      <c r="P1237" s="1"/>
      <c r="Q1237" s="1"/>
      <c r="R1237" s="1"/>
      <c r="S1237" s="1"/>
      <c r="T1237" s="1"/>
      <c r="U1237" s="1"/>
      <c r="V1237" s="1"/>
      <c r="W1237" s="1"/>
      <c r="X1237" s="1"/>
      <c r="Y1237" s="1"/>
      <c r="Z1237" s="1"/>
    </row>
    <row r="1238" ht="12.75" hidden="1" customHeight="1">
      <c r="A1238" s="1"/>
      <c r="B1238" s="6"/>
      <c r="C1238" s="229"/>
      <c r="D1238" s="243"/>
      <c r="E1238" s="243"/>
      <c r="F1238" s="244"/>
      <c r="G1238" s="245"/>
      <c r="H1238" s="245"/>
      <c r="I1238" s="246"/>
      <c r="J1238" s="247"/>
      <c r="K1238" s="237"/>
      <c r="L1238" s="6"/>
      <c r="M1238" s="1"/>
      <c r="N1238" s="1"/>
      <c r="O1238" s="1"/>
      <c r="P1238" s="1"/>
      <c r="Q1238" s="1"/>
      <c r="R1238" s="1"/>
      <c r="S1238" s="1"/>
      <c r="T1238" s="1"/>
      <c r="U1238" s="1"/>
      <c r="V1238" s="1"/>
      <c r="W1238" s="1"/>
      <c r="X1238" s="1"/>
      <c r="Y1238" s="1"/>
      <c r="Z1238" s="1"/>
    </row>
    <row r="1239" ht="12.75" hidden="1" customHeight="1">
      <c r="A1239" s="1"/>
      <c r="B1239" s="6"/>
      <c r="C1239" s="229"/>
      <c r="D1239" s="243"/>
      <c r="E1239" s="243"/>
      <c r="F1239" s="244"/>
      <c r="G1239" s="245"/>
      <c r="H1239" s="245"/>
      <c r="I1239" s="246"/>
      <c r="J1239" s="247"/>
      <c r="K1239" s="237"/>
      <c r="L1239" s="6"/>
      <c r="M1239" s="1"/>
      <c r="N1239" s="1"/>
      <c r="O1239" s="1"/>
      <c r="P1239" s="1"/>
      <c r="Q1239" s="1"/>
      <c r="R1239" s="1"/>
      <c r="S1239" s="1"/>
      <c r="T1239" s="1"/>
      <c r="U1239" s="1"/>
      <c r="V1239" s="1"/>
      <c r="W1239" s="1"/>
      <c r="X1239" s="1"/>
      <c r="Y1239" s="1"/>
      <c r="Z1239" s="1"/>
    </row>
    <row r="1240" ht="12.75" hidden="1" customHeight="1">
      <c r="A1240" s="1"/>
      <c r="B1240" s="6"/>
      <c r="C1240" s="229"/>
      <c r="D1240" s="243"/>
      <c r="E1240" s="243"/>
      <c r="F1240" s="244"/>
      <c r="G1240" s="245"/>
      <c r="H1240" s="245"/>
      <c r="I1240" s="246"/>
      <c r="J1240" s="247"/>
      <c r="K1240" s="237"/>
      <c r="L1240" s="6"/>
      <c r="M1240" s="1"/>
      <c r="N1240" s="1"/>
      <c r="O1240" s="1"/>
      <c r="P1240" s="1"/>
      <c r="Q1240" s="1"/>
      <c r="R1240" s="1"/>
      <c r="S1240" s="1"/>
      <c r="T1240" s="1"/>
      <c r="U1240" s="1"/>
      <c r="V1240" s="1"/>
      <c r="W1240" s="1"/>
      <c r="X1240" s="1"/>
      <c r="Y1240" s="1"/>
      <c r="Z1240" s="1"/>
    </row>
    <row r="1241" ht="12.75" hidden="1" customHeight="1">
      <c r="A1241" s="1"/>
      <c r="B1241" s="6"/>
      <c r="C1241" s="229"/>
      <c r="D1241" s="243"/>
      <c r="E1241" s="243"/>
      <c r="F1241" s="244"/>
      <c r="G1241" s="245"/>
      <c r="H1241" s="245"/>
      <c r="I1241" s="246"/>
      <c r="J1241" s="247"/>
      <c r="K1241" s="237"/>
      <c r="L1241" s="6"/>
      <c r="M1241" s="1"/>
      <c r="N1241" s="1"/>
      <c r="O1241" s="1"/>
      <c r="P1241" s="1"/>
      <c r="Q1241" s="1"/>
      <c r="R1241" s="1"/>
      <c r="S1241" s="1"/>
      <c r="T1241" s="1"/>
      <c r="U1241" s="1"/>
      <c r="V1241" s="1"/>
      <c r="W1241" s="1"/>
      <c r="X1241" s="1"/>
      <c r="Y1241" s="1"/>
      <c r="Z1241" s="1"/>
    </row>
    <row r="1242" ht="12.75" hidden="1" customHeight="1">
      <c r="A1242" s="1"/>
      <c r="B1242" s="6"/>
      <c r="C1242" s="229"/>
      <c r="D1242" s="243"/>
      <c r="E1242" s="243"/>
      <c r="F1242" s="244"/>
      <c r="G1242" s="245"/>
      <c r="H1242" s="245"/>
      <c r="I1242" s="246"/>
      <c r="J1242" s="247"/>
      <c r="K1242" s="237"/>
      <c r="L1242" s="6"/>
      <c r="M1242" s="1"/>
      <c r="N1242" s="1"/>
      <c r="O1242" s="1"/>
      <c r="P1242" s="1"/>
      <c r="Q1242" s="1"/>
      <c r="R1242" s="1"/>
      <c r="S1242" s="1"/>
      <c r="T1242" s="1"/>
      <c r="U1242" s="1"/>
      <c r="V1242" s="1"/>
      <c r="W1242" s="1"/>
      <c r="X1242" s="1"/>
      <c r="Y1242" s="1"/>
      <c r="Z1242" s="1"/>
    </row>
    <row r="1243" ht="12.75" hidden="1" customHeight="1">
      <c r="A1243" s="1"/>
      <c r="B1243" s="6"/>
      <c r="C1243" s="229"/>
      <c r="D1243" s="243"/>
      <c r="E1243" s="243"/>
      <c r="F1243" s="244"/>
      <c r="G1243" s="245"/>
      <c r="H1243" s="245"/>
      <c r="I1243" s="246"/>
      <c r="J1243" s="247"/>
      <c r="K1243" s="237"/>
      <c r="L1243" s="6"/>
      <c r="M1243" s="1"/>
      <c r="N1243" s="1"/>
      <c r="O1243" s="1"/>
      <c r="P1243" s="1"/>
      <c r="Q1243" s="1"/>
      <c r="R1243" s="1"/>
      <c r="S1243" s="1"/>
      <c r="T1243" s="1"/>
      <c r="U1243" s="1"/>
      <c r="V1243" s="1"/>
      <c r="W1243" s="1"/>
      <c r="X1243" s="1"/>
      <c r="Y1243" s="1"/>
      <c r="Z1243" s="1"/>
    </row>
    <row r="1244" ht="12.75" hidden="1" customHeight="1">
      <c r="A1244" s="1"/>
      <c r="B1244" s="6"/>
      <c r="C1244" s="229"/>
      <c r="D1244" s="243"/>
      <c r="E1244" s="243"/>
      <c r="F1244" s="244"/>
      <c r="G1244" s="245"/>
      <c r="H1244" s="245"/>
      <c r="I1244" s="246"/>
      <c r="J1244" s="247"/>
      <c r="K1244" s="237"/>
      <c r="L1244" s="6"/>
      <c r="M1244" s="1"/>
      <c r="N1244" s="1"/>
      <c r="O1244" s="1"/>
      <c r="P1244" s="1"/>
      <c r="Q1244" s="1"/>
      <c r="R1244" s="1"/>
      <c r="S1244" s="1"/>
      <c r="T1244" s="1"/>
      <c r="U1244" s="1"/>
      <c r="V1244" s="1"/>
      <c r="W1244" s="1"/>
      <c r="X1244" s="1"/>
      <c r="Y1244" s="1"/>
      <c r="Z1244" s="1"/>
    </row>
    <row r="1245" ht="12.75" hidden="1" customHeight="1">
      <c r="A1245" s="1"/>
      <c r="B1245" s="6"/>
      <c r="C1245" s="229"/>
      <c r="D1245" s="243"/>
      <c r="E1245" s="243"/>
      <c r="F1245" s="244"/>
      <c r="G1245" s="245"/>
      <c r="H1245" s="245"/>
      <c r="I1245" s="246"/>
      <c r="J1245" s="247"/>
      <c r="K1245" s="237"/>
      <c r="L1245" s="6"/>
      <c r="M1245" s="1"/>
      <c r="N1245" s="1"/>
      <c r="O1245" s="1"/>
      <c r="P1245" s="1"/>
      <c r="Q1245" s="1"/>
      <c r="R1245" s="1"/>
      <c r="S1245" s="1"/>
      <c r="T1245" s="1"/>
      <c r="U1245" s="1"/>
      <c r="V1245" s="1"/>
      <c r="W1245" s="1"/>
      <c r="X1245" s="1"/>
      <c r="Y1245" s="1"/>
      <c r="Z1245" s="1"/>
    </row>
    <row r="1246" ht="12.75" hidden="1" customHeight="1">
      <c r="A1246" s="1"/>
      <c r="B1246" s="6"/>
      <c r="C1246" s="229"/>
      <c r="D1246" s="243"/>
      <c r="E1246" s="243"/>
      <c r="F1246" s="244"/>
      <c r="G1246" s="245"/>
      <c r="H1246" s="245"/>
      <c r="I1246" s="246"/>
      <c r="J1246" s="247"/>
      <c r="K1246" s="237"/>
      <c r="L1246" s="6"/>
      <c r="M1246" s="1"/>
      <c r="N1246" s="1"/>
      <c r="O1246" s="1"/>
      <c r="P1246" s="1"/>
      <c r="Q1246" s="1"/>
      <c r="R1246" s="1"/>
      <c r="S1246" s="1"/>
      <c r="T1246" s="1"/>
      <c r="U1246" s="1"/>
      <c r="V1246" s="1"/>
      <c r="W1246" s="1"/>
      <c r="X1246" s="1"/>
      <c r="Y1246" s="1"/>
      <c r="Z1246" s="1"/>
    </row>
    <row r="1247" ht="12.75" hidden="1" customHeight="1">
      <c r="A1247" s="1"/>
      <c r="B1247" s="6"/>
      <c r="C1247" s="229"/>
      <c r="D1247" s="243"/>
      <c r="E1247" s="243"/>
      <c r="F1247" s="244"/>
      <c r="G1247" s="245"/>
      <c r="H1247" s="245"/>
      <c r="I1247" s="246"/>
      <c r="J1247" s="247"/>
      <c r="K1247" s="237"/>
      <c r="L1247" s="6"/>
      <c r="M1247" s="1"/>
      <c r="N1247" s="1"/>
      <c r="O1247" s="1"/>
      <c r="P1247" s="1"/>
      <c r="Q1247" s="1"/>
      <c r="R1247" s="1"/>
      <c r="S1247" s="1"/>
      <c r="T1247" s="1"/>
      <c r="U1247" s="1"/>
      <c r="V1247" s="1"/>
      <c r="W1247" s="1"/>
      <c r="X1247" s="1"/>
      <c r="Y1247" s="1"/>
      <c r="Z1247" s="1"/>
    </row>
    <row r="1248" ht="12.75" hidden="1" customHeight="1">
      <c r="A1248" s="1"/>
      <c r="B1248" s="6"/>
      <c r="C1248" s="229"/>
      <c r="D1248" s="243"/>
      <c r="E1248" s="243"/>
      <c r="F1248" s="244"/>
      <c r="G1248" s="245"/>
      <c r="H1248" s="245"/>
      <c r="I1248" s="246"/>
      <c r="J1248" s="247"/>
      <c r="K1248" s="237"/>
      <c r="L1248" s="6"/>
      <c r="M1248" s="1"/>
      <c r="N1248" s="1"/>
      <c r="O1248" s="1"/>
      <c r="P1248" s="1"/>
      <c r="Q1248" s="1"/>
      <c r="R1248" s="1"/>
      <c r="S1248" s="1"/>
      <c r="T1248" s="1"/>
      <c r="U1248" s="1"/>
      <c r="V1248" s="1"/>
      <c r="W1248" s="1"/>
      <c r="X1248" s="1"/>
      <c r="Y1248" s="1"/>
      <c r="Z1248" s="1"/>
    </row>
    <row r="1249" ht="12.75" hidden="1" customHeight="1">
      <c r="A1249" s="1"/>
      <c r="B1249" s="6"/>
      <c r="C1249" s="229"/>
      <c r="D1249" s="243"/>
      <c r="E1249" s="243"/>
      <c r="F1249" s="244"/>
      <c r="G1249" s="245"/>
      <c r="H1249" s="245"/>
      <c r="I1249" s="246"/>
      <c r="J1249" s="247"/>
      <c r="K1249" s="237"/>
      <c r="L1249" s="6"/>
      <c r="M1249" s="1"/>
      <c r="N1249" s="1"/>
      <c r="O1249" s="1"/>
      <c r="P1249" s="1"/>
      <c r="Q1249" s="1"/>
      <c r="R1249" s="1"/>
      <c r="S1249" s="1"/>
      <c r="T1249" s="1"/>
      <c r="U1249" s="1"/>
      <c r="V1249" s="1"/>
      <c r="W1249" s="1"/>
      <c r="X1249" s="1"/>
      <c r="Y1249" s="1"/>
      <c r="Z1249" s="1"/>
    </row>
    <row r="1250" ht="12.75" hidden="1" customHeight="1">
      <c r="A1250" s="1"/>
      <c r="B1250" s="6"/>
      <c r="C1250" s="229"/>
      <c r="D1250" s="243"/>
      <c r="E1250" s="243"/>
      <c r="F1250" s="244"/>
      <c r="G1250" s="245"/>
      <c r="H1250" s="245"/>
      <c r="I1250" s="246"/>
      <c r="J1250" s="247"/>
      <c r="K1250" s="237"/>
      <c r="L1250" s="6"/>
      <c r="M1250" s="1"/>
      <c r="N1250" s="1"/>
      <c r="O1250" s="1"/>
      <c r="P1250" s="1"/>
      <c r="Q1250" s="1"/>
      <c r="R1250" s="1"/>
      <c r="S1250" s="1"/>
      <c r="T1250" s="1"/>
      <c r="U1250" s="1"/>
      <c r="V1250" s="1"/>
      <c r="W1250" s="1"/>
      <c r="X1250" s="1"/>
      <c r="Y1250" s="1"/>
      <c r="Z1250" s="1"/>
    </row>
    <row r="1251" ht="12.75" hidden="1" customHeight="1">
      <c r="A1251" s="1"/>
      <c r="B1251" s="6"/>
      <c r="C1251" s="229"/>
      <c r="D1251" s="243"/>
      <c r="E1251" s="243"/>
      <c r="F1251" s="244"/>
      <c r="G1251" s="245"/>
      <c r="H1251" s="245"/>
      <c r="I1251" s="246"/>
      <c r="J1251" s="247"/>
      <c r="K1251" s="237"/>
      <c r="L1251" s="6"/>
      <c r="M1251" s="1"/>
      <c r="N1251" s="1"/>
      <c r="O1251" s="1"/>
      <c r="P1251" s="1"/>
      <c r="Q1251" s="1"/>
      <c r="R1251" s="1"/>
      <c r="S1251" s="1"/>
      <c r="T1251" s="1"/>
      <c r="U1251" s="1"/>
      <c r="V1251" s="1"/>
      <c r="W1251" s="1"/>
      <c r="X1251" s="1"/>
      <c r="Y1251" s="1"/>
      <c r="Z1251" s="1"/>
    </row>
    <row r="1252" ht="12.75" hidden="1" customHeight="1">
      <c r="A1252" s="1"/>
      <c r="B1252" s="6"/>
      <c r="C1252" s="229"/>
      <c r="D1252" s="243"/>
      <c r="E1252" s="243"/>
      <c r="F1252" s="244"/>
      <c r="G1252" s="245"/>
      <c r="H1252" s="245"/>
      <c r="I1252" s="246"/>
      <c r="J1252" s="247"/>
      <c r="K1252" s="237"/>
      <c r="L1252" s="6"/>
      <c r="M1252" s="1"/>
      <c r="N1252" s="1"/>
      <c r="O1252" s="1"/>
      <c r="P1252" s="1"/>
      <c r="Q1252" s="1"/>
      <c r="R1252" s="1"/>
      <c r="S1252" s="1"/>
      <c r="T1252" s="1"/>
      <c r="U1252" s="1"/>
      <c r="V1252" s="1"/>
      <c r="W1252" s="1"/>
      <c r="X1252" s="1"/>
      <c r="Y1252" s="1"/>
      <c r="Z1252" s="1"/>
    </row>
    <row r="1253" ht="12.75" hidden="1" customHeight="1">
      <c r="A1253" s="1"/>
      <c r="B1253" s="6"/>
      <c r="C1253" s="229"/>
      <c r="D1253" s="243"/>
      <c r="E1253" s="243"/>
      <c r="F1253" s="244"/>
      <c r="G1253" s="245"/>
      <c r="H1253" s="245"/>
      <c r="I1253" s="246"/>
      <c r="J1253" s="247"/>
      <c r="K1253" s="237"/>
      <c r="L1253" s="6"/>
      <c r="M1253" s="1"/>
      <c r="N1253" s="1"/>
      <c r="O1253" s="1"/>
      <c r="P1253" s="1"/>
      <c r="Q1253" s="1"/>
      <c r="R1253" s="1"/>
      <c r="S1253" s="1"/>
      <c r="T1253" s="1"/>
      <c r="U1253" s="1"/>
      <c r="V1253" s="1"/>
      <c r="W1253" s="1"/>
      <c r="X1253" s="1"/>
      <c r="Y1253" s="1"/>
      <c r="Z1253" s="1"/>
    </row>
    <row r="1254" ht="12.75" hidden="1" customHeight="1">
      <c r="A1254" s="1"/>
      <c r="B1254" s="6"/>
      <c r="C1254" s="229"/>
      <c r="D1254" s="243"/>
      <c r="E1254" s="243"/>
      <c r="F1254" s="244"/>
      <c r="G1254" s="245"/>
      <c r="H1254" s="245"/>
      <c r="I1254" s="246"/>
      <c r="J1254" s="247"/>
      <c r="K1254" s="237"/>
      <c r="L1254" s="6"/>
      <c r="M1254" s="1"/>
      <c r="N1254" s="1"/>
      <c r="O1254" s="1"/>
      <c r="P1254" s="1"/>
      <c r="Q1254" s="1"/>
      <c r="R1254" s="1"/>
      <c r="S1254" s="1"/>
      <c r="T1254" s="1"/>
      <c r="U1254" s="1"/>
      <c r="V1254" s="1"/>
      <c r="W1254" s="1"/>
      <c r="X1254" s="1"/>
      <c r="Y1254" s="1"/>
      <c r="Z1254" s="1"/>
    </row>
    <row r="1255" ht="12.75" hidden="1" customHeight="1">
      <c r="A1255" s="1"/>
      <c r="B1255" s="6"/>
      <c r="C1255" s="229"/>
      <c r="D1255" s="243"/>
      <c r="E1255" s="243"/>
      <c r="F1255" s="244"/>
      <c r="G1255" s="245"/>
      <c r="H1255" s="245"/>
      <c r="I1255" s="246"/>
      <c r="J1255" s="247"/>
      <c r="K1255" s="237"/>
      <c r="L1255" s="6"/>
      <c r="M1255" s="1"/>
      <c r="N1255" s="1"/>
      <c r="O1255" s="1"/>
      <c r="P1255" s="1"/>
      <c r="Q1255" s="1"/>
      <c r="R1255" s="1"/>
      <c r="S1255" s="1"/>
      <c r="T1255" s="1"/>
      <c r="U1255" s="1"/>
      <c r="V1255" s="1"/>
      <c r="W1255" s="1"/>
      <c r="X1255" s="1"/>
      <c r="Y1255" s="1"/>
      <c r="Z1255" s="1"/>
    </row>
    <row r="1256" ht="12.75" hidden="1" customHeight="1">
      <c r="A1256" s="1"/>
      <c r="B1256" s="6"/>
      <c r="C1256" s="229"/>
      <c r="D1256" s="243"/>
      <c r="E1256" s="243"/>
      <c r="F1256" s="244"/>
      <c r="G1256" s="245"/>
      <c r="H1256" s="245"/>
      <c r="I1256" s="246"/>
      <c r="J1256" s="247"/>
      <c r="K1256" s="237"/>
      <c r="L1256" s="6"/>
      <c r="M1256" s="1"/>
      <c r="N1256" s="1"/>
      <c r="O1256" s="1"/>
      <c r="P1256" s="1"/>
      <c r="Q1256" s="1"/>
      <c r="R1256" s="1"/>
      <c r="S1256" s="1"/>
      <c r="T1256" s="1"/>
      <c r="U1256" s="1"/>
      <c r="V1256" s="1"/>
      <c r="W1256" s="1"/>
      <c r="X1256" s="1"/>
      <c r="Y1256" s="1"/>
      <c r="Z1256" s="1"/>
    </row>
    <row r="1257" ht="12.75" hidden="1" customHeight="1">
      <c r="A1257" s="1"/>
      <c r="B1257" s="6"/>
      <c r="C1257" s="229"/>
      <c r="D1257" s="243"/>
      <c r="E1257" s="243"/>
      <c r="F1257" s="244"/>
      <c r="G1257" s="245"/>
      <c r="H1257" s="245"/>
      <c r="I1257" s="246"/>
      <c r="J1257" s="247"/>
      <c r="K1257" s="237"/>
      <c r="L1257" s="6"/>
      <c r="M1257" s="1"/>
      <c r="N1257" s="1"/>
      <c r="O1257" s="1"/>
      <c r="P1257" s="1"/>
      <c r="Q1257" s="1"/>
      <c r="R1257" s="1"/>
      <c r="S1257" s="1"/>
      <c r="T1257" s="1"/>
      <c r="U1257" s="1"/>
      <c r="V1257" s="1"/>
      <c r="W1257" s="1"/>
      <c r="X1257" s="1"/>
      <c r="Y1257" s="1"/>
      <c r="Z1257" s="1"/>
    </row>
    <row r="1258" ht="12.75" hidden="1" customHeight="1">
      <c r="A1258" s="1"/>
      <c r="B1258" s="6"/>
      <c r="C1258" s="229"/>
      <c r="D1258" s="243"/>
      <c r="E1258" s="243"/>
      <c r="F1258" s="244"/>
      <c r="G1258" s="245"/>
      <c r="H1258" s="245"/>
      <c r="I1258" s="246"/>
      <c r="J1258" s="247"/>
      <c r="K1258" s="237"/>
      <c r="L1258" s="6"/>
      <c r="M1258" s="1"/>
      <c r="N1258" s="1"/>
      <c r="O1258" s="1"/>
      <c r="P1258" s="1"/>
      <c r="Q1258" s="1"/>
      <c r="R1258" s="1"/>
      <c r="S1258" s="1"/>
      <c r="T1258" s="1"/>
      <c r="U1258" s="1"/>
      <c r="V1258" s="1"/>
      <c r="W1258" s="1"/>
      <c r="X1258" s="1"/>
      <c r="Y1258" s="1"/>
      <c r="Z1258" s="1"/>
    </row>
    <row r="1259" ht="12.75" hidden="1" customHeight="1">
      <c r="A1259" s="1"/>
      <c r="B1259" s="6"/>
      <c r="C1259" s="229"/>
      <c r="D1259" s="243"/>
      <c r="E1259" s="243"/>
      <c r="F1259" s="244"/>
      <c r="G1259" s="245"/>
      <c r="H1259" s="245"/>
      <c r="I1259" s="246"/>
      <c r="J1259" s="247"/>
      <c r="K1259" s="237"/>
      <c r="L1259" s="6"/>
      <c r="M1259" s="1"/>
      <c r="N1259" s="1"/>
      <c r="O1259" s="1"/>
      <c r="P1259" s="1"/>
      <c r="Q1259" s="1"/>
      <c r="R1259" s="1"/>
      <c r="S1259" s="1"/>
      <c r="T1259" s="1"/>
      <c r="U1259" s="1"/>
      <c r="V1259" s="1"/>
      <c r="W1259" s="1"/>
      <c r="X1259" s="1"/>
      <c r="Y1259" s="1"/>
      <c r="Z1259" s="1"/>
    </row>
    <row r="1260" ht="12.75" hidden="1" customHeight="1">
      <c r="A1260" s="1"/>
      <c r="B1260" s="6"/>
      <c r="C1260" s="229"/>
      <c r="D1260" s="243"/>
      <c r="E1260" s="243"/>
      <c r="F1260" s="244"/>
      <c r="G1260" s="245"/>
      <c r="H1260" s="245"/>
      <c r="I1260" s="246"/>
      <c r="J1260" s="247"/>
      <c r="K1260" s="237"/>
      <c r="L1260" s="6"/>
      <c r="M1260" s="1"/>
      <c r="N1260" s="1"/>
      <c r="O1260" s="1"/>
      <c r="P1260" s="1"/>
      <c r="Q1260" s="1"/>
      <c r="R1260" s="1"/>
      <c r="S1260" s="1"/>
      <c r="T1260" s="1"/>
      <c r="U1260" s="1"/>
      <c r="V1260" s="1"/>
      <c r="W1260" s="1"/>
      <c r="X1260" s="1"/>
      <c r="Y1260" s="1"/>
      <c r="Z1260" s="1"/>
    </row>
    <row r="1261" ht="12.75" hidden="1" customHeight="1">
      <c r="A1261" s="1"/>
      <c r="B1261" s="6"/>
      <c r="C1261" s="229"/>
      <c r="D1261" s="243"/>
      <c r="E1261" s="243"/>
      <c r="F1261" s="244"/>
      <c r="G1261" s="245"/>
      <c r="H1261" s="245"/>
      <c r="I1261" s="246"/>
      <c r="J1261" s="247"/>
      <c r="K1261" s="237"/>
      <c r="L1261" s="6"/>
      <c r="M1261" s="1"/>
      <c r="N1261" s="1"/>
      <c r="O1261" s="1"/>
      <c r="P1261" s="1"/>
      <c r="Q1261" s="1"/>
      <c r="R1261" s="1"/>
      <c r="S1261" s="1"/>
      <c r="T1261" s="1"/>
      <c r="U1261" s="1"/>
      <c r="V1261" s="1"/>
      <c r="W1261" s="1"/>
      <c r="X1261" s="1"/>
      <c r="Y1261" s="1"/>
      <c r="Z1261" s="1"/>
    </row>
    <row r="1262" ht="12.75" hidden="1" customHeight="1">
      <c r="A1262" s="1"/>
      <c r="B1262" s="6"/>
      <c r="C1262" s="229"/>
      <c r="D1262" s="243"/>
      <c r="E1262" s="243"/>
      <c r="F1262" s="244"/>
      <c r="G1262" s="245"/>
      <c r="H1262" s="245"/>
      <c r="I1262" s="246"/>
      <c r="J1262" s="247"/>
      <c r="K1262" s="237"/>
      <c r="L1262" s="6"/>
      <c r="M1262" s="1"/>
      <c r="N1262" s="1"/>
      <c r="O1262" s="1"/>
      <c r="P1262" s="1"/>
      <c r="Q1262" s="1"/>
      <c r="R1262" s="1"/>
      <c r="S1262" s="1"/>
      <c r="T1262" s="1"/>
      <c r="U1262" s="1"/>
      <c r="V1262" s="1"/>
      <c r="W1262" s="1"/>
      <c r="X1262" s="1"/>
      <c r="Y1262" s="1"/>
      <c r="Z1262" s="1"/>
    </row>
    <row r="1263" ht="12.75" hidden="1" customHeight="1">
      <c r="A1263" s="1"/>
      <c r="B1263" s="6"/>
      <c r="C1263" s="229"/>
      <c r="D1263" s="243"/>
      <c r="E1263" s="243"/>
      <c r="F1263" s="244"/>
      <c r="G1263" s="245"/>
      <c r="H1263" s="245"/>
      <c r="I1263" s="246"/>
      <c r="J1263" s="247"/>
      <c r="K1263" s="237"/>
      <c r="L1263" s="6"/>
      <c r="M1263" s="1"/>
      <c r="N1263" s="1"/>
      <c r="O1263" s="1"/>
      <c r="P1263" s="1"/>
      <c r="Q1263" s="1"/>
      <c r="R1263" s="1"/>
      <c r="S1263" s="1"/>
      <c r="T1263" s="1"/>
      <c r="U1263" s="1"/>
      <c r="V1263" s="1"/>
      <c r="W1263" s="1"/>
      <c r="X1263" s="1"/>
      <c r="Y1263" s="1"/>
      <c r="Z1263" s="1"/>
    </row>
    <row r="1264" ht="12.75" hidden="1" customHeight="1">
      <c r="A1264" s="1"/>
      <c r="B1264" s="6"/>
      <c r="C1264" s="229"/>
      <c r="D1264" s="243"/>
      <c r="E1264" s="243"/>
      <c r="F1264" s="244"/>
      <c r="G1264" s="245"/>
      <c r="H1264" s="245"/>
      <c r="I1264" s="246"/>
      <c r="J1264" s="247"/>
      <c r="K1264" s="237"/>
      <c r="L1264" s="6"/>
      <c r="M1264" s="1"/>
      <c r="N1264" s="1"/>
      <c r="O1264" s="1"/>
      <c r="P1264" s="1"/>
      <c r="Q1264" s="1"/>
      <c r="R1264" s="1"/>
      <c r="S1264" s="1"/>
      <c r="T1264" s="1"/>
      <c r="U1264" s="1"/>
      <c r="V1264" s="1"/>
      <c r="W1264" s="1"/>
      <c r="X1264" s="1"/>
      <c r="Y1264" s="1"/>
      <c r="Z1264" s="1"/>
    </row>
    <row r="1265" ht="12.75" hidden="1" customHeight="1">
      <c r="A1265" s="1"/>
      <c r="B1265" s="6"/>
      <c r="C1265" s="229"/>
      <c r="D1265" s="243"/>
      <c r="E1265" s="243"/>
      <c r="F1265" s="244"/>
      <c r="G1265" s="245"/>
      <c r="H1265" s="245"/>
      <c r="I1265" s="246"/>
      <c r="J1265" s="247"/>
      <c r="K1265" s="237"/>
      <c r="L1265" s="6"/>
      <c r="M1265" s="1"/>
      <c r="N1265" s="1"/>
      <c r="O1265" s="1"/>
      <c r="P1265" s="1"/>
      <c r="Q1265" s="1"/>
      <c r="R1265" s="1"/>
      <c r="S1265" s="1"/>
      <c r="T1265" s="1"/>
      <c r="U1265" s="1"/>
      <c r="V1265" s="1"/>
      <c r="W1265" s="1"/>
      <c r="X1265" s="1"/>
      <c r="Y1265" s="1"/>
      <c r="Z1265" s="1"/>
    </row>
    <row r="1266" ht="12.75" hidden="1" customHeight="1">
      <c r="A1266" s="1"/>
      <c r="B1266" s="6"/>
      <c r="C1266" s="229"/>
      <c r="D1266" s="243"/>
      <c r="E1266" s="243"/>
      <c r="F1266" s="244"/>
      <c r="G1266" s="245"/>
      <c r="H1266" s="245"/>
      <c r="I1266" s="246"/>
      <c r="J1266" s="247"/>
      <c r="K1266" s="237"/>
      <c r="L1266" s="6"/>
      <c r="M1266" s="1"/>
      <c r="N1266" s="1"/>
      <c r="O1266" s="1"/>
      <c r="P1266" s="1"/>
      <c r="Q1266" s="1"/>
      <c r="R1266" s="1"/>
      <c r="S1266" s="1"/>
      <c r="T1266" s="1"/>
      <c r="U1266" s="1"/>
      <c r="V1266" s="1"/>
      <c r="W1266" s="1"/>
      <c r="X1266" s="1"/>
      <c r="Y1266" s="1"/>
      <c r="Z1266" s="1"/>
    </row>
    <row r="1267" ht="12.75" hidden="1" customHeight="1">
      <c r="A1267" s="1"/>
      <c r="B1267" s="6"/>
      <c r="C1267" s="229"/>
      <c r="D1267" s="243"/>
      <c r="E1267" s="243"/>
      <c r="F1267" s="244"/>
      <c r="G1267" s="245"/>
      <c r="H1267" s="245"/>
      <c r="I1267" s="246"/>
      <c r="J1267" s="247"/>
      <c r="K1267" s="237"/>
      <c r="L1267" s="6"/>
      <c r="M1267" s="1"/>
      <c r="N1267" s="1"/>
      <c r="O1267" s="1"/>
      <c r="P1267" s="1"/>
      <c r="Q1267" s="1"/>
      <c r="R1267" s="1"/>
      <c r="S1267" s="1"/>
      <c r="T1267" s="1"/>
      <c r="U1267" s="1"/>
      <c r="V1267" s="1"/>
      <c r="W1267" s="1"/>
      <c r="X1267" s="1"/>
      <c r="Y1267" s="1"/>
      <c r="Z1267" s="1"/>
    </row>
    <row r="1268" ht="12.75" hidden="1" customHeight="1">
      <c r="A1268" s="1"/>
      <c r="B1268" s="6"/>
      <c r="C1268" s="229"/>
      <c r="D1268" s="243"/>
      <c r="E1268" s="243"/>
      <c r="F1268" s="244"/>
      <c r="G1268" s="245"/>
      <c r="H1268" s="245"/>
      <c r="I1268" s="246"/>
      <c r="J1268" s="247"/>
      <c r="K1268" s="237"/>
      <c r="L1268" s="6"/>
      <c r="M1268" s="1"/>
      <c r="N1268" s="1"/>
      <c r="O1268" s="1"/>
      <c r="P1268" s="1"/>
      <c r="Q1268" s="1"/>
      <c r="R1268" s="1"/>
      <c r="S1268" s="1"/>
      <c r="T1268" s="1"/>
      <c r="U1268" s="1"/>
      <c r="V1268" s="1"/>
      <c r="W1268" s="1"/>
      <c r="X1268" s="1"/>
      <c r="Y1268" s="1"/>
      <c r="Z1268" s="1"/>
    </row>
    <row r="1269" ht="12.75" hidden="1" customHeight="1">
      <c r="A1269" s="1"/>
      <c r="B1269" s="6"/>
      <c r="C1269" s="229"/>
      <c r="D1269" s="243"/>
      <c r="E1269" s="243"/>
      <c r="F1269" s="244"/>
      <c r="G1269" s="245"/>
      <c r="H1269" s="245"/>
      <c r="I1269" s="246"/>
      <c r="J1269" s="247"/>
      <c r="K1269" s="237"/>
      <c r="L1269" s="6"/>
      <c r="M1269" s="1"/>
      <c r="N1269" s="1"/>
      <c r="O1269" s="1"/>
      <c r="P1269" s="1"/>
      <c r="Q1269" s="1"/>
      <c r="R1269" s="1"/>
      <c r="S1269" s="1"/>
      <c r="T1269" s="1"/>
      <c r="U1269" s="1"/>
      <c r="V1269" s="1"/>
      <c r="W1269" s="1"/>
      <c r="X1269" s="1"/>
      <c r="Y1269" s="1"/>
      <c r="Z1269" s="1"/>
    </row>
    <row r="1270" ht="12.75" hidden="1" customHeight="1">
      <c r="A1270" s="1"/>
      <c r="B1270" s="6"/>
      <c r="C1270" s="229"/>
      <c r="D1270" s="243"/>
      <c r="E1270" s="243"/>
      <c r="F1270" s="244"/>
      <c r="G1270" s="245"/>
      <c r="H1270" s="245"/>
      <c r="I1270" s="246"/>
      <c r="J1270" s="247"/>
      <c r="K1270" s="237"/>
      <c r="L1270" s="6"/>
      <c r="M1270" s="1"/>
      <c r="N1270" s="1"/>
      <c r="O1270" s="1"/>
      <c r="P1270" s="1"/>
      <c r="Q1270" s="1"/>
      <c r="R1270" s="1"/>
      <c r="S1270" s="1"/>
      <c r="T1270" s="1"/>
      <c r="U1270" s="1"/>
      <c r="V1270" s="1"/>
      <c r="W1270" s="1"/>
      <c r="X1270" s="1"/>
      <c r="Y1270" s="1"/>
      <c r="Z1270" s="1"/>
    </row>
    <row r="1271" ht="12.75" hidden="1" customHeight="1">
      <c r="A1271" s="1"/>
      <c r="B1271" s="6"/>
      <c r="C1271" s="229"/>
      <c r="D1271" s="243"/>
      <c r="E1271" s="243"/>
      <c r="F1271" s="244"/>
      <c r="G1271" s="245"/>
      <c r="H1271" s="245"/>
      <c r="I1271" s="246"/>
      <c r="J1271" s="247"/>
      <c r="K1271" s="237"/>
      <c r="L1271" s="6"/>
      <c r="M1271" s="1"/>
      <c r="N1271" s="1"/>
      <c r="O1271" s="1"/>
      <c r="P1271" s="1"/>
      <c r="Q1271" s="1"/>
      <c r="R1271" s="1"/>
      <c r="S1271" s="1"/>
      <c r="T1271" s="1"/>
      <c r="U1271" s="1"/>
      <c r="V1271" s="1"/>
      <c r="W1271" s="1"/>
      <c r="X1271" s="1"/>
      <c r="Y1271" s="1"/>
      <c r="Z1271" s="1"/>
    </row>
    <row r="1272" ht="12.75" hidden="1" customHeight="1">
      <c r="A1272" s="1"/>
      <c r="B1272" s="6"/>
      <c r="C1272" s="229"/>
      <c r="D1272" s="243"/>
      <c r="E1272" s="243"/>
      <c r="F1272" s="244"/>
      <c r="G1272" s="245"/>
      <c r="H1272" s="245"/>
      <c r="I1272" s="246"/>
      <c r="J1272" s="247"/>
      <c r="K1272" s="237"/>
      <c r="L1272" s="6"/>
      <c r="M1272" s="1"/>
      <c r="N1272" s="1"/>
      <c r="O1272" s="1"/>
      <c r="P1272" s="1"/>
      <c r="Q1272" s="1"/>
      <c r="R1272" s="1"/>
      <c r="S1272" s="1"/>
      <c r="T1272" s="1"/>
      <c r="U1272" s="1"/>
      <c r="V1272" s="1"/>
      <c r="W1272" s="1"/>
      <c r="X1272" s="1"/>
      <c r="Y1272" s="1"/>
      <c r="Z1272" s="1"/>
    </row>
    <row r="1273" ht="12.75" hidden="1" customHeight="1">
      <c r="A1273" s="1"/>
      <c r="B1273" s="6"/>
      <c r="C1273" s="229"/>
      <c r="D1273" s="243"/>
      <c r="E1273" s="243"/>
      <c r="F1273" s="244"/>
      <c r="G1273" s="245"/>
      <c r="H1273" s="245"/>
      <c r="I1273" s="246"/>
      <c r="J1273" s="247"/>
      <c r="K1273" s="237"/>
      <c r="L1273" s="6"/>
      <c r="M1273" s="1"/>
      <c r="N1273" s="1"/>
      <c r="O1273" s="1"/>
      <c r="P1273" s="1"/>
      <c r="Q1273" s="1"/>
      <c r="R1273" s="1"/>
      <c r="S1273" s="1"/>
      <c r="T1273" s="1"/>
      <c r="U1273" s="1"/>
      <c r="V1273" s="1"/>
      <c r="W1273" s="1"/>
      <c r="X1273" s="1"/>
      <c r="Y1273" s="1"/>
      <c r="Z1273" s="1"/>
    </row>
    <row r="1274" ht="12.75" hidden="1" customHeight="1">
      <c r="A1274" s="1"/>
      <c r="B1274" s="6"/>
      <c r="C1274" s="229"/>
      <c r="D1274" s="243"/>
      <c r="E1274" s="243"/>
      <c r="F1274" s="244"/>
      <c r="G1274" s="245"/>
      <c r="H1274" s="245"/>
      <c r="I1274" s="246"/>
      <c r="J1274" s="247"/>
      <c r="K1274" s="237"/>
      <c r="L1274" s="6"/>
      <c r="M1274" s="1"/>
      <c r="N1274" s="1"/>
      <c r="O1274" s="1"/>
      <c r="P1274" s="1"/>
      <c r="Q1274" s="1"/>
      <c r="R1274" s="1"/>
      <c r="S1274" s="1"/>
      <c r="T1274" s="1"/>
      <c r="U1274" s="1"/>
      <c r="V1274" s="1"/>
      <c r="W1274" s="1"/>
      <c r="X1274" s="1"/>
      <c r="Y1274" s="1"/>
      <c r="Z1274" s="1"/>
    </row>
    <row r="1275" ht="12.75" hidden="1" customHeight="1">
      <c r="A1275" s="1"/>
      <c r="B1275" s="6"/>
      <c r="C1275" s="229"/>
      <c r="D1275" s="243"/>
      <c r="E1275" s="243"/>
      <c r="F1275" s="244"/>
      <c r="G1275" s="245"/>
      <c r="H1275" s="245"/>
      <c r="I1275" s="246"/>
      <c r="J1275" s="247"/>
      <c r="K1275" s="237"/>
      <c r="L1275" s="6"/>
      <c r="M1275" s="1"/>
      <c r="N1275" s="1"/>
      <c r="O1275" s="1"/>
      <c r="P1275" s="1"/>
      <c r="Q1275" s="1"/>
      <c r="R1275" s="1"/>
      <c r="S1275" s="1"/>
      <c r="T1275" s="1"/>
      <c r="U1275" s="1"/>
      <c r="V1275" s="1"/>
      <c r="W1275" s="1"/>
      <c r="X1275" s="1"/>
      <c r="Y1275" s="1"/>
      <c r="Z1275" s="1"/>
    </row>
    <row r="1276" ht="12.75" hidden="1" customHeight="1">
      <c r="A1276" s="1"/>
      <c r="B1276" s="6"/>
      <c r="C1276" s="229"/>
      <c r="D1276" s="243"/>
      <c r="E1276" s="243"/>
      <c r="F1276" s="244"/>
      <c r="G1276" s="245"/>
      <c r="H1276" s="245"/>
      <c r="I1276" s="246"/>
      <c r="J1276" s="247"/>
      <c r="K1276" s="237"/>
      <c r="L1276" s="6"/>
      <c r="M1276" s="1"/>
      <c r="N1276" s="1"/>
      <c r="O1276" s="1"/>
      <c r="P1276" s="1"/>
      <c r="Q1276" s="1"/>
      <c r="R1276" s="1"/>
      <c r="S1276" s="1"/>
      <c r="T1276" s="1"/>
      <c r="U1276" s="1"/>
      <c r="V1276" s="1"/>
      <c r="W1276" s="1"/>
      <c r="X1276" s="1"/>
      <c r="Y1276" s="1"/>
      <c r="Z1276" s="1"/>
    </row>
    <row r="1277" ht="12.75" hidden="1" customHeight="1">
      <c r="A1277" s="1"/>
      <c r="B1277" s="6"/>
      <c r="C1277" s="229"/>
      <c r="D1277" s="243"/>
      <c r="E1277" s="243"/>
      <c r="F1277" s="244"/>
      <c r="G1277" s="245"/>
      <c r="H1277" s="245"/>
      <c r="I1277" s="246"/>
      <c r="J1277" s="247"/>
      <c r="K1277" s="237"/>
      <c r="L1277" s="6"/>
      <c r="M1277" s="1"/>
      <c r="N1277" s="1"/>
      <c r="O1277" s="1"/>
      <c r="P1277" s="1"/>
      <c r="Q1277" s="1"/>
      <c r="R1277" s="1"/>
      <c r="S1277" s="1"/>
      <c r="T1277" s="1"/>
      <c r="U1277" s="1"/>
      <c r="V1277" s="1"/>
      <c r="W1277" s="1"/>
      <c r="X1277" s="1"/>
      <c r="Y1277" s="1"/>
      <c r="Z1277" s="1"/>
    </row>
    <row r="1278" ht="12.75" hidden="1" customHeight="1">
      <c r="A1278" s="1"/>
      <c r="B1278" s="6"/>
      <c r="C1278" s="229"/>
      <c r="D1278" s="243"/>
      <c r="E1278" s="243"/>
      <c r="F1278" s="244"/>
      <c r="G1278" s="245"/>
      <c r="H1278" s="245"/>
      <c r="I1278" s="246"/>
      <c r="J1278" s="247"/>
      <c r="K1278" s="237"/>
      <c r="L1278" s="6"/>
      <c r="M1278" s="1"/>
      <c r="N1278" s="1"/>
      <c r="O1278" s="1"/>
      <c r="P1278" s="1"/>
      <c r="Q1278" s="1"/>
      <c r="R1278" s="1"/>
      <c r="S1278" s="1"/>
      <c r="T1278" s="1"/>
      <c r="U1278" s="1"/>
      <c r="V1278" s="1"/>
      <c r="W1278" s="1"/>
      <c r="X1278" s="1"/>
      <c r="Y1278" s="1"/>
      <c r="Z1278" s="1"/>
    </row>
    <row r="1279" ht="12.75" hidden="1" customHeight="1">
      <c r="A1279" s="1"/>
      <c r="B1279" s="6"/>
      <c r="C1279" s="229"/>
      <c r="D1279" s="243"/>
      <c r="E1279" s="243"/>
      <c r="F1279" s="244"/>
      <c r="G1279" s="245"/>
      <c r="H1279" s="245"/>
      <c r="I1279" s="246"/>
      <c r="J1279" s="247"/>
      <c r="K1279" s="237"/>
      <c r="L1279" s="6"/>
      <c r="M1279" s="1"/>
      <c r="N1279" s="1"/>
      <c r="O1279" s="1"/>
      <c r="P1279" s="1"/>
      <c r="Q1279" s="1"/>
      <c r="R1279" s="1"/>
      <c r="S1279" s="1"/>
      <c r="T1279" s="1"/>
      <c r="U1279" s="1"/>
      <c r="V1279" s="1"/>
      <c r="W1279" s="1"/>
      <c r="X1279" s="1"/>
      <c r="Y1279" s="1"/>
      <c r="Z1279" s="1"/>
    </row>
    <row r="1280" ht="12.75" hidden="1" customHeight="1">
      <c r="A1280" s="1"/>
      <c r="B1280" s="6"/>
      <c r="C1280" s="229"/>
      <c r="D1280" s="243"/>
      <c r="E1280" s="243"/>
      <c r="F1280" s="244"/>
      <c r="G1280" s="245"/>
      <c r="H1280" s="245"/>
      <c r="I1280" s="246"/>
      <c r="J1280" s="247"/>
      <c r="K1280" s="237"/>
      <c r="L1280" s="6"/>
      <c r="M1280" s="1"/>
      <c r="N1280" s="1"/>
      <c r="O1280" s="1"/>
      <c r="P1280" s="1"/>
      <c r="Q1280" s="1"/>
      <c r="R1280" s="1"/>
      <c r="S1280" s="1"/>
      <c r="T1280" s="1"/>
      <c r="U1280" s="1"/>
      <c r="V1280" s="1"/>
      <c r="W1280" s="1"/>
      <c r="X1280" s="1"/>
      <c r="Y1280" s="1"/>
      <c r="Z1280" s="1"/>
    </row>
    <row r="1281" ht="12.75" hidden="1" customHeight="1">
      <c r="A1281" s="1"/>
      <c r="B1281" s="6"/>
      <c r="C1281" s="229"/>
      <c r="D1281" s="243"/>
      <c r="E1281" s="243"/>
      <c r="F1281" s="244"/>
      <c r="G1281" s="245"/>
      <c r="H1281" s="245"/>
      <c r="I1281" s="246"/>
      <c r="J1281" s="247"/>
      <c r="K1281" s="237"/>
      <c r="L1281" s="6"/>
      <c r="M1281" s="1"/>
      <c r="N1281" s="1"/>
      <c r="O1281" s="1"/>
      <c r="P1281" s="1"/>
      <c r="Q1281" s="1"/>
      <c r="R1281" s="1"/>
      <c r="S1281" s="1"/>
      <c r="T1281" s="1"/>
      <c r="U1281" s="1"/>
      <c r="V1281" s="1"/>
      <c r="W1281" s="1"/>
      <c r="X1281" s="1"/>
      <c r="Y1281" s="1"/>
      <c r="Z1281" s="1"/>
    </row>
    <row r="1282" ht="12.75" hidden="1" customHeight="1">
      <c r="A1282" s="1"/>
      <c r="B1282" s="6"/>
      <c r="C1282" s="229"/>
      <c r="D1282" s="243"/>
      <c r="E1282" s="243"/>
      <c r="F1282" s="244"/>
      <c r="G1282" s="245"/>
      <c r="H1282" s="245"/>
      <c r="I1282" s="246"/>
      <c r="J1282" s="247"/>
      <c r="K1282" s="237"/>
      <c r="L1282" s="6"/>
      <c r="M1282" s="1"/>
      <c r="N1282" s="1"/>
      <c r="O1282" s="1"/>
      <c r="P1282" s="1"/>
      <c r="Q1282" s="1"/>
      <c r="R1282" s="1"/>
      <c r="S1282" s="1"/>
      <c r="T1282" s="1"/>
      <c r="U1282" s="1"/>
      <c r="V1282" s="1"/>
      <c r="W1282" s="1"/>
      <c r="X1282" s="1"/>
      <c r="Y1282" s="1"/>
      <c r="Z1282" s="1"/>
    </row>
    <row r="1283" ht="12.75" hidden="1" customHeight="1">
      <c r="A1283" s="1"/>
      <c r="B1283" s="6"/>
      <c r="C1283" s="229"/>
      <c r="D1283" s="243"/>
      <c r="E1283" s="243"/>
      <c r="F1283" s="244"/>
      <c r="G1283" s="245"/>
      <c r="H1283" s="245"/>
      <c r="I1283" s="246"/>
      <c r="J1283" s="247"/>
      <c r="K1283" s="237"/>
      <c r="L1283" s="6"/>
      <c r="M1283" s="1"/>
      <c r="N1283" s="1"/>
      <c r="O1283" s="1"/>
      <c r="P1283" s="1"/>
      <c r="Q1283" s="1"/>
      <c r="R1283" s="1"/>
      <c r="S1283" s="1"/>
      <c r="T1283" s="1"/>
      <c r="U1283" s="1"/>
      <c r="V1283" s="1"/>
      <c r="W1283" s="1"/>
      <c r="X1283" s="1"/>
      <c r="Y1283" s="1"/>
      <c r="Z1283" s="1"/>
    </row>
    <row r="1284" ht="12.75" hidden="1" customHeight="1">
      <c r="A1284" s="1"/>
      <c r="B1284" s="6"/>
      <c r="C1284" s="229"/>
      <c r="D1284" s="243"/>
      <c r="E1284" s="243"/>
      <c r="F1284" s="244"/>
      <c r="G1284" s="245"/>
      <c r="H1284" s="245"/>
      <c r="I1284" s="246"/>
      <c r="J1284" s="247"/>
      <c r="K1284" s="237"/>
      <c r="L1284" s="6"/>
      <c r="M1284" s="1"/>
      <c r="N1284" s="1"/>
      <c r="O1284" s="1"/>
      <c r="P1284" s="1"/>
      <c r="Q1284" s="1"/>
      <c r="R1284" s="1"/>
      <c r="S1284" s="1"/>
      <c r="T1284" s="1"/>
      <c r="U1284" s="1"/>
      <c r="V1284" s="1"/>
      <c r="W1284" s="1"/>
      <c r="X1284" s="1"/>
      <c r="Y1284" s="1"/>
      <c r="Z1284" s="1"/>
    </row>
    <row r="1285" ht="12.75" hidden="1" customHeight="1">
      <c r="A1285" s="1"/>
      <c r="B1285" s="6"/>
      <c r="C1285" s="229"/>
      <c r="D1285" s="243"/>
      <c r="E1285" s="243"/>
      <c r="F1285" s="244"/>
      <c r="G1285" s="245"/>
      <c r="H1285" s="245"/>
      <c r="I1285" s="246"/>
      <c r="J1285" s="247"/>
      <c r="K1285" s="237"/>
      <c r="L1285" s="6"/>
      <c r="M1285" s="1"/>
      <c r="N1285" s="1"/>
      <c r="O1285" s="1"/>
      <c r="P1285" s="1"/>
      <c r="Q1285" s="1"/>
      <c r="R1285" s="1"/>
      <c r="S1285" s="1"/>
      <c r="T1285" s="1"/>
      <c r="U1285" s="1"/>
      <c r="V1285" s="1"/>
      <c r="W1285" s="1"/>
      <c r="X1285" s="1"/>
      <c r="Y1285" s="1"/>
      <c r="Z1285" s="1"/>
    </row>
    <row r="1286" ht="12.75" hidden="1" customHeight="1">
      <c r="A1286" s="1"/>
      <c r="B1286" s="6"/>
      <c r="C1286" s="229"/>
      <c r="D1286" s="243"/>
      <c r="E1286" s="243"/>
      <c r="F1286" s="244"/>
      <c r="G1286" s="245"/>
      <c r="H1286" s="245"/>
      <c r="I1286" s="246"/>
      <c r="J1286" s="247"/>
      <c r="K1286" s="237"/>
      <c r="L1286" s="6"/>
      <c r="M1286" s="1"/>
      <c r="N1286" s="1"/>
      <c r="O1286" s="1"/>
      <c r="P1286" s="1"/>
      <c r="Q1286" s="1"/>
      <c r="R1286" s="1"/>
      <c r="S1286" s="1"/>
      <c r="T1286" s="1"/>
      <c r="U1286" s="1"/>
      <c r="V1286" s="1"/>
      <c r="W1286" s="1"/>
      <c r="X1286" s="1"/>
      <c r="Y1286" s="1"/>
      <c r="Z1286" s="1"/>
    </row>
    <row r="1287" ht="12.75" hidden="1" customHeight="1">
      <c r="A1287" s="1"/>
      <c r="B1287" s="6"/>
      <c r="C1287" s="229"/>
      <c r="D1287" s="243"/>
      <c r="E1287" s="243"/>
      <c r="F1287" s="244"/>
      <c r="G1287" s="245"/>
      <c r="H1287" s="245"/>
      <c r="I1287" s="246"/>
      <c r="J1287" s="247"/>
      <c r="K1287" s="237"/>
      <c r="L1287" s="6"/>
      <c r="M1287" s="1"/>
      <c r="N1287" s="1"/>
      <c r="O1287" s="1"/>
      <c r="P1287" s="1"/>
      <c r="Q1287" s="1"/>
      <c r="R1287" s="1"/>
      <c r="S1287" s="1"/>
      <c r="T1287" s="1"/>
      <c r="U1287" s="1"/>
      <c r="V1287" s="1"/>
      <c r="W1287" s="1"/>
      <c r="X1287" s="1"/>
      <c r="Y1287" s="1"/>
      <c r="Z1287" s="1"/>
    </row>
    <row r="1288" ht="12.75" hidden="1" customHeight="1">
      <c r="A1288" s="1"/>
      <c r="B1288" s="6"/>
      <c r="C1288" s="229"/>
      <c r="D1288" s="243"/>
      <c r="E1288" s="243"/>
      <c r="F1288" s="244"/>
      <c r="G1288" s="245"/>
      <c r="H1288" s="245"/>
      <c r="I1288" s="246"/>
      <c r="J1288" s="247"/>
      <c r="K1288" s="237"/>
      <c r="L1288" s="6"/>
      <c r="M1288" s="1"/>
      <c r="N1288" s="1"/>
      <c r="O1288" s="1"/>
      <c r="P1288" s="1"/>
      <c r="Q1288" s="1"/>
      <c r="R1288" s="1"/>
      <c r="S1288" s="1"/>
      <c r="T1288" s="1"/>
      <c r="U1288" s="1"/>
      <c r="V1288" s="1"/>
      <c r="W1288" s="1"/>
      <c r="X1288" s="1"/>
      <c r="Y1288" s="1"/>
      <c r="Z1288" s="1"/>
    </row>
    <row r="1289" ht="12.75" hidden="1" customHeight="1">
      <c r="A1289" s="1"/>
      <c r="B1289" s="6"/>
      <c r="C1289" s="229"/>
      <c r="D1289" s="243"/>
      <c r="E1289" s="243"/>
      <c r="F1289" s="244"/>
      <c r="G1289" s="245"/>
      <c r="H1289" s="245"/>
      <c r="I1289" s="246"/>
      <c r="J1289" s="247"/>
      <c r="K1289" s="237"/>
      <c r="L1289" s="6"/>
      <c r="M1289" s="1"/>
      <c r="N1289" s="1"/>
      <c r="O1289" s="1"/>
      <c r="P1289" s="1"/>
      <c r="Q1289" s="1"/>
      <c r="R1289" s="1"/>
      <c r="S1289" s="1"/>
      <c r="T1289" s="1"/>
      <c r="U1289" s="1"/>
      <c r="V1289" s="1"/>
      <c r="W1289" s="1"/>
      <c r="X1289" s="1"/>
      <c r="Y1289" s="1"/>
      <c r="Z1289" s="1"/>
    </row>
    <row r="1290" ht="12.75" hidden="1" customHeight="1">
      <c r="A1290" s="1"/>
      <c r="B1290" s="6"/>
      <c r="C1290" s="229"/>
      <c r="D1290" s="243"/>
      <c r="E1290" s="243"/>
      <c r="F1290" s="244"/>
      <c r="G1290" s="245"/>
      <c r="H1290" s="245"/>
      <c r="I1290" s="246"/>
      <c r="J1290" s="247"/>
      <c r="K1290" s="237"/>
      <c r="L1290" s="6"/>
      <c r="M1290" s="1"/>
      <c r="N1290" s="1"/>
      <c r="O1290" s="1"/>
      <c r="P1290" s="1"/>
      <c r="Q1290" s="1"/>
      <c r="R1290" s="1"/>
      <c r="S1290" s="1"/>
      <c r="T1290" s="1"/>
      <c r="U1290" s="1"/>
      <c r="V1290" s="1"/>
      <c r="W1290" s="1"/>
      <c r="X1290" s="1"/>
      <c r="Y1290" s="1"/>
      <c r="Z1290" s="1"/>
    </row>
    <row r="1291" ht="12.75" hidden="1" customHeight="1">
      <c r="A1291" s="1"/>
      <c r="B1291" s="6"/>
      <c r="C1291" s="229"/>
      <c r="D1291" s="243"/>
      <c r="E1291" s="243"/>
      <c r="F1291" s="244"/>
      <c r="G1291" s="245"/>
      <c r="H1291" s="245"/>
      <c r="I1291" s="246"/>
      <c r="J1291" s="247"/>
      <c r="K1291" s="237"/>
      <c r="L1291" s="6"/>
      <c r="M1291" s="1"/>
      <c r="N1291" s="1"/>
      <c r="O1291" s="1"/>
      <c r="P1291" s="1"/>
      <c r="Q1291" s="1"/>
      <c r="R1291" s="1"/>
      <c r="S1291" s="1"/>
      <c r="T1291" s="1"/>
      <c r="U1291" s="1"/>
      <c r="V1291" s="1"/>
      <c r="W1291" s="1"/>
      <c r="X1291" s="1"/>
      <c r="Y1291" s="1"/>
      <c r="Z1291" s="1"/>
    </row>
    <row r="1292" ht="12.75" hidden="1" customHeight="1">
      <c r="A1292" s="1"/>
      <c r="B1292" s="6"/>
      <c r="C1292" s="229"/>
      <c r="D1292" s="243"/>
      <c r="E1292" s="243"/>
      <c r="F1292" s="244"/>
      <c r="G1292" s="245"/>
      <c r="H1292" s="245"/>
      <c r="I1292" s="246"/>
      <c r="J1292" s="247"/>
      <c r="K1292" s="237"/>
      <c r="L1292" s="6"/>
      <c r="M1292" s="1"/>
      <c r="N1292" s="1"/>
      <c r="O1292" s="1"/>
      <c r="P1292" s="1"/>
      <c r="Q1292" s="1"/>
      <c r="R1292" s="1"/>
      <c r="S1292" s="1"/>
      <c r="T1292" s="1"/>
      <c r="U1292" s="1"/>
      <c r="V1292" s="1"/>
      <c r="W1292" s="1"/>
      <c r="X1292" s="1"/>
      <c r="Y1292" s="1"/>
      <c r="Z1292" s="1"/>
    </row>
    <row r="1293" ht="12.75" hidden="1" customHeight="1">
      <c r="A1293" s="1"/>
      <c r="B1293" s="6"/>
      <c r="C1293" s="229"/>
      <c r="D1293" s="243"/>
      <c r="E1293" s="243"/>
      <c r="F1293" s="244"/>
      <c r="G1293" s="245"/>
      <c r="H1293" s="245"/>
      <c r="I1293" s="246"/>
      <c r="J1293" s="247"/>
      <c r="K1293" s="237"/>
      <c r="L1293" s="6"/>
      <c r="M1293" s="1"/>
      <c r="N1293" s="1"/>
      <c r="O1293" s="1"/>
      <c r="P1293" s="1"/>
      <c r="Q1293" s="1"/>
      <c r="R1293" s="1"/>
      <c r="S1293" s="1"/>
      <c r="T1293" s="1"/>
      <c r="U1293" s="1"/>
      <c r="V1293" s="1"/>
      <c r="W1293" s="1"/>
      <c r="X1293" s="1"/>
      <c r="Y1293" s="1"/>
      <c r="Z1293" s="1"/>
    </row>
    <row r="1294" ht="12.75" hidden="1" customHeight="1">
      <c r="A1294" s="1"/>
      <c r="B1294" s="6"/>
      <c r="C1294" s="229"/>
      <c r="D1294" s="243"/>
      <c r="E1294" s="243"/>
      <c r="F1294" s="244"/>
      <c r="G1294" s="245"/>
      <c r="H1294" s="245"/>
      <c r="I1294" s="246"/>
      <c r="J1294" s="247"/>
      <c r="K1294" s="237"/>
      <c r="L1294" s="6"/>
      <c r="M1294" s="1"/>
      <c r="N1294" s="1"/>
      <c r="O1294" s="1"/>
      <c r="P1294" s="1"/>
      <c r="Q1294" s="1"/>
      <c r="R1294" s="1"/>
      <c r="S1294" s="1"/>
      <c r="T1294" s="1"/>
      <c r="U1294" s="1"/>
      <c r="V1294" s="1"/>
      <c r="W1294" s="1"/>
      <c r="X1294" s="1"/>
      <c r="Y1294" s="1"/>
      <c r="Z1294" s="1"/>
    </row>
    <row r="1295" ht="12.75" hidden="1" customHeight="1">
      <c r="A1295" s="1"/>
      <c r="B1295" s="6"/>
      <c r="C1295" s="229"/>
      <c r="D1295" s="243"/>
      <c r="E1295" s="243"/>
      <c r="F1295" s="244"/>
      <c r="G1295" s="245"/>
      <c r="H1295" s="245"/>
      <c r="I1295" s="246"/>
      <c r="J1295" s="247"/>
      <c r="K1295" s="237"/>
      <c r="L1295" s="6"/>
      <c r="M1295" s="1"/>
      <c r="N1295" s="1"/>
      <c r="O1295" s="1"/>
      <c r="P1295" s="1"/>
      <c r="Q1295" s="1"/>
      <c r="R1295" s="1"/>
      <c r="S1295" s="1"/>
      <c r="T1295" s="1"/>
      <c r="U1295" s="1"/>
      <c r="V1295" s="1"/>
      <c r="W1295" s="1"/>
      <c r="X1295" s="1"/>
      <c r="Y1295" s="1"/>
      <c r="Z1295" s="1"/>
    </row>
    <row r="1296" ht="12.75" hidden="1" customHeight="1">
      <c r="A1296" s="1"/>
      <c r="B1296" s="6"/>
      <c r="C1296" s="229"/>
      <c r="D1296" s="243"/>
      <c r="E1296" s="243"/>
      <c r="F1296" s="244"/>
      <c r="G1296" s="245"/>
      <c r="H1296" s="245"/>
      <c r="I1296" s="246"/>
      <c r="J1296" s="247"/>
      <c r="K1296" s="237"/>
      <c r="L1296" s="6"/>
      <c r="M1296" s="1"/>
      <c r="N1296" s="1"/>
      <c r="O1296" s="1"/>
      <c r="P1296" s="1"/>
      <c r="Q1296" s="1"/>
      <c r="R1296" s="1"/>
      <c r="S1296" s="1"/>
      <c r="T1296" s="1"/>
      <c r="U1296" s="1"/>
      <c r="V1296" s="1"/>
      <c r="W1296" s="1"/>
      <c r="X1296" s="1"/>
      <c r="Y1296" s="1"/>
      <c r="Z1296" s="1"/>
    </row>
    <row r="1297" ht="12.75" hidden="1" customHeight="1">
      <c r="A1297" s="1"/>
      <c r="B1297" s="6"/>
      <c r="C1297" s="229"/>
      <c r="D1297" s="243"/>
      <c r="E1297" s="243"/>
      <c r="F1297" s="244"/>
      <c r="G1297" s="245"/>
      <c r="H1297" s="245"/>
      <c r="I1297" s="246"/>
      <c r="J1297" s="247"/>
      <c r="K1297" s="237"/>
      <c r="L1297" s="6"/>
      <c r="M1297" s="1"/>
      <c r="N1297" s="1"/>
      <c r="O1297" s="1"/>
      <c r="P1297" s="1"/>
      <c r="Q1297" s="1"/>
      <c r="R1297" s="1"/>
      <c r="S1297" s="1"/>
      <c r="T1297" s="1"/>
      <c r="U1297" s="1"/>
      <c r="V1297" s="1"/>
      <c r="W1297" s="1"/>
      <c r="X1297" s="1"/>
      <c r="Y1297" s="1"/>
      <c r="Z1297" s="1"/>
    </row>
    <row r="1298" ht="12.75" hidden="1" customHeight="1">
      <c r="A1298" s="1"/>
      <c r="B1298" s="6"/>
      <c r="C1298" s="229"/>
      <c r="D1298" s="243"/>
      <c r="E1298" s="243"/>
      <c r="F1298" s="244"/>
      <c r="G1298" s="245"/>
      <c r="H1298" s="245"/>
      <c r="I1298" s="246"/>
      <c r="J1298" s="247"/>
      <c r="K1298" s="237"/>
      <c r="L1298" s="6"/>
      <c r="M1298" s="1"/>
      <c r="N1298" s="1"/>
      <c r="O1298" s="1"/>
      <c r="P1298" s="1"/>
      <c r="Q1298" s="1"/>
      <c r="R1298" s="1"/>
      <c r="S1298" s="1"/>
      <c r="T1298" s="1"/>
      <c r="U1298" s="1"/>
      <c r="V1298" s="1"/>
      <c r="W1298" s="1"/>
      <c r="X1298" s="1"/>
      <c r="Y1298" s="1"/>
      <c r="Z1298" s="1"/>
    </row>
    <row r="1299" ht="12.75" hidden="1" customHeight="1">
      <c r="A1299" s="1"/>
      <c r="B1299" s="6"/>
      <c r="C1299" s="229"/>
      <c r="D1299" s="243"/>
      <c r="E1299" s="243"/>
      <c r="F1299" s="244"/>
      <c r="G1299" s="245"/>
      <c r="H1299" s="245"/>
      <c r="I1299" s="246"/>
      <c r="J1299" s="247"/>
      <c r="K1299" s="237"/>
      <c r="L1299" s="6"/>
      <c r="M1299" s="1"/>
      <c r="N1299" s="1"/>
      <c r="O1299" s="1"/>
      <c r="P1299" s="1"/>
      <c r="Q1299" s="1"/>
      <c r="R1299" s="1"/>
      <c r="S1299" s="1"/>
      <c r="T1299" s="1"/>
      <c r="U1299" s="1"/>
      <c r="V1299" s="1"/>
      <c r="W1299" s="1"/>
      <c r="X1299" s="1"/>
      <c r="Y1299" s="1"/>
      <c r="Z1299" s="1"/>
    </row>
    <row r="1300" ht="12.75" hidden="1" customHeight="1">
      <c r="A1300" s="1"/>
      <c r="B1300" s="6"/>
      <c r="C1300" s="229"/>
      <c r="D1300" s="243"/>
      <c r="E1300" s="243"/>
      <c r="F1300" s="244"/>
      <c r="G1300" s="245"/>
      <c r="H1300" s="245"/>
      <c r="I1300" s="246"/>
      <c r="J1300" s="247"/>
      <c r="K1300" s="237"/>
      <c r="L1300" s="6"/>
      <c r="M1300" s="1"/>
      <c r="N1300" s="1"/>
      <c r="O1300" s="1"/>
      <c r="P1300" s="1"/>
      <c r="Q1300" s="1"/>
      <c r="R1300" s="1"/>
      <c r="S1300" s="1"/>
      <c r="T1300" s="1"/>
      <c r="U1300" s="1"/>
      <c r="V1300" s="1"/>
      <c r="W1300" s="1"/>
      <c r="X1300" s="1"/>
      <c r="Y1300" s="1"/>
      <c r="Z1300" s="1"/>
    </row>
    <row r="1301" ht="12.75" hidden="1" customHeight="1">
      <c r="A1301" s="1"/>
      <c r="B1301" s="6"/>
      <c r="C1301" s="229"/>
      <c r="D1301" s="243"/>
      <c r="E1301" s="243"/>
      <c r="F1301" s="244"/>
      <c r="G1301" s="245"/>
      <c r="H1301" s="245"/>
      <c r="I1301" s="246"/>
      <c r="J1301" s="247"/>
      <c r="K1301" s="237"/>
      <c r="L1301" s="6"/>
      <c r="M1301" s="1"/>
      <c r="N1301" s="1"/>
      <c r="O1301" s="1"/>
      <c r="P1301" s="1"/>
      <c r="Q1301" s="1"/>
      <c r="R1301" s="1"/>
      <c r="S1301" s="1"/>
      <c r="T1301" s="1"/>
      <c r="U1301" s="1"/>
      <c r="V1301" s="1"/>
      <c r="W1301" s="1"/>
      <c r="X1301" s="1"/>
      <c r="Y1301" s="1"/>
      <c r="Z1301" s="1"/>
    </row>
    <row r="1302" ht="12.75" hidden="1" customHeight="1">
      <c r="A1302" s="1"/>
      <c r="B1302" s="6"/>
      <c r="C1302" s="229"/>
      <c r="D1302" s="243"/>
      <c r="E1302" s="243"/>
      <c r="F1302" s="244"/>
      <c r="G1302" s="245"/>
      <c r="H1302" s="245"/>
      <c r="I1302" s="246"/>
      <c r="J1302" s="247"/>
      <c r="K1302" s="237"/>
      <c r="L1302" s="6"/>
      <c r="M1302" s="1"/>
      <c r="N1302" s="1"/>
      <c r="O1302" s="1"/>
      <c r="P1302" s="1"/>
      <c r="Q1302" s="1"/>
      <c r="R1302" s="1"/>
      <c r="S1302" s="1"/>
      <c r="T1302" s="1"/>
      <c r="U1302" s="1"/>
      <c r="V1302" s="1"/>
      <c r="W1302" s="1"/>
      <c r="X1302" s="1"/>
      <c r="Y1302" s="1"/>
      <c r="Z1302" s="1"/>
    </row>
    <row r="1303" ht="12.75" hidden="1" customHeight="1">
      <c r="A1303" s="1"/>
      <c r="B1303" s="6"/>
      <c r="C1303" s="229"/>
      <c r="D1303" s="243"/>
      <c r="E1303" s="243"/>
      <c r="F1303" s="244"/>
      <c r="G1303" s="245"/>
      <c r="H1303" s="245"/>
      <c r="I1303" s="246"/>
      <c r="J1303" s="247"/>
      <c r="K1303" s="237"/>
      <c r="L1303" s="6"/>
      <c r="M1303" s="1"/>
      <c r="N1303" s="1"/>
      <c r="O1303" s="1"/>
      <c r="P1303" s="1"/>
      <c r="Q1303" s="1"/>
      <c r="R1303" s="1"/>
      <c r="S1303" s="1"/>
      <c r="T1303" s="1"/>
      <c r="U1303" s="1"/>
      <c r="V1303" s="1"/>
      <c r="W1303" s="1"/>
      <c r="X1303" s="1"/>
      <c r="Y1303" s="1"/>
      <c r="Z1303" s="1"/>
    </row>
    <row r="1304" ht="12.75" hidden="1" customHeight="1">
      <c r="A1304" s="1"/>
      <c r="B1304" s="6"/>
      <c r="C1304" s="229"/>
      <c r="D1304" s="243"/>
      <c r="E1304" s="243"/>
      <c r="F1304" s="244"/>
      <c r="G1304" s="245"/>
      <c r="H1304" s="245"/>
      <c r="I1304" s="246"/>
      <c r="J1304" s="247"/>
      <c r="K1304" s="237"/>
      <c r="L1304" s="6"/>
      <c r="M1304" s="1"/>
      <c r="N1304" s="1"/>
      <c r="O1304" s="1"/>
      <c r="P1304" s="1"/>
      <c r="Q1304" s="1"/>
      <c r="R1304" s="1"/>
      <c r="S1304" s="1"/>
      <c r="T1304" s="1"/>
      <c r="U1304" s="1"/>
      <c r="V1304" s="1"/>
      <c r="W1304" s="1"/>
      <c r="X1304" s="1"/>
      <c r="Y1304" s="1"/>
      <c r="Z1304" s="1"/>
    </row>
    <row r="1305" ht="12.75" hidden="1" customHeight="1">
      <c r="A1305" s="1"/>
      <c r="B1305" s="6"/>
      <c r="C1305" s="229"/>
      <c r="D1305" s="243"/>
      <c r="E1305" s="243"/>
      <c r="F1305" s="244"/>
      <c r="G1305" s="245"/>
      <c r="H1305" s="245"/>
      <c r="I1305" s="246"/>
      <c r="J1305" s="247"/>
      <c r="K1305" s="237"/>
      <c r="L1305" s="6"/>
      <c r="M1305" s="1"/>
      <c r="N1305" s="1"/>
      <c r="O1305" s="1"/>
      <c r="P1305" s="1"/>
      <c r="Q1305" s="1"/>
      <c r="R1305" s="1"/>
      <c r="S1305" s="1"/>
      <c r="T1305" s="1"/>
      <c r="U1305" s="1"/>
      <c r="V1305" s="1"/>
      <c r="W1305" s="1"/>
      <c r="X1305" s="1"/>
      <c r="Y1305" s="1"/>
      <c r="Z1305" s="1"/>
    </row>
    <row r="1306" ht="12.75" hidden="1" customHeight="1">
      <c r="A1306" s="1"/>
      <c r="B1306" s="6"/>
      <c r="C1306" s="229"/>
      <c r="D1306" s="243"/>
      <c r="E1306" s="243"/>
      <c r="F1306" s="244"/>
      <c r="G1306" s="245"/>
      <c r="H1306" s="245"/>
      <c r="I1306" s="246"/>
      <c r="J1306" s="247"/>
      <c r="K1306" s="237"/>
      <c r="L1306" s="6"/>
      <c r="M1306" s="1"/>
      <c r="N1306" s="1"/>
      <c r="O1306" s="1"/>
      <c r="P1306" s="1"/>
      <c r="Q1306" s="1"/>
      <c r="R1306" s="1"/>
      <c r="S1306" s="1"/>
      <c r="T1306" s="1"/>
      <c r="U1306" s="1"/>
      <c r="V1306" s="1"/>
      <c r="W1306" s="1"/>
      <c r="X1306" s="1"/>
      <c r="Y1306" s="1"/>
      <c r="Z1306" s="1"/>
    </row>
    <row r="1307" ht="12.75" hidden="1" customHeight="1">
      <c r="A1307" s="1"/>
      <c r="B1307" s="6"/>
      <c r="C1307" s="229"/>
      <c r="D1307" s="243"/>
      <c r="E1307" s="243"/>
      <c r="F1307" s="244"/>
      <c r="G1307" s="245"/>
      <c r="H1307" s="245"/>
      <c r="I1307" s="246"/>
      <c r="J1307" s="247"/>
      <c r="K1307" s="237"/>
      <c r="L1307" s="6"/>
      <c r="M1307" s="1"/>
      <c r="N1307" s="1"/>
      <c r="O1307" s="1"/>
      <c r="P1307" s="1"/>
      <c r="Q1307" s="1"/>
      <c r="R1307" s="1"/>
      <c r="S1307" s="1"/>
      <c r="T1307" s="1"/>
      <c r="U1307" s="1"/>
      <c r="V1307" s="1"/>
      <c r="W1307" s="1"/>
      <c r="X1307" s="1"/>
      <c r="Y1307" s="1"/>
      <c r="Z1307" s="1"/>
    </row>
    <row r="1308" ht="12.75" hidden="1" customHeight="1">
      <c r="A1308" s="1"/>
      <c r="B1308" s="6"/>
      <c r="C1308" s="229"/>
      <c r="D1308" s="243"/>
      <c r="E1308" s="243"/>
      <c r="F1308" s="244"/>
      <c r="G1308" s="245"/>
      <c r="H1308" s="245"/>
      <c r="I1308" s="246"/>
      <c r="J1308" s="247"/>
      <c r="K1308" s="237"/>
      <c r="L1308" s="6"/>
      <c r="M1308" s="1"/>
      <c r="N1308" s="1"/>
      <c r="O1308" s="1"/>
      <c r="P1308" s="1"/>
      <c r="Q1308" s="1"/>
      <c r="R1308" s="1"/>
      <c r="S1308" s="1"/>
      <c r="T1308" s="1"/>
      <c r="U1308" s="1"/>
      <c r="V1308" s="1"/>
      <c r="W1308" s="1"/>
      <c r="X1308" s="1"/>
      <c r="Y1308" s="1"/>
      <c r="Z1308" s="1"/>
    </row>
    <row r="1309" ht="12.75" hidden="1" customHeight="1">
      <c r="A1309" s="1"/>
      <c r="B1309" s="6"/>
      <c r="C1309" s="229"/>
      <c r="D1309" s="243"/>
      <c r="E1309" s="243"/>
      <c r="F1309" s="244"/>
      <c r="G1309" s="245"/>
      <c r="H1309" s="245"/>
      <c r="I1309" s="246"/>
      <c r="J1309" s="247"/>
      <c r="K1309" s="237"/>
      <c r="L1309" s="6"/>
      <c r="M1309" s="1"/>
      <c r="N1309" s="1"/>
      <c r="O1309" s="1"/>
      <c r="P1309" s="1"/>
      <c r="Q1309" s="1"/>
      <c r="R1309" s="1"/>
      <c r="S1309" s="1"/>
      <c r="T1309" s="1"/>
      <c r="U1309" s="1"/>
      <c r="V1309" s="1"/>
      <c r="W1309" s="1"/>
      <c r="X1309" s="1"/>
      <c r="Y1309" s="1"/>
      <c r="Z1309" s="1"/>
    </row>
    <row r="1310" ht="12.75" hidden="1" customHeight="1">
      <c r="A1310" s="1"/>
      <c r="B1310" s="6"/>
      <c r="C1310" s="229"/>
      <c r="D1310" s="243"/>
      <c r="E1310" s="243"/>
      <c r="F1310" s="244"/>
      <c r="G1310" s="245"/>
      <c r="H1310" s="245"/>
      <c r="I1310" s="246"/>
      <c r="J1310" s="247"/>
      <c r="K1310" s="237"/>
      <c r="L1310" s="6"/>
      <c r="M1310" s="1"/>
      <c r="N1310" s="1"/>
      <c r="O1310" s="1"/>
      <c r="P1310" s="1"/>
      <c r="Q1310" s="1"/>
      <c r="R1310" s="1"/>
      <c r="S1310" s="1"/>
      <c r="T1310" s="1"/>
      <c r="U1310" s="1"/>
      <c r="V1310" s="1"/>
      <c r="W1310" s="1"/>
      <c r="X1310" s="1"/>
      <c r="Y1310" s="1"/>
      <c r="Z1310" s="1"/>
    </row>
    <row r="1311" ht="12.75" hidden="1" customHeight="1">
      <c r="A1311" s="1"/>
      <c r="B1311" s="6"/>
      <c r="C1311" s="229"/>
      <c r="D1311" s="243"/>
      <c r="E1311" s="243"/>
      <c r="F1311" s="244"/>
      <c r="G1311" s="245"/>
      <c r="H1311" s="245"/>
      <c r="I1311" s="246"/>
      <c r="J1311" s="247"/>
      <c r="K1311" s="237"/>
      <c r="L1311" s="6"/>
      <c r="M1311" s="1"/>
      <c r="N1311" s="1"/>
      <c r="O1311" s="1"/>
      <c r="P1311" s="1"/>
      <c r="Q1311" s="1"/>
      <c r="R1311" s="1"/>
      <c r="S1311" s="1"/>
      <c r="T1311" s="1"/>
      <c r="U1311" s="1"/>
      <c r="V1311" s="1"/>
      <c r="W1311" s="1"/>
      <c r="X1311" s="1"/>
      <c r="Y1311" s="1"/>
      <c r="Z1311" s="1"/>
    </row>
    <row r="1312" ht="12.75" hidden="1" customHeight="1">
      <c r="A1312" s="1"/>
      <c r="B1312" s="6"/>
      <c r="C1312" s="229"/>
      <c r="D1312" s="243"/>
      <c r="E1312" s="243"/>
      <c r="F1312" s="244"/>
      <c r="G1312" s="245"/>
      <c r="H1312" s="245"/>
      <c r="I1312" s="246"/>
      <c r="J1312" s="247"/>
      <c r="K1312" s="237"/>
      <c r="L1312" s="6"/>
      <c r="M1312" s="1"/>
      <c r="N1312" s="1"/>
      <c r="O1312" s="1"/>
      <c r="P1312" s="1"/>
      <c r="Q1312" s="1"/>
      <c r="R1312" s="1"/>
      <c r="S1312" s="1"/>
      <c r="T1312" s="1"/>
      <c r="U1312" s="1"/>
      <c r="V1312" s="1"/>
      <c r="W1312" s="1"/>
      <c r="X1312" s="1"/>
      <c r="Y1312" s="1"/>
      <c r="Z1312" s="1"/>
    </row>
    <row r="1313" ht="12.75" hidden="1" customHeight="1">
      <c r="A1313" s="1"/>
      <c r="B1313" s="6"/>
      <c r="C1313" s="229"/>
      <c r="D1313" s="243"/>
      <c r="E1313" s="243"/>
      <c r="F1313" s="244"/>
      <c r="G1313" s="245"/>
      <c r="H1313" s="245"/>
      <c r="I1313" s="246"/>
      <c r="J1313" s="247"/>
      <c r="K1313" s="237"/>
      <c r="L1313" s="6"/>
      <c r="M1313" s="1"/>
      <c r="N1313" s="1"/>
      <c r="O1313" s="1"/>
      <c r="P1313" s="1"/>
      <c r="Q1313" s="1"/>
      <c r="R1313" s="1"/>
      <c r="S1313" s="1"/>
      <c r="T1313" s="1"/>
      <c r="U1313" s="1"/>
      <c r="V1313" s="1"/>
      <c r="W1313" s="1"/>
      <c r="X1313" s="1"/>
      <c r="Y1313" s="1"/>
      <c r="Z1313" s="1"/>
    </row>
    <row r="1314" ht="12.75" hidden="1" customHeight="1">
      <c r="A1314" s="1"/>
      <c r="B1314" s="6"/>
      <c r="C1314" s="229"/>
      <c r="D1314" s="243"/>
      <c r="E1314" s="243"/>
      <c r="F1314" s="244"/>
      <c r="G1314" s="245"/>
      <c r="H1314" s="245"/>
      <c r="I1314" s="246"/>
      <c r="J1314" s="247"/>
      <c r="K1314" s="237"/>
      <c r="L1314" s="6"/>
      <c r="M1314" s="1"/>
      <c r="N1314" s="1"/>
      <c r="O1314" s="1"/>
      <c r="P1314" s="1"/>
      <c r="Q1314" s="1"/>
      <c r="R1314" s="1"/>
      <c r="S1314" s="1"/>
      <c r="T1314" s="1"/>
      <c r="U1314" s="1"/>
      <c r="V1314" s="1"/>
      <c r="W1314" s="1"/>
      <c r="X1314" s="1"/>
      <c r="Y1314" s="1"/>
      <c r="Z1314" s="1"/>
    </row>
    <row r="1315" ht="12.75" hidden="1" customHeight="1">
      <c r="A1315" s="1"/>
      <c r="B1315" s="6"/>
      <c r="C1315" s="229"/>
      <c r="D1315" s="243"/>
      <c r="E1315" s="243"/>
      <c r="F1315" s="244"/>
      <c r="G1315" s="245"/>
      <c r="H1315" s="245"/>
      <c r="I1315" s="246"/>
      <c r="J1315" s="247"/>
      <c r="K1315" s="237"/>
      <c r="L1315" s="6"/>
      <c r="M1315" s="1"/>
      <c r="N1315" s="1"/>
      <c r="O1315" s="1"/>
      <c r="P1315" s="1"/>
      <c r="Q1315" s="1"/>
      <c r="R1315" s="1"/>
      <c r="S1315" s="1"/>
      <c r="T1315" s="1"/>
      <c r="U1315" s="1"/>
      <c r="V1315" s="1"/>
      <c r="W1315" s="1"/>
      <c r="X1315" s="1"/>
      <c r="Y1315" s="1"/>
      <c r="Z1315" s="1"/>
    </row>
    <row r="1316" ht="12.75" hidden="1" customHeight="1">
      <c r="A1316" s="1"/>
      <c r="B1316" s="6"/>
      <c r="C1316" s="229"/>
      <c r="D1316" s="243"/>
      <c r="E1316" s="243"/>
      <c r="F1316" s="244"/>
      <c r="G1316" s="245"/>
      <c r="H1316" s="245"/>
      <c r="I1316" s="246"/>
      <c r="J1316" s="247"/>
      <c r="K1316" s="237"/>
      <c r="L1316" s="6"/>
      <c r="M1316" s="1"/>
      <c r="N1316" s="1"/>
      <c r="O1316" s="1"/>
      <c r="P1316" s="1"/>
      <c r="Q1316" s="1"/>
      <c r="R1316" s="1"/>
      <c r="S1316" s="1"/>
      <c r="T1316" s="1"/>
      <c r="U1316" s="1"/>
      <c r="V1316" s="1"/>
      <c r="W1316" s="1"/>
      <c r="X1316" s="1"/>
      <c r="Y1316" s="1"/>
      <c r="Z1316" s="1"/>
    </row>
    <row r="1317" ht="12.75" hidden="1" customHeight="1">
      <c r="A1317" s="1"/>
      <c r="B1317" s="6"/>
      <c r="C1317" s="229"/>
      <c r="D1317" s="243"/>
      <c r="E1317" s="243"/>
      <c r="F1317" s="244"/>
      <c r="G1317" s="245"/>
      <c r="H1317" s="245"/>
      <c r="I1317" s="246"/>
      <c r="J1317" s="247"/>
      <c r="K1317" s="237"/>
      <c r="L1317" s="6"/>
      <c r="M1317" s="1"/>
      <c r="N1317" s="1"/>
      <c r="O1317" s="1"/>
      <c r="P1317" s="1"/>
      <c r="Q1317" s="1"/>
      <c r="R1317" s="1"/>
      <c r="S1317" s="1"/>
      <c r="T1317" s="1"/>
      <c r="U1317" s="1"/>
      <c r="V1317" s="1"/>
      <c r="W1317" s="1"/>
      <c r="X1317" s="1"/>
      <c r="Y1317" s="1"/>
      <c r="Z1317" s="1"/>
    </row>
    <row r="1318" ht="12.75" hidden="1" customHeight="1">
      <c r="A1318" s="1"/>
      <c r="B1318" s="6"/>
      <c r="C1318" s="229"/>
      <c r="D1318" s="243"/>
      <c r="E1318" s="243"/>
      <c r="F1318" s="244"/>
      <c r="G1318" s="245"/>
      <c r="H1318" s="245"/>
      <c r="I1318" s="246"/>
      <c r="J1318" s="247"/>
      <c r="K1318" s="237"/>
      <c r="L1318" s="6"/>
      <c r="M1318" s="1"/>
      <c r="N1318" s="1"/>
      <c r="O1318" s="1"/>
      <c r="P1318" s="1"/>
      <c r="Q1318" s="1"/>
      <c r="R1318" s="1"/>
      <c r="S1318" s="1"/>
      <c r="T1318" s="1"/>
      <c r="U1318" s="1"/>
      <c r="V1318" s="1"/>
      <c r="W1318" s="1"/>
      <c r="X1318" s="1"/>
      <c r="Y1318" s="1"/>
      <c r="Z1318" s="1"/>
    </row>
    <row r="1319" ht="12.75" hidden="1" customHeight="1">
      <c r="A1319" s="1"/>
      <c r="B1319" s="6"/>
      <c r="C1319" s="229"/>
      <c r="D1319" s="243"/>
      <c r="E1319" s="243"/>
      <c r="F1319" s="244"/>
      <c r="G1319" s="245"/>
      <c r="H1319" s="245"/>
      <c r="I1319" s="246"/>
      <c r="J1319" s="247"/>
      <c r="K1319" s="237"/>
      <c r="L1319" s="6"/>
      <c r="M1319" s="1"/>
      <c r="N1319" s="1"/>
      <c r="O1319" s="1"/>
      <c r="P1319" s="1"/>
      <c r="Q1319" s="1"/>
      <c r="R1319" s="1"/>
      <c r="S1319" s="1"/>
      <c r="T1319" s="1"/>
      <c r="U1319" s="1"/>
      <c r="V1319" s="1"/>
      <c r="W1319" s="1"/>
      <c r="X1319" s="1"/>
      <c r="Y1319" s="1"/>
      <c r="Z1319" s="1"/>
    </row>
    <row r="1320" ht="12.75" hidden="1" customHeight="1">
      <c r="A1320" s="1"/>
      <c r="B1320" s="6"/>
      <c r="C1320" s="229"/>
      <c r="D1320" s="243"/>
      <c r="E1320" s="243"/>
      <c r="F1320" s="244"/>
      <c r="G1320" s="245"/>
      <c r="H1320" s="245"/>
      <c r="I1320" s="246"/>
      <c r="J1320" s="247"/>
      <c r="K1320" s="237"/>
      <c r="L1320" s="6"/>
      <c r="M1320" s="1"/>
      <c r="N1320" s="1"/>
      <c r="O1320" s="1"/>
      <c r="P1320" s="1"/>
      <c r="Q1320" s="1"/>
      <c r="R1320" s="1"/>
      <c r="S1320" s="1"/>
      <c r="T1320" s="1"/>
      <c r="U1320" s="1"/>
      <c r="V1320" s="1"/>
      <c r="W1320" s="1"/>
      <c r="X1320" s="1"/>
      <c r="Y1320" s="1"/>
      <c r="Z1320" s="1"/>
    </row>
    <row r="1321" ht="12.75" hidden="1" customHeight="1">
      <c r="A1321" s="1"/>
      <c r="B1321" s="6"/>
      <c r="C1321" s="229"/>
      <c r="D1321" s="243"/>
      <c r="E1321" s="243"/>
      <c r="F1321" s="244"/>
      <c r="G1321" s="245"/>
      <c r="H1321" s="245"/>
      <c r="I1321" s="246"/>
      <c r="J1321" s="247"/>
      <c r="K1321" s="237"/>
      <c r="L1321" s="6"/>
      <c r="M1321" s="1"/>
      <c r="N1321" s="1"/>
      <c r="O1321" s="1"/>
      <c r="P1321" s="1"/>
      <c r="Q1321" s="1"/>
      <c r="R1321" s="1"/>
      <c r="S1321" s="1"/>
      <c r="T1321" s="1"/>
      <c r="U1321" s="1"/>
      <c r="V1321" s="1"/>
      <c r="W1321" s="1"/>
      <c r="X1321" s="1"/>
      <c r="Y1321" s="1"/>
      <c r="Z1321" s="1"/>
    </row>
    <row r="1322" ht="12.75" hidden="1" customHeight="1">
      <c r="A1322" s="1"/>
      <c r="B1322" s="6"/>
      <c r="C1322" s="229"/>
      <c r="D1322" s="243"/>
      <c r="E1322" s="243"/>
      <c r="F1322" s="244"/>
      <c r="G1322" s="245"/>
      <c r="H1322" s="245"/>
      <c r="I1322" s="246"/>
      <c r="J1322" s="247"/>
      <c r="K1322" s="237"/>
      <c r="L1322" s="6"/>
      <c r="M1322" s="1"/>
      <c r="N1322" s="1"/>
      <c r="O1322" s="1"/>
      <c r="P1322" s="1"/>
      <c r="Q1322" s="1"/>
      <c r="R1322" s="1"/>
      <c r="S1322" s="1"/>
      <c r="T1322" s="1"/>
      <c r="U1322" s="1"/>
      <c r="V1322" s="1"/>
      <c r="W1322" s="1"/>
      <c r="X1322" s="1"/>
      <c r="Y1322" s="1"/>
      <c r="Z1322" s="1"/>
    </row>
    <row r="1323" ht="12.75" hidden="1" customHeight="1">
      <c r="A1323" s="1"/>
      <c r="B1323" s="6"/>
      <c r="C1323" s="229"/>
      <c r="D1323" s="243"/>
      <c r="E1323" s="243"/>
      <c r="F1323" s="244"/>
      <c r="G1323" s="245"/>
      <c r="H1323" s="245"/>
      <c r="I1323" s="246"/>
      <c r="J1323" s="247"/>
      <c r="K1323" s="237"/>
      <c r="L1323" s="6"/>
      <c r="M1323" s="1"/>
      <c r="N1323" s="1"/>
      <c r="O1323" s="1"/>
      <c r="P1323" s="1"/>
      <c r="Q1323" s="1"/>
      <c r="R1323" s="1"/>
      <c r="S1323" s="1"/>
      <c r="T1323" s="1"/>
      <c r="U1323" s="1"/>
      <c r="V1323" s="1"/>
      <c r="W1323" s="1"/>
      <c r="X1323" s="1"/>
      <c r="Y1323" s="1"/>
      <c r="Z1323" s="1"/>
    </row>
    <row r="1324" ht="12.75" hidden="1" customHeight="1">
      <c r="A1324" s="1"/>
      <c r="B1324" s="6"/>
      <c r="C1324" s="229"/>
      <c r="D1324" s="243"/>
      <c r="E1324" s="243"/>
      <c r="F1324" s="244"/>
      <c r="G1324" s="245"/>
      <c r="H1324" s="245"/>
      <c r="I1324" s="246"/>
      <c r="J1324" s="247"/>
      <c r="K1324" s="237"/>
      <c r="L1324" s="6"/>
      <c r="M1324" s="1"/>
      <c r="N1324" s="1"/>
      <c r="O1324" s="1"/>
      <c r="P1324" s="1"/>
      <c r="Q1324" s="1"/>
      <c r="R1324" s="1"/>
      <c r="S1324" s="1"/>
      <c r="T1324" s="1"/>
      <c r="U1324" s="1"/>
      <c r="V1324" s="1"/>
      <c r="W1324" s="1"/>
      <c r="X1324" s="1"/>
      <c r="Y1324" s="1"/>
      <c r="Z1324" s="1"/>
    </row>
    <row r="1325" ht="12.75" hidden="1" customHeight="1">
      <c r="A1325" s="1"/>
      <c r="B1325" s="6"/>
      <c r="C1325" s="229"/>
      <c r="D1325" s="243"/>
      <c r="E1325" s="243"/>
      <c r="F1325" s="244"/>
      <c r="G1325" s="245"/>
      <c r="H1325" s="245"/>
      <c r="I1325" s="246"/>
      <c r="J1325" s="247"/>
      <c r="K1325" s="237"/>
      <c r="L1325" s="6"/>
      <c r="M1325" s="1"/>
      <c r="N1325" s="1"/>
      <c r="O1325" s="1"/>
      <c r="P1325" s="1"/>
      <c r="Q1325" s="1"/>
      <c r="R1325" s="1"/>
      <c r="S1325" s="1"/>
      <c r="T1325" s="1"/>
      <c r="U1325" s="1"/>
      <c r="V1325" s="1"/>
      <c r="W1325" s="1"/>
      <c r="X1325" s="1"/>
      <c r="Y1325" s="1"/>
      <c r="Z1325" s="1"/>
    </row>
    <row r="1326" ht="12.75" hidden="1" customHeight="1">
      <c r="A1326" s="1"/>
      <c r="B1326" s="6"/>
      <c r="C1326" s="229"/>
      <c r="D1326" s="243"/>
      <c r="E1326" s="243"/>
      <c r="F1326" s="244"/>
      <c r="G1326" s="245"/>
      <c r="H1326" s="245"/>
      <c r="I1326" s="246"/>
      <c r="J1326" s="247"/>
      <c r="K1326" s="237"/>
      <c r="L1326" s="6"/>
      <c r="M1326" s="1"/>
      <c r="N1326" s="1"/>
      <c r="O1326" s="1"/>
      <c r="P1326" s="1"/>
      <c r="Q1326" s="1"/>
      <c r="R1326" s="1"/>
      <c r="S1326" s="1"/>
      <c r="T1326" s="1"/>
      <c r="U1326" s="1"/>
      <c r="V1326" s="1"/>
      <c r="W1326" s="1"/>
      <c r="X1326" s="1"/>
      <c r="Y1326" s="1"/>
      <c r="Z1326" s="1"/>
    </row>
    <row r="1327" ht="12.75" hidden="1" customHeight="1">
      <c r="A1327" s="1"/>
      <c r="B1327" s="6"/>
      <c r="C1327" s="229"/>
      <c r="D1327" s="243"/>
      <c r="E1327" s="243"/>
      <c r="F1327" s="244"/>
      <c r="G1327" s="245"/>
      <c r="H1327" s="245"/>
      <c r="I1327" s="246"/>
      <c r="J1327" s="247"/>
      <c r="K1327" s="237"/>
      <c r="L1327" s="6"/>
      <c r="M1327" s="1"/>
      <c r="N1327" s="1"/>
      <c r="O1327" s="1"/>
      <c r="P1327" s="1"/>
      <c r="Q1327" s="1"/>
      <c r="R1327" s="1"/>
      <c r="S1327" s="1"/>
      <c r="T1327" s="1"/>
      <c r="U1327" s="1"/>
      <c r="V1327" s="1"/>
      <c r="W1327" s="1"/>
      <c r="X1327" s="1"/>
      <c r="Y1327" s="1"/>
      <c r="Z1327" s="1"/>
    </row>
    <row r="1328" ht="12.75" hidden="1" customHeight="1">
      <c r="A1328" s="1"/>
      <c r="B1328" s="6"/>
      <c r="C1328" s="229"/>
      <c r="D1328" s="243"/>
      <c r="E1328" s="243"/>
      <c r="F1328" s="244"/>
      <c r="G1328" s="245"/>
      <c r="H1328" s="245"/>
      <c r="I1328" s="246"/>
      <c r="J1328" s="247"/>
      <c r="K1328" s="237"/>
      <c r="L1328" s="6"/>
      <c r="M1328" s="1"/>
      <c r="N1328" s="1"/>
      <c r="O1328" s="1"/>
      <c r="P1328" s="1"/>
      <c r="Q1328" s="1"/>
      <c r="R1328" s="1"/>
      <c r="S1328" s="1"/>
      <c r="T1328" s="1"/>
      <c r="U1328" s="1"/>
      <c r="V1328" s="1"/>
      <c r="W1328" s="1"/>
      <c r="X1328" s="1"/>
      <c r="Y1328" s="1"/>
      <c r="Z1328" s="1"/>
    </row>
    <row r="1329" ht="12.75" hidden="1" customHeight="1">
      <c r="A1329" s="1"/>
      <c r="B1329" s="6"/>
      <c r="C1329" s="229"/>
      <c r="D1329" s="243"/>
      <c r="E1329" s="243"/>
      <c r="F1329" s="244"/>
      <c r="G1329" s="245"/>
      <c r="H1329" s="245"/>
      <c r="I1329" s="246"/>
      <c r="J1329" s="247"/>
      <c r="K1329" s="237"/>
      <c r="L1329" s="6"/>
      <c r="M1329" s="1"/>
      <c r="N1329" s="1"/>
      <c r="O1329" s="1"/>
      <c r="P1329" s="1"/>
      <c r="Q1329" s="1"/>
      <c r="R1329" s="1"/>
      <c r="S1329" s="1"/>
      <c r="T1329" s="1"/>
      <c r="U1329" s="1"/>
      <c r="V1329" s="1"/>
      <c r="W1329" s="1"/>
      <c r="X1329" s="1"/>
      <c r="Y1329" s="1"/>
      <c r="Z1329" s="1"/>
    </row>
    <row r="1330" ht="12.75" hidden="1" customHeight="1">
      <c r="A1330" s="1"/>
      <c r="B1330" s="6"/>
      <c r="C1330" s="229"/>
      <c r="D1330" s="243"/>
      <c r="E1330" s="243"/>
      <c r="F1330" s="244"/>
      <c r="G1330" s="245"/>
      <c r="H1330" s="245"/>
      <c r="I1330" s="246"/>
      <c r="J1330" s="247"/>
      <c r="K1330" s="237"/>
      <c r="L1330" s="6"/>
      <c r="M1330" s="1"/>
      <c r="N1330" s="1"/>
      <c r="O1330" s="1"/>
      <c r="P1330" s="1"/>
      <c r="Q1330" s="1"/>
      <c r="R1330" s="1"/>
      <c r="S1330" s="1"/>
      <c r="T1330" s="1"/>
      <c r="U1330" s="1"/>
      <c r="V1330" s="1"/>
      <c r="W1330" s="1"/>
      <c r="X1330" s="1"/>
      <c r="Y1330" s="1"/>
      <c r="Z1330" s="1"/>
    </row>
    <row r="1331" ht="12.75" hidden="1" customHeight="1">
      <c r="A1331" s="1"/>
      <c r="B1331" s="6"/>
      <c r="C1331" s="229"/>
      <c r="D1331" s="243"/>
      <c r="E1331" s="243"/>
      <c r="F1331" s="244"/>
      <c r="G1331" s="245"/>
      <c r="H1331" s="245"/>
      <c r="I1331" s="246"/>
      <c r="J1331" s="247"/>
      <c r="K1331" s="237"/>
      <c r="L1331" s="6"/>
      <c r="M1331" s="1"/>
      <c r="N1331" s="1"/>
      <c r="O1331" s="1"/>
      <c r="P1331" s="1"/>
      <c r="Q1331" s="1"/>
      <c r="R1331" s="1"/>
      <c r="S1331" s="1"/>
      <c r="T1331" s="1"/>
      <c r="U1331" s="1"/>
      <c r="V1331" s="1"/>
      <c r="W1331" s="1"/>
      <c r="X1331" s="1"/>
      <c r="Y1331" s="1"/>
      <c r="Z1331" s="1"/>
    </row>
    <row r="1332" ht="12.75" hidden="1" customHeight="1">
      <c r="A1332" s="1"/>
      <c r="B1332" s="6"/>
      <c r="C1332" s="229"/>
      <c r="D1332" s="243"/>
      <c r="E1332" s="243"/>
      <c r="F1332" s="244"/>
      <c r="G1332" s="245"/>
      <c r="H1332" s="245"/>
      <c r="I1332" s="246"/>
      <c r="J1332" s="247"/>
      <c r="K1332" s="237"/>
      <c r="L1332" s="6"/>
      <c r="M1332" s="1"/>
      <c r="N1332" s="1"/>
      <c r="O1332" s="1"/>
      <c r="P1332" s="1"/>
      <c r="Q1332" s="1"/>
      <c r="R1332" s="1"/>
      <c r="S1332" s="1"/>
      <c r="T1332" s="1"/>
      <c r="U1332" s="1"/>
      <c r="V1332" s="1"/>
      <c r="W1332" s="1"/>
      <c r="X1332" s="1"/>
      <c r="Y1332" s="1"/>
      <c r="Z1332" s="1"/>
    </row>
    <row r="1333" ht="12.75" hidden="1" customHeight="1">
      <c r="A1333" s="1"/>
      <c r="B1333" s="6"/>
      <c r="C1333" s="229"/>
      <c r="D1333" s="243"/>
      <c r="E1333" s="243"/>
      <c r="F1333" s="244"/>
      <c r="G1333" s="245"/>
      <c r="H1333" s="245"/>
      <c r="I1333" s="246"/>
      <c r="J1333" s="247"/>
      <c r="K1333" s="237"/>
      <c r="L1333" s="6"/>
      <c r="M1333" s="1"/>
      <c r="N1333" s="1"/>
      <c r="O1333" s="1"/>
      <c r="P1333" s="1"/>
      <c r="Q1333" s="1"/>
      <c r="R1333" s="1"/>
      <c r="S1333" s="1"/>
      <c r="T1333" s="1"/>
      <c r="U1333" s="1"/>
      <c r="V1333" s="1"/>
      <c r="W1333" s="1"/>
      <c r="X1333" s="1"/>
      <c r="Y1333" s="1"/>
      <c r="Z1333" s="1"/>
    </row>
    <row r="1334" ht="12.75" hidden="1" customHeight="1">
      <c r="A1334" s="1"/>
      <c r="B1334" s="6"/>
      <c r="C1334" s="229"/>
      <c r="D1334" s="243"/>
      <c r="E1334" s="243"/>
      <c r="F1334" s="244"/>
      <c r="G1334" s="245"/>
      <c r="H1334" s="245"/>
      <c r="I1334" s="246"/>
      <c r="J1334" s="247"/>
      <c r="K1334" s="237"/>
      <c r="L1334" s="6"/>
      <c r="M1334" s="1"/>
      <c r="N1334" s="1"/>
      <c r="O1334" s="1"/>
      <c r="P1334" s="1"/>
      <c r="Q1334" s="1"/>
      <c r="R1334" s="1"/>
      <c r="S1334" s="1"/>
      <c r="T1334" s="1"/>
      <c r="U1334" s="1"/>
      <c r="V1334" s="1"/>
      <c r="W1334" s="1"/>
      <c r="X1334" s="1"/>
      <c r="Y1334" s="1"/>
      <c r="Z1334" s="1"/>
    </row>
    <row r="1335" ht="12.75" hidden="1" customHeight="1">
      <c r="A1335" s="1"/>
      <c r="B1335" s="6"/>
      <c r="C1335" s="229"/>
      <c r="D1335" s="243"/>
      <c r="E1335" s="243"/>
      <c r="F1335" s="244"/>
      <c r="G1335" s="245"/>
      <c r="H1335" s="245"/>
      <c r="I1335" s="246"/>
      <c r="J1335" s="247"/>
      <c r="K1335" s="237"/>
      <c r="L1335" s="6"/>
      <c r="M1335" s="1"/>
      <c r="N1335" s="1"/>
      <c r="O1335" s="1"/>
      <c r="P1335" s="1"/>
      <c r="Q1335" s="1"/>
      <c r="R1335" s="1"/>
      <c r="S1335" s="1"/>
      <c r="T1335" s="1"/>
      <c r="U1335" s="1"/>
      <c r="V1335" s="1"/>
      <c r="W1335" s="1"/>
      <c r="X1335" s="1"/>
      <c r="Y1335" s="1"/>
      <c r="Z1335" s="1"/>
    </row>
    <row r="1336" ht="12.75" hidden="1" customHeight="1">
      <c r="A1336" s="1"/>
      <c r="B1336" s="6"/>
      <c r="C1336" s="229"/>
      <c r="D1336" s="243"/>
      <c r="E1336" s="243"/>
      <c r="F1336" s="244"/>
      <c r="G1336" s="245"/>
      <c r="H1336" s="245"/>
      <c r="I1336" s="246"/>
      <c r="J1336" s="247"/>
      <c r="K1336" s="237"/>
      <c r="L1336" s="6"/>
      <c r="M1336" s="1"/>
      <c r="N1336" s="1"/>
      <c r="O1336" s="1"/>
      <c r="P1336" s="1"/>
      <c r="Q1336" s="1"/>
      <c r="R1336" s="1"/>
      <c r="S1336" s="1"/>
      <c r="T1336" s="1"/>
      <c r="U1336" s="1"/>
      <c r="V1336" s="1"/>
      <c r="W1336" s="1"/>
      <c r="X1336" s="1"/>
      <c r="Y1336" s="1"/>
      <c r="Z1336" s="1"/>
    </row>
    <row r="1337" ht="12.75" hidden="1" customHeight="1">
      <c r="A1337" s="1"/>
      <c r="B1337" s="6"/>
      <c r="C1337" s="229"/>
      <c r="D1337" s="243"/>
      <c r="E1337" s="243"/>
      <c r="F1337" s="244"/>
      <c r="G1337" s="245"/>
      <c r="H1337" s="245"/>
      <c r="I1337" s="246"/>
      <c r="J1337" s="247"/>
      <c r="K1337" s="237"/>
      <c r="L1337" s="6"/>
      <c r="M1337" s="1"/>
      <c r="N1337" s="1"/>
      <c r="O1337" s="1"/>
      <c r="P1337" s="1"/>
      <c r="Q1337" s="1"/>
      <c r="R1337" s="1"/>
      <c r="S1337" s="1"/>
      <c r="T1337" s="1"/>
      <c r="U1337" s="1"/>
      <c r="V1337" s="1"/>
      <c r="W1337" s="1"/>
      <c r="X1337" s="1"/>
      <c r="Y1337" s="1"/>
      <c r="Z1337" s="1"/>
    </row>
    <row r="1338" ht="12.75" hidden="1" customHeight="1">
      <c r="A1338" s="1"/>
      <c r="B1338" s="6"/>
      <c r="C1338" s="229"/>
      <c r="D1338" s="243"/>
      <c r="E1338" s="243"/>
      <c r="F1338" s="244"/>
      <c r="G1338" s="245"/>
      <c r="H1338" s="245"/>
      <c r="I1338" s="246"/>
      <c r="J1338" s="247"/>
      <c r="K1338" s="237"/>
      <c r="L1338" s="6"/>
      <c r="M1338" s="1"/>
      <c r="N1338" s="1"/>
      <c r="O1338" s="1"/>
      <c r="P1338" s="1"/>
      <c r="Q1338" s="1"/>
      <c r="R1338" s="1"/>
      <c r="S1338" s="1"/>
      <c r="T1338" s="1"/>
      <c r="U1338" s="1"/>
      <c r="V1338" s="1"/>
      <c r="W1338" s="1"/>
      <c r="X1338" s="1"/>
      <c r="Y1338" s="1"/>
      <c r="Z1338" s="1"/>
    </row>
    <row r="1339" ht="12.75" hidden="1" customHeight="1">
      <c r="A1339" s="1"/>
      <c r="B1339" s="6"/>
      <c r="C1339" s="229"/>
      <c r="D1339" s="243"/>
      <c r="E1339" s="243"/>
      <c r="F1339" s="244"/>
      <c r="G1339" s="245"/>
      <c r="H1339" s="245"/>
      <c r="I1339" s="246"/>
      <c r="J1339" s="247"/>
      <c r="K1339" s="237"/>
      <c r="L1339" s="6"/>
      <c r="M1339" s="1"/>
      <c r="N1339" s="1"/>
      <c r="O1339" s="1"/>
      <c r="P1339" s="1"/>
      <c r="Q1339" s="1"/>
      <c r="R1339" s="1"/>
      <c r="S1339" s="1"/>
      <c r="T1339" s="1"/>
      <c r="U1339" s="1"/>
      <c r="V1339" s="1"/>
      <c r="W1339" s="1"/>
      <c r="X1339" s="1"/>
      <c r="Y1339" s="1"/>
      <c r="Z1339" s="1"/>
    </row>
    <row r="1340" ht="12.75" hidden="1" customHeight="1">
      <c r="A1340" s="1"/>
      <c r="B1340" s="6"/>
      <c r="C1340" s="229"/>
      <c r="D1340" s="243"/>
      <c r="E1340" s="243"/>
      <c r="F1340" s="244"/>
      <c r="G1340" s="245"/>
      <c r="H1340" s="245"/>
      <c r="I1340" s="246"/>
      <c r="J1340" s="247"/>
      <c r="K1340" s="237"/>
      <c r="L1340" s="6"/>
      <c r="M1340" s="1"/>
      <c r="N1340" s="1"/>
      <c r="O1340" s="1"/>
      <c r="P1340" s="1"/>
      <c r="Q1340" s="1"/>
      <c r="R1340" s="1"/>
      <c r="S1340" s="1"/>
      <c r="T1340" s="1"/>
      <c r="U1340" s="1"/>
      <c r="V1340" s="1"/>
      <c r="W1340" s="1"/>
      <c r="X1340" s="1"/>
      <c r="Y1340" s="1"/>
      <c r="Z1340" s="1"/>
    </row>
    <row r="1341" ht="12.75" hidden="1" customHeight="1">
      <c r="A1341" s="1"/>
      <c r="B1341" s="6"/>
      <c r="C1341" s="229"/>
      <c r="D1341" s="243"/>
      <c r="E1341" s="243"/>
      <c r="F1341" s="244"/>
      <c r="G1341" s="245"/>
      <c r="H1341" s="245"/>
      <c r="I1341" s="246"/>
      <c r="J1341" s="247"/>
      <c r="K1341" s="237"/>
      <c r="L1341" s="6"/>
      <c r="M1341" s="1"/>
      <c r="N1341" s="1"/>
      <c r="O1341" s="1"/>
      <c r="P1341" s="1"/>
      <c r="Q1341" s="1"/>
      <c r="R1341" s="1"/>
      <c r="S1341" s="1"/>
      <c r="T1341" s="1"/>
      <c r="U1341" s="1"/>
      <c r="V1341" s="1"/>
      <c r="W1341" s="1"/>
      <c r="X1341" s="1"/>
      <c r="Y1341" s="1"/>
      <c r="Z1341" s="1"/>
    </row>
    <row r="1342" ht="12.75" hidden="1" customHeight="1">
      <c r="A1342" s="1"/>
      <c r="B1342" s="6"/>
      <c r="C1342" s="229"/>
      <c r="D1342" s="243"/>
      <c r="E1342" s="243"/>
      <c r="F1342" s="244"/>
      <c r="G1342" s="245"/>
      <c r="H1342" s="245"/>
      <c r="I1342" s="246"/>
      <c r="J1342" s="247"/>
      <c r="K1342" s="237"/>
      <c r="L1342" s="6"/>
      <c r="M1342" s="1"/>
      <c r="N1342" s="1"/>
      <c r="O1342" s="1"/>
      <c r="P1342" s="1"/>
      <c r="Q1342" s="1"/>
      <c r="R1342" s="1"/>
      <c r="S1342" s="1"/>
      <c r="T1342" s="1"/>
      <c r="U1342" s="1"/>
      <c r="V1342" s="1"/>
      <c r="W1342" s="1"/>
      <c r="X1342" s="1"/>
      <c r="Y1342" s="1"/>
      <c r="Z1342" s="1"/>
    </row>
    <row r="1343" ht="12.75" hidden="1" customHeight="1">
      <c r="A1343" s="1"/>
      <c r="B1343" s="6"/>
      <c r="C1343" s="229"/>
      <c r="D1343" s="243"/>
      <c r="E1343" s="243"/>
      <c r="F1343" s="244"/>
      <c r="G1343" s="245"/>
      <c r="H1343" s="245"/>
      <c r="I1343" s="246"/>
      <c r="J1343" s="247"/>
      <c r="K1343" s="237"/>
      <c r="L1343" s="6"/>
      <c r="M1343" s="1"/>
      <c r="N1343" s="1"/>
      <c r="O1343" s="1"/>
      <c r="P1343" s="1"/>
      <c r="Q1343" s="1"/>
      <c r="R1343" s="1"/>
      <c r="S1343" s="1"/>
      <c r="T1343" s="1"/>
      <c r="U1343" s="1"/>
      <c r="V1343" s="1"/>
      <c r="W1343" s="1"/>
      <c r="X1343" s="1"/>
      <c r="Y1343" s="1"/>
      <c r="Z1343" s="1"/>
    </row>
    <row r="1344" ht="12.75" hidden="1" customHeight="1">
      <c r="A1344" s="1"/>
      <c r="B1344" s="6"/>
      <c r="C1344" s="229"/>
      <c r="D1344" s="243"/>
      <c r="E1344" s="243"/>
      <c r="F1344" s="244"/>
      <c r="G1344" s="245"/>
      <c r="H1344" s="245"/>
      <c r="I1344" s="246"/>
      <c r="J1344" s="247"/>
      <c r="K1344" s="237"/>
      <c r="L1344" s="6"/>
      <c r="M1344" s="1"/>
      <c r="N1344" s="1"/>
      <c r="O1344" s="1"/>
      <c r="P1344" s="1"/>
      <c r="Q1344" s="1"/>
      <c r="R1344" s="1"/>
      <c r="S1344" s="1"/>
      <c r="T1344" s="1"/>
      <c r="U1344" s="1"/>
      <c r="V1344" s="1"/>
      <c r="W1344" s="1"/>
      <c r="X1344" s="1"/>
      <c r="Y1344" s="1"/>
      <c r="Z1344" s="1"/>
    </row>
    <row r="1345" ht="12.75" hidden="1" customHeight="1">
      <c r="A1345" s="1"/>
      <c r="B1345" s="6"/>
      <c r="C1345" s="229"/>
      <c r="D1345" s="243"/>
      <c r="E1345" s="243"/>
      <c r="F1345" s="244"/>
      <c r="G1345" s="245"/>
      <c r="H1345" s="245"/>
      <c r="I1345" s="246"/>
      <c r="J1345" s="247"/>
      <c r="K1345" s="237"/>
      <c r="L1345" s="6"/>
      <c r="M1345" s="1"/>
      <c r="N1345" s="1"/>
      <c r="O1345" s="1"/>
      <c r="P1345" s="1"/>
      <c r="Q1345" s="1"/>
      <c r="R1345" s="1"/>
      <c r="S1345" s="1"/>
      <c r="T1345" s="1"/>
      <c r="U1345" s="1"/>
      <c r="V1345" s="1"/>
      <c r="W1345" s="1"/>
      <c r="X1345" s="1"/>
      <c r="Y1345" s="1"/>
      <c r="Z1345" s="1"/>
    </row>
    <row r="1346" ht="12.75" hidden="1" customHeight="1">
      <c r="A1346" s="1"/>
      <c r="B1346" s="6"/>
      <c r="C1346" s="229"/>
      <c r="D1346" s="243"/>
      <c r="E1346" s="243"/>
      <c r="F1346" s="244"/>
      <c r="G1346" s="245"/>
      <c r="H1346" s="245"/>
      <c r="I1346" s="246"/>
      <c r="J1346" s="247"/>
      <c r="K1346" s="237"/>
      <c r="L1346" s="6"/>
      <c r="M1346" s="1"/>
      <c r="N1346" s="1"/>
      <c r="O1346" s="1"/>
      <c r="P1346" s="1"/>
      <c r="Q1346" s="1"/>
      <c r="R1346" s="1"/>
      <c r="S1346" s="1"/>
      <c r="T1346" s="1"/>
      <c r="U1346" s="1"/>
      <c r="V1346" s="1"/>
      <c r="W1346" s="1"/>
      <c r="X1346" s="1"/>
      <c r="Y1346" s="1"/>
      <c r="Z1346" s="1"/>
    </row>
    <row r="1347" ht="12.75" hidden="1" customHeight="1">
      <c r="A1347" s="1"/>
      <c r="B1347" s="6"/>
      <c r="C1347" s="229"/>
      <c r="D1347" s="243"/>
      <c r="E1347" s="243"/>
      <c r="F1347" s="244"/>
      <c r="G1347" s="245"/>
      <c r="H1347" s="245"/>
      <c r="I1347" s="246"/>
      <c r="J1347" s="247"/>
      <c r="K1347" s="237"/>
      <c r="L1347" s="6"/>
      <c r="M1347" s="1"/>
      <c r="N1347" s="1"/>
      <c r="O1347" s="1"/>
      <c r="P1347" s="1"/>
      <c r="Q1347" s="1"/>
      <c r="R1347" s="1"/>
      <c r="S1347" s="1"/>
      <c r="T1347" s="1"/>
      <c r="U1347" s="1"/>
      <c r="V1347" s="1"/>
      <c r="W1347" s="1"/>
      <c r="X1347" s="1"/>
      <c r="Y1347" s="1"/>
      <c r="Z1347" s="1"/>
    </row>
    <row r="1348" ht="12.75" hidden="1" customHeight="1">
      <c r="A1348" s="1"/>
      <c r="B1348" s="6"/>
      <c r="C1348" s="229"/>
      <c r="D1348" s="243"/>
      <c r="E1348" s="243"/>
      <c r="F1348" s="244"/>
      <c r="G1348" s="245"/>
      <c r="H1348" s="245"/>
      <c r="I1348" s="246"/>
      <c r="J1348" s="247"/>
      <c r="K1348" s="237"/>
      <c r="L1348" s="6"/>
      <c r="M1348" s="1"/>
      <c r="N1348" s="1"/>
      <c r="O1348" s="1"/>
      <c r="P1348" s="1"/>
      <c r="Q1348" s="1"/>
      <c r="R1348" s="1"/>
      <c r="S1348" s="1"/>
      <c r="T1348" s="1"/>
      <c r="U1348" s="1"/>
      <c r="V1348" s="1"/>
      <c r="W1348" s="1"/>
      <c r="X1348" s="1"/>
      <c r="Y1348" s="1"/>
      <c r="Z1348" s="1"/>
    </row>
    <row r="1349" ht="12.75" hidden="1" customHeight="1">
      <c r="A1349" s="1"/>
      <c r="B1349" s="6"/>
      <c r="C1349" s="229"/>
      <c r="D1349" s="243"/>
      <c r="E1349" s="243"/>
      <c r="F1349" s="244"/>
      <c r="G1349" s="245"/>
      <c r="H1349" s="245"/>
      <c r="I1349" s="246"/>
      <c r="J1349" s="247"/>
      <c r="K1349" s="237"/>
      <c r="L1349" s="6"/>
      <c r="M1349" s="1"/>
      <c r="N1349" s="1"/>
      <c r="O1349" s="1"/>
      <c r="P1349" s="1"/>
      <c r="Q1349" s="1"/>
      <c r="R1349" s="1"/>
      <c r="S1349" s="1"/>
      <c r="T1349" s="1"/>
      <c r="U1349" s="1"/>
      <c r="V1349" s="1"/>
      <c r="W1349" s="1"/>
      <c r="X1349" s="1"/>
      <c r="Y1349" s="1"/>
      <c r="Z1349" s="1"/>
    </row>
    <row r="1350" ht="12.75" hidden="1" customHeight="1">
      <c r="A1350" s="1"/>
      <c r="B1350" s="6"/>
      <c r="C1350" s="229"/>
      <c r="D1350" s="243"/>
      <c r="E1350" s="243"/>
      <c r="F1350" s="244"/>
      <c r="G1350" s="245"/>
      <c r="H1350" s="245"/>
      <c r="I1350" s="246"/>
      <c r="J1350" s="247"/>
      <c r="K1350" s="237"/>
      <c r="L1350" s="6"/>
      <c r="M1350" s="1"/>
      <c r="N1350" s="1"/>
      <c r="O1350" s="1"/>
      <c r="P1350" s="1"/>
      <c r="Q1350" s="1"/>
      <c r="R1350" s="1"/>
      <c r="S1350" s="1"/>
      <c r="T1350" s="1"/>
      <c r="U1350" s="1"/>
      <c r="V1350" s="1"/>
      <c r="W1350" s="1"/>
      <c r="X1350" s="1"/>
      <c r="Y1350" s="1"/>
      <c r="Z1350" s="1"/>
    </row>
    <row r="1351" ht="12.75" hidden="1" customHeight="1">
      <c r="A1351" s="1"/>
      <c r="B1351" s="6"/>
      <c r="C1351" s="229"/>
      <c r="D1351" s="243"/>
      <c r="E1351" s="243"/>
      <c r="F1351" s="244"/>
      <c r="G1351" s="245"/>
      <c r="H1351" s="245"/>
      <c r="I1351" s="246"/>
      <c r="J1351" s="247"/>
      <c r="K1351" s="237"/>
      <c r="L1351" s="6"/>
      <c r="M1351" s="1"/>
      <c r="N1351" s="1"/>
      <c r="O1351" s="1"/>
      <c r="P1351" s="1"/>
      <c r="Q1351" s="1"/>
      <c r="R1351" s="1"/>
      <c r="S1351" s="1"/>
      <c r="T1351" s="1"/>
      <c r="U1351" s="1"/>
      <c r="V1351" s="1"/>
      <c r="W1351" s="1"/>
      <c r="X1351" s="1"/>
      <c r="Y1351" s="1"/>
      <c r="Z1351" s="1"/>
    </row>
    <row r="1352" ht="12.75" hidden="1" customHeight="1">
      <c r="A1352" s="1"/>
      <c r="B1352" s="6"/>
      <c r="C1352" s="229"/>
      <c r="D1352" s="243"/>
      <c r="E1352" s="243"/>
      <c r="F1352" s="244"/>
      <c r="G1352" s="245"/>
      <c r="H1352" s="245"/>
      <c r="I1352" s="246"/>
      <c r="J1352" s="247"/>
      <c r="K1352" s="237"/>
      <c r="L1352" s="6"/>
      <c r="M1352" s="1"/>
      <c r="N1352" s="1"/>
      <c r="O1352" s="1"/>
      <c r="P1352" s="1"/>
      <c r="Q1352" s="1"/>
      <c r="R1352" s="1"/>
      <c r="S1352" s="1"/>
      <c r="T1352" s="1"/>
      <c r="U1352" s="1"/>
      <c r="V1352" s="1"/>
      <c r="W1352" s="1"/>
      <c r="X1352" s="1"/>
      <c r="Y1352" s="1"/>
      <c r="Z1352" s="1"/>
    </row>
    <row r="1353" ht="12.75" hidden="1" customHeight="1">
      <c r="A1353" s="1"/>
      <c r="B1353" s="6"/>
      <c r="C1353" s="229"/>
      <c r="D1353" s="243"/>
      <c r="E1353" s="243"/>
      <c r="F1353" s="244"/>
      <c r="G1353" s="245"/>
      <c r="H1353" s="245"/>
      <c r="I1353" s="246"/>
      <c r="J1353" s="247"/>
      <c r="K1353" s="237"/>
      <c r="L1353" s="6"/>
      <c r="M1353" s="1"/>
      <c r="N1353" s="1"/>
      <c r="O1353" s="1"/>
      <c r="P1353" s="1"/>
      <c r="Q1353" s="1"/>
      <c r="R1353" s="1"/>
      <c r="S1353" s="1"/>
      <c r="T1353" s="1"/>
      <c r="U1353" s="1"/>
      <c r="V1353" s="1"/>
      <c r="W1353" s="1"/>
      <c r="X1353" s="1"/>
      <c r="Y1353" s="1"/>
      <c r="Z1353" s="1"/>
    </row>
    <row r="1354" ht="12.75" hidden="1" customHeight="1">
      <c r="A1354" s="1"/>
      <c r="B1354" s="6"/>
      <c r="C1354" s="229"/>
      <c r="D1354" s="243"/>
      <c r="E1354" s="243"/>
      <c r="F1354" s="244"/>
      <c r="G1354" s="245"/>
      <c r="H1354" s="245"/>
      <c r="I1354" s="246"/>
      <c r="J1354" s="247"/>
      <c r="K1354" s="237"/>
      <c r="L1354" s="6"/>
      <c r="M1354" s="1"/>
      <c r="N1354" s="1"/>
      <c r="O1354" s="1"/>
      <c r="P1354" s="1"/>
      <c r="Q1354" s="1"/>
      <c r="R1354" s="1"/>
      <c r="S1354" s="1"/>
      <c r="T1354" s="1"/>
      <c r="U1354" s="1"/>
      <c r="V1354" s="1"/>
      <c r="W1354" s="1"/>
      <c r="X1354" s="1"/>
      <c r="Y1354" s="1"/>
      <c r="Z1354" s="1"/>
    </row>
    <row r="1355" ht="12.75" hidden="1" customHeight="1">
      <c r="A1355" s="1"/>
      <c r="B1355" s="6"/>
      <c r="C1355" s="229"/>
      <c r="D1355" s="243"/>
      <c r="E1355" s="243"/>
      <c r="F1355" s="244"/>
      <c r="G1355" s="245"/>
      <c r="H1355" s="245"/>
      <c r="I1355" s="246"/>
      <c r="J1355" s="247"/>
      <c r="K1355" s="237"/>
      <c r="L1355" s="6"/>
      <c r="M1355" s="1"/>
      <c r="N1355" s="1"/>
      <c r="O1355" s="1"/>
      <c r="P1355" s="1"/>
      <c r="Q1355" s="1"/>
      <c r="R1355" s="1"/>
      <c r="S1355" s="1"/>
      <c r="T1355" s="1"/>
      <c r="U1355" s="1"/>
      <c r="V1355" s="1"/>
      <c r="W1355" s="1"/>
      <c r="X1355" s="1"/>
      <c r="Y1355" s="1"/>
      <c r="Z1355" s="1"/>
    </row>
    <row r="1356" ht="12.75" hidden="1" customHeight="1">
      <c r="A1356" s="1"/>
      <c r="B1356" s="6"/>
      <c r="C1356" s="229"/>
      <c r="D1356" s="243"/>
      <c r="E1356" s="243"/>
      <c r="F1356" s="244"/>
      <c r="G1356" s="245"/>
      <c r="H1356" s="245"/>
      <c r="I1356" s="246"/>
      <c r="J1356" s="247"/>
      <c r="K1356" s="237"/>
      <c r="L1356" s="6"/>
      <c r="M1356" s="1"/>
      <c r="N1356" s="1"/>
      <c r="O1356" s="1"/>
      <c r="P1356" s="1"/>
      <c r="Q1356" s="1"/>
      <c r="R1356" s="1"/>
      <c r="S1356" s="1"/>
      <c r="T1356" s="1"/>
      <c r="U1356" s="1"/>
      <c r="V1356" s="1"/>
      <c r="W1356" s="1"/>
      <c r="X1356" s="1"/>
      <c r="Y1356" s="1"/>
      <c r="Z1356" s="1"/>
    </row>
    <row r="1357" ht="12.75" hidden="1" customHeight="1">
      <c r="A1357" s="1"/>
      <c r="B1357" s="6"/>
      <c r="C1357" s="229"/>
      <c r="D1357" s="243"/>
      <c r="E1357" s="243"/>
      <c r="F1357" s="244"/>
      <c r="G1357" s="245"/>
      <c r="H1357" s="245"/>
      <c r="I1357" s="246"/>
      <c r="J1357" s="247"/>
      <c r="K1357" s="237"/>
      <c r="L1357" s="6"/>
      <c r="M1357" s="1"/>
      <c r="N1357" s="1"/>
      <c r="O1357" s="1"/>
      <c r="P1357" s="1"/>
      <c r="Q1357" s="1"/>
      <c r="R1357" s="1"/>
      <c r="S1357" s="1"/>
      <c r="T1357" s="1"/>
      <c r="U1357" s="1"/>
      <c r="V1357" s="1"/>
      <c r="W1357" s="1"/>
      <c r="X1357" s="1"/>
      <c r="Y1357" s="1"/>
      <c r="Z1357" s="1"/>
    </row>
    <row r="1358" ht="12.75" hidden="1" customHeight="1">
      <c r="A1358" s="1"/>
      <c r="B1358" s="6"/>
      <c r="C1358" s="229"/>
      <c r="D1358" s="243"/>
      <c r="E1358" s="243"/>
      <c r="F1358" s="244"/>
      <c r="G1358" s="245"/>
      <c r="H1358" s="245"/>
      <c r="I1358" s="246"/>
      <c r="J1358" s="247"/>
      <c r="K1358" s="237"/>
      <c r="L1358" s="6"/>
      <c r="M1358" s="1"/>
      <c r="N1358" s="1"/>
      <c r="O1358" s="1"/>
      <c r="P1358" s="1"/>
      <c r="Q1358" s="1"/>
      <c r="R1358" s="1"/>
      <c r="S1358" s="1"/>
      <c r="T1358" s="1"/>
      <c r="U1358" s="1"/>
      <c r="V1358" s="1"/>
      <c r="W1358" s="1"/>
      <c r="X1358" s="1"/>
      <c r="Y1358" s="1"/>
      <c r="Z1358" s="1"/>
    </row>
    <row r="1359" ht="12.75" hidden="1" customHeight="1">
      <c r="A1359" s="1"/>
      <c r="B1359" s="6"/>
      <c r="C1359" s="229"/>
      <c r="D1359" s="243"/>
      <c r="E1359" s="243"/>
      <c r="F1359" s="244"/>
      <c r="G1359" s="245"/>
      <c r="H1359" s="245"/>
      <c r="I1359" s="246"/>
      <c r="J1359" s="247"/>
      <c r="K1359" s="237"/>
      <c r="L1359" s="6"/>
      <c r="M1359" s="1"/>
      <c r="N1359" s="1"/>
      <c r="O1359" s="1"/>
      <c r="P1359" s="1"/>
      <c r="Q1359" s="1"/>
      <c r="R1359" s="1"/>
      <c r="S1359" s="1"/>
      <c r="T1359" s="1"/>
      <c r="U1359" s="1"/>
      <c r="V1359" s="1"/>
      <c r="W1359" s="1"/>
      <c r="X1359" s="1"/>
      <c r="Y1359" s="1"/>
      <c r="Z1359" s="1"/>
    </row>
    <row r="1360" ht="12.75" hidden="1" customHeight="1">
      <c r="A1360" s="1"/>
      <c r="B1360" s="6"/>
      <c r="C1360" s="229"/>
      <c r="D1360" s="243"/>
      <c r="E1360" s="243"/>
      <c r="F1360" s="244"/>
      <c r="G1360" s="245"/>
      <c r="H1360" s="245"/>
      <c r="I1360" s="246"/>
      <c r="J1360" s="247"/>
      <c r="K1360" s="237"/>
      <c r="L1360" s="6"/>
      <c r="M1360" s="1"/>
      <c r="N1360" s="1"/>
      <c r="O1360" s="1"/>
      <c r="P1360" s="1"/>
      <c r="Q1360" s="1"/>
      <c r="R1360" s="1"/>
      <c r="S1360" s="1"/>
      <c r="T1360" s="1"/>
      <c r="U1360" s="1"/>
      <c r="V1360" s="1"/>
      <c r="W1360" s="1"/>
      <c r="X1360" s="1"/>
      <c r="Y1360" s="1"/>
      <c r="Z1360" s="1"/>
    </row>
    <row r="1361" ht="12.75" hidden="1" customHeight="1">
      <c r="A1361" s="1"/>
      <c r="B1361" s="6"/>
      <c r="C1361" s="229"/>
      <c r="D1361" s="243"/>
      <c r="E1361" s="243"/>
      <c r="F1361" s="244"/>
      <c r="G1361" s="245"/>
      <c r="H1361" s="245"/>
      <c r="I1361" s="246"/>
      <c r="J1361" s="247"/>
      <c r="K1361" s="237"/>
      <c r="L1361" s="6"/>
      <c r="M1361" s="1"/>
      <c r="N1361" s="1"/>
      <c r="O1361" s="1"/>
      <c r="P1361" s="1"/>
      <c r="Q1361" s="1"/>
      <c r="R1361" s="1"/>
      <c r="S1361" s="1"/>
      <c r="T1361" s="1"/>
      <c r="U1361" s="1"/>
      <c r="V1361" s="1"/>
      <c r="W1361" s="1"/>
      <c r="X1361" s="1"/>
      <c r="Y1361" s="1"/>
      <c r="Z1361" s="1"/>
    </row>
    <row r="1362" ht="12.75" hidden="1" customHeight="1">
      <c r="A1362" s="1"/>
      <c r="B1362" s="6"/>
      <c r="C1362" s="229"/>
      <c r="D1362" s="243"/>
      <c r="E1362" s="243"/>
      <c r="F1362" s="244"/>
      <c r="G1362" s="245"/>
      <c r="H1362" s="245"/>
      <c r="I1362" s="246"/>
      <c r="J1362" s="247"/>
      <c r="K1362" s="237"/>
      <c r="L1362" s="6"/>
      <c r="M1362" s="1"/>
      <c r="N1362" s="1"/>
      <c r="O1362" s="1"/>
      <c r="P1362" s="1"/>
      <c r="Q1362" s="1"/>
      <c r="R1362" s="1"/>
      <c r="S1362" s="1"/>
      <c r="T1362" s="1"/>
      <c r="U1362" s="1"/>
      <c r="V1362" s="1"/>
      <c r="W1362" s="1"/>
      <c r="X1362" s="1"/>
      <c r="Y1362" s="1"/>
      <c r="Z1362" s="1"/>
    </row>
    <row r="1363" ht="12.75" hidden="1" customHeight="1">
      <c r="A1363" s="1"/>
      <c r="B1363" s="6"/>
      <c r="C1363" s="229"/>
      <c r="D1363" s="243"/>
      <c r="E1363" s="243"/>
      <c r="F1363" s="244"/>
      <c r="G1363" s="245"/>
      <c r="H1363" s="245"/>
      <c r="I1363" s="246"/>
      <c r="J1363" s="247"/>
      <c r="K1363" s="237"/>
      <c r="L1363" s="6"/>
      <c r="M1363" s="1"/>
      <c r="N1363" s="1"/>
      <c r="O1363" s="1"/>
      <c r="P1363" s="1"/>
      <c r="Q1363" s="1"/>
      <c r="R1363" s="1"/>
      <c r="S1363" s="1"/>
      <c r="T1363" s="1"/>
      <c r="U1363" s="1"/>
      <c r="V1363" s="1"/>
      <c r="W1363" s="1"/>
      <c r="X1363" s="1"/>
      <c r="Y1363" s="1"/>
      <c r="Z1363" s="1"/>
    </row>
    <row r="1364" ht="12.75" hidden="1" customHeight="1">
      <c r="A1364" s="1"/>
      <c r="B1364" s="6"/>
      <c r="C1364" s="229"/>
      <c r="D1364" s="243"/>
      <c r="E1364" s="243"/>
      <c r="F1364" s="244"/>
      <c r="G1364" s="245"/>
      <c r="H1364" s="245"/>
      <c r="I1364" s="246"/>
      <c r="J1364" s="247"/>
      <c r="K1364" s="237"/>
      <c r="L1364" s="6"/>
      <c r="M1364" s="1"/>
      <c r="N1364" s="1"/>
      <c r="O1364" s="1"/>
      <c r="P1364" s="1"/>
      <c r="Q1364" s="1"/>
      <c r="R1364" s="1"/>
      <c r="S1364" s="1"/>
      <c r="T1364" s="1"/>
      <c r="U1364" s="1"/>
      <c r="V1364" s="1"/>
      <c r="W1364" s="1"/>
      <c r="X1364" s="1"/>
      <c r="Y1364" s="1"/>
      <c r="Z1364" s="1"/>
    </row>
    <row r="1365" ht="12.75" hidden="1" customHeight="1">
      <c r="A1365" s="1"/>
      <c r="B1365" s="6"/>
      <c r="C1365" s="229"/>
      <c r="D1365" s="243"/>
      <c r="E1365" s="243"/>
      <c r="F1365" s="244"/>
      <c r="G1365" s="245"/>
      <c r="H1365" s="245"/>
      <c r="I1365" s="246"/>
      <c r="J1365" s="247"/>
      <c r="K1365" s="237"/>
      <c r="L1365" s="6"/>
      <c r="M1365" s="1"/>
      <c r="N1365" s="1"/>
      <c r="O1365" s="1"/>
      <c r="P1365" s="1"/>
      <c r="Q1365" s="1"/>
      <c r="R1365" s="1"/>
      <c r="S1365" s="1"/>
      <c r="T1365" s="1"/>
      <c r="U1365" s="1"/>
      <c r="V1365" s="1"/>
      <c r="W1365" s="1"/>
      <c r="X1365" s="1"/>
      <c r="Y1365" s="1"/>
      <c r="Z1365" s="1"/>
    </row>
    <row r="1366" ht="12.75" hidden="1" customHeight="1">
      <c r="A1366" s="1"/>
      <c r="B1366" s="6"/>
      <c r="C1366" s="229"/>
      <c r="D1366" s="243"/>
      <c r="E1366" s="243"/>
      <c r="F1366" s="244"/>
      <c r="G1366" s="245"/>
      <c r="H1366" s="245"/>
      <c r="I1366" s="246"/>
      <c r="J1366" s="247"/>
      <c r="K1366" s="237"/>
      <c r="L1366" s="6"/>
      <c r="M1366" s="1"/>
      <c r="N1366" s="1"/>
      <c r="O1366" s="1"/>
      <c r="P1366" s="1"/>
      <c r="Q1366" s="1"/>
      <c r="R1366" s="1"/>
      <c r="S1366" s="1"/>
      <c r="T1366" s="1"/>
      <c r="U1366" s="1"/>
      <c r="V1366" s="1"/>
      <c r="W1366" s="1"/>
      <c r="X1366" s="1"/>
      <c r="Y1366" s="1"/>
      <c r="Z1366" s="1"/>
    </row>
    <row r="1367" ht="12.75" hidden="1" customHeight="1">
      <c r="A1367" s="1"/>
      <c r="B1367" s="6"/>
      <c r="C1367" s="229"/>
      <c r="D1367" s="243"/>
      <c r="E1367" s="243"/>
      <c r="F1367" s="244"/>
      <c r="G1367" s="245"/>
      <c r="H1367" s="245"/>
      <c r="I1367" s="246"/>
      <c r="J1367" s="247"/>
      <c r="K1367" s="237"/>
      <c r="L1367" s="6"/>
      <c r="M1367" s="1"/>
      <c r="N1367" s="1"/>
      <c r="O1367" s="1"/>
      <c r="P1367" s="1"/>
      <c r="Q1367" s="1"/>
      <c r="R1367" s="1"/>
      <c r="S1367" s="1"/>
      <c r="T1367" s="1"/>
      <c r="U1367" s="1"/>
      <c r="V1367" s="1"/>
      <c r="W1367" s="1"/>
      <c r="X1367" s="1"/>
      <c r="Y1367" s="1"/>
      <c r="Z1367" s="1"/>
    </row>
    <row r="1368" ht="12.75" hidden="1" customHeight="1">
      <c r="A1368" s="1"/>
      <c r="B1368" s="6"/>
      <c r="C1368" s="229"/>
      <c r="D1368" s="243"/>
      <c r="E1368" s="243"/>
      <c r="F1368" s="244"/>
      <c r="G1368" s="245"/>
      <c r="H1368" s="245"/>
      <c r="I1368" s="246"/>
      <c r="J1368" s="247"/>
      <c r="K1368" s="237"/>
      <c r="L1368" s="6"/>
      <c r="M1368" s="1"/>
      <c r="N1368" s="1"/>
      <c r="O1368" s="1"/>
      <c r="P1368" s="1"/>
      <c r="Q1368" s="1"/>
      <c r="R1368" s="1"/>
      <c r="S1368" s="1"/>
      <c r="T1368" s="1"/>
      <c r="U1368" s="1"/>
      <c r="V1368" s="1"/>
      <c r="W1368" s="1"/>
      <c r="X1368" s="1"/>
      <c r="Y1368" s="1"/>
      <c r="Z1368" s="1"/>
    </row>
    <row r="1369" ht="12.75" hidden="1" customHeight="1">
      <c r="A1369" s="1"/>
      <c r="B1369" s="6"/>
      <c r="C1369" s="229"/>
      <c r="D1369" s="243"/>
      <c r="E1369" s="243"/>
      <c r="F1369" s="244"/>
      <c r="G1369" s="245"/>
      <c r="H1369" s="245"/>
      <c r="I1369" s="246"/>
      <c r="J1369" s="247"/>
      <c r="K1369" s="237"/>
      <c r="L1369" s="6"/>
      <c r="M1369" s="1"/>
      <c r="N1369" s="1"/>
      <c r="O1369" s="1"/>
      <c r="P1369" s="1"/>
      <c r="Q1369" s="1"/>
      <c r="R1369" s="1"/>
      <c r="S1369" s="1"/>
      <c r="T1369" s="1"/>
      <c r="U1369" s="1"/>
      <c r="V1369" s="1"/>
      <c r="W1369" s="1"/>
      <c r="X1369" s="1"/>
      <c r="Y1369" s="1"/>
      <c r="Z1369" s="1"/>
    </row>
    <row r="1370" ht="12.75" hidden="1" customHeight="1">
      <c r="A1370" s="1"/>
      <c r="B1370" s="6"/>
      <c r="C1370" s="229"/>
      <c r="D1370" s="243"/>
      <c r="E1370" s="243"/>
      <c r="F1370" s="244"/>
      <c r="G1370" s="245"/>
      <c r="H1370" s="245"/>
      <c r="I1370" s="246"/>
      <c r="J1370" s="247"/>
      <c r="K1370" s="237"/>
      <c r="L1370" s="6"/>
      <c r="M1370" s="1"/>
      <c r="N1370" s="1"/>
      <c r="O1370" s="1"/>
      <c r="P1370" s="1"/>
      <c r="Q1370" s="1"/>
      <c r="R1370" s="1"/>
      <c r="S1370" s="1"/>
      <c r="T1370" s="1"/>
      <c r="U1370" s="1"/>
      <c r="V1370" s="1"/>
      <c r="W1370" s="1"/>
      <c r="X1370" s="1"/>
      <c r="Y1370" s="1"/>
      <c r="Z1370" s="1"/>
    </row>
    <row r="1371" ht="12.75" hidden="1" customHeight="1">
      <c r="A1371" s="1"/>
      <c r="B1371" s="6"/>
      <c r="C1371" s="229"/>
      <c r="D1371" s="243"/>
      <c r="E1371" s="243"/>
      <c r="F1371" s="244"/>
      <c r="G1371" s="245"/>
      <c r="H1371" s="245"/>
      <c r="I1371" s="246"/>
      <c r="J1371" s="247"/>
      <c r="K1371" s="237"/>
      <c r="L1371" s="6"/>
      <c r="M1371" s="1"/>
      <c r="N1371" s="1"/>
      <c r="O1371" s="1"/>
      <c r="P1371" s="1"/>
      <c r="Q1371" s="1"/>
      <c r="R1371" s="1"/>
      <c r="S1371" s="1"/>
      <c r="T1371" s="1"/>
      <c r="U1371" s="1"/>
      <c r="V1371" s="1"/>
      <c r="W1371" s="1"/>
      <c r="X1371" s="1"/>
      <c r="Y1371" s="1"/>
      <c r="Z1371" s="1"/>
    </row>
    <row r="1372" ht="12.75" hidden="1" customHeight="1">
      <c r="A1372" s="1"/>
      <c r="B1372" s="6"/>
      <c r="C1372" s="229"/>
      <c r="D1372" s="243"/>
      <c r="E1372" s="243"/>
      <c r="F1372" s="244"/>
      <c r="G1372" s="245"/>
      <c r="H1372" s="245"/>
      <c r="I1372" s="246"/>
      <c r="J1372" s="247"/>
      <c r="K1372" s="237"/>
      <c r="L1372" s="6"/>
      <c r="M1372" s="1"/>
      <c r="N1372" s="1"/>
      <c r="O1372" s="1"/>
      <c r="P1372" s="1"/>
      <c r="Q1372" s="1"/>
      <c r="R1372" s="1"/>
      <c r="S1372" s="1"/>
      <c r="T1372" s="1"/>
      <c r="U1372" s="1"/>
      <c r="V1372" s="1"/>
      <c r="W1372" s="1"/>
      <c r="X1372" s="1"/>
      <c r="Y1372" s="1"/>
      <c r="Z1372" s="1"/>
    </row>
    <row r="1373" ht="12.75" hidden="1" customHeight="1">
      <c r="A1373" s="1"/>
      <c r="B1373" s="6"/>
      <c r="C1373" s="229"/>
      <c r="D1373" s="243"/>
      <c r="E1373" s="243"/>
      <c r="F1373" s="244"/>
      <c r="G1373" s="245"/>
      <c r="H1373" s="245"/>
      <c r="I1373" s="246"/>
      <c r="J1373" s="247"/>
      <c r="K1373" s="237"/>
      <c r="L1373" s="6"/>
      <c r="M1373" s="1"/>
      <c r="N1373" s="1"/>
      <c r="O1373" s="1"/>
      <c r="P1373" s="1"/>
      <c r="Q1373" s="1"/>
      <c r="R1373" s="1"/>
      <c r="S1373" s="1"/>
      <c r="T1373" s="1"/>
      <c r="U1373" s="1"/>
      <c r="V1373" s="1"/>
      <c r="W1373" s="1"/>
      <c r="X1373" s="1"/>
      <c r="Y1373" s="1"/>
      <c r="Z1373" s="1"/>
    </row>
    <row r="1374" ht="12.75" hidden="1" customHeight="1">
      <c r="A1374" s="1"/>
      <c r="B1374" s="6"/>
      <c r="C1374" s="229"/>
      <c r="D1374" s="243"/>
      <c r="E1374" s="243"/>
      <c r="F1374" s="244"/>
      <c r="G1374" s="245"/>
      <c r="H1374" s="245"/>
      <c r="I1374" s="246"/>
      <c r="J1374" s="247"/>
      <c r="K1374" s="237"/>
      <c r="L1374" s="6"/>
      <c r="M1374" s="1"/>
      <c r="N1374" s="1"/>
      <c r="O1374" s="1"/>
      <c r="P1374" s="1"/>
      <c r="Q1374" s="1"/>
      <c r="R1374" s="1"/>
      <c r="S1374" s="1"/>
      <c r="T1374" s="1"/>
      <c r="U1374" s="1"/>
      <c r="V1374" s="1"/>
      <c r="W1374" s="1"/>
      <c r="X1374" s="1"/>
      <c r="Y1374" s="1"/>
      <c r="Z1374" s="1"/>
    </row>
    <row r="1375" ht="12.75" hidden="1" customHeight="1">
      <c r="A1375" s="1"/>
      <c r="B1375" s="6"/>
      <c r="C1375" s="229"/>
      <c r="D1375" s="243"/>
      <c r="E1375" s="243"/>
      <c r="F1375" s="244"/>
      <c r="G1375" s="245"/>
      <c r="H1375" s="245"/>
      <c r="I1375" s="246"/>
      <c r="J1375" s="247"/>
      <c r="K1375" s="237"/>
      <c r="L1375" s="6"/>
      <c r="M1375" s="1"/>
      <c r="N1375" s="1"/>
      <c r="O1375" s="1"/>
      <c r="P1375" s="1"/>
      <c r="Q1375" s="1"/>
      <c r="R1375" s="1"/>
      <c r="S1375" s="1"/>
      <c r="T1375" s="1"/>
      <c r="U1375" s="1"/>
      <c r="V1375" s="1"/>
      <c r="W1375" s="1"/>
      <c r="X1375" s="1"/>
      <c r="Y1375" s="1"/>
      <c r="Z1375" s="1"/>
    </row>
    <row r="1376" ht="12.75" hidden="1" customHeight="1">
      <c r="A1376" s="1"/>
      <c r="B1376" s="6"/>
      <c r="C1376" s="229"/>
      <c r="D1376" s="243"/>
      <c r="E1376" s="243"/>
      <c r="F1376" s="244"/>
      <c r="G1376" s="245"/>
      <c r="H1376" s="245"/>
      <c r="I1376" s="246"/>
      <c r="J1376" s="247"/>
      <c r="K1376" s="237"/>
      <c r="L1376" s="6"/>
      <c r="M1376" s="1"/>
      <c r="N1376" s="1"/>
      <c r="O1376" s="1"/>
      <c r="P1376" s="1"/>
      <c r="Q1376" s="1"/>
      <c r="R1376" s="1"/>
      <c r="S1376" s="1"/>
      <c r="T1376" s="1"/>
      <c r="U1376" s="1"/>
      <c r="V1376" s="1"/>
      <c r="W1376" s="1"/>
      <c r="X1376" s="1"/>
      <c r="Y1376" s="1"/>
      <c r="Z1376" s="1"/>
    </row>
    <row r="1377" ht="12.75" hidden="1" customHeight="1">
      <c r="A1377" s="1"/>
      <c r="B1377" s="6"/>
      <c r="C1377" s="229"/>
      <c r="D1377" s="243"/>
      <c r="E1377" s="243"/>
      <c r="F1377" s="244"/>
      <c r="G1377" s="245"/>
      <c r="H1377" s="245"/>
      <c r="I1377" s="246"/>
      <c r="J1377" s="247"/>
      <c r="K1377" s="237"/>
      <c r="L1377" s="6"/>
      <c r="M1377" s="1"/>
      <c r="N1377" s="1"/>
      <c r="O1377" s="1"/>
      <c r="P1377" s="1"/>
      <c r="Q1377" s="1"/>
      <c r="R1377" s="1"/>
      <c r="S1377" s="1"/>
      <c r="T1377" s="1"/>
      <c r="U1377" s="1"/>
      <c r="V1377" s="1"/>
      <c r="W1377" s="1"/>
      <c r="X1377" s="1"/>
      <c r="Y1377" s="1"/>
      <c r="Z1377" s="1"/>
    </row>
    <row r="1378" ht="12.75" hidden="1" customHeight="1">
      <c r="A1378" s="1"/>
      <c r="B1378" s="6"/>
      <c r="C1378" s="229"/>
      <c r="D1378" s="243"/>
      <c r="E1378" s="243"/>
      <c r="F1378" s="244"/>
      <c r="G1378" s="245"/>
      <c r="H1378" s="245"/>
      <c r="I1378" s="246"/>
      <c r="J1378" s="247"/>
      <c r="K1378" s="237"/>
      <c r="L1378" s="6"/>
      <c r="M1378" s="1"/>
      <c r="N1378" s="1"/>
      <c r="O1378" s="1"/>
      <c r="P1378" s="1"/>
      <c r="Q1378" s="1"/>
      <c r="R1378" s="1"/>
      <c r="S1378" s="1"/>
      <c r="T1378" s="1"/>
      <c r="U1378" s="1"/>
      <c r="V1378" s="1"/>
      <c r="W1378" s="1"/>
      <c r="X1378" s="1"/>
      <c r="Y1378" s="1"/>
      <c r="Z1378" s="1"/>
    </row>
    <row r="1379" ht="12.75" hidden="1" customHeight="1">
      <c r="A1379" s="1"/>
      <c r="B1379" s="6"/>
      <c r="C1379" s="229"/>
      <c r="D1379" s="243"/>
      <c r="E1379" s="243"/>
      <c r="F1379" s="244"/>
      <c r="G1379" s="245"/>
      <c r="H1379" s="245"/>
      <c r="I1379" s="246"/>
      <c r="J1379" s="247"/>
      <c r="K1379" s="237"/>
      <c r="L1379" s="6"/>
      <c r="M1379" s="1"/>
      <c r="N1379" s="1"/>
      <c r="O1379" s="1"/>
      <c r="P1379" s="1"/>
      <c r="Q1379" s="1"/>
      <c r="R1379" s="1"/>
      <c r="S1379" s="1"/>
      <c r="T1379" s="1"/>
      <c r="U1379" s="1"/>
      <c r="V1379" s="1"/>
      <c r="W1379" s="1"/>
      <c r="X1379" s="1"/>
      <c r="Y1379" s="1"/>
      <c r="Z1379" s="1"/>
    </row>
    <row r="1380" ht="12.75" hidden="1" customHeight="1">
      <c r="A1380" s="1"/>
      <c r="B1380" s="6"/>
      <c r="C1380" s="229"/>
      <c r="D1380" s="243"/>
      <c r="E1380" s="243"/>
      <c r="F1380" s="244"/>
      <c r="G1380" s="245"/>
      <c r="H1380" s="245"/>
      <c r="I1380" s="246"/>
      <c r="J1380" s="247"/>
      <c r="K1380" s="237"/>
      <c r="L1380" s="6"/>
      <c r="M1380" s="1"/>
      <c r="N1380" s="1"/>
      <c r="O1380" s="1"/>
      <c r="P1380" s="1"/>
      <c r="Q1380" s="1"/>
      <c r="R1380" s="1"/>
      <c r="S1380" s="1"/>
      <c r="T1380" s="1"/>
      <c r="U1380" s="1"/>
      <c r="V1380" s="1"/>
      <c r="W1380" s="1"/>
      <c r="X1380" s="1"/>
      <c r="Y1380" s="1"/>
      <c r="Z1380" s="1"/>
    </row>
    <row r="1381" ht="12.75" hidden="1" customHeight="1">
      <c r="A1381" s="1"/>
      <c r="B1381" s="6"/>
      <c r="C1381" s="229"/>
      <c r="D1381" s="243"/>
      <c r="E1381" s="243"/>
      <c r="F1381" s="244"/>
      <c r="G1381" s="245"/>
      <c r="H1381" s="245"/>
      <c r="I1381" s="246"/>
      <c r="J1381" s="247"/>
      <c r="K1381" s="237"/>
      <c r="L1381" s="6"/>
      <c r="M1381" s="1"/>
      <c r="N1381" s="1"/>
      <c r="O1381" s="1"/>
      <c r="P1381" s="1"/>
      <c r="Q1381" s="1"/>
      <c r="R1381" s="1"/>
      <c r="S1381" s="1"/>
      <c r="T1381" s="1"/>
      <c r="U1381" s="1"/>
      <c r="V1381" s="1"/>
      <c r="W1381" s="1"/>
      <c r="X1381" s="1"/>
      <c r="Y1381" s="1"/>
      <c r="Z1381" s="1"/>
    </row>
    <row r="1382" ht="12.75" hidden="1" customHeight="1">
      <c r="A1382" s="1"/>
      <c r="B1382" s="6"/>
      <c r="C1382" s="229"/>
      <c r="D1382" s="243"/>
      <c r="E1382" s="243"/>
      <c r="F1382" s="244"/>
      <c r="G1382" s="245"/>
      <c r="H1382" s="245"/>
      <c r="I1382" s="246"/>
      <c r="J1382" s="247"/>
      <c r="K1382" s="237"/>
      <c r="L1382" s="6"/>
      <c r="M1382" s="1"/>
      <c r="N1382" s="1"/>
      <c r="O1382" s="1"/>
      <c r="P1382" s="1"/>
      <c r="Q1382" s="1"/>
      <c r="R1382" s="1"/>
      <c r="S1382" s="1"/>
      <c r="T1382" s="1"/>
      <c r="U1382" s="1"/>
      <c r="V1382" s="1"/>
      <c r="W1382" s="1"/>
      <c r="X1382" s="1"/>
      <c r="Y1382" s="1"/>
      <c r="Z1382" s="1"/>
    </row>
    <row r="1383" ht="13.5" customHeight="1">
      <c r="A1383" s="1"/>
      <c r="B1383" s="6"/>
      <c r="C1383" s="248" t="s">
        <v>1225</v>
      </c>
      <c r="D1383" s="249"/>
      <c r="E1383" s="249"/>
      <c r="F1383" s="250">
        <f>SUBTOTAL(9,F27:F1382)</f>
        <v>229018</v>
      </c>
      <c r="G1383" s="249"/>
      <c r="H1383" s="249"/>
      <c r="I1383" s="251"/>
      <c r="J1383" s="252">
        <f t="shared" ref="J1383:K1383" si="3">SUBTOTAL(9,J27:J1382)</f>
        <v>3218433.47</v>
      </c>
      <c r="K1383" s="239">
        <f t="shared" si="3"/>
        <v>1561521.89</v>
      </c>
      <c r="L1383" s="6"/>
      <c r="M1383" s="1"/>
      <c r="N1383" s="1"/>
      <c r="O1383" s="1"/>
      <c r="P1383" s="1"/>
      <c r="Q1383" s="1"/>
      <c r="R1383" s="1"/>
      <c r="S1383" s="1"/>
      <c r="T1383" s="1"/>
      <c r="U1383" s="1"/>
      <c r="V1383" s="1"/>
      <c r="W1383" s="1"/>
      <c r="X1383" s="1"/>
      <c r="Y1383" s="1"/>
      <c r="Z1383" s="1"/>
    </row>
    <row r="1384" ht="12.75" customHeight="1">
      <c r="A1384" s="1"/>
      <c r="B1384" s="6"/>
      <c r="C1384" s="6"/>
      <c r="D1384" s="6"/>
      <c r="E1384" s="6"/>
      <c r="F1384" s="6"/>
      <c r="G1384" s="6"/>
      <c r="H1384" s="6"/>
      <c r="I1384" s="6"/>
      <c r="J1384" s="6"/>
      <c r="K1384" s="6"/>
      <c r="L1384" s="6"/>
      <c r="M1384" s="1"/>
      <c r="N1384" s="1"/>
      <c r="O1384" s="1"/>
      <c r="P1384" s="1"/>
      <c r="Q1384" s="1"/>
      <c r="R1384" s="1"/>
      <c r="S1384" s="1"/>
      <c r="T1384" s="1"/>
      <c r="U1384" s="1"/>
      <c r="V1384" s="1"/>
      <c r="W1384" s="1"/>
      <c r="X1384" s="1"/>
      <c r="Y1384" s="1"/>
      <c r="Z1384" s="1"/>
    </row>
    <row r="1385" ht="27.0" customHeight="1">
      <c r="A1385" s="1"/>
      <c r="B1385" s="6"/>
      <c r="C1385" s="253" t="s">
        <v>1226</v>
      </c>
      <c r="D1385" s="254" t="str">
        <f>#REF!</f>
        <v>#REF!</v>
      </c>
      <c r="E1385" s="254"/>
      <c r="F1385" s="254"/>
      <c r="G1385" s="6"/>
      <c r="H1385" s="6"/>
      <c r="I1385" s="6"/>
      <c r="J1385" s="6"/>
      <c r="K1385" s="6"/>
      <c r="L1385" s="6"/>
      <c r="M1385" s="1"/>
      <c r="N1385" s="1"/>
      <c r="O1385" s="1"/>
      <c r="P1385" s="1"/>
      <c r="Q1385" s="1"/>
      <c r="R1385" s="1"/>
      <c r="S1385" s="1"/>
      <c r="T1385" s="1"/>
      <c r="U1385" s="1"/>
      <c r="V1385" s="1"/>
      <c r="W1385" s="1"/>
      <c r="X1385" s="1"/>
      <c r="Y1385" s="1"/>
      <c r="Z1385" s="1"/>
    </row>
    <row r="1386" ht="12.75" customHeight="1">
      <c r="A1386" s="1"/>
      <c r="B1386" s="6"/>
      <c r="C1386" s="255" t="s">
        <v>1227</v>
      </c>
      <c r="D1386" s="256"/>
      <c r="E1386" s="256"/>
      <c r="F1386" s="257"/>
      <c r="G1386" s="258"/>
      <c r="H1386" s="6"/>
      <c r="I1386" s="6"/>
      <c r="J1386" s="6"/>
      <c r="K1386" s="6"/>
      <c r="L1386" s="6"/>
      <c r="M1386" s="1"/>
      <c r="N1386" s="1"/>
      <c r="O1386" s="1"/>
      <c r="P1386" s="1"/>
      <c r="Q1386" s="1"/>
      <c r="R1386" s="1"/>
      <c r="S1386" s="1"/>
      <c r="T1386" s="1"/>
      <c r="U1386" s="1"/>
      <c r="V1386" s="1"/>
      <c r="W1386" s="1"/>
      <c r="X1386" s="1"/>
      <c r="Y1386" s="1"/>
      <c r="Z1386" s="1"/>
    </row>
    <row r="1387" ht="34.5" customHeight="1">
      <c r="A1387" s="1"/>
      <c r="B1387" s="6"/>
      <c r="C1387" s="259" t="s">
        <v>1228</v>
      </c>
      <c r="D1387" s="260"/>
      <c r="E1387" s="260"/>
      <c r="F1387" s="261"/>
      <c r="G1387" s="168"/>
      <c r="H1387" s="6"/>
      <c r="I1387" s="6"/>
      <c r="J1387" s="6"/>
      <c r="K1387" s="6"/>
      <c r="L1387" s="6"/>
      <c r="M1387" s="1"/>
      <c r="N1387" s="1"/>
      <c r="O1387" s="1"/>
      <c r="P1387" s="1"/>
      <c r="Q1387" s="1"/>
      <c r="R1387" s="1"/>
      <c r="S1387" s="1"/>
      <c r="T1387" s="1"/>
      <c r="U1387" s="1"/>
      <c r="V1387" s="1"/>
      <c r="W1387" s="1"/>
      <c r="X1387" s="1"/>
      <c r="Y1387" s="1"/>
      <c r="Z1387" s="1"/>
    </row>
    <row r="1388" ht="7.5" customHeight="1">
      <c r="A1388" s="1"/>
      <c r="B1388" s="6"/>
      <c r="C1388" s="262"/>
      <c r="D1388" s="263"/>
      <c r="E1388" s="263"/>
      <c r="F1388" s="264"/>
      <c r="G1388" s="168"/>
      <c r="H1388" s="6"/>
      <c r="I1388" s="6"/>
      <c r="J1388" s="6"/>
      <c r="K1388" s="6"/>
      <c r="L1388" s="6"/>
      <c r="M1388" s="1"/>
      <c r="N1388" s="1"/>
      <c r="O1388" s="1"/>
      <c r="P1388" s="1"/>
      <c r="Q1388" s="1"/>
      <c r="R1388" s="1"/>
      <c r="S1388" s="1"/>
      <c r="T1388" s="1"/>
      <c r="U1388" s="1"/>
      <c r="V1388" s="1"/>
      <c r="W1388" s="1"/>
      <c r="X1388" s="1"/>
      <c r="Y1388" s="1"/>
      <c r="Z1388" s="1"/>
    </row>
    <row r="1389" ht="12.75" customHeight="1">
      <c r="A1389" s="1"/>
      <c r="B1389" s="6"/>
      <c r="C1389" s="6"/>
      <c r="D1389" s="6"/>
      <c r="E1389" s="168"/>
      <c r="F1389" s="6"/>
      <c r="G1389" s="6"/>
      <c r="H1389" s="6"/>
      <c r="I1389" s="6"/>
      <c r="J1389" s="6"/>
      <c r="K1389" s="6"/>
      <c r="L1389" s="6"/>
      <c r="M1389" s="1"/>
      <c r="N1389" s="1"/>
      <c r="O1389" s="1"/>
      <c r="P1389" s="1"/>
      <c r="Q1389" s="1"/>
      <c r="R1389" s="1"/>
      <c r="S1389" s="1"/>
      <c r="T1389" s="1"/>
      <c r="U1389" s="1"/>
      <c r="V1389" s="1"/>
      <c r="W1389" s="1"/>
      <c r="X1389" s="1"/>
      <c r="Y1389" s="1"/>
      <c r="Z1389" s="1"/>
    </row>
    <row r="1390" ht="12.75" customHeight="1">
      <c r="A1390" s="1"/>
      <c r="B1390" s="1"/>
      <c r="C1390" s="1"/>
      <c r="D1390" s="1"/>
      <c r="E1390" s="265"/>
      <c r="F1390" s="1"/>
      <c r="G1390" s="1"/>
      <c r="H1390" s="1"/>
      <c r="I1390" s="1"/>
      <c r="J1390" s="1"/>
      <c r="K1390" s="1"/>
      <c r="L1390" s="1"/>
      <c r="M1390" s="1"/>
      <c r="N1390" s="1"/>
      <c r="O1390" s="1"/>
      <c r="P1390" s="1"/>
      <c r="Q1390" s="1"/>
      <c r="R1390" s="1"/>
      <c r="S1390" s="1"/>
      <c r="T1390" s="1"/>
      <c r="U1390" s="1"/>
      <c r="V1390" s="1"/>
      <c r="W1390" s="1"/>
      <c r="X1390" s="1"/>
      <c r="Y1390" s="1"/>
      <c r="Z1390" s="1"/>
    </row>
    <row r="1391" ht="12.75" customHeight="1">
      <c r="A1391" s="1"/>
      <c r="B1391" s="1"/>
      <c r="C1391" s="1"/>
      <c r="D1391" s="1"/>
      <c r="E1391" s="265"/>
      <c r="F1391" s="1"/>
      <c r="G1391" s="1"/>
      <c r="H1391" s="1"/>
      <c r="I1391" s="1"/>
      <c r="J1391" s="1"/>
      <c r="K1391" s="1"/>
      <c r="L1391" s="1"/>
      <c r="M1391" s="1"/>
      <c r="N1391" s="1"/>
      <c r="O1391" s="1"/>
      <c r="P1391" s="1"/>
      <c r="Q1391" s="1"/>
      <c r="R1391" s="1"/>
      <c r="S1391" s="1"/>
      <c r="T1391" s="1"/>
      <c r="U1391" s="1"/>
      <c r="V1391" s="1"/>
      <c r="W1391" s="1"/>
      <c r="X1391" s="1"/>
      <c r="Y1391" s="1"/>
      <c r="Z1391" s="1"/>
    </row>
    <row r="1392" ht="12.75" customHeight="1">
      <c r="A1392" s="1"/>
      <c r="B1392" s="1"/>
      <c r="C1392" s="1"/>
      <c r="D1392" s="1"/>
      <c r="E1392" s="265"/>
      <c r="F1392" s="1"/>
      <c r="G1392" s="1"/>
      <c r="H1392" s="1"/>
      <c r="I1392" s="1"/>
      <c r="J1392" s="1"/>
      <c r="K1392" s="1"/>
      <c r="L1392" s="1"/>
      <c r="M1392" s="1"/>
      <c r="N1392" s="1"/>
      <c r="O1392" s="1"/>
      <c r="P1392" s="1"/>
      <c r="Q1392" s="1"/>
      <c r="R1392" s="1"/>
      <c r="S1392" s="1"/>
      <c r="T1392" s="1"/>
      <c r="U1392" s="1"/>
      <c r="V1392" s="1"/>
      <c r="W1392" s="1"/>
      <c r="X1392" s="1"/>
      <c r="Y1392" s="1"/>
      <c r="Z1392" s="1"/>
    </row>
    <row r="1393" ht="12.75" customHeight="1">
      <c r="A1393" s="1"/>
      <c r="B1393" s="1"/>
      <c r="C1393" s="1"/>
      <c r="D1393" s="1"/>
      <c r="E1393" s="265"/>
      <c r="F1393" s="1"/>
      <c r="G1393" s="1"/>
      <c r="H1393" s="1"/>
      <c r="I1393" s="1"/>
      <c r="J1393" s="1"/>
      <c r="K1393" s="1"/>
      <c r="L1393" s="1"/>
      <c r="M1393" s="1"/>
      <c r="N1393" s="1"/>
      <c r="O1393" s="1"/>
      <c r="P1393" s="1"/>
      <c r="Q1393" s="1"/>
      <c r="R1393" s="1"/>
      <c r="S1393" s="1"/>
      <c r="T1393" s="1"/>
      <c r="U1393" s="1"/>
      <c r="V1393" s="1"/>
      <c r="W1393" s="1"/>
      <c r="X1393" s="1"/>
      <c r="Y1393" s="1"/>
      <c r="Z1393" s="1"/>
    </row>
    <row r="1394" ht="12.75" customHeight="1">
      <c r="A1394" s="1"/>
      <c r="B1394" s="1"/>
      <c r="C1394" s="1"/>
      <c r="D1394" s="1"/>
      <c r="E1394" s="265"/>
      <c r="F1394" s="1"/>
      <c r="G1394" s="1"/>
      <c r="H1394" s="1"/>
      <c r="I1394" s="1"/>
      <c r="J1394" s="1"/>
      <c r="K1394" s="1"/>
      <c r="L1394" s="1"/>
      <c r="M1394" s="1"/>
      <c r="N1394" s="1"/>
      <c r="O1394" s="1"/>
      <c r="P1394" s="1"/>
      <c r="Q1394" s="1"/>
      <c r="R1394" s="1"/>
      <c r="S1394" s="1"/>
      <c r="T1394" s="1"/>
      <c r="U1394" s="1"/>
      <c r="V1394" s="1"/>
      <c r="W1394" s="1"/>
      <c r="X1394" s="1"/>
      <c r="Y1394" s="1"/>
      <c r="Z1394" s="1"/>
    </row>
    <row r="1395" ht="12.75" customHeight="1">
      <c r="A1395" s="1"/>
      <c r="B1395" s="1"/>
      <c r="C1395" s="1"/>
      <c r="D1395" s="1"/>
      <c r="E1395" s="265"/>
      <c r="F1395" s="1"/>
      <c r="G1395" s="1"/>
      <c r="H1395" s="1"/>
      <c r="I1395" s="1"/>
      <c r="J1395" s="1"/>
      <c r="K1395" s="1"/>
      <c r="L1395" s="1"/>
      <c r="M1395" s="1"/>
      <c r="N1395" s="1"/>
      <c r="O1395" s="1"/>
      <c r="P1395" s="1"/>
      <c r="Q1395" s="1"/>
      <c r="R1395" s="1"/>
      <c r="S1395" s="1"/>
      <c r="T1395" s="1"/>
      <c r="U1395" s="1"/>
      <c r="V1395" s="1"/>
      <c r="W1395" s="1"/>
      <c r="X1395" s="1"/>
      <c r="Y1395" s="1"/>
      <c r="Z1395" s="1"/>
    </row>
    <row r="1396" ht="12.75" customHeight="1">
      <c r="A1396" s="1"/>
      <c r="B1396" s="1"/>
      <c r="C1396" s="1"/>
      <c r="D1396" s="1"/>
      <c r="E1396" s="265"/>
      <c r="F1396" s="1"/>
      <c r="G1396" s="1"/>
      <c r="H1396" s="1"/>
      <c r="I1396" s="1"/>
      <c r="J1396" s="1"/>
      <c r="K1396" s="1"/>
      <c r="L1396" s="1"/>
      <c r="M1396" s="1"/>
      <c r="N1396" s="1"/>
      <c r="O1396" s="1"/>
      <c r="P1396" s="1"/>
      <c r="Q1396" s="1"/>
      <c r="R1396" s="1"/>
      <c r="S1396" s="1"/>
      <c r="T1396" s="1"/>
      <c r="U1396" s="1"/>
      <c r="V1396" s="1"/>
      <c r="W1396" s="1"/>
      <c r="X1396" s="1"/>
      <c r="Y1396" s="1"/>
      <c r="Z1396" s="1"/>
    </row>
    <row r="1397" ht="12.75" customHeight="1">
      <c r="A1397" s="1"/>
      <c r="B1397" s="1"/>
      <c r="C1397" s="1"/>
      <c r="D1397" s="1"/>
      <c r="E1397" s="265"/>
      <c r="F1397" s="1"/>
      <c r="G1397" s="1"/>
      <c r="H1397" s="1"/>
      <c r="I1397" s="1"/>
      <c r="J1397" s="1"/>
      <c r="K1397" s="1"/>
      <c r="L1397" s="1"/>
      <c r="M1397" s="1"/>
      <c r="N1397" s="1"/>
      <c r="O1397" s="1"/>
      <c r="P1397" s="1"/>
      <c r="Q1397" s="1"/>
      <c r="R1397" s="1"/>
      <c r="S1397" s="1"/>
      <c r="T1397" s="1"/>
      <c r="U1397" s="1"/>
      <c r="V1397" s="1"/>
      <c r="W1397" s="1"/>
      <c r="X1397" s="1"/>
      <c r="Y1397" s="1"/>
      <c r="Z1397" s="1"/>
    </row>
    <row r="1398" ht="12.75" customHeight="1">
      <c r="A1398" s="1"/>
      <c r="B1398" s="1"/>
      <c r="C1398" s="1"/>
      <c r="D1398" s="1"/>
      <c r="E1398" s="265"/>
      <c r="F1398" s="1"/>
      <c r="G1398" s="1"/>
      <c r="H1398" s="1"/>
      <c r="I1398" s="1"/>
      <c r="J1398" s="1"/>
      <c r="K1398" s="1"/>
      <c r="L1398" s="1"/>
      <c r="M1398" s="1"/>
      <c r="N1398" s="1"/>
      <c r="O1398" s="1"/>
      <c r="P1398" s="1"/>
      <c r="Q1398" s="1"/>
      <c r="R1398" s="1"/>
      <c r="S1398" s="1"/>
      <c r="T1398" s="1"/>
      <c r="U1398" s="1"/>
      <c r="V1398" s="1"/>
      <c r="W1398" s="1"/>
      <c r="X1398" s="1"/>
      <c r="Y1398" s="1"/>
      <c r="Z1398" s="1"/>
    </row>
    <row r="1399" ht="12.75" customHeight="1">
      <c r="A1399" s="1"/>
      <c r="B1399" s="1"/>
      <c r="C1399" s="1"/>
      <c r="D1399" s="1"/>
      <c r="E1399" s="265"/>
      <c r="F1399" s="1"/>
      <c r="G1399" s="1"/>
      <c r="H1399" s="1"/>
      <c r="I1399" s="1"/>
      <c r="J1399" s="1"/>
      <c r="K1399" s="1"/>
      <c r="L1399" s="1"/>
      <c r="M1399" s="1"/>
      <c r="N1399" s="1"/>
      <c r="O1399" s="1"/>
      <c r="P1399" s="1"/>
      <c r="Q1399" s="1"/>
      <c r="R1399" s="1"/>
      <c r="S1399" s="1"/>
      <c r="T1399" s="1"/>
      <c r="U1399" s="1"/>
      <c r="V1399" s="1"/>
      <c r="W1399" s="1"/>
      <c r="X1399" s="1"/>
      <c r="Y1399" s="1"/>
      <c r="Z1399" s="1"/>
    </row>
    <row r="1400" ht="12.75" customHeight="1">
      <c r="A1400" s="1"/>
      <c r="B1400" s="1"/>
      <c r="C1400" s="1"/>
      <c r="D1400" s="1"/>
      <c r="E1400" s="265"/>
      <c r="F1400" s="1"/>
      <c r="G1400" s="1"/>
      <c r="H1400" s="1"/>
      <c r="I1400" s="1"/>
      <c r="J1400" s="1"/>
      <c r="K1400" s="1"/>
      <c r="L1400" s="1"/>
      <c r="M1400" s="1"/>
      <c r="N1400" s="1"/>
      <c r="O1400" s="1"/>
      <c r="P1400" s="1"/>
      <c r="Q1400" s="1"/>
      <c r="R1400" s="1"/>
      <c r="S1400" s="1"/>
      <c r="T1400" s="1"/>
      <c r="U1400" s="1"/>
      <c r="V1400" s="1"/>
      <c r="W1400" s="1"/>
      <c r="X1400" s="1"/>
      <c r="Y1400" s="1"/>
      <c r="Z1400" s="1"/>
    </row>
    <row r="1401" ht="12.75" customHeight="1">
      <c r="A1401" s="1"/>
      <c r="B1401" s="1"/>
      <c r="C1401" s="1"/>
      <c r="D1401" s="1"/>
      <c r="E1401" s="265"/>
      <c r="F1401" s="1"/>
      <c r="G1401" s="1"/>
      <c r="H1401" s="1"/>
      <c r="I1401" s="1"/>
      <c r="J1401" s="1"/>
      <c r="K1401" s="1"/>
      <c r="L1401" s="1"/>
      <c r="M1401" s="1"/>
      <c r="N1401" s="1"/>
      <c r="O1401" s="1"/>
      <c r="P1401" s="1"/>
      <c r="Q1401" s="1"/>
      <c r="R1401" s="1"/>
      <c r="S1401" s="1"/>
      <c r="T1401" s="1"/>
      <c r="U1401" s="1"/>
      <c r="V1401" s="1"/>
      <c r="W1401" s="1"/>
      <c r="X1401" s="1"/>
      <c r="Y1401" s="1"/>
      <c r="Z1401" s="1"/>
    </row>
    <row r="1402" ht="12.75" customHeight="1">
      <c r="A1402" s="1"/>
      <c r="B1402" s="1"/>
      <c r="C1402" s="1"/>
      <c r="D1402" s="1"/>
      <c r="E1402" s="265"/>
      <c r="F1402" s="1"/>
      <c r="G1402" s="1"/>
      <c r="H1402" s="1"/>
      <c r="I1402" s="1"/>
      <c r="J1402" s="1"/>
      <c r="K1402" s="1"/>
      <c r="L1402" s="1"/>
      <c r="M1402" s="1"/>
      <c r="N1402" s="1"/>
      <c r="O1402" s="1"/>
      <c r="P1402" s="1"/>
      <c r="Q1402" s="1"/>
      <c r="R1402" s="1"/>
      <c r="S1402" s="1"/>
      <c r="T1402" s="1"/>
      <c r="U1402" s="1"/>
      <c r="V1402" s="1"/>
      <c r="W1402" s="1"/>
      <c r="X1402" s="1"/>
      <c r="Y1402" s="1"/>
      <c r="Z1402" s="1"/>
    </row>
    <row r="1403" ht="12.75" customHeight="1">
      <c r="A1403" s="1"/>
      <c r="B1403" s="1"/>
      <c r="C1403" s="1"/>
      <c r="D1403" s="1"/>
      <c r="E1403" s="265"/>
      <c r="F1403" s="1"/>
      <c r="G1403" s="1"/>
      <c r="H1403" s="1"/>
      <c r="I1403" s="1"/>
      <c r="J1403" s="1"/>
      <c r="K1403" s="1"/>
      <c r="L1403" s="1"/>
      <c r="M1403" s="1"/>
      <c r="N1403" s="1"/>
      <c r="O1403" s="1"/>
      <c r="P1403" s="1"/>
      <c r="Q1403" s="1"/>
      <c r="R1403" s="1"/>
      <c r="S1403" s="1"/>
      <c r="T1403" s="1"/>
      <c r="U1403" s="1"/>
      <c r="V1403" s="1"/>
      <c r="W1403" s="1"/>
      <c r="X1403" s="1"/>
      <c r="Y1403" s="1"/>
      <c r="Z1403" s="1"/>
    </row>
    <row r="1404" ht="12.75" customHeight="1">
      <c r="A1404" s="1"/>
      <c r="B1404" s="1"/>
      <c r="C1404" s="1"/>
      <c r="D1404" s="1"/>
      <c r="E1404" s="265"/>
      <c r="F1404" s="1"/>
      <c r="G1404" s="1"/>
      <c r="H1404" s="1"/>
      <c r="I1404" s="1"/>
      <c r="J1404" s="1"/>
      <c r="K1404" s="1"/>
      <c r="L1404" s="1"/>
      <c r="M1404" s="1"/>
      <c r="N1404" s="1"/>
      <c r="O1404" s="1"/>
      <c r="P1404" s="1"/>
      <c r="Q1404" s="1"/>
      <c r="R1404" s="1"/>
      <c r="S1404" s="1"/>
      <c r="T1404" s="1"/>
      <c r="U1404" s="1"/>
      <c r="V1404" s="1"/>
      <c r="W1404" s="1"/>
      <c r="X1404" s="1"/>
      <c r="Y1404" s="1"/>
      <c r="Z1404" s="1"/>
    </row>
    <row r="1405" ht="12.75" customHeight="1">
      <c r="A1405" s="1"/>
      <c r="B1405" s="1"/>
      <c r="C1405" s="1"/>
      <c r="D1405" s="1"/>
      <c r="E1405" s="265"/>
      <c r="F1405" s="1"/>
      <c r="G1405" s="1"/>
      <c r="H1405" s="1"/>
      <c r="I1405" s="1"/>
      <c r="J1405" s="1"/>
      <c r="K1405" s="1"/>
      <c r="L1405" s="1"/>
      <c r="M1405" s="1"/>
      <c r="N1405" s="1"/>
      <c r="O1405" s="1"/>
      <c r="P1405" s="1"/>
      <c r="Q1405" s="1"/>
      <c r="R1405" s="1"/>
      <c r="S1405" s="1"/>
      <c r="T1405" s="1"/>
      <c r="U1405" s="1"/>
      <c r="V1405" s="1"/>
      <c r="W1405" s="1"/>
      <c r="X1405" s="1"/>
      <c r="Y1405" s="1"/>
      <c r="Z1405" s="1"/>
    </row>
    <row r="1406" ht="12.75" customHeight="1">
      <c r="A1406" s="1"/>
      <c r="B1406" s="1"/>
      <c r="C1406" s="1"/>
      <c r="D1406" s="1"/>
      <c r="E1406" s="265"/>
      <c r="F1406" s="1"/>
      <c r="G1406" s="1"/>
      <c r="H1406" s="1"/>
      <c r="I1406" s="1"/>
      <c r="J1406" s="1"/>
      <c r="K1406" s="1"/>
      <c r="L1406" s="1"/>
      <c r="M1406" s="1"/>
      <c r="N1406" s="1"/>
      <c r="O1406" s="1"/>
      <c r="P1406" s="1"/>
      <c r="Q1406" s="1"/>
      <c r="R1406" s="1"/>
      <c r="S1406" s="1"/>
      <c r="T1406" s="1"/>
      <c r="U1406" s="1"/>
      <c r="V1406" s="1"/>
      <c r="W1406" s="1"/>
      <c r="X1406" s="1"/>
      <c r="Y1406" s="1"/>
      <c r="Z1406" s="1"/>
    </row>
    <row r="1407" ht="12.75" customHeight="1">
      <c r="A1407" s="1"/>
      <c r="B1407" s="1"/>
      <c r="C1407" s="1"/>
      <c r="D1407" s="1"/>
      <c r="E1407" s="265"/>
      <c r="F1407" s="1"/>
      <c r="G1407" s="1"/>
      <c r="H1407" s="1"/>
      <c r="I1407" s="1"/>
      <c r="J1407" s="1"/>
      <c r="K1407" s="1"/>
      <c r="L1407" s="1"/>
      <c r="M1407" s="1"/>
      <c r="N1407" s="1"/>
      <c r="O1407" s="1"/>
      <c r="P1407" s="1"/>
      <c r="Q1407" s="1"/>
      <c r="R1407" s="1"/>
      <c r="S1407" s="1"/>
      <c r="T1407" s="1"/>
      <c r="U1407" s="1"/>
      <c r="V1407" s="1"/>
      <c r="W1407" s="1"/>
      <c r="X1407" s="1"/>
      <c r="Y1407" s="1"/>
      <c r="Z1407" s="1"/>
    </row>
    <row r="1408" ht="12.75" customHeight="1">
      <c r="A1408" s="1"/>
      <c r="B1408" s="1"/>
      <c r="C1408" s="1"/>
      <c r="D1408" s="1"/>
      <c r="E1408" s="265"/>
      <c r="F1408" s="1"/>
      <c r="G1408" s="1"/>
      <c r="H1408" s="1"/>
      <c r="I1408" s="1"/>
      <c r="J1408" s="1"/>
      <c r="K1408" s="1"/>
      <c r="L1408" s="1"/>
      <c r="M1408" s="1"/>
      <c r="N1408" s="1"/>
      <c r="O1408" s="1"/>
      <c r="P1408" s="1"/>
      <c r="Q1408" s="1"/>
      <c r="R1408" s="1"/>
      <c r="S1408" s="1"/>
      <c r="T1408" s="1"/>
      <c r="U1408" s="1"/>
      <c r="V1408" s="1"/>
      <c r="W1408" s="1"/>
      <c r="X1408" s="1"/>
      <c r="Y1408" s="1"/>
      <c r="Z1408" s="1"/>
    </row>
    <row r="1409" ht="12.75" customHeight="1">
      <c r="A1409" s="1"/>
      <c r="B1409" s="1"/>
      <c r="C1409" s="1"/>
      <c r="D1409" s="1"/>
      <c r="E1409" s="265"/>
      <c r="F1409" s="1"/>
      <c r="G1409" s="1"/>
      <c r="H1409" s="1"/>
      <c r="I1409" s="1"/>
      <c r="J1409" s="1"/>
      <c r="K1409" s="1"/>
      <c r="L1409" s="1"/>
      <c r="M1409" s="1"/>
      <c r="N1409" s="1"/>
      <c r="O1409" s="1"/>
      <c r="P1409" s="1"/>
      <c r="Q1409" s="1"/>
      <c r="R1409" s="1"/>
      <c r="S1409" s="1"/>
      <c r="T1409" s="1"/>
      <c r="U1409" s="1"/>
      <c r="V1409" s="1"/>
      <c r="W1409" s="1"/>
      <c r="X1409" s="1"/>
      <c r="Y1409" s="1"/>
      <c r="Z1409" s="1"/>
    </row>
    <row r="1410" ht="12.75" customHeight="1">
      <c r="A1410" s="1"/>
      <c r="B1410" s="1"/>
      <c r="C1410" s="1"/>
      <c r="D1410" s="1"/>
      <c r="E1410" s="265"/>
      <c r="F1410" s="1"/>
      <c r="G1410" s="1"/>
      <c r="H1410" s="1"/>
      <c r="I1410" s="1"/>
      <c r="J1410" s="1"/>
      <c r="K1410" s="1"/>
      <c r="L1410" s="1"/>
      <c r="M1410" s="1"/>
      <c r="N1410" s="1"/>
      <c r="O1410" s="1"/>
      <c r="P1410" s="1"/>
      <c r="Q1410" s="1"/>
      <c r="R1410" s="1"/>
      <c r="S1410" s="1"/>
      <c r="T1410" s="1"/>
      <c r="U1410" s="1"/>
      <c r="V1410" s="1"/>
      <c r="W1410" s="1"/>
      <c r="X1410" s="1"/>
      <c r="Y1410" s="1"/>
      <c r="Z1410" s="1"/>
    </row>
    <row r="1411" ht="12.75" customHeight="1">
      <c r="A1411" s="1"/>
      <c r="B1411" s="1"/>
      <c r="C1411" s="1"/>
      <c r="D1411" s="1"/>
      <c r="E1411" s="265"/>
      <c r="F1411" s="1"/>
      <c r="G1411" s="1"/>
      <c r="H1411" s="1"/>
      <c r="I1411" s="1"/>
      <c r="J1411" s="1"/>
      <c r="K1411" s="1"/>
      <c r="L1411" s="1"/>
      <c r="M1411" s="1"/>
      <c r="N1411" s="1"/>
      <c r="O1411" s="1"/>
      <c r="P1411" s="1"/>
      <c r="Q1411" s="1"/>
      <c r="R1411" s="1"/>
      <c r="S1411" s="1"/>
      <c r="T1411" s="1"/>
      <c r="U1411" s="1"/>
      <c r="V1411" s="1"/>
      <c r="W1411" s="1"/>
      <c r="X1411" s="1"/>
      <c r="Y1411" s="1"/>
      <c r="Z1411" s="1"/>
    </row>
    <row r="1412" ht="12.75" customHeight="1">
      <c r="A1412" s="1"/>
      <c r="B1412" s="1"/>
      <c r="C1412" s="1"/>
      <c r="D1412" s="1"/>
      <c r="E1412" s="265"/>
      <c r="F1412" s="1"/>
      <c r="G1412" s="1"/>
      <c r="H1412" s="1"/>
      <c r="I1412" s="1"/>
      <c r="J1412" s="1"/>
      <c r="K1412" s="1"/>
      <c r="L1412" s="1"/>
      <c r="M1412" s="1"/>
      <c r="N1412" s="1"/>
      <c r="O1412" s="1"/>
      <c r="P1412" s="1"/>
      <c r="Q1412" s="1"/>
      <c r="R1412" s="1"/>
      <c r="S1412" s="1"/>
      <c r="T1412" s="1"/>
      <c r="U1412" s="1"/>
      <c r="V1412" s="1"/>
      <c r="W1412" s="1"/>
      <c r="X1412" s="1"/>
      <c r="Y1412" s="1"/>
      <c r="Z1412" s="1"/>
    </row>
    <row r="1413" ht="12.75" customHeight="1">
      <c r="A1413" s="1"/>
      <c r="B1413" s="1"/>
      <c r="C1413" s="1"/>
      <c r="D1413" s="1"/>
      <c r="E1413" s="265"/>
      <c r="F1413" s="1"/>
      <c r="G1413" s="1"/>
      <c r="H1413" s="1"/>
      <c r="I1413" s="1"/>
      <c r="J1413" s="1"/>
      <c r="K1413" s="1"/>
      <c r="L1413" s="1"/>
      <c r="M1413" s="1"/>
      <c r="N1413" s="1"/>
      <c r="O1413" s="1"/>
      <c r="P1413" s="1"/>
      <c r="Q1413" s="1"/>
      <c r="R1413" s="1"/>
      <c r="S1413" s="1"/>
      <c r="T1413" s="1"/>
      <c r="U1413" s="1"/>
      <c r="V1413" s="1"/>
      <c r="W1413" s="1"/>
      <c r="X1413" s="1"/>
      <c r="Y1413" s="1"/>
      <c r="Z1413" s="1"/>
    </row>
    <row r="1414" ht="12.75" customHeight="1">
      <c r="A1414" s="1"/>
      <c r="B1414" s="1"/>
      <c r="C1414" s="1"/>
      <c r="D1414" s="1"/>
      <c r="E1414" s="265"/>
      <c r="F1414" s="1"/>
      <c r="G1414" s="1"/>
      <c r="H1414" s="1"/>
      <c r="I1414" s="1"/>
      <c r="J1414" s="1"/>
      <c r="K1414" s="1"/>
      <c r="L1414" s="1"/>
      <c r="M1414" s="1"/>
      <c r="N1414" s="1"/>
      <c r="O1414" s="1"/>
      <c r="P1414" s="1"/>
      <c r="Q1414" s="1"/>
      <c r="R1414" s="1"/>
      <c r="S1414" s="1"/>
      <c r="T1414" s="1"/>
      <c r="U1414" s="1"/>
      <c r="V1414" s="1"/>
      <c r="W1414" s="1"/>
      <c r="X1414" s="1"/>
      <c r="Y1414" s="1"/>
      <c r="Z1414" s="1"/>
    </row>
    <row r="1415" ht="12.75" customHeight="1">
      <c r="A1415" s="1"/>
      <c r="B1415" s="1"/>
      <c r="C1415" s="1"/>
      <c r="D1415" s="1"/>
      <c r="E1415" s="265"/>
      <c r="F1415" s="1"/>
      <c r="G1415" s="1"/>
      <c r="H1415" s="1"/>
      <c r="I1415" s="1"/>
      <c r="J1415" s="1"/>
      <c r="K1415" s="1"/>
      <c r="L1415" s="1"/>
      <c r="M1415" s="1"/>
      <c r="N1415" s="1"/>
      <c r="O1415" s="1"/>
      <c r="P1415" s="1"/>
      <c r="Q1415" s="1"/>
      <c r="R1415" s="1"/>
      <c r="S1415" s="1"/>
      <c r="T1415" s="1"/>
      <c r="U1415" s="1"/>
      <c r="V1415" s="1"/>
      <c r="W1415" s="1"/>
      <c r="X1415" s="1"/>
      <c r="Y1415" s="1"/>
      <c r="Z1415" s="1"/>
    </row>
    <row r="1416" ht="12.75" customHeight="1">
      <c r="A1416" s="1"/>
      <c r="B1416" s="1"/>
      <c r="C1416" s="1"/>
      <c r="D1416" s="1"/>
      <c r="E1416" s="265"/>
      <c r="F1416" s="1"/>
      <c r="G1416" s="1"/>
      <c r="H1416" s="1"/>
      <c r="I1416" s="1"/>
      <c r="J1416" s="1"/>
      <c r="K1416" s="1"/>
      <c r="L1416" s="1"/>
      <c r="M1416" s="1"/>
      <c r="N1416" s="1"/>
      <c r="O1416" s="1"/>
      <c r="P1416" s="1"/>
      <c r="Q1416" s="1"/>
      <c r="R1416" s="1"/>
      <c r="S1416" s="1"/>
      <c r="T1416" s="1"/>
      <c r="U1416" s="1"/>
      <c r="V1416" s="1"/>
      <c r="W1416" s="1"/>
      <c r="X1416" s="1"/>
      <c r="Y1416" s="1"/>
      <c r="Z1416" s="1"/>
    </row>
    <row r="1417" ht="12.75" customHeight="1">
      <c r="A1417" s="1"/>
      <c r="B1417" s="1"/>
      <c r="C1417" s="1"/>
      <c r="D1417" s="1"/>
      <c r="E1417" s="265"/>
      <c r="F1417" s="1"/>
      <c r="G1417" s="1"/>
      <c r="H1417" s="1"/>
      <c r="I1417" s="1"/>
      <c r="J1417" s="1"/>
      <c r="K1417" s="1"/>
      <c r="L1417" s="1"/>
      <c r="M1417" s="1"/>
      <c r="N1417" s="1"/>
      <c r="O1417" s="1"/>
      <c r="P1417" s="1"/>
      <c r="Q1417" s="1"/>
      <c r="R1417" s="1"/>
      <c r="S1417" s="1"/>
      <c r="T1417" s="1"/>
      <c r="U1417" s="1"/>
      <c r="V1417" s="1"/>
      <c r="W1417" s="1"/>
      <c r="X1417" s="1"/>
      <c r="Y1417" s="1"/>
      <c r="Z1417" s="1"/>
    </row>
    <row r="1418" ht="12.75" customHeight="1">
      <c r="A1418" s="1"/>
      <c r="B1418" s="1"/>
      <c r="C1418" s="1"/>
      <c r="D1418" s="1"/>
      <c r="E1418" s="265"/>
      <c r="F1418" s="1"/>
      <c r="G1418" s="1"/>
      <c r="H1418" s="1"/>
      <c r="I1418" s="1"/>
      <c r="J1418" s="1"/>
      <c r="K1418" s="1"/>
      <c r="L1418" s="1"/>
      <c r="M1418" s="1"/>
      <c r="N1418" s="1"/>
      <c r="O1418" s="1"/>
      <c r="P1418" s="1"/>
      <c r="Q1418" s="1"/>
      <c r="R1418" s="1"/>
      <c r="S1418" s="1"/>
      <c r="T1418" s="1"/>
      <c r="U1418" s="1"/>
      <c r="V1418" s="1"/>
      <c r="W1418" s="1"/>
      <c r="X1418" s="1"/>
      <c r="Y1418" s="1"/>
      <c r="Z1418" s="1"/>
    </row>
    <row r="1419" ht="12.75" customHeight="1">
      <c r="A1419" s="1"/>
      <c r="B1419" s="1"/>
      <c r="C1419" s="1"/>
      <c r="D1419" s="1"/>
      <c r="E1419" s="265"/>
      <c r="F1419" s="1"/>
      <c r="G1419" s="1"/>
      <c r="H1419" s="1"/>
      <c r="I1419" s="1"/>
      <c r="J1419" s="1"/>
      <c r="K1419" s="1"/>
      <c r="L1419" s="1"/>
      <c r="M1419" s="1"/>
      <c r="N1419" s="1"/>
      <c r="O1419" s="1"/>
      <c r="P1419" s="1"/>
      <c r="Q1419" s="1"/>
      <c r="R1419" s="1"/>
      <c r="S1419" s="1"/>
      <c r="T1419" s="1"/>
      <c r="U1419" s="1"/>
      <c r="V1419" s="1"/>
      <c r="W1419" s="1"/>
      <c r="X1419" s="1"/>
      <c r="Y1419" s="1"/>
      <c r="Z1419" s="1"/>
    </row>
    <row r="1420" ht="12.75" customHeight="1">
      <c r="A1420" s="1"/>
      <c r="B1420" s="1"/>
      <c r="C1420" s="1"/>
      <c r="D1420" s="1"/>
      <c r="E1420" s="265"/>
      <c r="F1420" s="1"/>
      <c r="G1420" s="1"/>
      <c r="H1420" s="1"/>
      <c r="I1420" s="1"/>
      <c r="J1420" s="1"/>
      <c r="K1420" s="1"/>
      <c r="L1420" s="1"/>
      <c r="M1420" s="1"/>
      <c r="N1420" s="1"/>
      <c r="O1420" s="1"/>
      <c r="P1420" s="1"/>
      <c r="Q1420" s="1"/>
      <c r="R1420" s="1"/>
      <c r="S1420" s="1"/>
      <c r="T1420" s="1"/>
      <c r="U1420" s="1"/>
      <c r="V1420" s="1"/>
      <c r="W1420" s="1"/>
      <c r="X1420" s="1"/>
      <c r="Y1420" s="1"/>
      <c r="Z1420" s="1"/>
    </row>
    <row r="1421" ht="12.75" customHeight="1">
      <c r="A1421" s="1"/>
      <c r="B1421" s="1"/>
      <c r="C1421" s="1"/>
      <c r="D1421" s="1"/>
      <c r="E1421" s="265"/>
      <c r="F1421" s="1"/>
      <c r="G1421" s="1"/>
      <c r="H1421" s="1"/>
      <c r="I1421" s="1"/>
      <c r="J1421" s="1"/>
      <c r="K1421" s="1"/>
      <c r="L1421" s="1"/>
      <c r="M1421" s="1"/>
      <c r="N1421" s="1"/>
      <c r="O1421" s="1"/>
      <c r="P1421" s="1"/>
      <c r="Q1421" s="1"/>
      <c r="R1421" s="1"/>
      <c r="S1421" s="1"/>
      <c r="T1421" s="1"/>
      <c r="U1421" s="1"/>
      <c r="V1421" s="1"/>
      <c r="W1421" s="1"/>
      <c r="X1421" s="1"/>
      <c r="Y1421" s="1"/>
      <c r="Z1421" s="1"/>
    </row>
    <row r="1422" ht="12.75" customHeight="1">
      <c r="A1422" s="1"/>
      <c r="B1422" s="1"/>
      <c r="C1422" s="1"/>
      <c r="D1422" s="1"/>
      <c r="E1422" s="265"/>
      <c r="F1422" s="1"/>
      <c r="G1422" s="1"/>
      <c r="H1422" s="1"/>
      <c r="I1422" s="1"/>
      <c r="J1422" s="1"/>
      <c r="K1422" s="1"/>
      <c r="L1422" s="1"/>
      <c r="M1422" s="1"/>
      <c r="N1422" s="1"/>
      <c r="O1422" s="1"/>
      <c r="P1422" s="1"/>
      <c r="Q1422" s="1"/>
      <c r="R1422" s="1"/>
      <c r="S1422" s="1"/>
      <c r="T1422" s="1"/>
      <c r="U1422" s="1"/>
      <c r="V1422" s="1"/>
      <c r="W1422" s="1"/>
      <c r="X1422" s="1"/>
      <c r="Y1422" s="1"/>
      <c r="Z1422" s="1"/>
    </row>
    <row r="1423" ht="12.75" customHeight="1">
      <c r="A1423" s="1"/>
      <c r="B1423" s="1"/>
      <c r="C1423" s="1"/>
      <c r="D1423" s="1"/>
      <c r="E1423" s="265"/>
      <c r="F1423" s="1"/>
      <c r="G1423" s="1"/>
      <c r="H1423" s="1"/>
      <c r="I1423" s="1"/>
      <c r="J1423" s="1"/>
      <c r="K1423" s="1"/>
      <c r="L1423" s="1"/>
      <c r="M1423" s="1"/>
      <c r="N1423" s="1"/>
      <c r="O1423" s="1"/>
      <c r="P1423" s="1"/>
      <c r="Q1423" s="1"/>
      <c r="R1423" s="1"/>
      <c r="S1423" s="1"/>
      <c r="T1423" s="1"/>
      <c r="U1423" s="1"/>
      <c r="V1423" s="1"/>
      <c r="W1423" s="1"/>
      <c r="X1423" s="1"/>
      <c r="Y1423" s="1"/>
      <c r="Z1423" s="1"/>
    </row>
    <row r="1424" ht="12.75" customHeight="1">
      <c r="A1424" s="1"/>
      <c r="B1424" s="1"/>
      <c r="C1424" s="1"/>
      <c r="D1424" s="1"/>
      <c r="E1424" s="265"/>
      <c r="F1424" s="1"/>
      <c r="G1424" s="1"/>
      <c r="H1424" s="1"/>
      <c r="I1424" s="1"/>
      <c r="J1424" s="1"/>
      <c r="K1424" s="1"/>
      <c r="L1424" s="1"/>
      <c r="M1424" s="1"/>
      <c r="N1424" s="1"/>
      <c r="O1424" s="1"/>
      <c r="P1424" s="1"/>
      <c r="Q1424" s="1"/>
      <c r="R1424" s="1"/>
      <c r="S1424" s="1"/>
      <c r="T1424" s="1"/>
      <c r="U1424" s="1"/>
      <c r="V1424" s="1"/>
      <c r="W1424" s="1"/>
      <c r="X1424" s="1"/>
      <c r="Y1424" s="1"/>
      <c r="Z1424" s="1"/>
    </row>
    <row r="1425" ht="12.75" customHeight="1">
      <c r="A1425" s="1"/>
      <c r="B1425" s="1"/>
      <c r="C1425" s="1"/>
      <c r="D1425" s="1"/>
      <c r="E1425" s="265"/>
      <c r="F1425" s="1"/>
      <c r="G1425" s="1"/>
      <c r="H1425" s="1"/>
      <c r="I1425" s="1"/>
      <c r="J1425" s="1"/>
      <c r="K1425" s="1"/>
      <c r="L1425" s="1"/>
      <c r="M1425" s="1"/>
      <c r="N1425" s="1"/>
      <c r="O1425" s="1"/>
      <c r="P1425" s="1"/>
      <c r="Q1425" s="1"/>
      <c r="R1425" s="1"/>
      <c r="S1425" s="1"/>
      <c r="T1425" s="1"/>
      <c r="U1425" s="1"/>
      <c r="V1425" s="1"/>
      <c r="W1425" s="1"/>
      <c r="X1425" s="1"/>
      <c r="Y1425" s="1"/>
      <c r="Z1425" s="1"/>
    </row>
    <row r="1426" ht="12.75" customHeight="1">
      <c r="A1426" s="1"/>
      <c r="B1426" s="1"/>
      <c r="C1426" s="1"/>
      <c r="D1426" s="1"/>
      <c r="E1426" s="265"/>
      <c r="F1426" s="1"/>
      <c r="G1426" s="1"/>
      <c r="H1426" s="1"/>
      <c r="I1426" s="1"/>
      <c r="J1426" s="1"/>
      <c r="K1426" s="1"/>
      <c r="L1426" s="1"/>
      <c r="M1426" s="1"/>
      <c r="N1426" s="1"/>
      <c r="O1426" s="1"/>
      <c r="P1426" s="1"/>
      <c r="Q1426" s="1"/>
      <c r="R1426" s="1"/>
      <c r="S1426" s="1"/>
      <c r="T1426" s="1"/>
      <c r="U1426" s="1"/>
      <c r="V1426" s="1"/>
      <c r="W1426" s="1"/>
      <c r="X1426" s="1"/>
      <c r="Y1426" s="1"/>
      <c r="Z1426" s="1"/>
    </row>
    <row r="1427" ht="12.75" customHeight="1">
      <c r="A1427" s="1"/>
      <c r="B1427" s="1"/>
      <c r="C1427" s="1"/>
      <c r="D1427" s="1"/>
      <c r="E1427" s="265"/>
      <c r="F1427" s="1"/>
      <c r="G1427" s="1"/>
      <c r="H1427" s="1"/>
      <c r="I1427" s="1"/>
      <c r="J1427" s="1"/>
      <c r="K1427" s="1"/>
      <c r="L1427" s="1"/>
      <c r="M1427" s="1"/>
      <c r="N1427" s="1"/>
      <c r="O1427" s="1"/>
      <c r="P1427" s="1"/>
      <c r="Q1427" s="1"/>
      <c r="R1427" s="1"/>
      <c r="S1427" s="1"/>
      <c r="T1427" s="1"/>
      <c r="U1427" s="1"/>
      <c r="V1427" s="1"/>
      <c r="W1427" s="1"/>
      <c r="X1427" s="1"/>
      <c r="Y1427" s="1"/>
      <c r="Z1427" s="1"/>
    </row>
    <row r="1428" ht="12.75" customHeight="1">
      <c r="A1428" s="1"/>
      <c r="B1428" s="1"/>
      <c r="C1428" s="1"/>
      <c r="D1428" s="1"/>
      <c r="E1428" s="265"/>
      <c r="F1428" s="1"/>
      <c r="G1428" s="1"/>
      <c r="H1428" s="1"/>
      <c r="I1428" s="1"/>
      <c r="J1428" s="1"/>
      <c r="K1428" s="1"/>
      <c r="L1428" s="1"/>
      <c r="M1428" s="1"/>
      <c r="N1428" s="1"/>
      <c r="O1428" s="1"/>
      <c r="P1428" s="1"/>
      <c r="Q1428" s="1"/>
      <c r="R1428" s="1"/>
      <c r="S1428" s="1"/>
      <c r="T1428" s="1"/>
      <c r="U1428" s="1"/>
      <c r="V1428" s="1"/>
      <c r="W1428" s="1"/>
      <c r="X1428" s="1"/>
      <c r="Y1428" s="1"/>
      <c r="Z1428" s="1"/>
    </row>
    <row r="1429" ht="12.75" customHeight="1">
      <c r="A1429" s="1"/>
      <c r="B1429" s="1"/>
      <c r="C1429" s="1"/>
      <c r="D1429" s="1"/>
      <c r="E1429" s="265"/>
      <c r="F1429" s="1"/>
      <c r="G1429" s="1"/>
      <c r="H1429" s="1"/>
      <c r="I1429" s="1"/>
      <c r="J1429" s="1"/>
      <c r="K1429" s="1"/>
      <c r="L1429" s="1"/>
      <c r="M1429" s="1"/>
      <c r="N1429" s="1"/>
      <c r="O1429" s="1"/>
      <c r="P1429" s="1"/>
      <c r="Q1429" s="1"/>
      <c r="R1429" s="1"/>
      <c r="S1429" s="1"/>
      <c r="T1429" s="1"/>
      <c r="U1429" s="1"/>
      <c r="V1429" s="1"/>
      <c r="W1429" s="1"/>
      <c r="X1429" s="1"/>
      <c r="Y1429" s="1"/>
      <c r="Z1429" s="1"/>
    </row>
    <row r="1430" ht="12.75" customHeight="1">
      <c r="A1430" s="1"/>
      <c r="B1430" s="1"/>
      <c r="C1430" s="1"/>
      <c r="D1430" s="1"/>
      <c r="E1430" s="265"/>
      <c r="F1430" s="1"/>
      <c r="G1430" s="1"/>
      <c r="H1430" s="1"/>
      <c r="I1430" s="1"/>
      <c r="J1430" s="1"/>
      <c r="K1430" s="1"/>
      <c r="L1430" s="1"/>
      <c r="M1430" s="1"/>
      <c r="N1430" s="1"/>
      <c r="O1430" s="1"/>
      <c r="P1430" s="1"/>
      <c r="Q1430" s="1"/>
      <c r="R1430" s="1"/>
      <c r="S1430" s="1"/>
      <c r="T1430" s="1"/>
      <c r="U1430" s="1"/>
      <c r="V1430" s="1"/>
      <c r="W1430" s="1"/>
      <c r="X1430" s="1"/>
      <c r="Y1430" s="1"/>
      <c r="Z1430" s="1"/>
    </row>
    <row r="1431" ht="12.75" customHeight="1">
      <c r="A1431" s="1"/>
      <c r="B1431" s="1"/>
      <c r="C1431" s="1"/>
      <c r="D1431" s="1"/>
      <c r="E1431" s="265"/>
      <c r="F1431" s="1"/>
      <c r="G1431" s="1"/>
      <c r="H1431" s="1"/>
      <c r="I1431" s="1"/>
      <c r="J1431" s="1"/>
      <c r="K1431" s="1"/>
      <c r="L1431" s="1"/>
      <c r="M1431" s="1"/>
      <c r="N1431" s="1"/>
      <c r="O1431" s="1"/>
      <c r="P1431" s="1"/>
      <c r="Q1431" s="1"/>
      <c r="R1431" s="1"/>
      <c r="S1431" s="1"/>
      <c r="T1431" s="1"/>
      <c r="U1431" s="1"/>
      <c r="V1431" s="1"/>
      <c r="W1431" s="1"/>
      <c r="X1431" s="1"/>
      <c r="Y1431" s="1"/>
      <c r="Z1431" s="1"/>
    </row>
    <row r="1432" ht="12.75" customHeight="1">
      <c r="A1432" s="1"/>
      <c r="B1432" s="1"/>
      <c r="C1432" s="1"/>
      <c r="D1432" s="1"/>
      <c r="E1432" s="265"/>
      <c r="F1432" s="1"/>
      <c r="G1432" s="1"/>
      <c r="H1432" s="1"/>
      <c r="I1432" s="1"/>
      <c r="J1432" s="1"/>
      <c r="K1432" s="1"/>
      <c r="L1432" s="1"/>
      <c r="M1432" s="1"/>
      <c r="N1432" s="1"/>
      <c r="O1432" s="1"/>
      <c r="P1432" s="1"/>
      <c r="Q1432" s="1"/>
      <c r="R1432" s="1"/>
      <c r="S1432" s="1"/>
      <c r="T1432" s="1"/>
      <c r="U1432" s="1"/>
      <c r="V1432" s="1"/>
      <c r="W1432" s="1"/>
      <c r="X1432" s="1"/>
      <c r="Y1432" s="1"/>
      <c r="Z1432" s="1"/>
    </row>
    <row r="1433" ht="12.75" customHeight="1">
      <c r="A1433" s="1"/>
      <c r="B1433" s="1"/>
      <c r="C1433" s="1"/>
      <c r="D1433" s="1"/>
      <c r="E1433" s="265"/>
      <c r="F1433" s="1"/>
      <c r="G1433" s="1"/>
      <c r="H1433" s="1"/>
      <c r="I1433" s="1"/>
      <c r="J1433" s="1"/>
      <c r="K1433" s="1"/>
      <c r="L1433" s="1"/>
      <c r="M1433" s="1"/>
      <c r="N1433" s="1"/>
      <c r="O1433" s="1"/>
      <c r="P1433" s="1"/>
      <c r="Q1433" s="1"/>
      <c r="R1433" s="1"/>
      <c r="S1433" s="1"/>
      <c r="T1433" s="1"/>
      <c r="U1433" s="1"/>
      <c r="V1433" s="1"/>
      <c r="W1433" s="1"/>
      <c r="X1433" s="1"/>
      <c r="Y1433" s="1"/>
      <c r="Z1433" s="1"/>
    </row>
    <row r="1434" ht="12.75" customHeight="1">
      <c r="A1434" s="1"/>
      <c r="B1434" s="1"/>
      <c r="C1434" s="1"/>
      <c r="D1434" s="1"/>
      <c r="E1434" s="265"/>
      <c r="F1434" s="1"/>
      <c r="G1434" s="1"/>
      <c r="H1434" s="1"/>
      <c r="I1434" s="1"/>
      <c r="J1434" s="1"/>
      <c r="K1434" s="1"/>
      <c r="L1434" s="1"/>
      <c r="M1434" s="1"/>
      <c r="N1434" s="1"/>
      <c r="O1434" s="1"/>
      <c r="P1434" s="1"/>
      <c r="Q1434" s="1"/>
      <c r="R1434" s="1"/>
      <c r="S1434" s="1"/>
      <c r="T1434" s="1"/>
      <c r="U1434" s="1"/>
      <c r="V1434" s="1"/>
      <c r="W1434" s="1"/>
      <c r="X1434" s="1"/>
      <c r="Y1434" s="1"/>
      <c r="Z1434" s="1"/>
    </row>
    <row r="1435" ht="12.75" customHeight="1">
      <c r="A1435" s="1"/>
      <c r="B1435" s="1"/>
      <c r="C1435" s="1"/>
      <c r="D1435" s="1"/>
      <c r="E1435" s="265"/>
      <c r="F1435" s="1"/>
      <c r="G1435" s="1"/>
      <c r="H1435" s="1"/>
      <c r="I1435" s="1"/>
      <c r="J1435" s="1"/>
      <c r="K1435" s="1"/>
      <c r="L1435" s="1"/>
      <c r="M1435" s="1"/>
      <c r="N1435" s="1"/>
      <c r="O1435" s="1"/>
      <c r="P1435" s="1"/>
      <c r="Q1435" s="1"/>
      <c r="R1435" s="1"/>
      <c r="S1435" s="1"/>
      <c r="T1435" s="1"/>
      <c r="U1435" s="1"/>
      <c r="V1435" s="1"/>
      <c r="W1435" s="1"/>
      <c r="X1435" s="1"/>
      <c r="Y1435" s="1"/>
      <c r="Z1435" s="1"/>
    </row>
    <row r="1436" ht="12.75" customHeight="1">
      <c r="A1436" s="1"/>
      <c r="B1436" s="1"/>
      <c r="C1436" s="1"/>
      <c r="D1436" s="1"/>
      <c r="E1436" s="265"/>
      <c r="F1436" s="1"/>
      <c r="G1436" s="1"/>
      <c r="H1436" s="1"/>
      <c r="I1436" s="1"/>
      <c r="J1436" s="1"/>
      <c r="K1436" s="1"/>
      <c r="L1436" s="1"/>
      <c r="M1436" s="1"/>
      <c r="N1436" s="1"/>
      <c r="O1436" s="1"/>
      <c r="P1436" s="1"/>
      <c r="Q1436" s="1"/>
      <c r="R1436" s="1"/>
      <c r="S1436" s="1"/>
      <c r="T1436" s="1"/>
      <c r="U1436" s="1"/>
      <c r="V1436" s="1"/>
      <c r="W1436" s="1"/>
      <c r="X1436" s="1"/>
      <c r="Y1436" s="1"/>
      <c r="Z1436" s="1"/>
    </row>
    <row r="1437" ht="12.75" customHeight="1">
      <c r="A1437" s="1"/>
      <c r="B1437" s="1"/>
      <c r="C1437" s="1"/>
      <c r="D1437" s="1"/>
      <c r="E1437" s="265"/>
      <c r="F1437" s="1"/>
      <c r="G1437" s="1"/>
      <c r="H1437" s="1"/>
      <c r="I1437" s="1"/>
      <c r="J1437" s="1"/>
      <c r="K1437" s="1"/>
      <c r="L1437" s="1"/>
      <c r="M1437" s="1"/>
      <c r="N1437" s="1"/>
      <c r="O1437" s="1"/>
      <c r="P1437" s="1"/>
      <c r="Q1437" s="1"/>
      <c r="R1437" s="1"/>
      <c r="S1437" s="1"/>
      <c r="T1437" s="1"/>
      <c r="U1437" s="1"/>
      <c r="V1437" s="1"/>
      <c r="W1437" s="1"/>
      <c r="X1437" s="1"/>
      <c r="Y1437" s="1"/>
      <c r="Z1437" s="1"/>
    </row>
    <row r="1438" ht="12.75" customHeight="1">
      <c r="A1438" s="1"/>
      <c r="B1438" s="1"/>
      <c r="C1438" s="1"/>
      <c r="D1438" s="1"/>
      <c r="E1438" s="265"/>
      <c r="F1438" s="1"/>
      <c r="G1438" s="1"/>
      <c r="H1438" s="1"/>
      <c r="I1438" s="1"/>
      <c r="J1438" s="1"/>
      <c r="K1438" s="1"/>
      <c r="L1438" s="1"/>
      <c r="M1438" s="1"/>
      <c r="N1438" s="1"/>
      <c r="O1438" s="1"/>
      <c r="P1438" s="1"/>
      <c r="Q1438" s="1"/>
      <c r="R1438" s="1"/>
      <c r="S1438" s="1"/>
      <c r="T1438" s="1"/>
      <c r="U1438" s="1"/>
      <c r="V1438" s="1"/>
      <c r="W1438" s="1"/>
      <c r="X1438" s="1"/>
      <c r="Y1438" s="1"/>
      <c r="Z1438" s="1"/>
    </row>
    <row r="1439" ht="12.75" customHeight="1">
      <c r="A1439" s="1"/>
      <c r="B1439" s="1"/>
      <c r="C1439" s="1"/>
      <c r="D1439" s="1"/>
      <c r="E1439" s="265"/>
      <c r="F1439" s="1"/>
      <c r="G1439" s="1"/>
      <c r="H1439" s="1"/>
      <c r="I1439" s="1"/>
      <c r="J1439" s="1"/>
      <c r="K1439" s="1"/>
      <c r="L1439" s="1"/>
      <c r="M1439" s="1"/>
      <c r="N1439" s="1"/>
      <c r="O1439" s="1"/>
      <c r="P1439" s="1"/>
      <c r="Q1439" s="1"/>
      <c r="R1439" s="1"/>
      <c r="S1439" s="1"/>
      <c r="T1439" s="1"/>
      <c r="U1439" s="1"/>
      <c r="V1439" s="1"/>
      <c r="W1439" s="1"/>
      <c r="X1439" s="1"/>
      <c r="Y1439" s="1"/>
      <c r="Z1439" s="1"/>
    </row>
    <row r="1440" ht="12.75" customHeight="1">
      <c r="A1440" s="1"/>
      <c r="B1440" s="1"/>
      <c r="C1440" s="1"/>
      <c r="D1440" s="1"/>
      <c r="E1440" s="265"/>
      <c r="F1440" s="1"/>
      <c r="G1440" s="1"/>
      <c r="H1440" s="1"/>
      <c r="I1440" s="1"/>
      <c r="J1440" s="1"/>
      <c r="K1440" s="1"/>
      <c r="L1440" s="1"/>
      <c r="M1440" s="1"/>
      <c r="N1440" s="1"/>
      <c r="O1440" s="1"/>
      <c r="P1440" s="1"/>
      <c r="Q1440" s="1"/>
      <c r="R1440" s="1"/>
      <c r="S1440" s="1"/>
      <c r="T1440" s="1"/>
      <c r="U1440" s="1"/>
      <c r="V1440" s="1"/>
      <c r="W1440" s="1"/>
      <c r="X1440" s="1"/>
      <c r="Y1440" s="1"/>
      <c r="Z1440" s="1"/>
    </row>
    <row r="1441" ht="12.75" customHeight="1">
      <c r="A1441" s="1"/>
      <c r="B1441" s="1"/>
      <c r="C1441" s="1"/>
      <c r="D1441" s="1"/>
      <c r="E1441" s="265"/>
      <c r="F1441" s="1"/>
      <c r="G1441" s="1"/>
      <c r="H1441" s="1"/>
      <c r="I1441" s="1"/>
      <c r="J1441" s="1"/>
      <c r="K1441" s="1"/>
      <c r="L1441" s="1"/>
      <c r="M1441" s="1"/>
      <c r="N1441" s="1"/>
      <c r="O1441" s="1"/>
      <c r="P1441" s="1"/>
      <c r="Q1441" s="1"/>
      <c r="R1441" s="1"/>
      <c r="S1441" s="1"/>
      <c r="T1441" s="1"/>
      <c r="U1441" s="1"/>
      <c r="V1441" s="1"/>
      <c r="W1441" s="1"/>
      <c r="X1441" s="1"/>
      <c r="Y1441" s="1"/>
      <c r="Z1441" s="1"/>
    </row>
    <row r="1442" ht="12.75" customHeight="1">
      <c r="A1442" s="1"/>
      <c r="B1442" s="1"/>
      <c r="C1442" s="1"/>
      <c r="D1442" s="1"/>
      <c r="E1442" s="265"/>
      <c r="F1442" s="1"/>
      <c r="G1442" s="1"/>
      <c r="H1442" s="1"/>
      <c r="I1442" s="1"/>
      <c r="J1442" s="1"/>
      <c r="K1442" s="1"/>
      <c r="L1442" s="1"/>
      <c r="M1442" s="1"/>
      <c r="N1442" s="1"/>
      <c r="O1442" s="1"/>
      <c r="P1442" s="1"/>
      <c r="Q1442" s="1"/>
      <c r="R1442" s="1"/>
      <c r="S1442" s="1"/>
      <c r="T1442" s="1"/>
      <c r="U1442" s="1"/>
      <c r="V1442" s="1"/>
      <c r="W1442" s="1"/>
      <c r="X1442" s="1"/>
      <c r="Y1442" s="1"/>
      <c r="Z1442" s="1"/>
    </row>
    <row r="1443" ht="12.75" customHeight="1">
      <c r="A1443" s="1"/>
      <c r="B1443" s="1"/>
      <c r="C1443" s="1"/>
      <c r="D1443" s="1"/>
      <c r="E1443" s="265"/>
      <c r="F1443" s="1"/>
      <c r="G1443" s="1"/>
      <c r="H1443" s="1"/>
      <c r="I1443" s="1"/>
      <c r="J1443" s="1"/>
      <c r="K1443" s="1"/>
      <c r="L1443" s="1"/>
      <c r="M1443" s="1"/>
      <c r="N1443" s="1"/>
      <c r="O1443" s="1"/>
      <c r="P1443" s="1"/>
      <c r="Q1443" s="1"/>
      <c r="R1443" s="1"/>
      <c r="S1443" s="1"/>
      <c r="T1443" s="1"/>
      <c r="U1443" s="1"/>
      <c r="V1443" s="1"/>
      <c r="W1443" s="1"/>
      <c r="X1443" s="1"/>
      <c r="Y1443" s="1"/>
      <c r="Z1443" s="1"/>
    </row>
    <row r="1444" ht="12.75" customHeight="1">
      <c r="A1444" s="1"/>
      <c r="B1444" s="1"/>
      <c r="C1444" s="1"/>
      <c r="D1444" s="1"/>
      <c r="E1444" s="265"/>
      <c r="F1444" s="1"/>
      <c r="G1444" s="1"/>
      <c r="H1444" s="1"/>
      <c r="I1444" s="1"/>
      <c r="J1444" s="1"/>
      <c r="K1444" s="1"/>
      <c r="L1444" s="1"/>
      <c r="M1444" s="1"/>
      <c r="N1444" s="1"/>
      <c r="O1444" s="1"/>
      <c r="P1444" s="1"/>
      <c r="Q1444" s="1"/>
      <c r="R1444" s="1"/>
      <c r="S1444" s="1"/>
      <c r="T1444" s="1"/>
      <c r="U1444" s="1"/>
      <c r="V1444" s="1"/>
      <c r="W1444" s="1"/>
      <c r="X1444" s="1"/>
      <c r="Y1444" s="1"/>
      <c r="Z1444" s="1"/>
    </row>
    <row r="1445" ht="12.75" customHeight="1">
      <c r="A1445" s="1"/>
      <c r="B1445" s="1"/>
      <c r="C1445" s="1"/>
      <c r="D1445" s="1"/>
      <c r="E1445" s="265"/>
      <c r="F1445" s="1"/>
      <c r="G1445" s="1"/>
      <c r="H1445" s="1"/>
      <c r="I1445" s="1"/>
      <c r="J1445" s="1"/>
      <c r="K1445" s="1"/>
      <c r="L1445" s="1"/>
      <c r="M1445" s="1"/>
      <c r="N1445" s="1"/>
      <c r="O1445" s="1"/>
      <c r="P1445" s="1"/>
      <c r="Q1445" s="1"/>
      <c r="R1445" s="1"/>
      <c r="S1445" s="1"/>
      <c r="T1445" s="1"/>
      <c r="U1445" s="1"/>
      <c r="V1445" s="1"/>
      <c r="W1445" s="1"/>
      <c r="X1445" s="1"/>
      <c r="Y1445" s="1"/>
      <c r="Z1445" s="1"/>
    </row>
    <row r="1446" ht="12.75" customHeight="1">
      <c r="A1446" s="1"/>
      <c r="B1446" s="1"/>
      <c r="C1446" s="1"/>
      <c r="D1446" s="1"/>
      <c r="E1446" s="265"/>
      <c r="F1446" s="1"/>
      <c r="G1446" s="1"/>
      <c r="H1446" s="1"/>
      <c r="I1446" s="1"/>
      <c r="J1446" s="1"/>
      <c r="K1446" s="1"/>
      <c r="L1446" s="1"/>
      <c r="M1446" s="1"/>
      <c r="N1446" s="1"/>
      <c r="O1446" s="1"/>
      <c r="P1446" s="1"/>
      <c r="Q1446" s="1"/>
      <c r="R1446" s="1"/>
      <c r="S1446" s="1"/>
      <c r="T1446" s="1"/>
      <c r="U1446" s="1"/>
      <c r="V1446" s="1"/>
      <c r="W1446" s="1"/>
      <c r="X1446" s="1"/>
      <c r="Y1446" s="1"/>
      <c r="Z1446" s="1"/>
    </row>
    <row r="1447" ht="12.75" customHeight="1">
      <c r="A1447" s="1"/>
      <c r="B1447" s="1"/>
      <c r="C1447" s="1"/>
      <c r="D1447" s="1"/>
      <c r="E1447" s="265"/>
      <c r="F1447" s="1"/>
      <c r="G1447" s="1"/>
      <c r="H1447" s="1"/>
      <c r="I1447" s="1"/>
      <c r="J1447" s="1"/>
      <c r="K1447" s="1"/>
      <c r="L1447" s="1"/>
      <c r="M1447" s="1"/>
      <c r="N1447" s="1"/>
      <c r="O1447" s="1"/>
      <c r="P1447" s="1"/>
      <c r="Q1447" s="1"/>
      <c r="R1447" s="1"/>
      <c r="S1447" s="1"/>
      <c r="T1447" s="1"/>
      <c r="U1447" s="1"/>
      <c r="V1447" s="1"/>
      <c r="W1447" s="1"/>
      <c r="X1447" s="1"/>
      <c r="Y1447" s="1"/>
      <c r="Z1447" s="1"/>
    </row>
    <row r="1448" ht="12.75" customHeight="1">
      <c r="A1448" s="1"/>
      <c r="B1448" s="1"/>
      <c r="C1448" s="1"/>
      <c r="D1448" s="1"/>
      <c r="E1448" s="265"/>
      <c r="F1448" s="1"/>
      <c r="G1448" s="1"/>
      <c r="H1448" s="1"/>
      <c r="I1448" s="1"/>
      <c r="J1448" s="1"/>
      <c r="K1448" s="1"/>
      <c r="L1448" s="1"/>
      <c r="M1448" s="1"/>
      <c r="N1448" s="1"/>
      <c r="O1448" s="1"/>
      <c r="P1448" s="1"/>
      <c r="Q1448" s="1"/>
      <c r="R1448" s="1"/>
      <c r="S1448" s="1"/>
      <c r="T1448" s="1"/>
      <c r="U1448" s="1"/>
      <c r="V1448" s="1"/>
      <c r="W1448" s="1"/>
      <c r="X1448" s="1"/>
      <c r="Y1448" s="1"/>
      <c r="Z1448" s="1"/>
    </row>
    <row r="1449" ht="12.75" customHeight="1">
      <c r="A1449" s="1"/>
      <c r="B1449" s="1"/>
      <c r="C1449" s="1"/>
      <c r="D1449" s="1"/>
      <c r="E1449" s="265"/>
      <c r="F1449" s="1"/>
      <c r="G1449" s="1"/>
      <c r="H1449" s="1"/>
      <c r="I1449" s="1"/>
      <c r="J1449" s="1"/>
      <c r="K1449" s="1"/>
      <c r="L1449" s="1"/>
      <c r="M1449" s="1"/>
      <c r="N1449" s="1"/>
      <c r="O1449" s="1"/>
      <c r="P1449" s="1"/>
      <c r="Q1449" s="1"/>
      <c r="R1449" s="1"/>
      <c r="S1449" s="1"/>
      <c r="T1449" s="1"/>
      <c r="U1449" s="1"/>
      <c r="V1449" s="1"/>
      <c r="W1449" s="1"/>
      <c r="X1449" s="1"/>
      <c r="Y1449" s="1"/>
      <c r="Z1449" s="1"/>
    </row>
    <row r="1450" ht="12.75" customHeight="1">
      <c r="A1450" s="1"/>
      <c r="B1450" s="1"/>
      <c r="C1450" s="1"/>
      <c r="D1450" s="1"/>
      <c r="E1450" s="265"/>
      <c r="F1450" s="1"/>
      <c r="G1450" s="1"/>
      <c r="H1450" s="1"/>
      <c r="I1450" s="1"/>
      <c r="J1450" s="1"/>
      <c r="K1450" s="1"/>
      <c r="L1450" s="1"/>
      <c r="M1450" s="1"/>
      <c r="N1450" s="1"/>
      <c r="O1450" s="1"/>
      <c r="P1450" s="1"/>
      <c r="Q1450" s="1"/>
      <c r="R1450" s="1"/>
      <c r="S1450" s="1"/>
      <c r="T1450" s="1"/>
      <c r="U1450" s="1"/>
      <c r="V1450" s="1"/>
      <c r="W1450" s="1"/>
      <c r="X1450" s="1"/>
      <c r="Y1450" s="1"/>
      <c r="Z1450" s="1"/>
    </row>
    <row r="1451" ht="12.75" customHeight="1">
      <c r="A1451" s="1"/>
      <c r="B1451" s="1"/>
      <c r="C1451" s="1"/>
      <c r="D1451" s="1"/>
      <c r="E1451" s="265"/>
      <c r="F1451" s="1"/>
      <c r="G1451" s="1"/>
      <c r="H1451" s="1"/>
      <c r="I1451" s="1"/>
      <c r="J1451" s="1"/>
      <c r="K1451" s="1"/>
      <c r="L1451" s="1"/>
      <c r="M1451" s="1"/>
      <c r="N1451" s="1"/>
      <c r="O1451" s="1"/>
      <c r="P1451" s="1"/>
      <c r="Q1451" s="1"/>
      <c r="R1451" s="1"/>
      <c r="S1451" s="1"/>
      <c r="T1451" s="1"/>
      <c r="U1451" s="1"/>
      <c r="V1451" s="1"/>
      <c r="W1451" s="1"/>
      <c r="X1451" s="1"/>
      <c r="Y1451" s="1"/>
      <c r="Z1451" s="1"/>
    </row>
    <row r="1452" ht="12.75" customHeight="1">
      <c r="A1452" s="1"/>
      <c r="B1452" s="1"/>
      <c r="C1452" s="1"/>
      <c r="D1452" s="1"/>
      <c r="E1452" s="265"/>
      <c r="F1452" s="1"/>
      <c r="G1452" s="1"/>
      <c r="H1452" s="1"/>
      <c r="I1452" s="1"/>
      <c r="J1452" s="1"/>
      <c r="K1452" s="1"/>
      <c r="L1452" s="1"/>
      <c r="M1452" s="1"/>
      <c r="N1452" s="1"/>
      <c r="O1452" s="1"/>
      <c r="P1452" s="1"/>
      <c r="Q1452" s="1"/>
      <c r="R1452" s="1"/>
      <c r="S1452" s="1"/>
      <c r="T1452" s="1"/>
      <c r="U1452" s="1"/>
      <c r="V1452" s="1"/>
      <c r="W1452" s="1"/>
      <c r="X1452" s="1"/>
      <c r="Y1452" s="1"/>
      <c r="Z1452" s="1"/>
    </row>
    <row r="1453" ht="12.75" customHeight="1">
      <c r="A1453" s="1"/>
      <c r="B1453" s="1"/>
      <c r="C1453" s="1"/>
      <c r="D1453" s="1"/>
      <c r="E1453" s="265"/>
      <c r="F1453" s="1"/>
      <c r="G1453" s="1"/>
      <c r="H1453" s="1"/>
      <c r="I1453" s="1"/>
      <c r="J1453" s="1"/>
      <c r="K1453" s="1"/>
      <c r="L1453" s="1"/>
      <c r="M1453" s="1"/>
      <c r="N1453" s="1"/>
      <c r="O1453" s="1"/>
      <c r="P1453" s="1"/>
      <c r="Q1453" s="1"/>
      <c r="R1453" s="1"/>
      <c r="S1453" s="1"/>
      <c r="T1453" s="1"/>
      <c r="U1453" s="1"/>
      <c r="V1453" s="1"/>
      <c r="W1453" s="1"/>
      <c r="X1453" s="1"/>
      <c r="Y1453" s="1"/>
      <c r="Z1453" s="1"/>
    </row>
    <row r="1454" ht="12.75" customHeight="1">
      <c r="A1454" s="1"/>
      <c r="B1454" s="1"/>
      <c r="C1454" s="1"/>
      <c r="D1454" s="1"/>
      <c r="E1454" s="265"/>
      <c r="F1454" s="1"/>
      <c r="G1454" s="1"/>
      <c r="H1454" s="1"/>
      <c r="I1454" s="1"/>
      <c r="J1454" s="1"/>
      <c r="K1454" s="1"/>
      <c r="L1454" s="1"/>
      <c r="M1454" s="1"/>
      <c r="N1454" s="1"/>
      <c r="O1454" s="1"/>
      <c r="P1454" s="1"/>
      <c r="Q1454" s="1"/>
      <c r="R1454" s="1"/>
      <c r="S1454" s="1"/>
      <c r="T1454" s="1"/>
      <c r="U1454" s="1"/>
      <c r="V1454" s="1"/>
      <c r="W1454" s="1"/>
      <c r="X1454" s="1"/>
      <c r="Y1454" s="1"/>
      <c r="Z1454" s="1"/>
    </row>
    <row r="1455" ht="12.75" customHeight="1">
      <c r="A1455" s="1"/>
      <c r="B1455" s="1"/>
      <c r="C1455" s="1"/>
      <c r="D1455" s="1"/>
      <c r="E1455" s="265"/>
      <c r="F1455" s="1"/>
      <c r="G1455" s="1"/>
      <c r="H1455" s="1"/>
      <c r="I1455" s="1"/>
      <c r="J1455" s="1"/>
      <c r="K1455" s="1"/>
      <c r="L1455" s="1"/>
      <c r="M1455" s="1"/>
      <c r="N1455" s="1"/>
      <c r="O1455" s="1"/>
      <c r="P1455" s="1"/>
      <c r="Q1455" s="1"/>
      <c r="R1455" s="1"/>
      <c r="S1455" s="1"/>
      <c r="T1455" s="1"/>
      <c r="U1455" s="1"/>
      <c r="V1455" s="1"/>
      <c r="W1455" s="1"/>
      <c r="X1455" s="1"/>
      <c r="Y1455" s="1"/>
      <c r="Z1455" s="1"/>
    </row>
    <row r="1456" ht="12.75" customHeight="1">
      <c r="A1456" s="1"/>
      <c r="B1456" s="1"/>
      <c r="C1456" s="1"/>
      <c r="D1456" s="1"/>
      <c r="E1456" s="265"/>
      <c r="F1456" s="1"/>
      <c r="G1456" s="1"/>
      <c r="H1456" s="1"/>
      <c r="I1456" s="1"/>
      <c r="J1456" s="1"/>
      <c r="K1456" s="1"/>
      <c r="L1456" s="1"/>
      <c r="M1456" s="1"/>
      <c r="N1456" s="1"/>
      <c r="O1456" s="1"/>
      <c r="P1456" s="1"/>
      <c r="Q1456" s="1"/>
      <c r="R1456" s="1"/>
      <c r="S1456" s="1"/>
      <c r="T1456" s="1"/>
      <c r="U1456" s="1"/>
      <c r="V1456" s="1"/>
      <c r="W1456" s="1"/>
      <c r="X1456" s="1"/>
      <c r="Y1456" s="1"/>
      <c r="Z1456" s="1"/>
    </row>
    <row r="1457" ht="12.75" customHeight="1">
      <c r="A1457" s="1"/>
      <c r="B1457" s="1"/>
      <c r="C1457" s="1"/>
      <c r="D1457" s="1"/>
      <c r="E1457" s="265"/>
      <c r="F1457" s="1"/>
      <c r="G1457" s="1"/>
      <c r="H1457" s="1"/>
      <c r="I1457" s="1"/>
      <c r="J1457" s="1"/>
      <c r="K1457" s="1"/>
      <c r="L1457" s="1"/>
      <c r="M1457" s="1"/>
      <c r="N1457" s="1"/>
      <c r="O1457" s="1"/>
      <c r="P1457" s="1"/>
      <c r="Q1457" s="1"/>
      <c r="R1457" s="1"/>
      <c r="S1457" s="1"/>
      <c r="T1457" s="1"/>
      <c r="U1457" s="1"/>
      <c r="V1457" s="1"/>
      <c r="W1457" s="1"/>
      <c r="X1457" s="1"/>
      <c r="Y1457" s="1"/>
      <c r="Z1457" s="1"/>
    </row>
    <row r="1458" ht="12.75" customHeight="1">
      <c r="A1458" s="1"/>
      <c r="B1458" s="1"/>
      <c r="C1458" s="1"/>
      <c r="D1458" s="1"/>
      <c r="E1458" s="265"/>
      <c r="F1458" s="1"/>
      <c r="G1458" s="1"/>
      <c r="H1458" s="1"/>
      <c r="I1458" s="1"/>
      <c r="J1458" s="1"/>
      <c r="K1458" s="1"/>
      <c r="L1458" s="1"/>
      <c r="M1458" s="1"/>
      <c r="N1458" s="1"/>
      <c r="O1458" s="1"/>
      <c r="P1458" s="1"/>
      <c r="Q1458" s="1"/>
      <c r="R1458" s="1"/>
      <c r="S1458" s="1"/>
      <c r="T1458" s="1"/>
      <c r="U1458" s="1"/>
      <c r="V1458" s="1"/>
      <c r="W1458" s="1"/>
      <c r="X1458" s="1"/>
      <c r="Y1458" s="1"/>
      <c r="Z1458" s="1"/>
    </row>
    <row r="1459" ht="12.75" customHeight="1">
      <c r="A1459" s="1"/>
      <c r="B1459" s="1"/>
      <c r="C1459" s="1"/>
      <c r="D1459" s="1"/>
      <c r="E1459" s="265"/>
      <c r="F1459" s="1"/>
      <c r="G1459" s="1"/>
      <c r="H1459" s="1"/>
      <c r="I1459" s="1"/>
      <c r="J1459" s="1"/>
      <c r="K1459" s="1"/>
      <c r="L1459" s="1"/>
      <c r="M1459" s="1"/>
      <c r="N1459" s="1"/>
      <c r="O1459" s="1"/>
      <c r="P1459" s="1"/>
      <c r="Q1459" s="1"/>
      <c r="R1459" s="1"/>
      <c r="S1459" s="1"/>
      <c r="T1459" s="1"/>
      <c r="U1459" s="1"/>
      <c r="V1459" s="1"/>
      <c r="W1459" s="1"/>
      <c r="X1459" s="1"/>
      <c r="Y1459" s="1"/>
      <c r="Z1459" s="1"/>
    </row>
    <row r="1460" ht="12.75" customHeight="1">
      <c r="A1460" s="1"/>
      <c r="B1460" s="1"/>
      <c r="C1460" s="1"/>
      <c r="D1460" s="1"/>
      <c r="E1460" s="265"/>
      <c r="F1460" s="1"/>
      <c r="G1460" s="1"/>
      <c r="H1460" s="1"/>
      <c r="I1460" s="1"/>
      <c r="J1460" s="1"/>
      <c r="K1460" s="1"/>
      <c r="L1460" s="1"/>
      <c r="M1460" s="1"/>
      <c r="N1460" s="1"/>
      <c r="O1460" s="1"/>
      <c r="P1460" s="1"/>
      <c r="Q1460" s="1"/>
      <c r="R1460" s="1"/>
      <c r="S1460" s="1"/>
      <c r="T1460" s="1"/>
      <c r="U1460" s="1"/>
      <c r="V1460" s="1"/>
      <c r="W1460" s="1"/>
      <c r="X1460" s="1"/>
      <c r="Y1460" s="1"/>
      <c r="Z1460" s="1"/>
    </row>
    <row r="1461" ht="12.75" customHeight="1">
      <c r="A1461" s="1"/>
      <c r="B1461" s="1"/>
      <c r="C1461" s="1"/>
      <c r="D1461" s="1"/>
      <c r="E1461" s="265"/>
      <c r="F1461" s="1"/>
      <c r="G1461" s="1"/>
      <c r="H1461" s="1"/>
      <c r="I1461" s="1"/>
      <c r="J1461" s="1"/>
      <c r="K1461" s="1"/>
      <c r="L1461" s="1"/>
      <c r="M1461" s="1"/>
      <c r="N1461" s="1"/>
      <c r="O1461" s="1"/>
      <c r="P1461" s="1"/>
      <c r="Q1461" s="1"/>
      <c r="R1461" s="1"/>
      <c r="S1461" s="1"/>
      <c r="T1461" s="1"/>
      <c r="U1461" s="1"/>
      <c r="V1461" s="1"/>
      <c r="W1461" s="1"/>
      <c r="X1461" s="1"/>
      <c r="Y1461" s="1"/>
      <c r="Z1461" s="1"/>
    </row>
    <row r="1462" ht="12.75" customHeight="1">
      <c r="A1462" s="1"/>
      <c r="B1462" s="1"/>
      <c r="C1462" s="1"/>
      <c r="D1462" s="1"/>
      <c r="E1462" s="265"/>
      <c r="F1462" s="1"/>
      <c r="G1462" s="1"/>
      <c r="H1462" s="1"/>
      <c r="I1462" s="1"/>
      <c r="J1462" s="1"/>
      <c r="K1462" s="1"/>
      <c r="L1462" s="1"/>
      <c r="M1462" s="1"/>
      <c r="N1462" s="1"/>
      <c r="O1462" s="1"/>
      <c r="P1462" s="1"/>
      <c r="Q1462" s="1"/>
      <c r="R1462" s="1"/>
      <c r="S1462" s="1"/>
      <c r="T1462" s="1"/>
      <c r="U1462" s="1"/>
      <c r="V1462" s="1"/>
      <c r="W1462" s="1"/>
      <c r="X1462" s="1"/>
      <c r="Y1462" s="1"/>
      <c r="Z1462" s="1"/>
    </row>
    <row r="1463" ht="12.75" customHeight="1">
      <c r="A1463" s="1"/>
      <c r="B1463" s="1"/>
      <c r="C1463" s="1"/>
      <c r="D1463" s="1"/>
      <c r="E1463" s="265"/>
      <c r="F1463" s="1"/>
      <c r="G1463" s="1"/>
      <c r="H1463" s="1"/>
      <c r="I1463" s="1"/>
      <c r="J1463" s="1"/>
      <c r="K1463" s="1"/>
      <c r="L1463" s="1"/>
      <c r="M1463" s="1"/>
      <c r="N1463" s="1"/>
      <c r="O1463" s="1"/>
      <c r="P1463" s="1"/>
      <c r="Q1463" s="1"/>
      <c r="R1463" s="1"/>
      <c r="S1463" s="1"/>
      <c r="T1463" s="1"/>
      <c r="U1463" s="1"/>
      <c r="V1463" s="1"/>
      <c r="W1463" s="1"/>
      <c r="X1463" s="1"/>
      <c r="Y1463" s="1"/>
      <c r="Z1463" s="1"/>
    </row>
    <row r="1464" ht="12.75" customHeight="1">
      <c r="A1464" s="1"/>
      <c r="B1464" s="1"/>
      <c r="C1464" s="1"/>
      <c r="D1464" s="1"/>
      <c r="E1464" s="265"/>
      <c r="F1464" s="1"/>
      <c r="G1464" s="1"/>
      <c r="H1464" s="1"/>
      <c r="I1464" s="1"/>
      <c r="J1464" s="1"/>
      <c r="K1464" s="1"/>
      <c r="L1464" s="1"/>
      <c r="M1464" s="1"/>
      <c r="N1464" s="1"/>
      <c r="O1464" s="1"/>
      <c r="P1464" s="1"/>
      <c r="Q1464" s="1"/>
      <c r="R1464" s="1"/>
      <c r="S1464" s="1"/>
      <c r="T1464" s="1"/>
      <c r="U1464" s="1"/>
      <c r="V1464" s="1"/>
      <c r="W1464" s="1"/>
      <c r="X1464" s="1"/>
      <c r="Y1464" s="1"/>
      <c r="Z1464" s="1"/>
    </row>
    <row r="1465" ht="12.75" customHeight="1">
      <c r="A1465" s="1"/>
      <c r="B1465" s="1"/>
      <c r="C1465" s="1"/>
      <c r="D1465" s="1"/>
      <c r="E1465" s="265"/>
      <c r="F1465" s="1"/>
      <c r="G1465" s="1"/>
      <c r="H1465" s="1"/>
      <c r="I1465" s="1"/>
      <c r="J1465" s="1"/>
      <c r="K1465" s="1"/>
      <c r="L1465" s="1"/>
      <c r="M1465" s="1"/>
      <c r="N1465" s="1"/>
      <c r="O1465" s="1"/>
      <c r="P1465" s="1"/>
      <c r="Q1465" s="1"/>
      <c r="R1465" s="1"/>
      <c r="S1465" s="1"/>
      <c r="T1465" s="1"/>
      <c r="U1465" s="1"/>
      <c r="V1465" s="1"/>
      <c r="W1465" s="1"/>
      <c r="X1465" s="1"/>
      <c r="Y1465" s="1"/>
      <c r="Z1465" s="1"/>
    </row>
    <row r="1466" ht="12.75" customHeight="1">
      <c r="A1466" s="1"/>
      <c r="B1466" s="1"/>
      <c r="C1466" s="1"/>
      <c r="D1466" s="1"/>
      <c r="E1466" s="265"/>
      <c r="F1466" s="1"/>
      <c r="G1466" s="1"/>
      <c r="H1466" s="1"/>
      <c r="I1466" s="1"/>
      <c r="J1466" s="1"/>
      <c r="K1466" s="1"/>
      <c r="L1466" s="1"/>
      <c r="M1466" s="1"/>
      <c r="N1466" s="1"/>
      <c r="O1466" s="1"/>
      <c r="P1466" s="1"/>
      <c r="Q1466" s="1"/>
      <c r="R1466" s="1"/>
      <c r="S1466" s="1"/>
      <c r="T1466" s="1"/>
      <c r="U1466" s="1"/>
      <c r="V1466" s="1"/>
      <c r="W1466" s="1"/>
      <c r="X1466" s="1"/>
      <c r="Y1466" s="1"/>
      <c r="Z1466" s="1"/>
    </row>
    <row r="1467" ht="12.75" customHeight="1">
      <c r="A1467" s="1"/>
      <c r="B1467" s="1"/>
      <c r="C1467" s="1"/>
      <c r="D1467" s="1"/>
      <c r="E1467" s="265"/>
      <c r="F1467" s="1"/>
      <c r="G1467" s="1"/>
      <c r="H1467" s="1"/>
      <c r="I1467" s="1"/>
      <c r="J1467" s="1"/>
      <c r="K1467" s="1"/>
      <c r="L1467" s="1"/>
      <c r="M1467" s="1"/>
      <c r="N1467" s="1"/>
      <c r="O1467" s="1"/>
      <c r="P1467" s="1"/>
      <c r="Q1467" s="1"/>
      <c r="R1467" s="1"/>
      <c r="S1467" s="1"/>
      <c r="T1467" s="1"/>
      <c r="U1467" s="1"/>
      <c r="V1467" s="1"/>
      <c r="W1467" s="1"/>
      <c r="X1467" s="1"/>
      <c r="Y1467" s="1"/>
      <c r="Z1467" s="1"/>
    </row>
    <row r="1468" ht="12.75" customHeight="1">
      <c r="A1468" s="1"/>
      <c r="B1468" s="1"/>
      <c r="C1468" s="1"/>
      <c r="D1468" s="1"/>
      <c r="E1468" s="265"/>
      <c r="F1468" s="1"/>
      <c r="G1468" s="1"/>
      <c r="H1468" s="1"/>
      <c r="I1468" s="1"/>
      <c r="J1468" s="1"/>
      <c r="K1468" s="1"/>
      <c r="L1468" s="1"/>
      <c r="M1468" s="1"/>
      <c r="N1468" s="1"/>
      <c r="O1468" s="1"/>
      <c r="P1468" s="1"/>
      <c r="Q1468" s="1"/>
      <c r="R1468" s="1"/>
      <c r="S1468" s="1"/>
      <c r="T1468" s="1"/>
      <c r="U1468" s="1"/>
      <c r="V1468" s="1"/>
      <c r="W1468" s="1"/>
      <c r="X1468" s="1"/>
      <c r="Y1468" s="1"/>
      <c r="Z1468" s="1"/>
    </row>
    <row r="1469" ht="12.75" customHeight="1">
      <c r="A1469" s="1"/>
      <c r="B1469" s="1"/>
      <c r="C1469" s="1"/>
      <c r="D1469" s="1"/>
      <c r="E1469" s="265"/>
      <c r="F1469" s="1"/>
      <c r="G1469" s="1"/>
      <c r="H1469" s="1"/>
      <c r="I1469" s="1"/>
      <c r="J1469" s="1"/>
      <c r="K1469" s="1"/>
      <c r="L1469" s="1"/>
      <c r="M1469" s="1"/>
      <c r="N1469" s="1"/>
      <c r="O1469" s="1"/>
      <c r="P1469" s="1"/>
      <c r="Q1469" s="1"/>
      <c r="R1469" s="1"/>
      <c r="S1469" s="1"/>
      <c r="T1469" s="1"/>
      <c r="U1469" s="1"/>
      <c r="V1469" s="1"/>
      <c r="W1469" s="1"/>
      <c r="X1469" s="1"/>
      <c r="Y1469" s="1"/>
      <c r="Z1469" s="1"/>
    </row>
    <row r="1470" ht="12.75" customHeight="1">
      <c r="A1470" s="1"/>
      <c r="B1470" s="1"/>
      <c r="C1470" s="1"/>
      <c r="D1470" s="1"/>
      <c r="E1470" s="265"/>
      <c r="F1470" s="1"/>
      <c r="G1470" s="1"/>
      <c r="H1470" s="1"/>
      <c r="I1470" s="1"/>
      <c r="J1470" s="1"/>
      <c r="K1470" s="1"/>
      <c r="L1470" s="1"/>
      <c r="M1470" s="1"/>
      <c r="N1470" s="1"/>
      <c r="O1470" s="1"/>
      <c r="P1470" s="1"/>
      <c r="Q1470" s="1"/>
      <c r="R1470" s="1"/>
      <c r="S1470" s="1"/>
      <c r="T1470" s="1"/>
      <c r="U1470" s="1"/>
      <c r="V1470" s="1"/>
      <c r="W1470" s="1"/>
      <c r="X1470" s="1"/>
      <c r="Y1470" s="1"/>
      <c r="Z1470" s="1"/>
    </row>
    <row r="1471" ht="12.75" customHeight="1">
      <c r="A1471" s="1"/>
      <c r="B1471" s="1"/>
      <c r="C1471" s="1"/>
      <c r="D1471" s="1"/>
      <c r="E1471" s="265"/>
      <c r="F1471" s="1"/>
      <c r="G1471" s="1"/>
      <c r="H1471" s="1"/>
      <c r="I1471" s="1"/>
      <c r="J1471" s="1"/>
      <c r="K1471" s="1"/>
      <c r="L1471" s="1"/>
      <c r="M1471" s="1"/>
      <c r="N1471" s="1"/>
      <c r="O1471" s="1"/>
      <c r="P1471" s="1"/>
      <c r="Q1471" s="1"/>
      <c r="R1471" s="1"/>
      <c r="S1471" s="1"/>
      <c r="T1471" s="1"/>
      <c r="U1471" s="1"/>
      <c r="V1471" s="1"/>
      <c r="W1471" s="1"/>
      <c r="X1471" s="1"/>
      <c r="Y1471" s="1"/>
      <c r="Z1471" s="1"/>
    </row>
    <row r="1472" ht="12.75" customHeight="1">
      <c r="A1472" s="1"/>
      <c r="B1472" s="1"/>
      <c r="C1472" s="1"/>
      <c r="D1472" s="1"/>
      <c r="E1472" s="265"/>
      <c r="F1472" s="1"/>
      <c r="G1472" s="1"/>
      <c r="H1472" s="1"/>
      <c r="I1472" s="1"/>
      <c r="J1472" s="1"/>
      <c r="K1472" s="1"/>
      <c r="L1472" s="1"/>
      <c r="M1472" s="1"/>
      <c r="N1472" s="1"/>
      <c r="O1472" s="1"/>
      <c r="P1472" s="1"/>
      <c r="Q1472" s="1"/>
      <c r="R1472" s="1"/>
      <c r="S1472" s="1"/>
      <c r="T1472" s="1"/>
      <c r="U1472" s="1"/>
      <c r="V1472" s="1"/>
      <c r="W1472" s="1"/>
      <c r="X1472" s="1"/>
      <c r="Y1472" s="1"/>
      <c r="Z1472" s="1"/>
    </row>
    <row r="1473" ht="12.75" customHeight="1">
      <c r="A1473" s="1"/>
      <c r="B1473" s="1"/>
      <c r="C1473" s="1"/>
      <c r="D1473" s="1"/>
      <c r="E1473" s="265"/>
      <c r="F1473" s="1"/>
      <c r="G1473" s="1"/>
      <c r="H1473" s="1"/>
      <c r="I1473" s="1"/>
      <c r="J1473" s="1"/>
      <c r="K1473" s="1"/>
      <c r="L1473" s="1"/>
      <c r="M1473" s="1"/>
      <c r="N1473" s="1"/>
      <c r="O1473" s="1"/>
      <c r="P1473" s="1"/>
      <c r="Q1473" s="1"/>
      <c r="R1473" s="1"/>
      <c r="S1473" s="1"/>
      <c r="T1473" s="1"/>
      <c r="U1473" s="1"/>
      <c r="V1473" s="1"/>
      <c r="W1473" s="1"/>
      <c r="X1473" s="1"/>
      <c r="Y1473" s="1"/>
      <c r="Z1473" s="1"/>
    </row>
    <row r="1474" ht="12.75" customHeight="1">
      <c r="A1474" s="1"/>
      <c r="B1474" s="1"/>
      <c r="C1474" s="1"/>
      <c r="D1474" s="1"/>
      <c r="E1474" s="265"/>
      <c r="F1474" s="1"/>
      <c r="G1474" s="1"/>
      <c r="H1474" s="1"/>
      <c r="I1474" s="1"/>
      <c r="J1474" s="1"/>
      <c r="K1474" s="1"/>
      <c r="L1474" s="1"/>
      <c r="M1474" s="1"/>
      <c r="N1474" s="1"/>
      <c r="O1474" s="1"/>
      <c r="P1474" s="1"/>
      <c r="Q1474" s="1"/>
      <c r="R1474" s="1"/>
      <c r="S1474" s="1"/>
      <c r="T1474" s="1"/>
      <c r="U1474" s="1"/>
      <c r="V1474" s="1"/>
      <c r="W1474" s="1"/>
      <c r="X1474" s="1"/>
      <c r="Y1474" s="1"/>
      <c r="Z1474" s="1"/>
    </row>
    <row r="1475" ht="12.75" customHeight="1">
      <c r="A1475" s="1"/>
      <c r="B1475" s="1"/>
      <c r="C1475" s="1"/>
      <c r="D1475" s="1"/>
      <c r="E1475" s="265"/>
      <c r="F1475" s="1"/>
      <c r="G1475" s="1"/>
      <c r="H1475" s="1"/>
      <c r="I1475" s="1"/>
      <c r="J1475" s="1"/>
      <c r="K1475" s="1"/>
      <c r="L1475" s="1"/>
      <c r="M1475" s="1"/>
      <c r="N1475" s="1"/>
      <c r="O1475" s="1"/>
      <c r="P1475" s="1"/>
      <c r="Q1475" s="1"/>
      <c r="R1475" s="1"/>
      <c r="S1475" s="1"/>
      <c r="T1475" s="1"/>
      <c r="U1475" s="1"/>
      <c r="V1475" s="1"/>
      <c r="W1475" s="1"/>
      <c r="X1475" s="1"/>
      <c r="Y1475" s="1"/>
      <c r="Z1475" s="1"/>
    </row>
    <row r="1476" ht="12.75" customHeight="1">
      <c r="A1476" s="1"/>
      <c r="B1476" s="1"/>
      <c r="C1476" s="1"/>
      <c r="D1476" s="1"/>
      <c r="E1476" s="265"/>
      <c r="F1476" s="1"/>
      <c r="G1476" s="1"/>
      <c r="H1476" s="1"/>
      <c r="I1476" s="1"/>
      <c r="J1476" s="1"/>
      <c r="K1476" s="1"/>
      <c r="L1476" s="1"/>
      <c r="M1476" s="1"/>
      <c r="N1476" s="1"/>
      <c r="O1476" s="1"/>
      <c r="P1476" s="1"/>
      <c r="Q1476" s="1"/>
      <c r="R1476" s="1"/>
      <c r="S1476" s="1"/>
      <c r="T1476" s="1"/>
      <c r="U1476" s="1"/>
      <c r="V1476" s="1"/>
      <c r="W1476" s="1"/>
      <c r="X1476" s="1"/>
      <c r="Y1476" s="1"/>
      <c r="Z1476" s="1"/>
    </row>
    <row r="1477" ht="12.75" customHeight="1">
      <c r="A1477" s="1"/>
      <c r="B1477" s="1"/>
      <c r="C1477" s="1"/>
      <c r="D1477" s="1"/>
      <c r="E1477" s="265"/>
      <c r="F1477" s="1"/>
      <c r="G1477" s="1"/>
      <c r="H1477" s="1"/>
      <c r="I1477" s="1"/>
      <c r="J1477" s="1"/>
      <c r="K1477" s="1"/>
      <c r="L1477" s="1"/>
      <c r="M1477" s="1"/>
      <c r="N1477" s="1"/>
      <c r="O1477" s="1"/>
      <c r="P1477" s="1"/>
      <c r="Q1477" s="1"/>
      <c r="R1477" s="1"/>
      <c r="S1477" s="1"/>
      <c r="T1477" s="1"/>
      <c r="U1477" s="1"/>
      <c r="V1477" s="1"/>
      <c r="W1477" s="1"/>
      <c r="X1477" s="1"/>
      <c r="Y1477" s="1"/>
      <c r="Z1477" s="1"/>
    </row>
    <row r="1478" ht="12.75" customHeight="1">
      <c r="A1478" s="1"/>
      <c r="B1478" s="1"/>
      <c r="C1478" s="1"/>
      <c r="D1478" s="1"/>
      <c r="E1478" s="265"/>
      <c r="F1478" s="1"/>
      <c r="G1478" s="1"/>
      <c r="H1478" s="1"/>
      <c r="I1478" s="1"/>
      <c r="J1478" s="1"/>
      <c r="K1478" s="1"/>
      <c r="L1478" s="1"/>
      <c r="M1478" s="1"/>
      <c r="N1478" s="1"/>
      <c r="O1478" s="1"/>
      <c r="P1478" s="1"/>
      <c r="Q1478" s="1"/>
      <c r="R1478" s="1"/>
      <c r="S1478" s="1"/>
      <c r="T1478" s="1"/>
      <c r="U1478" s="1"/>
      <c r="V1478" s="1"/>
      <c r="W1478" s="1"/>
      <c r="X1478" s="1"/>
      <c r="Y1478" s="1"/>
      <c r="Z1478" s="1"/>
    </row>
    <row r="1479" ht="12.75" customHeight="1">
      <c r="A1479" s="1"/>
      <c r="B1479" s="1"/>
      <c r="C1479" s="1"/>
      <c r="D1479" s="1"/>
      <c r="E1479" s="265"/>
      <c r="F1479" s="1"/>
      <c r="G1479" s="1"/>
      <c r="H1479" s="1"/>
      <c r="I1479" s="1"/>
      <c r="J1479" s="1"/>
      <c r="K1479" s="1"/>
      <c r="L1479" s="1"/>
      <c r="M1479" s="1"/>
      <c r="N1479" s="1"/>
      <c r="O1479" s="1"/>
      <c r="P1479" s="1"/>
      <c r="Q1479" s="1"/>
      <c r="R1479" s="1"/>
      <c r="S1479" s="1"/>
      <c r="T1479" s="1"/>
      <c r="U1479" s="1"/>
      <c r="V1479" s="1"/>
      <c r="W1479" s="1"/>
      <c r="X1479" s="1"/>
      <c r="Y1479" s="1"/>
      <c r="Z1479" s="1"/>
    </row>
    <row r="1480" ht="12.75" customHeight="1">
      <c r="A1480" s="1"/>
      <c r="B1480" s="1"/>
      <c r="C1480" s="1"/>
      <c r="D1480" s="1"/>
      <c r="E1480" s="265"/>
      <c r="F1480" s="1"/>
      <c r="G1480" s="1"/>
      <c r="H1480" s="1"/>
      <c r="I1480" s="1"/>
      <c r="J1480" s="1"/>
      <c r="K1480" s="1"/>
      <c r="L1480" s="1"/>
      <c r="M1480" s="1"/>
      <c r="N1480" s="1"/>
      <c r="O1480" s="1"/>
      <c r="P1480" s="1"/>
      <c r="Q1480" s="1"/>
      <c r="R1480" s="1"/>
      <c r="S1480" s="1"/>
      <c r="T1480" s="1"/>
      <c r="U1480" s="1"/>
      <c r="V1480" s="1"/>
      <c r="W1480" s="1"/>
      <c r="X1480" s="1"/>
      <c r="Y1480" s="1"/>
      <c r="Z1480" s="1"/>
    </row>
    <row r="1481" ht="12.75" customHeight="1">
      <c r="A1481" s="1"/>
      <c r="B1481" s="1"/>
      <c r="C1481" s="1"/>
      <c r="D1481" s="1"/>
      <c r="E1481" s="265"/>
      <c r="F1481" s="1"/>
      <c r="G1481" s="1"/>
      <c r="H1481" s="1"/>
      <c r="I1481" s="1"/>
      <c r="J1481" s="1"/>
      <c r="K1481" s="1"/>
      <c r="L1481" s="1"/>
      <c r="M1481" s="1"/>
      <c r="N1481" s="1"/>
      <c r="O1481" s="1"/>
      <c r="P1481" s="1"/>
      <c r="Q1481" s="1"/>
      <c r="R1481" s="1"/>
      <c r="S1481" s="1"/>
      <c r="T1481" s="1"/>
      <c r="U1481" s="1"/>
      <c r="V1481" s="1"/>
      <c r="W1481" s="1"/>
      <c r="X1481" s="1"/>
      <c r="Y1481" s="1"/>
      <c r="Z1481" s="1"/>
    </row>
    <row r="1482" ht="12.75" customHeight="1">
      <c r="A1482" s="1"/>
      <c r="B1482" s="1"/>
      <c r="C1482" s="1"/>
      <c r="D1482" s="1"/>
      <c r="E1482" s="265"/>
      <c r="F1482" s="1"/>
      <c r="G1482" s="1"/>
      <c r="H1482" s="1"/>
      <c r="I1482" s="1"/>
      <c r="J1482" s="1"/>
      <c r="K1482" s="1"/>
      <c r="L1482" s="1"/>
      <c r="M1482" s="1"/>
      <c r="N1482" s="1"/>
      <c r="O1482" s="1"/>
      <c r="P1482" s="1"/>
      <c r="Q1482" s="1"/>
      <c r="R1482" s="1"/>
      <c r="S1482" s="1"/>
      <c r="T1482" s="1"/>
      <c r="U1482" s="1"/>
      <c r="V1482" s="1"/>
      <c r="W1482" s="1"/>
      <c r="X1482" s="1"/>
      <c r="Y1482" s="1"/>
      <c r="Z1482" s="1"/>
    </row>
    <row r="1483" ht="12.75" customHeight="1">
      <c r="A1483" s="1"/>
      <c r="B1483" s="1"/>
      <c r="C1483" s="1"/>
      <c r="D1483" s="1"/>
      <c r="E1483" s="265"/>
      <c r="F1483" s="1"/>
      <c r="G1483" s="1"/>
      <c r="H1483" s="1"/>
      <c r="I1483" s="1"/>
      <c r="J1483" s="1"/>
      <c r="K1483" s="1"/>
      <c r="L1483" s="1"/>
      <c r="M1483" s="1"/>
      <c r="N1483" s="1"/>
      <c r="O1483" s="1"/>
      <c r="P1483" s="1"/>
      <c r="Q1483" s="1"/>
      <c r="R1483" s="1"/>
      <c r="S1483" s="1"/>
      <c r="T1483" s="1"/>
      <c r="U1483" s="1"/>
      <c r="V1483" s="1"/>
      <c r="W1483" s="1"/>
      <c r="X1483" s="1"/>
      <c r="Y1483" s="1"/>
      <c r="Z1483" s="1"/>
    </row>
    <row r="1484" ht="12.75" customHeight="1">
      <c r="A1484" s="1"/>
      <c r="B1484" s="1"/>
      <c r="C1484" s="1"/>
      <c r="D1484" s="1"/>
      <c r="E1484" s="265"/>
      <c r="F1484" s="1"/>
      <c r="G1484" s="1"/>
      <c r="H1484" s="1"/>
      <c r="I1484" s="1"/>
      <c r="J1484" s="1"/>
      <c r="K1484" s="1"/>
      <c r="L1484" s="1"/>
      <c r="M1484" s="1"/>
      <c r="N1484" s="1"/>
      <c r="O1484" s="1"/>
      <c r="P1484" s="1"/>
      <c r="Q1484" s="1"/>
      <c r="R1484" s="1"/>
      <c r="S1484" s="1"/>
      <c r="T1484" s="1"/>
      <c r="U1484" s="1"/>
      <c r="V1484" s="1"/>
      <c r="W1484" s="1"/>
      <c r="X1484" s="1"/>
      <c r="Y1484" s="1"/>
      <c r="Z1484" s="1"/>
    </row>
    <row r="1485" ht="12.75" customHeight="1">
      <c r="A1485" s="1"/>
      <c r="B1485" s="1"/>
      <c r="C1485" s="1"/>
      <c r="D1485" s="1"/>
      <c r="E1485" s="265"/>
      <c r="F1485" s="1"/>
      <c r="G1485" s="1"/>
      <c r="H1485" s="1"/>
      <c r="I1485" s="1"/>
      <c r="J1485" s="1"/>
      <c r="K1485" s="1"/>
      <c r="L1485" s="1"/>
      <c r="M1485" s="1"/>
      <c r="N1485" s="1"/>
      <c r="O1485" s="1"/>
      <c r="P1485" s="1"/>
      <c r="Q1485" s="1"/>
      <c r="R1485" s="1"/>
      <c r="S1485" s="1"/>
      <c r="T1485" s="1"/>
      <c r="U1485" s="1"/>
      <c r="V1485" s="1"/>
      <c r="W1485" s="1"/>
      <c r="X1485" s="1"/>
      <c r="Y1485" s="1"/>
      <c r="Z1485" s="1"/>
    </row>
    <row r="1486" ht="12.75" customHeight="1">
      <c r="A1486" s="1"/>
      <c r="B1486" s="1"/>
      <c r="C1486" s="1"/>
      <c r="D1486" s="1"/>
      <c r="E1486" s="265"/>
      <c r="F1486" s="1"/>
      <c r="G1486" s="1"/>
      <c r="H1486" s="1"/>
      <c r="I1486" s="1"/>
      <c r="J1486" s="1"/>
      <c r="K1486" s="1"/>
      <c r="L1486" s="1"/>
      <c r="M1486" s="1"/>
      <c r="N1486" s="1"/>
      <c r="O1486" s="1"/>
      <c r="P1486" s="1"/>
      <c r="Q1486" s="1"/>
      <c r="R1486" s="1"/>
      <c r="S1486" s="1"/>
      <c r="T1486" s="1"/>
      <c r="U1486" s="1"/>
      <c r="V1486" s="1"/>
      <c r="W1486" s="1"/>
      <c r="X1486" s="1"/>
      <c r="Y1486" s="1"/>
      <c r="Z1486" s="1"/>
    </row>
    <row r="1487" ht="12.75" customHeight="1">
      <c r="A1487" s="1"/>
      <c r="B1487" s="1"/>
      <c r="C1487" s="1"/>
      <c r="D1487" s="1"/>
      <c r="E1487" s="265"/>
      <c r="F1487" s="1"/>
      <c r="G1487" s="1"/>
      <c r="H1487" s="1"/>
      <c r="I1487" s="1"/>
      <c r="J1487" s="1"/>
      <c r="K1487" s="1"/>
      <c r="L1487" s="1"/>
      <c r="M1487" s="1"/>
      <c r="N1487" s="1"/>
      <c r="O1487" s="1"/>
      <c r="P1487" s="1"/>
      <c r="Q1487" s="1"/>
      <c r="R1487" s="1"/>
      <c r="S1487" s="1"/>
      <c r="T1487" s="1"/>
      <c r="U1487" s="1"/>
      <c r="V1487" s="1"/>
      <c r="W1487" s="1"/>
      <c r="X1487" s="1"/>
      <c r="Y1487" s="1"/>
      <c r="Z1487" s="1"/>
    </row>
    <row r="1488" ht="12.75" customHeight="1">
      <c r="A1488" s="1"/>
      <c r="B1488" s="1"/>
      <c r="C1488" s="1"/>
      <c r="D1488" s="1"/>
      <c r="E1488" s="265"/>
      <c r="F1488" s="1"/>
      <c r="G1488" s="1"/>
      <c r="H1488" s="1"/>
      <c r="I1488" s="1"/>
      <c r="J1488" s="1"/>
      <c r="K1488" s="1"/>
      <c r="L1488" s="1"/>
      <c r="M1488" s="1"/>
      <c r="N1488" s="1"/>
      <c r="O1488" s="1"/>
      <c r="P1488" s="1"/>
      <c r="Q1488" s="1"/>
      <c r="R1488" s="1"/>
      <c r="S1488" s="1"/>
      <c r="T1488" s="1"/>
      <c r="U1488" s="1"/>
      <c r="V1488" s="1"/>
      <c r="W1488" s="1"/>
      <c r="X1488" s="1"/>
      <c r="Y1488" s="1"/>
      <c r="Z1488" s="1"/>
    </row>
    <row r="1489" ht="12.75" customHeight="1">
      <c r="A1489" s="1"/>
      <c r="B1489" s="1"/>
      <c r="C1489" s="1"/>
      <c r="D1489" s="1"/>
      <c r="E1489" s="265"/>
      <c r="F1489" s="1"/>
      <c r="G1489" s="1"/>
      <c r="H1489" s="1"/>
      <c r="I1489" s="1"/>
      <c r="J1489" s="1"/>
      <c r="K1489" s="1"/>
      <c r="L1489" s="1"/>
      <c r="M1489" s="1"/>
      <c r="N1489" s="1"/>
      <c r="O1489" s="1"/>
      <c r="P1489" s="1"/>
      <c r="Q1489" s="1"/>
      <c r="R1489" s="1"/>
      <c r="S1489" s="1"/>
      <c r="T1489" s="1"/>
      <c r="U1489" s="1"/>
      <c r="V1489" s="1"/>
      <c r="W1489" s="1"/>
      <c r="X1489" s="1"/>
      <c r="Y1489" s="1"/>
      <c r="Z1489" s="1"/>
    </row>
    <row r="1490" ht="12.75" customHeight="1">
      <c r="A1490" s="1"/>
      <c r="B1490" s="1"/>
      <c r="C1490" s="1"/>
      <c r="D1490" s="1"/>
      <c r="E1490" s="265"/>
      <c r="F1490" s="1"/>
      <c r="G1490" s="1"/>
      <c r="H1490" s="1"/>
      <c r="I1490" s="1"/>
      <c r="J1490" s="1"/>
      <c r="K1490" s="1"/>
      <c r="L1490" s="1"/>
      <c r="M1490" s="1"/>
      <c r="N1490" s="1"/>
      <c r="O1490" s="1"/>
      <c r="P1490" s="1"/>
      <c r="Q1490" s="1"/>
      <c r="R1490" s="1"/>
      <c r="S1490" s="1"/>
      <c r="T1490" s="1"/>
      <c r="U1490" s="1"/>
      <c r="V1490" s="1"/>
      <c r="W1490" s="1"/>
      <c r="X1490" s="1"/>
      <c r="Y1490" s="1"/>
      <c r="Z1490" s="1"/>
    </row>
    <row r="1491" ht="12.75" customHeight="1">
      <c r="A1491" s="1"/>
      <c r="B1491" s="1"/>
      <c r="C1491" s="1"/>
      <c r="D1491" s="1"/>
      <c r="E1491" s="265"/>
      <c r="F1491" s="1"/>
      <c r="G1491" s="1"/>
      <c r="H1491" s="1"/>
      <c r="I1491" s="1"/>
      <c r="J1491" s="1"/>
      <c r="K1491" s="1"/>
      <c r="L1491" s="1"/>
      <c r="M1491" s="1"/>
      <c r="N1491" s="1"/>
      <c r="O1491" s="1"/>
      <c r="P1491" s="1"/>
      <c r="Q1491" s="1"/>
      <c r="R1491" s="1"/>
      <c r="S1491" s="1"/>
      <c r="T1491" s="1"/>
      <c r="U1491" s="1"/>
      <c r="V1491" s="1"/>
      <c r="W1491" s="1"/>
      <c r="X1491" s="1"/>
      <c r="Y1491" s="1"/>
      <c r="Z1491" s="1"/>
    </row>
    <row r="1492" ht="12.75" customHeight="1">
      <c r="A1492" s="1"/>
      <c r="B1492" s="1"/>
      <c r="C1492" s="1"/>
      <c r="D1492" s="1"/>
      <c r="E1492" s="265"/>
      <c r="F1492" s="1"/>
      <c r="G1492" s="1"/>
      <c r="H1492" s="1"/>
      <c r="I1492" s="1"/>
      <c r="J1492" s="1"/>
      <c r="K1492" s="1"/>
      <c r="L1492" s="1"/>
      <c r="M1492" s="1"/>
      <c r="N1492" s="1"/>
      <c r="O1492" s="1"/>
      <c r="P1492" s="1"/>
      <c r="Q1492" s="1"/>
      <c r="R1492" s="1"/>
      <c r="S1492" s="1"/>
      <c r="T1492" s="1"/>
      <c r="U1492" s="1"/>
      <c r="V1492" s="1"/>
      <c r="W1492" s="1"/>
      <c r="X1492" s="1"/>
      <c r="Y1492" s="1"/>
      <c r="Z1492" s="1"/>
    </row>
    <row r="1493" ht="12.75" customHeight="1">
      <c r="A1493" s="1"/>
      <c r="B1493" s="1"/>
      <c r="C1493" s="1"/>
      <c r="D1493" s="1"/>
      <c r="E1493" s="265"/>
      <c r="F1493" s="1"/>
      <c r="G1493" s="1"/>
      <c r="H1493" s="1"/>
      <c r="I1493" s="1"/>
      <c r="J1493" s="1"/>
      <c r="K1493" s="1"/>
      <c r="L1493" s="1"/>
      <c r="M1493" s="1"/>
      <c r="N1493" s="1"/>
      <c r="O1493" s="1"/>
      <c r="P1493" s="1"/>
      <c r="Q1493" s="1"/>
      <c r="R1493" s="1"/>
      <c r="S1493" s="1"/>
      <c r="T1493" s="1"/>
      <c r="U1493" s="1"/>
      <c r="V1493" s="1"/>
      <c r="W1493" s="1"/>
      <c r="X1493" s="1"/>
      <c r="Y1493" s="1"/>
      <c r="Z1493" s="1"/>
    </row>
    <row r="1494" ht="12.75" customHeight="1">
      <c r="A1494" s="1"/>
      <c r="B1494" s="1"/>
      <c r="C1494" s="1"/>
      <c r="D1494" s="1"/>
      <c r="E1494" s="265"/>
      <c r="F1494" s="1"/>
      <c r="G1494" s="1"/>
      <c r="H1494" s="1"/>
      <c r="I1494" s="1"/>
      <c r="J1494" s="1"/>
      <c r="K1494" s="1"/>
      <c r="L1494" s="1"/>
      <c r="M1494" s="1"/>
      <c r="N1494" s="1"/>
      <c r="O1494" s="1"/>
      <c r="P1494" s="1"/>
      <c r="Q1494" s="1"/>
      <c r="R1494" s="1"/>
      <c r="S1494" s="1"/>
      <c r="T1494" s="1"/>
      <c r="U1494" s="1"/>
      <c r="V1494" s="1"/>
      <c r="W1494" s="1"/>
      <c r="X1494" s="1"/>
      <c r="Y1494" s="1"/>
      <c r="Z1494" s="1"/>
    </row>
    <row r="1495" ht="12.75" customHeight="1">
      <c r="A1495" s="1"/>
      <c r="B1495" s="1"/>
      <c r="C1495" s="1"/>
      <c r="D1495" s="1"/>
      <c r="E1495" s="265"/>
      <c r="F1495" s="1"/>
      <c r="G1495" s="1"/>
      <c r="H1495" s="1"/>
      <c r="I1495" s="1"/>
      <c r="J1495" s="1"/>
      <c r="K1495" s="1"/>
      <c r="L1495" s="1"/>
      <c r="M1495" s="1"/>
      <c r="N1495" s="1"/>
      <c r="O1495" s="1"/>
      <c r="P1495" s="1"/>
      <c r="Q1495" s="1"/>
      <c r="R1495" s="1"/>
      <c r="S1495" s="1"/>
      <c r="T1495" s="1"/>
      <c r="U1495" s="1"/>
      <c r="V1495" s="1"/>
      <c r="W1495" s="1"/>
      <c r="X1495" s="1"/>
      <c r="Y1495" s="1"/>
      <c r="Z1495" s="1"/>
    </row>
    <row r="1496" ht="12.75" customHeight="1">
      <c r="A1496" s="1"/>
      <c r="B1496" s="1"/>
      <c r="C1496" s="1"/>
      <c r="D1496" s="1"/>
      <c r="E1496" s="265"/>
      <c r="F1496" s="1"/>
      <c r="G1496" s="1"/>
      <c r="H1496" s="1"/>
      <c r="I1496" s="1"/>
      <c r="J1496" s="1"/>
      <c r="K1496" s="1"/>
      <c r="L1496" s="1"/>
      <c r="M1496" s="1"/>
      <c r="N1496" s="1"/>
      <c r="O1496" s="1"/>
      <c r="P1496" s="1"/>
      <c r="Q1496" s="1"/>
      <c r="R1496" s="1"/>
      <c r="S1496" s="1"/>
      <c r="T1496" s="1"/>
      <c r="U1496" s="1"/>
      <c r="V1496" s="1"/>
      <c r="W1496" s="1"/>
      <c r="X1496" s="1"/>
      <c r="Y1496" s="1"/>
      <c r="Z1496" s="1"/>
    </row>
    <row r="1497" ht="12.75" customHeight="1">
      <c r="A1497" s="1"/>
      <c r="B1497" s="1"/>
      <c r="C1497" s="1"/>
      <c r="D1497" s="1"/>
      <c r="E1497" s="265"/>
      <c r="F1497" s="1"/>
      <c r="G1497" s="1"/>
      <c r="H1497" s="1"/>
      <c r="I1497" s="1"/>
      <c r="J1497" s="1"/>
      <c r="K1497" s="1"/>
      <c r="L1497" s="1"/>
      <c r="M1497" s="1"/>
      <c r="N1497" s="1"/>
      <c r="O1497" s="1"/>
      <c r="P1497" s="1"/>
      <c r="Q1497" s="1"/>
      <c r="R1497" s="1"/>
      <c r="S1497" s="1"/>
      <c r="T1497" s="1"/>
      <c r="U1497" s="1"/>
      <c r="V1497" s="1"/>
      <c r="W1497" s="1"/>
      <c r="X1497" s="1"/>
      <c r="Y1497" s="1"/>
      <c r="Z1497" s="1"/>
    </row>
  </sheetData>
  <mergeCells count="19">
    <mergeCell ref="B1:L1"/>
    <mergeCell ref="B2:L2"/>
    <mergeCell ref="D5:E5"/>
    <mergeCell ref="H5:I5"/>
    <mergeCell ref="D6:E6"/>
    <mergeCell ref="H6:I6"/>
    <mergeCell ref="C9:E9"/>
    <mergeCell ref="D19:E19"/>
    <mergeCell ref="D20:E20"/>
    <mergeCell ref="D21:E21"/>
    <mergeCell ref="D22:E22"/>
    <mergeCell ref="C23:G23"/>
    <mergeCell ref="D10:E10"/>
    <mergeCell ref="D11:E11"/>
    <mergeCell ref="D12:E12"/>
    <mergeCell ref="D13:E13"/>
    <mergeCell ref="D14:E14"/>
    <mergeCell ref="D17:E17"/>
    <mergeCell ref="D18:E18"/>
  </mergeCells>
  <printOptions horizontalCentered="1"/>
  <pageMargins bottom="1.1023622047244095" footer="0.0" header="0.0" left="0.6299212598425197" right="0.11811023622047245" top="0.35433070866141736"/>
  <pageSetup paperSize="9" orientation="portrait"/>
  <headerFooter>
    <oddHeader>&amp;L 2. DESEMPENHO EM SALAS DE CINEMA&amp;C| Relatório de Comercialização |&amp;RPág.: &amp;P de </oddHeader>
    <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75"/>
    <col customWidth="1" min="2" max="3" width="36.13"/>
    <col customWidth="1" min="4" max="4" width="21.75"/>
    <col customWidth="1" min="5" max="5" width="21.63"/>
    <col customWidth="1" min="6" max="6" width="17.25"/>
    <col customWidth="1" min="7" max="7" width="15.25"/>
    <col customWidth="1" min="8" max="8" width="17.0"/>
    <col customWidth="1" min="9" max="26" width="9.13"/>
  </cols>
  <sheetData>
    <row r="1" ht="12.75" customHeight="1">
      <c r="A1" s="6"/>
      <c r="B1" s="6"/>
      <c r="C1" s="6"/>
      <c r="D1" s="6"/>
      <c r="E1" s="6"/>
      <c r="F1" s="6"/>
      <c r="G1" s="6"/>
      <c r="H1" s="6"/>
      <c r="I1" s="6"/>
      <c r="J1" s="6"/>
      <c r="K1" s="6"/>
      <c r="L1" s="6"/>
      <c r="M1" s="6"/>
      <c r="N1" s="6"/>
      <c r="O1" s="6"/>
      <c r="P1" s="6"/>
      <c r="Q1" s="6"/>
      <c r="R1" s="6"/>
      <c r="S1" s="6"/>
      <c r="T1" s="6"/>
      <c r="U1" s="6"/>
      <c r="V1" s="6"/>
      <c r="W1" s="6"/>
      <c r="X1" s="6"/>
      <c r="Y1" s="6"/>
      <c r="Z1" s="6"/>
    </row>
    <row r="2" ht="12.75" customHeight="1">
      <c r="A2" s="6"/>
      <c r="B2" s="6"/>
      <c r="C2" s="6"/>
      <c r="D2" s="6"/>
      <c r="E2" s="6"/>
      <c r="F2" s="6"/>
      <c r="G2" s="6"/>
      <c r="H2" s="6"/>
      <c r="I2" s="6"/>
      <c r="J2" s="6"/>
      <c r="K2" s="6"/>
      <c r="L2" s="6"/>
      <c r="M2" s="6"/>
      <c r="N2" s="6"/>
      <c r="O2" s="6"/>
      <c r="P2" s="6"/>
      <c r="Q2" s="6"/>
      <c r="R2" s="6"/>
      <c r="S2" s="6"/>
      <c r="T2" s="6"/>
      <c r="U2" s="6"/>
      <c r="V2" s="6"/>
      <c r="W2" s="6"/>
      <c r="X2" s="6"/>
      <c r="Y2" s="6"/>
      <c r="Z2" s="6"/>
    </row>
    <row r="3" ht="12.75" customHeight="1">
      <c r="A3" s="6"/>
      <c r="B3" s="6"/>
      <c r="C3" s="6"/>
      <c r="D3" s="6"/>
      <c r="E3" s="6"/>
      <c r="F3" s="6"/>
      <c r="G3" s="6"/>
      <c r="H3" s="6"/>
      <c r="I3" s="6"/>
      <c r="J3" s="6"/>
      <c r="K3" s="6"/>
      <c r="L3" s="6"/>
      <c r="M3" s="6"/>
      <c r="N3" s="6"/>
      <c r="O3" s="6"/>
      <c r="P3" s="6"/>
      <c r="Q3" s="6"/>
      <c r="R3" s="6"/>
      <c r="S3" s="6"/>
      <c r="T3" s="6"/>
      <c r="U3" s="6"/>
      <c r="V3" s="6"/>
      <c r="W3" s="6"/>
      <c r="X3" s="6"/>
      <c r="Y3" s="6"/>
      <c r="Z3" s="6"/>
    </row>
    <row r="4" ht="12.75" customHeight="1">
      <c r="A4" s="6"/>
      <c r="B4" s="6"/>
      <c r="C4" s="6"/>
      <c r="D4" s="6"/>
      <c r="E4" s="6"/>
      <c r="F4" s="6"/>
      <c r="G4" s="6"/>
      <c r="H4" s="6"/>
      <c r="I4" s="6"/>
      <c r="J4" s="6"/>
      <c r="K4" s="6"/>
      <c r="L4" s="6"/>
      <c r="M4" s="6"/>
      <c r="N4" s="6"/>
      <c r="O4" s="6"/>
      <c r="P4" s="6"/>
      <c r="Q4" s="6"/>
      <c r="R4" s="6"/>
      <c r="S4" s="6"/>
      <c r="T4" s="6"/>
      <c r="U4" s="6"/>
      <c r="V4" s="6"/>
      <c r="W4" s="6"/>
      <c r="X4" s="6"/>
      <c r="Y4" s="6"/>
      <c r="Z4" s="6"/>
    </row>
    <row r="5" ht="12.75" customHeight="1">
      <c r="A5" s="6"/>
      <c r="B5" s="6"/>
      <c r="C5" s="6"/>
      <c r="D5" s="6"/>
      <c r="E5" s="6"/>
      <c r="F5" s="6"/>
      <c r="G5" s="6"/>
      <c r="H5" s="6"/>
      <c r="I5" s="6"/>
      <c r="J5" s="6"/>
      <c r="K5" s="6"/>
      <c r="L5" s="6"/>
      <c r="M5" s="6"/>
      <c r="N5" s="6"/>
      <c r="O5" s="6"/>
      <c r="P5" s="6"/>
      <c r="Q5" s="6"/>
      <c r="R5" s="6"/>
      <c r="S5" s="6"/>
      <c r="T5" s="6"/>
      <c r="U5" s="6"/>
      <c r="V5" s="6"/>
      <c r="W5" s="6"/>
      <c r="X5" s="6"/>
      <c r="Y5" s="6"/>
      <c r="Z5" s="6"/>
    </row>
    <row r="6" ht="12.75" customHeight="1">
      <c r="A6" s="6"/>
      <c r="B6" s="6"/>
      <c r="C6" s="6"/>
      <c r="D6" s="6"/>
      <c r="E6" s="6"/>
      <c r="F6" s="6"/>
      <c r="G6" s="6"/>
      <c r="H6" s="6"/>
      <c r="I6" s="6"/>
      <c r="J6" s="6"/>
      <c r="K6" s="6"/>
      <c r="L6" s="6"/>
      <c r="M6" s="6"/>
      <c r="N6" s="6"/>
      <c r="O6" s="6"/>
      <c r="P6" s="6"/>
      <c r="Q6" s="6"/>
      <c r="R6" s="6"/>
      <c r="S6" s="6"/>
      <c r="T6" s="6"/>
      <c r="U6" s="6"/>
      <c r="V6" s="6"/>
      <c r="W6" s="6"/>
      <c r="X6" s="6"/>
      <c r="Y6" s="6"/>
      <c r="Z6" s="6"/>
    </row>
    <row r="7" ht="12.75" customHeight="1">
      <c r="A7" s="6"/>
      <c r="B7" s="6"/>
      <c r="C7" s="6"/>
      <c r="D7" s="6"/>
      <c r="E7" s="6"/>
      <c r="F7" s="6"/>
      <c r="G7" s="6"/>
      <c r="H7" s="6"/>
      <c r="I7" s="6"/>
      <c r="J7" s="6"/>
      <c r="K7" s="6"/>
      <c r="L7" s="6"/>
      <c r="M7" s="6"/>
      <c r="N7" s="6"/>
      <c r="O7" s="6"/>
      <c r="P7" s="6"/>
      <c r="Q7" s="6"/>
      <c r="R7" s="6"/>
      <c r="S7" s="6"/>
      <c r="T7" s="6"/>
      <c r="U7" s="6"/>
      <c r="V7" s="6"/>
      <c r="W7" s="6"/>
      <c r="X7" s="6"/>
      <c r="Y7" s="6"/>
      <c r="Z7" s="6"/>
    </row>
    <row r="8" ht="12.75" customHeight="1">
      <c r="A8" s="164"/>
      <c r="B8" s="88" t="s">
        <v>256</v>
      </c>
      <c r="C8" s="164"/>
      <c r="D8" s="164"/>
      <c r="E8" s="164"/>
      <c r="F8" s="164"/>
      <c r="G8" s="164"/>
      <c r="H8" s="164"/>
      <c r="I8" s="164"/>
      <c r="J8" s="164"/>
      <c r="K8" s="164"/>
      <c r="L8" s="164"/>
      <c r="M8" s="164"/>
      <c r="N8" s="164"/>
      <c r="O8" s="164"/>
      <c r="P8" s="164"/>
      <c r="Q8" s="164"/>
      <c r="R8" s="164"/>
      <c r="S8" s="164"/>
      <c r="T8" s="164"/>
      <c r="U8" s="164"/>
      <c r="V8" s="164"/>
      <c r="W8" s="164"/>
      <c r="X8" s="164"/>
      <c r="Y8" s="164"/>
      <c r="Z8" s="164"/>
    </row>
    <row r="9" ht="12.0" customHeight="1">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row>
    <row r="10" ht="12.75" customHeight="1">
      <c r="A10" s="6"/>
      <c r="B10" s="88" t="s">
        <v>258</v>
      </c>
      <c r="C10" s="88"/>
      <c r="D10" s="6"/>
      <c r="E10" s="6"/>
      <c r="F10" s="6"/>
      <c r="G10" s="6"/>
      <c r="H10" s="6"/>
      <c r="I10" s="6"/>
      <c r="J10" s="6"/>
      <c r="K10" s="6"/>
      <c r="L10" s="6"/>
      <c r="M10" s="6"/>
      <c r="N10" s="6"/>
      <c r="O10" s="6"/>
      <c r="P10" s="6"/>
      <c r="Q10" s="6"/>
      <c r="R10" s="6"/>
      <c r="S10" s="6"/>
      <c r="T10" s="6"/>
      <c r="U10" s="6"/>
      <c r="V10" s="6"/>
      <c r="W10" s="6"/>
      <c r="X10" s="6"/>
      <c r="Y10" s="6"/>
      <c r="Z10" s="6"/>
    </row>
    <row r="11" ht="12.75" customHeight="1">
      <c r="A11" s="6"/>
      <c r="B11" s="6"/>
      <c r="C11" s="6"/>
      <c r="D11" s="6"/>
      <c r="E11" s="6"/>
      <c r="F11" s="6"/>
      <c r="G11" s="6"/>
      <c r="H11" s="6"/>
      <c r="I11" s="6"/>
      <c r="J11" s="6"/>
      <c r="K11" s="6"/>
      <c r="L11" s="6"/>
      <c r="M11" s="6"/>
      <c r="N11" s="6"/>
      <c r="O11" s="6"/>
      <c r="P11" s="6"/>
      <c r="Q11" s="6"/>
      <c r="R11" s="6"/>
      <c r="S11" s="6"/>
      <c r="T11" s="6"/>
      <c r="U11" s="6"/>
      <c r="V11" s="6"/>
      <c r="W11" s="6"/>
      <c r="X11" s="6"/>
      <c r="Y11" s="6"/>
      <c r="Z11" s="6"/>
    </row>
    <row r="12" ht="12.75" customHeight="1">
      <c r="A12" s="122"/>
      <c r="B12" s="7" t="s">
        <v>55</v>
      </c>
      <c r="C12" s="7"/>
      <c r="D12" s="6"/>
      <c r="E12" s="6"/>
      <c r="F12" s="6"/>
      <c r="G12" s="6"/>
      <c r="H12" s="6"/>
      <c r="I12" s="6"/>
      <c r="J12" s="6"/>
      <c r="K12" s="6"/>
      <c r="L12" s="6"/>
      <c r="M12" s="6"/>
      <c r="N12" s="6"/>
      <c r="O12" s="6"/>
      <c r="P12" s="6"/>
      <c r="Q12" s="6"/>
      <c r="R12" s="6"/>
      <c r="S12" s="6"/>
      <c r="T12" s="6"/>
      <c r="U12" s="6"/>
      <c r="V12" s="6"/>
      <c r="W12" s="6"/>
      <c r="X12" s="6"/>
      <c r="Y12" s="6"/>
      <c r="Z12" s="6"/>
    </row>
    <row r="13" ht="12.75" customHeight="1">
      <c r="A13" s="129" t="s">
        <v>344</v>
      </c>
      <c r="B13" s="266" t="s">
        <v>345</v>
      </c>
      <c r="C13" s="267" t="str">
        <f>IF('OLD1. Aspectos Gerais'!C16=0," ",'OLD1. Aspectos Gerais'!C16)</f>
        <v> </v>
      </c>
      <c r="D13" s="268"/>
      <c r="E13" s="6"/>
      <c r="F13" s="6"/>
      <c r="G13" s="6"/>
      <c r="H13" s="6"/>
      <c r="I13" s="6"/>
      <c r="J13" s="6"/>
      <c r="K13" s="6"/>
      <c r="L13" s="6"/>
      <c r="M13" s="6"/>
      <c r="N13" s="6"/>
      <c r="O13" s="6"/>
      <c r="P13" s="6"/>
      <c r="Q13" s="6"/>
      <c r="R13" s="6"/>
      <c r="S13" s="6"/>
      <c r="T13" s="6"/>
      <c r="U13" s="6"/>
      <c r="V13" s="6"/>
      <c r="W13" s="6"/>
      <c r="X13" s="6"/>
      <c r="Y13" s="6"/>
      <c r="Z13" s="6"/>
    </row>
    <row r="14" ht="12.75" customHeight="1">
      <c r="A14" s="129" t="s">
        <v>347</v>
      </c>
      <c r="B14" s="269" t="s">
        <v>348</v>
      </c>
      <c r="C14" s="270" t="str">
        <f>IF('OLD1. Aspectos Gerais'!C17=0," ",'OLD1. Aspectos Gerais'!C17)</f>
        <v> </v>
      </c>
      <c r="D14" s="271"/>
      <c r="E14" s="6"/>
      <c r="F14" s="6"/>
      <c r="G14" s="6"/>
      <c r="H14" s="6"/>
      <c r="I14" s="6"/>
      <c r="J14" s="6"/>
      <c r="K14" s="6"/>
      <c r="L14" s="6"/>
      <c r="M14" s="6"/>
      <c r="N14" s="6"/>
      <c r="O14" s="6"/>
      <c r="P14" s="6"/>
      <c r="Q14" s="6"/>
      <c r="R14" s="6"/>
      <c r="S14" s="6"/>
      <c r="T14" s="6"/>
      <c r="U14" s="6"/>
      <c r="V14" s="6"/>
      <c r="W14" s="6"/>
      <c r="X14" s="6"/>
      <c r="Y14" s="6"/>
      <c r="Z14" s="6"/>
    </row>
    <row r="15" ht="12.75" customHeight="1">
      <c r="A15" s="129" t="s">
        <v>350</v>
      </c>
      <c r="B15" s="272" t="s">
        <v>351</v>
      </c>
      <c r="C15" s="273" t="str">
        <f>IF('OLD1. Aspectos Gerais'!C18=0," ",'OLD1. Aspectos Gerais'!C18)</f>
        <v> </v>
      </c>
      <c r="D15" s="274"/>
      <c r="E15" s="6"/>
      <c r="F15" s="6"/>
      <c r="G15" s="6"/>
      <c r="H15" s="6"/>
      <c r="I15" s="6"/>
      <c r="J15" s="6"/>
      <c r="K15" s="6"/>
      <c r="L15" s="6"/>
      <c r="M15" s="6"/>
      <c r="N15" s="6"/>
      <c r="O15" s="6"/>
      <c r="P15" s="6"/>
      <c r="Q15" s="6"/>
      <c r="R15" s="6"/>
      <c r="S15" s="6"/>
      <c r="T15" s="6"/>
      <c r="U15" s="6"/>
      <c r="V15" s="6"/>
      <c r="W15" s="6"/>
      <c r="X15" s="6"/>
      <c r="Y15" s="6"/>
      <c r="Z15" s="6"/>
    </row>
    <row r="16" ht="12.75" customHeight="1">
      <c r="A16" s="129"/>
      <c r="B16" s="7"/>
      <c r="C16" s="7"/>
      <c r="D16" s="6"/>
      <c r="E16" s="6"/>
      <c r="F16" s="6"/>
      <c r="G16" s="6"/>
      <c r="H16" s="6"/>
      <c r="I16" s="6"/>
      <c r="J16" s="6"/>
      <c r="K16" s="6"/>
      <c r="L16" s="6"/>
      <c r="M16" s="6"/>
      <c r="N16" s="6"/>
      <c r="O16" s="6"/>
      <c r="P16" s="6"/>
      <c r="Q16" s="6"/>
      <c r="R16" s="6"/>
      <c r="S16" s="6"/>
      <c r="T16" s="6"/>
      <c r="U16" s="6"/>
      <c r="V16" s="6"/>
      <c r="W16" s="6"/>
      <c r="X16" s="6"/>
      <c r="Y16" s="6"/>
      <c r="Z16" s="6"/>
    </row>
    <row r="17" ht="12.75" customHeight="1">
      <c r="A17" s="129"/>
      <c r="B17" s="7"/>
      <c r="C17" s="7"/>
      <c r="D17" s="6"/>
      <c r="E17" s="6"/>
      <c r="F17" s="6"/>
      <c r="G17" s="6"/>
      <c r="H17" s="6"/>
      <c r="I17" s="6"/>
      <c r="J17" s="6"/>
      <c r="K17" s="6"/>
      <c r="L17" s="6"/>
      <c r="M17" s="6"/>
      <c r="N17" s="6"/>
      <c r="O17" s="6"/>
      <c r="P17" s="6"/>
      <c r="Q17" s="6"/>
      <c r="R17" s="6"/>
      <c r="S17" s="6"/>
      <c r="T17" s="6"/>
      <c r="U17" s="6"/>
      <c r="V17" s="6"/>
      <c r="W17" s="6"/>
      <c r="X17" s="6"/>
      <c r="Y17" s="6"/>
      <c r="Z17" s="6"/>
    </row>
    <row r="18" ht="12.75" customHeight="1">
      <c r="A18" s="275">
        <v>3.0</v>
      </c>
      <c r="B18" s="12" t="s">
        <v>1229</v>
      </c>
      <c r="C18" s="12"/>
      <c r="D18" s="11"/>
      <c r="E18" s="11"/>
      <c r="F18" s="11"/>
      <c r="G18" s="11"/>
      <c r="H18" s="6"/>
      <c r="I18" s="6"/>
      <c r="J18" s="6"/>
      <c r="K18" s="6"/>
      <c r="L18" s="6"/>
      <c r="M18" s="6"/>
      <c r="N18" s="6"/>
      <c r="O18" s="6"/>
      <c r="P18" s="6"/>
      <c r="Q18" s="6"/>
      <c r="R18" s="6"/>
      <c r="S18" s="6"/>
      <c r="T18" s="6"/>
      <c r="U18" s="6"/>
      <c r="V18" s="6"/>
      <c r="W18" s="6"/>
      <c r="X18" s="6"/>
      <c r="Y18" s="6"/>
      <c r="Z18" s="6"/>
    </row>
    <row r="19" ht="41.25" customHeight="1">
      <c r="A19" s="276"/>
      <c r="B19" s="277" t="s">
        <v>1230</v>
      </c>
      <c r="C19" s="278" t="s">
        <v>1231</v>
      </c>
      <c r="D19" s="278" t="s">
        <v>1232</v>
      </c>
      <c r="E19" s="278" t="s">
        <v>1233</v>
      </c>
      <c r="F19" s="278" t="s">
        <v>1234</v>
      </c>
      <c r="G19" s="278" t="s">
        <v>1235</v>
      </c>
      <c r="H19" s="279" t="s">
        <v>1236</v>
      </c>
      <c r="I19" s="280"/>
      <c r="J19" s="280"/>
      <c r="K19" s="280"/>
      <c r="L19" s="280"/>
      <c r="M19" s="280"/>
      <c r="N19" s="280"/>
      <c r="O19" s="280"/>
      <c r="P19" s="280"/>
      <c r="Q19" s="280"/>
      <c r="R19" s="280"/>
      <c r="S19" s="280"/>
      <c r="T19" s="280"/>
      <c r="U19" s="280"/>
      <c r="V19" s="280"/>
      <c r="W19" s="280"/>
      <c r="X19" s="280"/>
      <c r="Y19" s="280"/>
      <c r="Z19" s="280"/>
    </row>
    <row r="20" ht="12.75" customHeight="1">
      <c r="A20" s="129" t="s">
        <v>1237</v>
      </c>
      <c r="B20" s="281" t="s">
        <v>1238</v>
      </c>
      <c r="C20" s="282"/>
      <c r="D20" s="283"/>
      <c r="E20" s="283"/>
      <c r="F20" s="283"/>
      <c r="G20" s="284"/>
      <c r="H20" s="285" t="str">
        <f t="shared" ref="H20:H86" si="1">IF(G20=0," ",G20/G$86)</f>
        <v> </v>
      </c>
      <c r="I20" s="280"/>
      <c r="J20" s="280"/>
      <c r="K20" s="280"/>
      <c r="L20" s="280"/>
      <c r="M20" s="280"/>
      <c r="N20" s="280"/>
      <c r="O20" s="280"/>
      <c r="P20" s="280"/>
      <c r="Q20" s="280"/>
      <c r="R20" s="280"/>
      <c r="S20" s="280"/>
      <c r="T20" s="280"/>
      <c r="U20" s="280"/>
      <c r="V20" s="280"/>
      <c r="W20" s="280"/>
      <c r="X20" s="280"/>
      <c r="Y20" s="280"/>
      <c r="Z20" s="280"/>
    </row>
    <row r="21" ht="12.75" customHeight="1">
      <c r="A21" s="129"/>
      <c r="B21" s="286"/>
      <c r="C21" s="287"/>
      <c r="D21" s="288"/>
      <c r="E21" s="288"/>
      <c r="F21" s="288"/>
      <c r="G21" s="194"/>
      <c r="H21" s="289" t="str">
        <f t="shared" si="1"/>
        <v> </v>
      </c>
      <c r="I21" s="280"/>
      <c r="J21" s="280"/>
      <c r="K21" s="280"/>
      <c r="L21" s="280"/>
      <c r="M21" s="280"/>
      <c r="N21" s="280"/>
      <c r="O21" s="280"/>
      <c r="P21" s="280"/>
      <c r="Q21" s="280"/>
      <c r="R21" s="280"/>
      <c r="S21" s="280"/>
      <c r="T21" s="280"/>
      <c r="U21" s="280"/>
      <c r="V21" s="280"/>
      <c r="W21" s="280"/>
      <c r="X21" s="280"/>
      <c r="Y21" s="280"/>
      <c r="Z21" s="280"/>
    </row>
    <row r="22" ht="12.75" customHeight="1">
      <c r="A22" s="129"/>
      <c r="B22" s="286"/>
      <c r="C22" s="287"/>
      <c r="D22" s="288"/>
      <c r="E22" s="288"/>
      <c r="F22" s="288"/>
      <c r="G22" s="194"/>
      <c r="H22" s="289" t="str">
        <f t="shared" si="1"/>
        <v> </v>
      </c>
      <c r="I22" s="280"/>
      <c r="J22" s="280"/>
      <c r="K22" s="280"/>
      <c r="L22" s="280"/>
      <c r="M22" s="280"/>
      <c r="N22" s="280"/>
      <c r="O22" s="280"/>
      <c r="P22" s="280"/>
      <c r="Q22" s="280"/>
      <c r="R22" s="280"/>
      <c r="S22" s="280"/>
      <c r="T22" s="280"/>
      <c r="U22" s="280"/>
      <c r="V22" s="280"/>
      <c r="W22" s="280"/>
      <c r="X22" s="280"/>
      <c r="Y22" s="280"/>
      <c r="Z22" s="280"/>
    </row>
    <row r="23" ht="12.75" customHeight="1">
      <c r="A23" s="129"/>
      <c r="B23" s="286"/>
      <c r="C23" s="287"/>
      <c r="D23" s="288"/>
      <c r="E23" s="288"/>
      <c r="F23" s="288"/>
      <c r="G23" s="194"/>
      <c r="H23" s="289" t="str">
        <f t="shared" si="1"/>
        <v> </v>
      </c>
      <c r="I23" s="280"/>
      <c r="J23" s="280"/>
      <c r="K23" s="280"/>
      <c r="L23" s="280"/>
      <c r="M23" s="280"/>
      <c r="N23" s="280"/>
      <c r="O23" s="280"/>
      <c r="P23" s="280"/>
      <c r="Q23" s="280"/>
      <c r="R23" s="280"/>
      <c r="S23" s="280"/>
      <c r="T23" s="280"/>
      <c r="U23" s="280"/>
      <c r="V23" s="280"/>
      <c r="W23" s="280"/>
      <c r="X23" s="280"/>
      <c r="Y23" s="280"/>
      <c r="Z23" s="280"/>
    </row>
    <row r="24" ht="12.75" customHeight="1">
      <c r="A24" s="129"/>
      <c r="B24" s="286"/>
      <c r="C24" s="287"/>
      <c r="D24" s="288"/>
      <c r="E24" s="288"/>
      <c r="F24" s="288"/>
      <c r="G24" s="194"/>
      <c r="H24" s="289" t="str">
        <f t="shared" si="1"/>
        <v> </v>
      </c>
      <c r="I24" s="280"/>
      <c r="J24" s="280"/>
      <c r="K24" s="280"/>
      <c r="L24" s="280"/>
      <c r="M24" s="280"/>
      <c r="N24" s="280"/>
      <c r="O24" s="280"/>
      <c r="P24" s="280"/>
      <c r="Q24" s="280"/>
      <c r="R24" s="280"/>
      <c r="S24" s="280"/>
      <c r="T24" s="280"/>
      <c r="U24" s="280"/>
      <c r="V24" s="280"/>
      <c r="W24" s="280"/>
      <c r="X24" s="280"/>
      <c r="Y24" s="280"/>
      <c r="Z24" s="280"/>
    </row>
    <row r="25" ht="12.75" customHeight="1">
      <c r="A25" s="129"/>
      <c r="B25" s="286"/>
      <c r="C25" s="287"/>
      <c r="D25" s="288"/>
      <c r="E25" s="288"/>
      <c r="F25" s="288"/>
      <c r="G25" s="194"/>
      <c r="H25" s="289" t="str">
        <f t="shared" si="1"/>
        <v> </v>
      </c>
      <c r="I25" s="280"/>
      <c r="J25" s="280"/>
      <c r="K25" s="280"/>
      <c r="L25" s="280"/>
      <c r="M25" s="280"/>
      <c r="N25" s="280"/>
      <c r="O25" s="280"/>
      <c r="P25" s="280"/>
      <c r="Q25" s="280"/>
      <c r="R25" s="280"/>
      <c r="S25" s="280"/>
      <c r="T25" s="280"/>
      <c r="U25" s="280"/>
      <c r="V25" s="280"/>
      <c r="W25" s="280"/>
      <c r="X25" s="280"/>
      <c r="Y25" s="280"/>
      <c r="Z25" s="280"/>
    </row>
    <row r="26" ht="12.75" customHeight="1">
      <c r="A26" s="129"/>
      <c r="B26" s="286"/>
      <c r="C26" s="287"/>
      <c r="D26" s="288"/>
      <c r="E26" s="288"/>
      <c r="F26" s="288"/>
      <c r="G26" s="194"/>
      <c r="H26" s="289" t="str">
        <f t="shared" si="1"/>
        <v> </v>
      </c>
      <c r="I26" s="280"/>
      <c r="J26" s="280"/>
      <c r="K26" s="280"/>
      <c r="L26" s="280"/>
      <c r="M26" s="280"/>
      <c r="N26" s="280"/>
      <c r="O26" s="280"/>
      <c r="P26" s="280"/>
      <c r="Q26" s="280"/>
      <c r="R26" s="280"/>
      <c r="S26" s="280"/>
      <c r="T26" s="280"/>
      <c r="U26" s="280"/>
      <c r="V26" s="280"/>
      <c r="W26" s="280"/>
      <c r="X26" s="280"/>
      <c r="Y26" s="280"/>
      <c r="Z26" s="280"/>
    </row>
    <row r="27" ht="12.75" customHeight="1">
      <c r="A27" s="129"/>
      <c r="B27" s="286"/>
      <c r="C27" s="287"/>
      <c r="D27" s="288"/>
      <c r="E27" s="288"/>
      <c r="F27" s="288"/>
      <c r="G27" s="194"/>
      <c r="H27" s="289" t="str">
        <f t="shared" si="1"/>
        <v> </v>
      </c>
      <c r="I27" s="280"/>
      <c r="J27" s="280"/>
      <c r="K27" s="280"/>
      <c r="L27" s="280"/>
      <c r="M27" s="280"/>
      <c r="N27" s="280"/>
      <c r="O27" s="280"/>
      <c r="P27" s="280"/>
      <c r="Q27" s="280"/>
      <c r="R27" s="280"/>
      <c r="S27" s="280"/>
      <c r="T27" s="280"/>
      <c r="U27" s="280"/>
      <c r="V27" s="280"/>
      <c r="W27" s="280"/>
      <c r="X27" s="280"/>
      <c r="Y27" s="280"/>
      <c r="Z27" s="280"/>
    </row>
    <row r="28" ht="12.75" customHeight="1">
      <c r="A28" s="129"/>
      <c r="B28" s="286"/>
      <c r="C28" s="287"/>
      <c r="D28" s="288"/>
      <c r="E28" s="288"/>
      <c r="F28" s="288"/>
      <c r="G28" s="194"/>
      <c r="H28" s="289" t="str">
        <f t="shared" si="1"/>
        <v> </v>
      </c>
      <c r="I28" s="280"/>
      <c r="J28" s="280"/>
      <c r="K28" s="280"/>
      <c r="L28" s="280"/>
      <c r="M28" s="280"/>
      <c r="N28" s="280"/>
      <c r="O28" s="280"/>
      <c r="P28" s="280"/>
      <c r="Q28" s="280"/>
      <c r="R28" s="280"/>
      <c r="S28" s="280"/>
      <c r="T28" s="280"/>
      <c r="U28" s="280"/>
      <c r="V28" s="280"/>
      <c r="W28" s="280"/>
      <c r="X28" s="280"/>
      <c r="Y28" s="280"/>
      <c r="Z28" s="280"/>
    </row>
    <row r="29" ht="12.75" customHeight="1">
      <c r="A29" s="129"/>
      <c r="B29" s="286"/>
      <c r="C29" s="287"/>
      <c r="D29" s="288"/>
      <c r="E29" s="288"/>
      <c r="F29" s="288"/>
      <c r="G29" s="194"/>
      <c r="H29" s="289" t="str">
        <f t="shared" si="1"/>
        <v> </v>
      </c>
      <c r="I29" s="280"/>
      <c r="J29" s="280"/>
      <c r="K29" s="280"/>
      <c r="L29" s="280"/>
      <c r="M29" s="280"/>
      <c r="N29" s="280"/>
      <c r="O29" s="280"/>
      <c r="P29" s="280"/>
      <c r="Q29" s="280"/>
      <c r="R29" s="280"/>
      <c r="S29" s="280"/>
      <c r="T29" s="280"/>
      <c r="U29" s="280"/>
      <c r="V29" s="280"/>
      <c r="W29" s="280"/>
      <c r="X29" s="280"/>
      <c r="Y29" s="280"/>
      <c r="Z29" s="280"/>
    </row>
    <row r="30" ht="12.75" customHeight="1">
      <c r="A30" s="129"/>
      <c r="B30" s="290"/>
      <c r="C30" s="291"/>
      <c r="D30" s="292"/>
      <c r="E30" s="292"/>
      <c r="F30" s="292"/>
      <c r="G30" s="293"/>
      <c r="H30" s="294" t="str">
        <f t="shared" si="1"/>
        <v> </v>
      </c>
      <c r="I30" s="280"/>
      <c r="J30" s="280"/>
      <c r="K30" s="280"/>
      <c r="L30" s="280"/>
      <c r="M30" s="280"/>
      <c r="N30" s="280"/>
      <c r="O30" s="280"/>
      <c r="P30" s="280"/>
      <c r="Q30" s="280"/>
      <c r="R30" s="280"/>
      <c r="S30" s="280"/>
      <c r="T30" s="280"/>
      <c r="U30" s="280"/>
      <c r="V30" s="280"/>
      <c r="W30" s="280"/>
      <c r="X30" s="280"/>
      <c r="Y30" s="280"/>
      <c r="Z30" s="280"/>
    </row>
    <row r="31" ht="12.75" customHeight="1">
      <c r="A31" s="129"/>
      <c r="B31" s="295" t="s">
        <v>1239</v>
      </c>
      <c r="C31" s="296"/>
      <c r="D31" s="296"/>
      <c r="E31" s="296"/>
      <c r="F31" s="297"/>
      <c r="G31" s="203">
        <f>SUM(G20:G30)</f>
        <v>0</v>
      </c>
      <c r="H31" s="298" t="str">
        <f t="shared" si="1"/>
        <v> </v>
      </c>
      <c r="I31" s="280"/>
      <c r="J31" s="280"/>
      <c r="K31" s="280"/>
      <c r="L31" s="280"/>
      <c r="M31" s="280"/>
      <c r="N31" s="280"/>
      <c r="O31" s="280"/>
      <c r="P31" s="280"/>
      <c r="Q31" s="280"/>
      <c r="R31" s="280"/>
      <c r="S31" s="280"/>
      <c r="T31" s="280"/>
      <c r="U31" s="280"/>
      <c r="V31" s="280"/>
      <c r="W31" s="280"/>
      <c r="X31" s="280"/>
      <c r="Y31" s="280"/>
      <c r="Z31" s="280"/>
    </row>
    <row r="32" ht="12.75" customHeight="1">
      <c r="A32" s="129" t="s">
        <v>1240</v>
      </c>
      <c r="B32" s="299" t="s">
        <v>1241</v>
      </c>
      <c r="C32" s="282"/>
      <c r="D32" s="283"/>
      <c r="E32" s="283"/>
      <c r="F32" s="283"/>
      <c r="G32" s="284"/>
      <c r="H32" s="285" t="str">
        <f t="shared" si="1"/>
        <v> </v>
      </c>
      <c r="I32" s="280"/>
      <c r="J32" s="280"/>
      <c r="K32" s="280"/>
      <c r="L32" s="280"/>
      <c r="M32" s="280"/>
      <c r="N32" s="280"/>
      <c r="O32" s="280"/>
      <c r="P32" s="280"/>
      <c r="Q32" s="280"/>
      <c r="R32" s="280"/>
      <c r="S32" s="280"/>
      <c r="T32" s="280"/>
      <c r="U32" s="280"/>
      <c r="V32" s="280"/>
      <c r="W32" s="280"/>
      <c r="X32" s="280"/>
      <c r="Y32" s="280"/>
      <c r="Z32" s="280"/>
    </row>
    <row r="33" ht="12.75" customHeight="1">
      <c r="A33" s="129"/>
      <c r="B33" s="286"/>
      <c r="C33" s="287"/>
      <c r="D33" s="288"/>
      <c r="E33" s="288"/>
      <c r="F33" s="288"/>
      <c r="G33" s="194"/>
      <c r="H33" s="289" t="str">
        <f t="shared" si="1"/>
        <v> </v>
      </c>
      <c r="I33" s="280"/>
      <c r="J33" s="280"/>
      <c r="K33" s="280"/>
      <c r="L33" s="280"/>
      <c r="M33" s="280"/>
      <c r="N33" s="280"/>
      <c r="O33" s="280"/>
      <c r="P33" s="280"/>
      <c r="Q33" s="280"/>
      <c r="R33" s="280"/>
      <c r="S33" s="280"/>
      <c r="T33" s="280"/>
      <c r="U33" s="280"/>
      <c r="V33" s="280"/>
      <c r="W33" s="280"/>
      <c r="X33" s="280"/>
      <c r="Y33" s="280"/>
      <c r="Z33" s="280"/>
    </row>
    <row r="34" ht="12.75" customHeight="1">
      <c r="A34" s="129"/>
      <c r="B34" s="286"/>
      <c r="C34" s="287"/>
      <c r="D34" s="288"/>
      <c r="E34" s="288"/>
      <c r="F34" s="288"/>
      <c r="G34" s="194"/>
      <c r="H34" s="289" t="str">
        <f t="shared" si="1"/>
        <v> </v>
      </c>
      <c r="I34" s="280"/>
      <c r="J34" s="280"/>
      <c r="K34" s="280"/>
      <c r="L34" s="280"/>
      <c r="M34" s="280"/>
      <c r="N34" s="280"/>
      <c r="O34" s="280"/>
      <c r="P34" s="280"/>
      <c r="Q34" s="280"/>
      <c r="R34" s="280"/>
      <c r="S34" s="280"/>
      <c r="T34" s="280"/>
      <c r="U34" s="280"/>
      <c r="V34" s="280"/>
      <c r="W34" s="280"/>
      <c r="X34" s="280"/>
      <c r="Y34" s="280"/>
      <c r="Z34" s="280"/>
    </row>
    <row r="35" ht="12.75" customHeight="1">
      <c r="A35" s="129"/>
      <c r="B35" s="286"/>
      <c r="C35" s="287"/>
      <c r="D35" s="288"/>
      <c r="E35" s="288"/>
      <c r="F35" s="288"/>
      <c r="G35" s="194"/>
      <c r="H35" s="289" t="str">
        <f t="shared" si="1"/>
        <v> </v>
      </c>
      <c r="I35" s="280"/>
      <c r="J35" s="280"/>
      <c r="K35" s="280"/>
      <c r="L35" s="280"/>
      <c r="M35" s="280"/>
      <c r="N35" s="280"/>
      <c r="O35" s="280"/>
      <c r="P35" s="280"/>
      <c r="Q35" s="280"/>
      <c r="R35" s="280"/>
      <c r="S35" s="280"/>
      <c r="T35" s="280"/>
      <c r="U35" s="280"/>
      <c r="V35" s="280"/>
      <c r="W35" s="280"/>
      <c r="X35" s="280"/>
      <c r="Y35" s="280"/>
      <c r="Z35" s="280"/>
    </row>
    <row r="36" ht="12.75" customHeight="1">
      <c r="A36" s="129"/>
      <c r="B36" s="300"/>
      <c r="C36" s="291"/>
      <c r="D36" s="292"/>
      <c r="E36" s="292"/>
      <c r="F36" s="292"/>
      <c r="G36" s="293"/>
      <c r="H36" s="294" t="str">
        <f t="shared" si="1"/>
        <v> </v>
      </c>
      <c r="I36" s="280"/>
      <c r="J36" s="280"/>
      <c r="K36" s="280"/>
      <c r="L36" s="280"/>
      <c r="M36" s="280"/>
      <c r="N36" s="280"/>
      <c r="O36" s="280"/>
      <c r="P36" s="280"/>
      <c r="Q36" s="280"/>
      <c r="R36" s="280"/>
      <c r="S36" s="280"/>
      <c r="T36" s="280"/>
      <c r="U36" s="280"/>
      <c r="V36" s="280"/>
      <c r="W36" s="280"/>
      <c r="X36" s="280"/>
      <c r="Y36" s="280"/>
      <c r="Z36" s="280"/>
    </row>
    <row r="37" ht="12.75" customHeight="1">
      <c r="A37" s="129"/>
      <c r="B37" s="295"/>
      <c r="C37" s="296"/>
      <c r="D37" s="296"/>
      <c r="E37" s="296"/>
      <c r="F37" s="297"/>
      <c r="G37" s="203">
        <f>SUM(G32:G36)</f>
        <v>0</v>
      </c>
      <c r="H37" s="298" t="str">
        <f t="shared" si="1"/>
        <v> </v>
      </c>
      <c r="I37" s="280"/>
      <c r="J37" s="280"/>
      <c r="K37" s="280"/>
      <c r="L37" s="280"/>
      <c r="M37" s="280"/>
      <c r="N37" s="280"/>
      <c r="O37" s="280"/>
      <c r="P37" s="280"/>
      <c r="Q37" s="280"/>
      <c r="R37" s="280"/>
      <c r="S37" s="280"/>
      <c r="T37" s="280"/>
      <c r="U37" s="280"/>
      <c r="V37" s="280"/>
      <c r="W37" s="280"/>
      <c r="X37" s="280"/>
      <c r="Y37" s="280"/>
      <c r="Z37" s="280"/>
    </row>
    <row r="38" ht="12.75" customHeight="1">
      <c r="A38" s="129" t="s">
        <v>1242</v>
      </c>
      <c r="B38" s="301" t="s">
        <v>1243</v>
      </c>
      <c r="C38" s="282"/>
      <c r="D38" s="283"/>
      <c r="E38" s="283"/>
      <c r="F38" s="283"/>
      <c r="G38" s="284"/>
      <c r="H38" s="285" t="str">
        <f t="shared" si="1"/>
        <v> </v>
      </c>
      <c r="I38" s="6"/>
      <c r="J38" s="6"/>
      <c r="K38" s="6"/>
      <c r="L38" s="6"/>
      <c r="M38" s="6"/>
      <c r="N38" s="6"/>
      <c r="O38" s="6"/>
      <c r="P38" s="6"/>
      <c r="Q38" s="6"/>
      <c r="R38" s="6"/>
      <c r="S38" s="6"/>
      <c r="T38" s="6"/>
      <c r="U38" s="6"/>
      <c r="V38" s="6"/>
      <c r="W38" s="6"/>
      <c r="X38" s="6"/>
      <c r="Y38" s="6"/>
      <c r="Z38" s="6"/>
    </row>
    <row r="39" ht="12.75" customHeight="1">
      <c r="A39" s="129"/>
      <c r="B39" s="286"/>
      <c r="C39" s="287"/>
      <c r="D39" s="288"/>
      <c r="E39" s="288"/>
      <c r="F39" s="288"/>
      <c r="G39" s="194"/>
      <c r="H39" s="289" t="str">
        <f t="shared" si="1"/>
        <v> </v>
      </c>
      <c r="I39" s="6"/>
      <c r="J39" s="6"/>
      <c r="K39" s="6"/>
      <c r="L39" s="6"/>
      <c r="M39" s="6"/>
      <c r="N39" s="6"/>
      <c r="O39" s="6"/>
      <c r="P39" s="6"/>
      <c r="Q39" s="6"/>
      <c r="R39" s="6"/>
      <c r="S39" s="6"/>
      <c r="T39" s="6"/>
      <c r="U39" s="6"/>
      <c r="V39" s="6"/>
      <c r="W39" s="6"/>
      <c r="X39" s="6"/>
      <c r="Y39" s="6"/>
      <c r="Z39" s="6"/>
    </row>
    <row r="40" ht="12.75" customHeight="1">
      <c r="A40" s="129"/>
      <c r="B40" s="286"/>
      <c r="C40" s="287"/>
      <c r="D40" s="288"/>
      <c r="E40" s="288"/>
      <c r="F40" s="288"/>
      <c r="G40" s="194"/>
      <c r="H40" s="289" t="str">
        <f t="shared" si="1"/>
        <v> </v>
      </c>
      <c r="I40" s="6"/>
      <c r="J40" s="6"/>
      <c r="K40" s="6"/>
      <c r="L40" s="6"/>
      <c r="M40" s="6"/>
      <c r="N40" s="6"/>
      <c r="O40" s="6"/>
      <c r="P40" s="6"/>
      <c r="Q40" s="6"/>
      <c r="R40" s="6"/>
      <c r="S40" s="6"/>
      <c r="T40" s="6"/>
      <c r="U40" s="6"/>
      <c r="V40" s="6"/>
      <c r="W40" s="6"/>
      <c r="X40" s="6"/>
      <c r="Y40" s="6"/>
      <c r="Z40" s="6"/>
    </row>
    <row r="41" ht="12.75" customHeight="1">
      <c r="A41" s="129"/>
      <c r="B41" s="286"/>
      <c r="C41" s="287"/>
      <c r="D41" s="288"/>
      <c r="E41" s="288"/>
      <c r="F41" s="288"/>
      <c r="G41" s="194"/>
      <c r="H41" s="289" t="str">
        <f t="shared" si="1"/>
        <v> </v>
      </c>
      <c r="I41" s="6"/>
      <c r="J41" s="6"/>
      <c r="K41" s="6"/>
      <c r="L41" s="6"/>
      <c r="M41" s="6"/>
      <c r="N41" s="6"/>
      <c r="O41" s="6"/>
      <c r="P41" s="6"/>
      <c r="Q41" s="6"/>
      <c r="R41" s="6"/>
      <c r="S41" s="6"/>
      <c r="T41" s="6"/>
      <c r="U41" s="6"/>
      <c r="V41" s="6"/>
      <c r="W41" s="6"/>
      <c r="X41" s="6"/>
      <c r="Y41" s="6"/>
      <c r="Z41" s="6"/>
    </row>
    <row r="42" ht="12.75" customHeight="1">
      <c r="A42" s="129"/>
      <c r="B42" s="290"/>
      <c r="C42" s="291"/>
      <c r="D42" s="292"/>
      <c r="E42" s="292"/>
      <c r="F42" s="292"/>
      <c r="G42" s="293"/>
      <c r="H42" s="294" t="str">
        <f t="shared" si="1"/>
        <v> </v>
      </c>
      <c r="I42" s="6"/>
      <c r="J42" s="6"/>
      <c r="K42" s="6"/>
      <c r="L42" s="6"/>
      <c r="M42" s="6"/>
      <c r="N42" s="6"/>
      <c r="O42" s="6"/>
      <c r="P42" s="6"/>
      <c r="Q42" s="6"/>
      <c r="R42" s="6"/>
      <c r="S42" s="6"/>
      <c r="T42" s="6"/>
      <c r="U42" s="6"/>
      <c r="V42" s="6"/>
      <c r="W42" s="6"/>
      <c r="X42" s="6"/>
      <c r="Y42" s="6"/>
      <c r="Z42" s="6"/>
    </row>
    <row r="43" ht="12.75" customHeight="1">
      <c r="A43" s="129"/>
      <c r="B43" s="295" t="s">
        <v>1239</v>
      </c>
      <c r="C43" s="296"/>
      <c r="D43" s="296"/>
      <c r="E43" s="296"/>
      <c r="F43" s="297"/>
      <c r="G43" s="203">
        <f>SUM(G38:G42)</f>
        <v>0</v>
      </c>
      <c r="H43" s="298" t="str">
        <f t="shared" si="1"/>
        <v> </v>
      </c>
      <c r="I43" s="6"/>
      <c r="J43" s="6"/>
      <c r="K43" s="6"/>
      <c r="L43" s="6"/>
      <c r="M43" s="6"/>
      <c r="N43" s="6"/>
      <c r="O43" s="6"/>
      <c r="P43" s="6"/>
      <c r="Q43" s="6"/>
      <c r="R43" s="6"/>
      <c r="S43" s="6"/>
      <c r="T43" s="6"/>
      <c r="U43" s="6"/>
      <c r="V43" s="6"/>
      <c r="W43" s="6"/>
      <c r="X43" s="6"/>
      <c r="Y43" s="6"/>
      <c r="Z43" s="6"/>
    </row>
    <row r="44" ht="12.75" customHeight="1">
      <c r="A44" s="129" t="s">
        <v>1244</v>
      </c>
      <c r="B44" s="302" t="s">
        <v>1245</v>
      </c>
      <c r="C44" s="282"/>
      <c r="D44" s="283"/>
      <c r="E44" s="283"/>
      <c r="F44" s="283"/>
      <c r="G44" s="284"/>
      <c r="H44" s="285" t="str">
        <f t="shared" si="1"/>
        <v> </v>
      </c>
      <c r="I44" s="6"/>
      <c r="J44" s="6"/>
      <c r="K44" s="6"/>
      <c r="L44" s="6"/>
      <c r="M44" s="6"/>
      <c r="N44" s="6"/>
      <c r="O44" s="6"/>
      <c r="P44" s="6"/>
      <c r="Q44" s="6"/>
      <c r="R44" s="6"/>
      <c r="S44" s="6"/>
      <c r="T44" s="6"/>
      <c r="U44" s="6"/>
      <c r="V44" s="6"/>
      <c r="W44" s="6"/>
      <c r="X44" s="6"/>
      <c r="Y44" s="6"/>
      <c r="Z44" s="6"/>
    </row>
    <row r="45" ht="12.75" customHeight="1">
      <c r="A45" s="129"/>
      <c r="B45" s="286"/>
      <c r="C45" s="287"/>
      <c r="D45" s="288"/>
      <c r="E45" s="288"/>
      <c r="F45" s="288"/>
      <c r="G45" s="194"/>
      <c r="H45" s="289" t="str">
        <f t="shared" si="1"/>
        <v> </v>
      </c>
      <c r="I45" s="6"/>
      <c r="J45" s="6"/>
      <c r="K45" s="6"/>
      <c r="L45" s="6"/>
      <c r="M45" s="6"/>
      <c r="N45" s="6"/>
      <c r="O45" s="6"/>
      <c r="P45" s="6"/>
      <c r="Q45" s="6"/>
      <c r="R45" s="6"/>
      <c r="S45" s="6"/>
      <c r="T45" s="6"/>
      <c r="U45" s="6"/>
      <c r="V45" s="6"/>
      <c r="W45" s="6"/>
      <c r="X45" s="6"/>
      <c r="Y45" s="6"/>
      <c r="Z45" s="6"/>
    </row>
    <row r="46" ht="12.75" customHeight="1">
      <c r="A46" s="129"/>
      <c r="B46" s="286"/>
      <c r="C46" s="287"/>
      <c r="D46" s="288"/>
      <c r="E46" s="288"/>
      <c r="F46" s="288"/>
      <c r="G46" s="194"/>
      <c r="H46" s="289" t="str">
        <f t="shared" si="1"/>
        <v> </v>
      </c>
      <c r="I46" s="6"/>
      <c r="J46" s="6"/>
      <c r="K46" s="6"/>
      <c r="L46" s="6"/>
      <c r="M46" s="6"/>
      <c r="N46" s="6"/>
      <c r="O46" s="6"/>
      <c r="P46" s="6"/>
      <c r="Q46" s="6"/>
      <c r="R46" s="6"/>
      <c r="S46" s="6"/>
      <c r="T46" s="6"/>
      <c r="U46" s="6"/>
      <c r="V46" s="6"/>
      <c r="W46" s="6"/>
      <c r="X46" s="6"/>
      <c r="Y46" s="6"/>
      <c r="Z46" s="6"/>
    </row>
    <row r="47" ht="12.75" customHeight="1">
      <c r="A47" s="129"/>
      <c r="B47" s="286"/>
      <c r="C47" s="287"/>
      <c r="D47" s="288"/>
      <c r="E47" s="288"/>
      <c r="F47" s="288"/>
      <c r="G47" s="194"/>
      <c r="H47" s="289" t="str">
        <f t="shared" si="1"/>
        <v> </v>
      </c>
      <c r="I47" s="6"/>
      <c r="J47" s="6"/>
      <c r="K47" s="6"/>
      <c r="L47" s="6"/>
      <c r="M47" s="6"/>
      <c r="N47" s="6"/>
      <c r="O47" s="6"/>
      <c r="P47" s="6"/>
      <c r="Q47" s="6"/>
      <c r="R47" s="6"/>
      <c r="S47" s="6"/>
      <c r="T47" s="6"/>
      <c r="U47" s="6"/>
      <c r="V47" s="6"/>
      <c r="W47" s="6"/>
      <c r="X47" s="6"/>
      <c r="Y47" s="6"/>
      <c r="Z47" s="6"/>
    </row>
    <row r="48" ht="12.75" customHeight="1">
      <c r="A48" s="129"/>
      <c r="B48" s="290"/>
      <c r="C48" s="291"/>
      <c r="D48" s="292"/>
      <c r="E48" s="292"/>
      <c r="F48" s="292"/>
      <c r="G48" s="293"/>
      <c r="H48" s="294" t="str">
        <f t="shared" si="1"/>
        <v> </v>
      </c>
      <c r="I48" s="6"/>
      <c r="J48" s="6"/>
      <c r="K48" s="6"/>
      <c r="L48" s="6"/>
      <c r="M48" s="6"/>
      <c r="N48" s="6"/>
      <c r="O48" s="6"/>
      <c r="P48" s="6"/>
      <c r="Q48" s="6"/>
      <c r="R48" s="6"/>
      <c r="S48" s="6"/>
      <c r="T48" s="6"/>
      <c r="U48" s="6"/>
      <c r="V48" s="6"/>
      <c r="W48" s="6"/>
      <c r="X48" s="6"/>
      <c r="Y48" s="6"/>
      <c r="Z48" s="6"/>
    </row>
    <row r="49" ht="12.75" customHeight="1">
      <c r="A49" s="129"/>
      <c r="B49" s="295" t="s">
        <v>1239</v>
      </c>
      <c r="C49" s="296"/>
      <c r="D49" s="296"/>
      <c r="E49" s="296"/>
      <c r="F49" s="297"/>
      <c r="G49" s="203">
        <f>SUM(G44:G48)</f>
        <v>0</v>
      </c>
      <c r="H49" s="298" t="str">
        <f t="shared" si="1"/>
        <v> </v>
      </c>
      <c r="I49" s="6"/>
      <c r="J49" s="6"/>
      <c r="K49" s="6"/>
      <c r="L49" s="6"/>
      <c r="M49" s="6"/>
      <c r="N49" s="6"/>
      <c r="O49" s="6"/>
      <c r="P49" s="6"/>
      <c r="Q49" s="6"/>
      <c r="R49" s="6"/>
      <c r="S49" s="6"/>
      <c r="T49" s="6"/>
      <c r="U49" s="6"/>
      <c r="V49" s="6"/>
      <c r="W49" s="6"/>
      <c r="X49" s="6"/>
      <c r="Y49" s="6"/>
      <c r="Z49" s="6"/>
    </row>
    <row r="50" ht="12.75" customHeight="1">
      <c r="A50" s="129" t="s">
        <v>1246</v>
      </c>
      <c r="B50" s="302" t="s">
        <v>1247</v>
      </c>
      <c r="C50" s="282"/>
      <c r="D50" s="283"/>
      <c r="E50" s="283"/>
      <c r="F50" s="283"/>
      <c r="G50" s="284"/>
      <c r="H50" s="285" t="str">
        <f t="shared" si="1"/>
        <v> </v>
      </c>
      <c r="I50" s="6"/>
      <c r="J50" s="6"/>
      <c r="K50" s="6"/>
      <c r="L50" s="6"/>
      <c r="M50" s="6"/>
      <c r="N50" s="6"/>
      <c r="O50" s="6"/>
      <c r="P50" s="6"/>
      <c r="Q50" s="6"/>
      <c r="R50" s="6"/>
      <c r="S50" s="6"/>
      <c r="T50" s="6"/>
      <c r="U50" s="6"/>
      <c r="V50" s="6"/>
      <c r="W50" s="6"/>
      <c r="X50" s="6"/>
      <c r="Y50" s="6"/>
      <c r="Z50" s="6"/>
    </row>
    <row r="51" ht="12.75" customHeight="1">
      <c r="A51" s="129"/>
      <c r="B51" s="286"/>
      <c r="C51" s="287"/>
      <c r="D51" s="288"/>
      <c r="E51" s="288"/>
      <c r="F51" s="288"/>
      <c r="G51" s="194"/>
      <c r="H51" s="289" t="str">
        <f t="shared" si="1"/>
        <v> </v>
      </c>
      <c r="I51" s="6"/>
      <c r="J51" s="6"/>
      <c r="K51" s="6"/>
      <c r="L51" s="6"/>
      <c r="M51" s="6"/>
      <c r="N51" s="6"/>
      <c r="O51" s="6"/>
      <c r="P51" s="6"/>
      <c r="Q51" s="6"/>
      <c r="R51" s="6"/>
      <c r="S51" s="6"/>
      <c r="T51" s="6"/>
      <c r="U51" s="6"/>
      <c r="V51" s="6"/>
      <c r="W51" s="6"/>
      <c r="X51" s="6"/>
      <c r="Y51" s="6"/>
      <c r="Z51" s="6"/>
    </row>
    <row r="52" ht="12.75" customHeight="1">
      <c r="A52" s="129"/>
      <c r="B52" s="286"/>
      <c r="C52" s="287"/>
      <c r="D52" s="288"/>
      <c r="E52" s="288"/>
      <c r="F52" s="288"/>
      <c r="G52" s="194"/>
      <c r="H52" s="289" t="str">
        <f t="shared" si="1"/>
        <v> </v>
      </c>
      <c r="I52" s="6"/>
      <c r="J52" s="6"/>
      <c r="K52" s="6"/>
      <c r="L52" s="6"/>
      <c r="M52" s="6"/>
      <c r="N52" s="6"/>
      <c r="O52" s="6"/>
      <c r="P52" s="6"/>
      <c r="Q52" s="6"/>
      <c r="R52" s="6"/>
      <c r="S52" s="6"/>
      <c r="T52" s="6"/>
      <c r="U52" s="6"/>
      <c r="V52" s="6"/>
      <c r="W52" s="6"/>
      <c r="X52" s="6"/>
      <c r="Y52" s="6"/>
      <c r="Z52" s="6"/>
    </row>
    <row r="53" ht="12.75" customHeight="1">
      <c r="A53" s="129"/>
      <c r="B53" s="286"/>
      <c r="C53" s="287"/>
      <c r="D53" s="288"/>
      <c r="E53" s="288"/>
      <c r="F53" s="288"/>
      <c r="G53" s="194"/>
      <c r="H53" s="289" t="str">
        <f t="shared" si="1"/>
        <v> </v>
      </c>
      <c r="I53" s="6"/>
      <c r="J53" s="6"/>
      <c r="K53" s="6"/>
      <c r="L53" s="6"/>
      <c r="M53" s="6"/>
      <c r="N53" s="6"/>
      <c r="O53" s="6"/>
      <c r="P53" s="6"/>
      <c r="Q53" s="6"/>
      <c r="R53" s="6"/>
      <c r="S53" s="6"/>
      <c r="T53" s="6"/>
      <c r="U53" s="6"/>
      <c r="V53" s="6"/>
      <c r="W53" s="6"/>
      <c r="X53" s="6"/>
      <c r="Y53" s="6"/>
      <c r="Z53" s="6"/>
    </row>
    <row r="54" ht="12.75" customHeight="1">
      <c r="A54" s="129"/>
      <c r="B54" s="290"/>
      <c r="C54" s="291"/>
      <c r="D54" s="292"/>
      <c r="E54" s="292"/>
      <c r="F54" s="292"/>
      <c r="G54" s="293"/>
      <c r="H54" s="294" t="str">
        <f t="shared" si="1"/>
        <v> </v>
      </c>
      <c r="I54" s="6"/>
      <c r="J54" s="6"/>
      <c r="K54" s="6"/>
      <c r="L54" s="6"/>
      <c r="M54" s="6"/>
      <c r="N54" s="6"/>
      <c r="O54" s="6"/>
      <c r="P54" s="6"/>
      <c r="Q54" s="6"/>
      <c r="R54" s="6"/>
      <c r="S54" s="6"/>
      <c r="T54" s="6"/>
      <c r="U54" s="6"/>
      <c r="V54" s="6"/>
      <c r="W54" s="6"/>
      <c r="X54" s="6"/>
      <c r="Y54" s="6"/>
      <c r="Z54" s="6"/>
    </row>
    <row r="55" ht="12.75" customHeight="1">
      <c r="A55" s="129"/>
      <c r="B55" s="295" t="s">
        <v>1239</v>
      </c>
      <c r="C55" s="296"/>
      <c r="D55" s="296"/>
      <c r="E55" s="296"/>
      <c r="F55" s="297"/>
      <c r="G55" s="203">
        <f>SUM(G50:G54)</f>
        <v>0</v>
      </c>
      <c r="H55" s="298" t="str">
        <f t="shared" si="1"/>
        <v> </v>
      </c>
      <c r="I55" s="6"/>
      <c r="J55" s="6"/>
      <c r="K55" s="6"/>
      <c r="L55" s="6"/>
      <c r="M55" s="6"/>
      <c r="N55" s="6"/>
      <c r="O55" s="6"/>
      <c r="P55" s="6"/>
      <c r="Q55" s="6"/>
      <c r="R55" s="6"/>
      <c r="S55" s="6"/>
      <c r="T55" s="6"/>
      <c r="U55" s="6"/>
      <c r="V55" s="6"/>
      <c r="W55" s="6"/>
      <c r="X55" s="6"/>
      <c r="Y55" s="6"/>
      <c r="Z55" s="6"/>
    </row>
    <row r="56" ht="12.75" customHeight="1">
      <c r="A56" s="129" t="s">
        <v>1248</v>
      </c>
      <c r="B56" s="302" t="s">
        <v>1249</v>
      </c>
      <c r="C56" s="282"/>
      <c r="D56" s="283"/>
      <c r="E56" s="283"/>
      <c r="F56" s="283"/>
      <c r="G56" s="284"/>
      <c r="H56" s="285" t="str">
        <f t="shared" si="1"/>
        <v> </v>
      </c>
      <c r="I56" s="6"/>
      <c r="J56" s="6"/>
      <c r="K56" s="6"/>
      <c r="L56" s="6"/>
      <c r="M56" s="6"/>
      <c r="N56" s="6"/>
      <c r="O56" s="6"/>
      <c r="P56" s="6"/>
      <c r="Q56" s="6"/>
      <c r="R56" s="6"/>
      <c r="S56" s="6"/>
      <c r="T56" s="6"/>
      <c r="U56" s="6"/>
      <c r="V56" s="6"/>
      <c r="W56" s="6"/>
      <c r="X56" s="6"/>
      <c r="Y56" s="6"/>
      <c r="Z56" s="6"/>
    </row>
    <row r="57" ht="12.75" customHeight="1">
      <c r="A57" s="129"/>
      <c r="B57" s="286"/>
      <c r="C57" s="287"/>
      <c r="D57" s="288"/>
      <c r="E57" s="288"/>
      <c r="F57" s="288"/>
      <c r="G57" s="194"/>
      <c r="H57" s="289" t="str">
        <f t="shared" si="1"/>
        <v> </v>
      </c>
      <c r="I57" s="6"/>
      <c r="J57" s="6"/>
      <c r="K57" s="6"/>
      <c r="L57" s="6"/>
      <c r="M57" s="6"/>
      <c r="N57" s="6"/>
      <c r="O57" s="6"/>
      <c r="P57" s="6"/>
      <c r="Q57" s="6"/>
      <c r="R57" s="6"/>
      <c r="S57" s="6"/>
      <c r="T57" s="6"/>
      <c r="U57" s="6"/>
      <c r="V57" s="6"/>
      <c r="W57" s="6"/>
      <c r="X57" s="6"/>
      <c r="Y57" s="6"/>
      <c r="Z57" s="6"/>
    </row>
    <row r="58" ht="12.75" customHeight="1">
      <c r="A58" s="129"/>
      <c r="B58" s="286"/>
      <c r="C58" s="287"/>
      <c r="D58" s="288"/>
      <c r="E58" s="288"/>
      <c r="F58" s="288"/>
      <c r="G58" s="194"/>
      <c r="H58" s="289" t="str">
        <f t="shared" si="1"/>
        <v> </v>
      </c>
      <c r="I58" s="6"/>
      <c r="J58" s="6"/>
      <c r="K58" s="6"/>
      <c r="L58" s="6"/>
      <c r="M58" s="6"/>
      <c r="N58" s="6"/>
      <c r="O58" s="6"/>
      <c r="P58" s="6"/>
      <c r="Q58" s="6"/>
      <c r="R58" s="6"/>
      <c r="S58" s="6"/>
      <c r="T58" s="6"/>
      <c r="U58" s="6"/>
      <c r="V58" s="6"/>
      <c r="W58" s="6"/>
      <c r="X58" s="6"/>
      <c r="Y58" s="6"/>
      <c r="Z58" s="6"/>
    </row>
    <row r="59" ht="12.75" customHeight="1">
      <c r="A59" s="129"/>
      <c r="B59" s="286"/>
      <c r="C59" s="287"/>
      <c r="D59" s="288"/>
      <c r="E59" s="288"/>
      <c r="F59" s="288"/>
      <c r="G59" s="194"/>
      <c r="H59" s="289" t="str">
        <f t="shared" si="1"/>
        <v> </v>
      </c>
      <c r="I59" s="6"/>
      <c r="J59" s="6"/>
      <c r="K59" s="6"/>
      <c r="L59" s="6"/>
      <c r="M59" s="6"/>
      <c r="N59" s="6"/>
      <c r="O59" s="6"/>
      <c r="P59" s="6"/>
      <c r="Q59" s="6"/>
      <c r="R59" s="6"/>
      <c r="S59" s="6"/>
      <c r="T59" s="6"/>
      <c r="U59" s="6"/>
      <c r="V59" s="6"/>
      <c r="W59" s="6"/>
      <c r="X59" s="6"/>
      <c r="Y59" s="6"/>
      <c r="Z59" s="6"/>
    </row>
    <row r="60" ht="12.75" customHeight="1">
      <c r="A60" s="129"/>
      <c r="B60" s="290"/>
      <c r="C60" s="291"/>
      <c r="D60" s="292"/>
      <c r="E60" s="292"/>
      <c r="F60" s="292"/>
      <c r="G60" s="293"/>
      <c r="H60" s="294" t="str">
        <f t="shared" si="1"/>
        <v> </v>
      </c>
      <c r="I60" s="6"/>
      <c r="J60" s="6"/>
      <c r="K60" s="6"/>
      <c r="L60" s="6"/>
      <c r="M60" s="6"/>
      <c r="N60" s="6"/>
      <c r="O60" s="6"/>
      <c r="P60" s="6"/>
      <c r="Q60" s="6"/>
      <c r="R60" s="6"/>
      <c r="S60" s="6"/>
      <c r="T60" s="6"/>
      <c r="U60" s="6"/>
      <c r="V60" s="6"/>
      <c r="W60" s="6"/>
      <c r="X60" s="6"/>
      <c r="Y60" s="6"/>
      <c r="Z60" s="6"/>
    </row>
    <row r="61" ht="12.75" customHeight="1">
      <c r="A61" s="129"/>
      <c r="B61" s="295" t="s">
        <v>1239</v>
      </c>
      <c r="C61" s="296"/>
      <c r="D61" s="296"/>
      <c r="E61" s="296"/>
      <c r="F61" s="297"/>
      <c r="G61" s="203">
        <f>SUM(G56:G60)</f>
        <v>0</v>
      </c>
      <c r="H61" s="298" t="str">
        <f t="shared" si="1"/>
        <v> </v>
      </c>
      <c r="I61" s="6"/>
      <c r="J61" s="6"/>
      <c r="K61" s="6"/>
      <c r="L61" s="6"/>
      <c r="M61" s="6"/>
      <c r="N61" s="6"/>
      <c r="O61" s="6"/>
      <c r="P61" s="6"/>
      <c r="Q61" s="6"/>
      <c r="R61" s="6"/>
      <c r="S61" s="6"/>
      <c r="T61" s="6"/>
      <c r="U61" s="6"/>
      <c r="V61" s="6"/>
      <c r="W61" s="6"/>
      <c r="X61" s="6"/>
      <c r="Y61" s="6"/>
      <c r="Z61" s="6"/>
    </row>
    <row r="62" ht="12.75" customHeight="1">
      <c r="A62" s="129" t="s">
        <v>1250</v>
      </c>
      <c r="B62" s="302" t="s">
        <v>1251</v>
      </c>
      <c r="C62" s="282"/>
      <c r="D62" s="283"/>
      <c r="E62" s="283"/>
      <c r="F62" s="283"/>
      <c r="G62" s="284"/>
      <c r="H62" s="285" t="str">
        <f t="shared" si="1"/>
        <v> </v>
      </c>
      <c r="I62" s="6"/>
      <c r="J62" s="6"/>
      <c r="K62" s="6"/>
      <c r="L62" s="6"/>
      <c r="M62" s="6"/>
      <c r="N62" s="6"/>
      <c r="O62" s="6"/>
      <c r="P62" s="6"/>
      <c r="Q62" s="6"/>
      <c r="R62" s="6"/>
      <c r="S62" s="6"/>
      <c r="T62" s="6"/>
      <c r="U62" s="6"/>
      <c r="V62" s="6"/>
      <c r="W62" s="6"/>
      <c r="X62" s="6"/>
      <c r="Y62" s="6"/>
      <c r="Z62" s="6"/>
    </row>
    <row r="63" ht="12.75" customHeight="1">
      <c r="A63" s="129"/>
      <c r="B63" s="286"/>
      <c r="C63" s="287"/>
      <c r="D63" s="288"/>
      <c r="E63" s="288"/>
      <c r="F63" s="288"/>
      <c r="G63" s="194"/>
      <c r="H63" s="289" t="str">
        <f t="shared" si="1"/>
        <v> </v>
      </c>
      <c r="I63" s="6"/>
      <c r="J63" s="6"/>
      <c r="K63" s="6"/>
      <c r="L63" s="6"/>
      <c r="M63" s="6"/>
      <c r="N63" s="6"/>
      <c r="O63" s="6"/>
      <c r="P63" s="6"/>
      <c r="Q63" s="6"/>
      <c r="R63" s="6"/>
      <c r="S63" s="6"/>
      <c r="T63" s="6"/>
      <c r="U63" s="6"/>
      <c r="V63" s="6"/>
      <c r="W63" s="6"/>
      <c r="X63" s="6"/>
      <c r="Y63" s="6"/>
      <c r="Z63" s="6"/>
    </row>
    <row r="64" ht="12.75" customHeight="1">
      <c r="A64" s="129"/>
      <c r="B64" s="286"/>
      <c r="C64" s="287"/>
      <c r="D64" s="288"/>
      <c r="E64" s="288"/>
      <c r="F64" s="288"/>
      <c r="G64" s="194"/>
      <c r="H64" s="289" t="str">
        <f t="shared" si="1"/>
        <v> </v>
      </c>
      <c r="I64" s="6"/>
      <c r="J64" s="6"/>
      <c r="K64" s="6"/>
      <c r="L64" s="6"/>
      <c r="M64" s="6"/>
      <c r="N64" s="6"/>
      <c r="O64" s="6"/>
      <c r="P64" s="6"/>
      <c r="Q64" s="6"/>
      <c r="R64" s="6"/>
      <c r="S64" s="6"/>
      <c r="T64" s="6"/>
      <c r="U64" s="6"/>
      <c r="V64" s="6"/>
      <c r="W64" s="6"/>
      <c r="X64" s="6"/>
      <c r="Y64" s="6"/>
      <c r="Z64" s="6"/>
    </row>
    <row r="65" ht="12.75" customHeight="1">
      <c r="A65" s="129"/>
      <c r="B65" s="286"/>
      <c r="C65" s="287"/>
      <c r="D65" s="288"/>
      <c r="E65" s="288"/>
      <c r="F65" s="288"/>
      <c r="G65" s="194"/>
      <c r="H65" s="289" t="str">
        <f t="shared" si="1"/>
        <v> </v>
      </c>
      <c r="I65" s="6"/>
      <c r="J65" s="6"/>
      <c r="K65" s="6"/>
      <c r="L65" s="6"/>
      <c r="M65" s="6"/>
      <c r="N65" s="6"/>
      <c r="O65" s="6"/>
      <c r="P65" s="6"/>
      <c r="Q65" s="6"/>
      <c r="R65" s="6"/>
      <c r="S65" s="6"/>
      <c r="T65" s="6"/>
      <c r="U65" s="6"/>
      <c r="V65" s="6"/>
      <c r="W65" s="6"/>
      <c r="X65" s="6"/>
      <c r="Y65" s="6"/>
      <c r="Z65" s="6"/>
    </row>
    <row r="66" ht="12.75" customHeight="1">
      <c r="A66" s="129"/>
      <c r="B66" s="290"/>
      <c r="C66" s="291"/>
      <c r="D66" s="292"/>
      <c r="E66" s="292"/>
      <c r="F66" s="292"/>
      <c r="G66" s="293"/>
      <c r="H66" s="294" t="str">
        <f t="shared" si="1"/>
        <v> </v>
      </c>
      <c r="I66" s="6"/>
      <c r="J66" s="6"/>
      <c r="K66" s="6"/>
      <c r="L66" s="6"/>
      <c r="M66" s="6"/>
      <c r="N66" s="6"/>
      <c r="O66" s="6"/>
      <c r="P66" s="6"/>
      <c r="Q66" s="6"/>
      <c r="R66" s="6"/>
      <c r="S66" s="6"/>
      <c r="T66" s="6"/>
      <c r="U66" s="6"/>
      <c r="V66" s="6"/>
      <c r="W66" s="6"/>
      <c r="X66" s="6"/>
      <c r="Y66" s="6"/>
      <c r="Z66" s="6"/>
    </row>
    <row r="67" ht="12.75" customHeight="1">
      <c r="A67" s="129"/>
      <c r="B67" s="295" t="s">
        <v>1239</v>
      </c>
      <c r="C67" s="296"/>
      <c r="D67" s="296"/>
      <c r="E67" s="296"/>
      <c r="F67" s="297"/>
      <c r="G67" s="203">
        <f>SUM(G62:G66)</f>
        <v>0</v>
      </c>
      <c r="H67" s="298" t="str">
        <f t="shared" si="1"/>
        <v> </v>
      </c>
      <c r="I67" s="6"/>
      <c r="J67" s="6"/>
      <c r="K67" s="6"/>
      <c r="L67" s="6"/>
      <c r="M67" s="6"/>
      <c r="N67" s="6"/>
      <c r="O67" s="6"/>
      <c r="P67" s="6"/>
      <c r="Q67" s="6"/>
      <c r="R67" s="6"/>
      <c r="S67" s="6"/>
      <c r="T67" s="6"/>
      <c r="U67" s="6"/>
      <c r="V67" s="6"/>
      <c r="W67" s="6"/>
      <c r="X67" s="6"/>
      <c r="Y67" s="6"/>
      <c r="Z67" s="6"/>
    </row>
    <row r="68" ht="12.75" customHeight="1">
      <c r="A68" s="129" t="s">
        <v>1252</v>
      </c>
      <c r="B68" s="303" t="s">
        <v>1253</v>
      </c>
      <c r="C68" s="282"/>
      <c r="D68" s="283"/>
      <c r="E68" s="283"/>
      <c r="F68" s="283"/>
      <c r="G68" s="284"/>
      <c r="H68" s="285" t="str">
        <f t="shared" si="1"/>
        <v> </v>
      </c>
      <c r="I68" s="6"/>
      <c r="J68" s="6"/>
      <c r="K68" s="6"/>
      <c r="L68" s="6"/>
      <c r="M68" s="6"/>
      <c r="N68" s="6"/>
      <c r="O68" s="6"/>
      <c r="P68" s="6"/>
      <c r="Q68" s="6"/>
      <c r="R68" s="6"/>
      <c r="S68" s="6"/>
      <c r="T68" s="6"/>
      <c r="U68" s="6"/>
      <c r="V68" s="6"/>
      <c r="W68" s="6"/>
      <c r="X68" s="6"/>
      <c r="Y68" s="6"/>
      <c r="Z68" s="6"/>
    </row>
    <row r="69" ht="12.75" customHeight="1">
      <c r="A69" s="6"/>
      <c r="B69" s="286"/>
      <c r="C69" s="287"/>
      <c r="D69" s="288"/>
      <c r="E69" s="288"/>
      <c r="F69" s="288"/>
      <c r="G69" s="194"/>
      <c r="H69" s="289" t="str">
        <f t="shared" si="1"/>
        <v> </v>
      </c>
      <c r="I69" s="6"/>
      <c r="J69" s="6"/>
      <c r="K69" s="6"/>
      <c r="L69" s="6"/>
      <c r="M69" s="6"/>
      <c r="N69" s="6"/>
      <c r="O69" s="6"/>
      <c r="P69" s="6"/>
      <c r="Q69" s="6"/>
      <c r="R69" s="6"/>
      <c r="S69" s="6"/>
      <c r="T69" s="6"/>
      <c r="U69" s="6"/>
      <c r="V69" s="6"/>
      <c r="W69" s="6"/>
      <c r="X69" s="6"/>
      <c r="Y69" s="6"/>
      <c r="Z69" s="6"/>
    </row>
    <row r="70" ht="12.75" customHeight="1">
      <c r="A70" s="6"/>
      <c r="B70" s="286"/>
      <c r="C70" s="287"/>
      <c r="D70" s="288"/>
      <c r="E70" s="288"/>
      <c r="F70" s="288"/>
      <c r="G70" s="194"/>
      <c r="H70" s="289" t="str">
        <f t="shared" si="1"/>
        <v> </v>
      </c>
      <c r="I70" s="6"/>
      <c r="J70" s="6"/>
      <c r="K70" s="6"/>
      <c r="L70" s="6"/>
      <c r="M70" s="6"/>
      <c r="N70" s="6"/>
      <c r="O70" s="6"/>
      <c r="P70" s="6"/>
      <c r="Q70" s="6"/>
      <c r="R70" s="6"/>
      <c r="S70" s="6"/>
      <c r="T70" s="6"/>
      <c r="U70" s="6"/>
      <c r="V70" s="6"/>
      <c r="W70" s="6"/>
      <c r="X70" s="6"/>
      <c r="Y70" s="6"/>
      <c r="Z70" s="6"/>
    </row>
    <row r="71" ht="12.75" customHeight="1">
      <c r="A71" s="6"/>
      <c r="B71" s="286"/>
      <c r="C71" s="287"/>
      <c r="D71" s="288"/>
      <c r="E71" s="288"/>
      <c r="F71" s="288"/>
      <c r="G71" s="194"/>
      <c r="H71" s="289" t="str">
        <f t="shared" si="1"/>
        <v> </v>
      </c>
      <c r="I71" s="6"/>
      <c r="J71" s="6"/>
      <c r="K71" s="6"/>
      <c r="L71" s="6"/>
      <c r="M71" s="6"/>
      <c r="N71" s="6"/>
      <c r="O71" s="6"/>
      <c r="P71" s="6"/>
      <c r="Q71" s="6"/>
      <c r="R71" s="6"/>
      <c r="S71" s="6"/>
      <c r="T71" s="6"/>
      <c r="U71" s="6"/>
      <c r="V71" s="6"/>
      <c r="W71" s="6"/>
      <c r="X71" s="6"/>
      <c r="Y71" s="6"/>
      <c r="Z71" s="6"/>
    </row>
    <row r="72" ht="12.75" customHeight="1">
      <c r="A72" s="6"/>
      <c r="B72" s="290"/>
      <c r="C72" s="291"/>
      <c r="D72" s="292"/>
      <c r="E72" s="292"/>
      <c r="F72" s="292"/>
      <c r="G72" s="293"/>
      <c r="H72" s="294" t="str">
        <f t="shared" si="1"/>
        <v> </v>
      </c>
      <c r="I72" s="6"/>
      <c r="J72" s="6"/>
      <c r="K72" s="6"/>
      <c r="L72" s="6"/>
      <c r="M72" s="6"/>
      <c r="N72" s="6"/>
      <c r="O72" s="6"/>
      <c r="P72" s="6"/>
      <c r="Q72" s="6"/>
      <c r="R72" s="6"/>
      <c r="S72" s="6"/>
      <c r="T72" s="6"/>
      <c r="U72" s="6"/>
      <c r="V72" s="6"/>
      <c r="W72" s="6"/>
      <c r="X72" s="6"/>
      <c r="Y72" s="6"/>
      <c r="Z72" s="6"/>
    </row>
    <row r="73" ht="12.75" customHeight="1">
      <c r="A73" s="6"/>
      <c r="B73" s="295" t="s">
        <v>1239</v>
      </c>
      <c r="C73" s="296"/>
      <c r="D73" s="296"/>
      <c r="E73" s="296"/>
      <c r="F73" s="297"/>
      <c r="G73" s="203">
        <f>SUM(G68:G72)</f>
        <v>0</v>
      </c>
      <c r="H73" s="298" t="str">
        <f t="shared" si="1"/>
        <v> </v>
      </c>
      <c r="I73" s="6"/>
      <c r="J73" s="6"/>
      <c r="K73" s="6"/>
      <c r="L73" s="6"/>
      <c r="M73" s="6"/>
      <c r="N73" s="6"/>
      <c r="O73" s="6"/>
      <c r="P73" s="6"/>
      <c r="Q73" s="6"/>
      <c r="R73" s="6"/>
      <c r="S73" s="6"/>
      <c r="T73" s="6"/>
      <c r="U73" s="6"/>
      <c r="V73" s="6"/>
      <c r="W73" s="6"/>
      <c r="X73" s="6"/>
      <c r="Y73" s="6"/>
      <c r="Z73" s="6"/>
    </row>
    <row r="74" ht="12.75" customHeight="1">
      <c r="A74" s="129" t="s">
        <v>1254</v>
      </c>
      <c r="B74" s="303" t="s">
        <v>1255</v>
      </c>
      <c r="C74" s="282"/>
      <c r="D74" s="283"/>
      <c r="E74" s="283"/>
      <c r="F74" s="283"/>
      <c r="G74" s="284"/>
      <c r="H74" s="285" t="str">
        <f t="shared" si="1"/>
        <v> </v>
      </c>
      <c r="I74" s="6"/>
      <c r="J74" s="6"/>
      <c r="K74" s="6"/>
      <c r="L74" s="6"/>
      <c r="M74" s="6"/>
      <c r="N74" s="6"/>
      <c r="O74" s="6"/>
      <c r="P74" s="6"/>
      <c r="Q74" s="6"/>
      <c r="R74" s="6"/>
      <c r="S74" s="6"/>
      <c r="T74" s="6"/>
      <c r="U74" s="6"/>
      <c r="V74" s="6"/>
      <c r="W74" s="6"/>
      <c r="X74" s="6"/>
      <c r="Y74" s="6"/>
      <c r="Z74" s="6"/>
    </row>
    <row r="75" ht="12.75" customHeight="1">
      <c r="A75" s="129"/>
      <c r="B75" s="286"/>
      <c r="C75" s="287"/>
      <c r="D75" s="288"/>
      <c r="E75" s="288"/>
      <c r="F75" s="288"/>
      <c r="G75" s="194"/>
      <c r="H75" s="289" t="str">
        <f t="shared" si="1"/>
        <v> </v>
      </c>
      <c r="I75" s="6"/>
      <c r="J75" s="6"/>
      <c r="K75" s="6"/>
      <c r="L75" s="6"/>
      <c r="M75" s="6"/>
      <c r="N75" s="6"/>
      <c r="O75" s="6"/>
      <c r="P75" s="6"/>
      <c r="Q75" s="6"/>
      <c r="R75" s="6"/>
      <c r="S75" s="6"/>
      <c r="T75" s="6"/>
      <c r="U75" s="6"/>
      <c r="V75" s="6"/>
      <c r="W75" s="6"/>
      <c r="X75" s="6"/>
      <c r="Y75" s="6"/>
      <c r="Z75" s="6"/>
    </row>
    <row r="76" ht="12.75" customHeight="1">
      <c r="A76" s="129"/>
      <c r="B76" s="286"/>
      <c r="C76" s="287"/>
      <c r="D76" s="288"/>
      <c r="E76" s="288"/>
      <c r="F76" s="288"/>
      <c r="G76" s="194"/>
      <c r="H76" s="289" t="str">
        <f t="shared" si="1"/>
        <v> </v>
      </c>
      <c r="I76" s="6"/>
      <c r="J76" s="6"/>
      <c r="K76" s="6"/>
      <c r="L76" s="6"/>
      <c r="M76" s="6"/>
      <c r="N76" s="6"/>
      <c r="O76" s="6"/>
      <c r="P76" s="6"/>
      <c r="Q76" s="6"/>
      <c r="R76" s="6"/>
      <c r="S76" s="6"/>
      <c r="T76" s="6"/>
      <c r="U76" s="6"/>
      <c r="V76" s="6"/>
      <c r="W76" s="6"/>
      <c r="X76" s="6"/>
      <c r="Y76" s="6"/>
      <c r="Z76" s="6"/>
    </row>
    <row r="77" ht="12.75" customHeight="1">
      <c r="A77" s="129"/>
      <c r="B77" s="286"/>
      <c r="C77" s="287"/>
      <c r="D77" s="288"/>
      <c r="E77" s="288"/>
      <c r="F77" s="288"/>
      <c r="G77" s="194"/>
      <c r="H77" s="289" t="str">
        <f t="shared" si="1"/>
        <v> </v>
      </c>
      <c r="I77" s="6"/>
      <c r="J77" s="6"/>
      <c r="K77" s="6"/>
      <c r="L77" s="6"/>
      <c r="M77" s="6"/>
      <c r="N77" s="6"/>
      <c r="O77" s="6"/>
      <c r="P77" s="6"/>
      <c r="Q77" s="6"/>
      <c r="R77" s="6"/>
      <c r="S77" s="6"/>
      <c r="T77" s="6"/>
      <c r="U77" s="6"/>
      <c r="V77" s="6"/>
      <c r="W77" s="6"/>
      <c r="X77" s="6"/>
      <c r="Y77" s="6"/>
      <c r="Z77" s="6"/>
    </row>
    <row r="78" ht="12.75" customHeight="1">
      <c r="A78" s="129"/>
      <c r="B78" s="290"/>
      <c r="C78" s="287"/>
      <c r="D78" s="288"/>
      <c r="E78" s="288"/>
      <c r="F78" s="288"/>
      <c r="G78" s="194"/>
      <c r="H78" s="289" t="str">
        <f t="shared" si="1"/>
        <v> </v>
      </c>
      <c r="I78" s="6"/>
      <c r="J78" s="6"/>
      <c r="K78" s="6"/>
      <c r="L78" s="6"/>
      <c r="M78" s="6"/>
      <c r="N78" s="6"/>
      <c r="O78" s="6"/>
      <c r="P78" s="6"/>
      <c r="Q78" s="6"/>
      <c r="R78" s="6"/>
      <c r="S78" s="6"/>
      <c r="T78" s="6"/>
      <c r="U78" s="6"/>
      <c r="V78" s="6"/>
      <c r="W78" s="6"/>
      <c r="X78" s="6"/>
      <c r="Y78" s="6"/>
      <c r="Z78" s="6"/>
    </row>
    <row r="79" ht="12.75" customHeight="1">
      <c r="A79" s="129"/>
      <c r="B79" s="304" t="s">
        <v>1239</v>
      </c>
      <c r="C79" s="305"/>
      <c r="D79" s="305"/>
      <c r="E79" s="305"/>
      <c r="F79" s="306"/>
      <c r="G79" s="203">
        <f>SUM(G74:G78)</f>
        <v>0</v>
      </c>
      <c r="H79" s="298" t="str">
        <f t="shared" si="1"/>
        <v> </v>
      </c>
      <c r="I79" s="6"/>
      <c r="J79" s="6"/>
      <c r="K79" s="6"/>
      <c r="L79" s="6"/>
      <c r="M79" s="6"/>
      <c r="N79" s="6"/>
      <c r="O79" s="6"/>
      <c r="P79" s="6"/>
      <c r="Q79" s="6"/>
      <c r="R79" s="6"/>
      <c r="S79" s="6"/>
      <c r="T79" s="6"/>
      <c r="U79" s="6"/>
      <c r="V79" s="6"/>
      <c r="W79" s="6"/>
      <c r="X79" s="6"/>
      <c r="Y79" s="6"/>
      <c r="Z79" s="6"/>
    </row>
    <row r="80" ht="12.75" customHeight="1">
      <c r="A80" s="129" t="s">
        <v>1256</v>
      </c>
      <c r="B80" s="303" t="s">
        <v>1257</v>
      </c>
      <c r="C80" s="282"/>
      <c r="D80" s="283"/>
      <c r="E80" s="283"/>
      <c r="F80" s="283"/>
      <c r="G80" s="284"/>
      <c r="H80" s="285" t="str">
        <f t="shared" si="1"/>
        <v> </v>
      </c>
      <c r="I80" s="6"/>
      <c r="J80" s="6"/>
      <c r="K80" s="6"/>
      <c r="L80" s="6"/>
      <c r="M80" s="6"/>
      <c r="N80" s="6"/>
      <c r="O80" s="6"/>
      <c r="P80" s="6"/>
      <c r="Q80" s="6"/>
      <c r="R80" s="6"/>
      <c r="S80" s="6"/>
      <c r="T80" s="6"/>
      <c r="U80" s="6"/>
      <c r="V80" s="6"/>
      <c r="W80" s="6"/>
      <c r="X80" s="6"/>
      <c r="Y80" s="6"/>
      <c r="Z80" s="6"/>
    </row>
    <row r="81" ht="12.75" customHeight="1">
      <c r="A81" s="129"/>
      <c r="B81" s="286"/>
      <c r="C81" s="287"/>
      <c r="D81" s="288"/>
      <c r="E81" s="288"/>
      <c r="F81" s="288"/>
      <c r="G81" s="194"/>
      <c r="H81" s="289" t="str">
        <f t="shared" si="1"/>
        <v> </v>
      </c>
      <c r="I81" s="6"/>
      <c r="J81" s="6"/>
      <c r="K81" s="6"/>
      <c r="L81" s="6"/>
      <c r="M81" s="6"/>
      <c r="N81" s="6"/>
      <c r="O81" s="6"/>
      <c r="P81" s="6"/>
      <c r="Q81" s="6"/>
      <c r="R81" s="6"/>
      <c r="S81" s="6"/>
      <c r="T81" s="6"/>
      <c r="U81" s="6"/>
      <c r="V81" s="6"/>
      <c r="W81" s="6"/>
      <c r="X81" s="6"/>
      <c r="Y81" s="6"/>
      <c r="Z81" s="6"/>
    </row>
    <row r="82" ht="12.75" customHeight="1">
      <c r="A82" s="129"/>
      <c r="B82" s="286"/>
      <c r="C82" s="287"/>
      <c r="D82" s="288"/>
      <c r="E82" s="288"/>
      <c r="F82" s="288"/>
      <c r="G82" s="194"/>
      <c r="H82" s="289" t="str">
        <f t="shared" si="1"/>
        <v> </v>
      </c>
      <c r="I82" s="6"/>
      <c r="J82" s="6"/>
      <c r="K82" s="6"/>
      <c r="L82" s="6"/>
      <c r="M82" s="6"/>
      <c r="N82" s="6"/>
      <c r="O82" s="6"/>
      <c r="P82" s="6"/>
      <c r="Q82" s="6"/>
      <c r="R82" s="6"/>
      <c r="S82" s="6"/>
      <c r="T82" s="6"/>
      <c r="U82" s="6"/>
      <c r="V82" s="6"/>
      <c r="W82" s="6"/>
      <c r="X82" s="6"/>
      <c r="Y82" s="6"/>
      <c r="Z82" s="6"/>
    </row>
    <row r="83" ht="12.75" customHeight="1">
      <c r="A83" s="129"/>
      <c r="B83" s="286"/>
      <c r="C83" s="287"/>
      <c r="D83" s="288"/>
      <c r="E83" s="288"/>
      <c r="F83" s="288"/>
      <c r="G83" s="194"/>
      <c r="H83" s="289" t="str">
        <f t="shared" si="1"/>
        <v> </v>
      </c>
      <c r="I83" s="6"/>
      <c r="J83" s="6"/>
      <c r="K83" s="6"/>
      <c r="L83" s="6"/>
      <c r="M83" s="6"/>
      <c r="N83" s="6"/>
      <c r="O83" s="6"/>
      <c r="P83" s="6"/>
      <c r="Q83" s="6"/>
      <c r="R83" s="6"/>
      <c r="S83" s="6"/>
      <c r="T83" s="6"/>
      <c r="U83" s="6"/>
      <c r="V83" s="6"/>
      <c r="W83" s="6"/>
      <c r="X83" s="6"/>
      <c r="Y83" s="6"/>
      <c r="Z83" s="6"/>
    </row>
    <row r="84" ht="12.75" customHeight="1">
      <c r="A84" s="129"/>
      <c r="B84" s="290"/>
      <c r="C84" s="291"/>
      <c r="D84" s="292"/>
      <c r="E84" s="292"/>
      <c r="F84" s="292"/>
      <c r="G84" s="293"/>
      <c r="H84" s="294" t="str">
        <f t="shared" si="1"/>
        <v> </v>
      </c>
      <c r="I84" s="6"/>
      <c r="J84" s="6"/>
      <c r="K84" s="6"/>
      <c r="L84" s="6"/>
      <c r="M84" s="6"/>
      <c r="N84" s="6"/>
      <c r="O84" s="6"/>
      <c r="P84" s="6"/>
      <c r="Q84" s="6"/>
      <c r="R84" s="6"/>
      <c r="S84" s="6"/>
      <c r="T84" s="6"/>
      <c r="U84" s="6"/>
      <c r="V84" s="6"/>
      <c r="W84" s="6"/>
      <c r="X84" s="6"/>
      <c r="Y84" s="6"/>
      <c r="Z84" s="6"/>
    </row>
    <row r="85" ht="12.75" customHeight="1">
      <c r="A85" s="129"/>
      <c r="B85" s="295" t="s">
        <v>1239</v>
      </c>
      <c r="C85" s="296"/>
      <c r="D85" s="296"/>
      <c r="E85" s="296"/>
      <c r="F85" s="297"/>
      <c r="G85" s="203">
        <f>SUM(G80:G84)</f>
        <v>0</v>
      </c>
      <c r="H85" s="298" t="str">
        <f t="shared" si="1"/>
        <v> </v>
      </c>
      <c r="I85" s="6"/>
      <c r="J85" s="6"/>
      <c r="K85" s="6"/>
      <c r="L85" s="6"/>
      <c r="M85" s="6"/>
      <c r="N85" s="6"/>
      <c r="O85" s="6"/>
      <c r="P85" s="6"/>
      <c r="Q85" s="6"/>
      <c r="R85" s="6"/>
      <c r="S85" s="6"/>
      <c r="T85" s="6"/>
      <c r="U85" s="6"/>
      <c r="V85" s="6"/>
      <c r="W85" s="6"/>
      <c r="X85" s="6"/>
      <c r="Y85" s="6"/>
      <c r="Z85" s="6"/>
    </row>
    <row r="86" ht="12.75" customHeight="1">
      <c r="A86" s="6"/>
      <c r="B86" s="307" t="s">
        <v>1258</v>
      </c>
      <c r="C86" s="308"/>
      <c r="D86" s="308"/>
      <c r="E86" s="308"/>
      <c r="F86" s="309"/>
      <c r="G86" s="203">
        <f>G31+G37+G43+G49+G55+G61+G67+G73+G79+G85</f>
        <v>0</v>
      </c>
      <c r="H86" s="298" t="str">
        <f t="shared" si="1"/>
        <v> </v>
      </c>
      <c r="I86" s="6"/>
      <c r="J86" s="6"/>
      <c r="K86" s="6"/>
      <c r="L86" s="6"/>
      <c r="M86" s="6"/>
      <c r="N86" s="6"/>
      <c r="O86" s="6"/>
      <c r="P86" s="6"/>
      <c r="Q86" s="6"/>
      <c r="R86" s="6"/>
      <c r="S86" s="6"/>
      <c r="T86" s="6"/>
      <c r="U86" s="6"/>
      <c r="V86" s="6"/>
      <c r="W86" s="6"/>
      <c r="X86" s="6"/>
      <c r="Y86" s="6"/>
      <c r="Z86" s="6"/>
    </row>
    <row r="87"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ht="12.75" customHeight="1">
      <c r="A88" s="6"/>
      <c r="B88" s="6"/>
      <c r="C88" s="6"/>
      <c r="D88" s="7" t="s">
        <v>368</v>
      </c>
      <c r="E88" s="6"/>
      <c r="F88" s="6"/>
      <c r="G88" s="6"/>
      <c r="H88" s="120"/>
      <c r="I88" s="120"/>
      <c r="J88" s="6"/>
      <c r="K88" s="6"/>
      <c r="L88" s="6"/>
      <c r="M88" s="6"/>
      <c r="N88" s="6"/>
      <c r="O88" s="6"/>
      <c r="P88" s="6"/>
      <c r="Q88" s="6"/>
      <c r="R88" s="6"/>
      <c r="S88" s="6"/>
      <c r="T88" s="6"/>
      <c r="U88" s="6"/>
      <c r="V88" s="6"/>
      <c r="W88" s="6"/>
      <c r="X88" s="6"/>
      <c r="Y88" s="6"/>
      <c r="Z88" s="6"/>
    </row>
    <row r="89" ht="12.75" customHeight="1">
      <c r="A89" s="6"/>
      <c r="B89" s="6"/>
      <c r="C89" s="6"/>
      <c r="D89" s="154" t="s">
        <v>369</v>
      </c>
      <c r="E89" s="155"/>
      <c r="F89" s="156"/>
      <c r="G89" s="156"/>
      <c r="H89" s="205"/>
      <c r="J89" s="6"/>
      <c r="K89" s="6"/>
      <c r="L89" s="6"/>
      <c r="M89" s="6"/>
      <c r="N89" s="6"/>
      <c r="O89" s="6"/>
      <c r="P89" s="6"/>
      <c r="Q89" s="6"/>
      <c r="R89" s="6"/>
      <c r="S89" s="6"/>
      <c r="T89" s="6"/>
      <c r="U89" s="6"/>
      <c r="V89" s="6"/>
      <c r="W89" s="6"/>
      <c r="X89" s="6"/>
      <c r="Y89" s="6"/>
      <c r="Z89" s="6"/>
    </row>
    <row r="90" ht="12.75" customHeight="1">
      <c r="A90" s="6"/>
      <c r="B90" s="6"/>
      <c r="C90" s="6"/>
      <c r="D90" s="158"/>
      <c r="E90" s="6"/>
      <c r="F90" s="6"/>
      <c r="G90" s="6"/>
      <c r="H90" s="206"/>
      <c r="J90" s="6"/>
      <c r="K90" s="6"/>
      <c r="L90" s="6"/>
      <c r="M90" s="6"/>
      <c r="N90" s="6"/>
      <c r="O90" s="6"/>
      <c r="P90" s="6"/>
      <c r="Q90" s="6"/>
      <c r="R90" s="6"/>
      <c r="S90" s="6"/>
      <c r="T90" s="6"/>
      <c r="U90" s="6"/>
      <c r="V90" s="6"/>
      <c r="W90" s="6"/>
      <c r="X90" s="6"/>
      <c r="Y90" s="6"/>
      <c r="Z90" s="6"/>
    </row>
    <row r="91" ht="12.75" customHeight="1">
      <c r="A91" s="6"/>
      <c r="B91" s="6"/>
      <c r="C91" s="6"/>
      <c r="D91" s="158"/>
      <c r="E91" s="11" t="s">
        <v>370</v>
      </c>
      <c r="F91" s="6"/>
      <c r="G91" s="6"/>
      <c r="H91" s="206"/>
      <c r="J91" s="6"/>
      <c r="K91" s="6"/>
      <c r="L91" s="6"/>
      <c r="M91" s="6"/>
      <c r="N91" s="6"/>
      <c r="O91" s="6"/>
      <c r="P91" s="6"/>
      <c r="Q91" s="6"/>
      <c r="R91" s="6"/>
      <c r="S91" s="6"/>
      <c r="T91" s="6"/>
      <c r="U91" s="6"/>
      <c r="V91" s="6"/>
      <c r="W91" s="6"/>
      <c r="X91" s="6"/>
      <c r="Y91" s="6"/>
      <c r="Z91" s="6"/>
    </row>
    <row r="92" ht="12.75" customHeight="1">
      <c r="A92" s="6"/>
      <c r="B92" s="6"/>
      <c r="C92" s="6"/>
      <c r="D92" s="160"/>
      <c r="E92" s="161"/>
      <c r="F92" s="161"/>
      <c r="G92" s="161"/>
      <c r="H92" s="207"/>
      <c r="J92" s="6"/>
      <c r="K92" s="6"/>
      <c r="L92" s="6"/>
      <c r="M92" s="6"/>
      <c r="N92" s="6"/>
      <c r="O92" s="6"/>
      <c r="P92" s="6"/>
      <c r="Q92" s="6"/>
      <c r="R92" s="6"/>
      <c r="S92" s="6"/>
      <c r="T92" s="6"/>
      <c r="U92" s="6"/>
      <c r="V92" s="6"/>
      <c r="W92" s="6"/>
      <c r="X92" s="6"/>
      <c r="Y92" s="6"/>
      <c r="Z92" s="6"/>
    </row>
    <row r="93" ht="12.75" customHeight="1">
      <c r="A93" s="6"/>
      <c r="B93" s="6"/>
      <c r="C93" s="6"/>
      <c r="D93" s="120"/>
      <c r="E93" s="120"/>
      <c r="F93" s="120"/>
      <c r="G93" s="120"/>
      <c r="H93" s="310" t="s">
        <v>1259</v>
      </c>
      <c r="I93" s="120"/>
      <c r="J93" s="6"/>
      <c r="K93" s="6"/>
      <c r="L93" s="6"/>
      <c r="M93" s="6"/>
      <c r="N93" s="6"/>
      <c r="O93" s="6"/>
      <c r="P93" s="6"/>
      <c r="Q93" s="6"/>
      <c r="R93" s="6"/>
      <c r="S93" s="6"/>
      <c r="T93" s="6"/>
      <c r="U93" s="6"/>
      <c r="V93" s="6"/>
      <c r="W93" s="6"/>
      <c r="X93" s="6"/>
      <c r="Y93" s="6"/>
      <c r="Z93" s="6"/>
    </row>
    <row r="94"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12.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24">
    <mergeCell ref="C13:D13"/>
    <mergeCell ref="C14:D14"/>
    <mergeCell ref="C15:D15"/>
    <mergeCell ref="B20:B30"/>
    <mergeCell ref="B31:F31"/>
    <mergeCell ref="B32:B36"/>
    <mergeCell ref="B37:F37"/>
    <mergeCell ref="B56:B60"/>
    <mergeCell ref="B62:B66"/>
    <mergeCell ref="B68:B72"/>
    <mergeCell ref="B74:B78"/>
    <mergeCell ref="B80:B84"/>
    <mergeCell ref="B67:F67"/>
    <mergeCell ref="B73:F73"/>
    <mergeCell ref="B79:F79"/>
    <mergeCell ref="B85:F85"/>
    <mergeCell ref="B86:F86"/>
    <mergeCell ref="B38:B42"/>
    <mergeCell ref="B43:F43"/>
    <mergeCell ref="B44:B48"/>
    <mergeCell ref="B49:F49"/>
    <mergeCell ref="B50:B54"/>
    <mergeCell ref="B55:F55"/>
    <mergeCell ref="B61:F61"/>
  </mergeCells>
  <dataValidations>
    <dataValidation type="list" allowBlank="1" showErrorMessage="1" sqref="D17">
      <formula1>$D$18:$D$21</formula1>
    </dataValidation>
  </dataValidations>
  <printOptions/>
  <pageMargins bottom="0.984251969" footer="0.0" header="0.0" left="0.787401575" right="0.787401575" top="0.984251969"/>
  <pageSetup paperSize="9" scale="70" orientation="landscape"/>
  <drawing r:id="rId1"/>
  <legacyDrawing r:id="rId2"/>
  <oleObjects>
    <oleObject progId="PBrush" shapeId="4097" r:id="rId3"/>
  </oleObjec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33CC"/>
    <pageSetUpPr/>
  </sheetPr>
  <sheetViews>
    <sheetView showGridLines="0" workbookViewId="0"/>
  </sheetViews>
  <sheetFormatPr customHeight="1" defaultColWidth="12.63" defaultRowHeight="15.0"/>
  <cols>
    <col customWidth="1" min="1" max="1" width="6.13"/>
    <col customWidth="1" min="2" max="2" width="2.75"/>
    <col customWidth="1" min="3" max="3" width="15.25"/>
    <col customWidth="1" min="4" max="4" width="60.88"/>
    <col customWidth="1" min="5" max="5" width="41.13"/>
    <col customWidth="1" min="6" max="6" width="1.75"/>
    <col customWidth="1" min="7" max="7" width="21.63"/>
    <col customWidth="1" min="8" max="8" width="20.13"/>
    <col customWidth="1" min="9" max="9" width="16.75"/>
    <col customWidth="1" min="10" max="10" width="20.13"/>
    <col customWidth="1" min="11" max="11" width="10.88"/>
    <col customWidth="1" hidden="1" min="12" max="12" width="9.13"/>
    <col customWidth="1" min="13" max="26" width="9.13"/>
  </cols>
  <sheetData>
    <row r="1" ht="21.0" customHeight="1">
      <c r="A1" s="1"/>
      <c r="B1" s="208" t="s">
        <v>1260</v>
      </c>
      <c r="C1" s="3"/>
      <c r="D1" s="3"/>
      <c r="E1" s="3"/>
      <c r="F1" s="3"/>
      <c r="G1" s="3"/>
      <c r="H1" s="3"/>
      <c r="I1" s="3"/>
      <c r="J1" s="3"/>
      <c r="K1" s="4"/>
      <c r="L1" s="311"/>
      <c r="M1" s="312"/>
      <c r="N1" s="312"/>
      <c r="O1" s="312"/>
      <c r="P1" s="312"/>
      <c r="Q1" s="312"/>
      <c r="R1" s="312"/>
      <c r="S1" s="312"/>
      <c r="T1" s="312"/>
      <c r="U1" s="312"/>
      <c r="V1" s="312"/>
      <c r="W1" s="312"/>
      <c r="X1" s="312"/>
      <c r="Y1" s="312"/>
      <c r="Z1" s="312"/>
    </row>
    <row r="2" ht="12.75" customHeight="1">
      <c r="A2" s="1"/>
      <c r="B2" s="24" t="s">
        <v>386</v>
      </c>
      <c r="L2" s="311"/>
      <c r="M2" s="312"/>
      <c r="N2" s="312"/>
      <c r="O2" s="312"/>
      <c r="P2" s="312"/>
      <c r="Q2" s="312"/>
      <c r="R2" s="312"/>
      <c r="S2" s="312"/>
      <c r="T2" s="312"/>
      <c r="U2" s="312"/>
      <c r="V2" s="312"/>
      <c r="W2" s="312"/>
      <c r="X2" s="312"/>
      <c r="Y2" s="312"/>
      <c r="Z2" s="312"/>
    </row>
    <row r="3" ht="12.75" customHeight="1">
      <c r="A3" s="1"/>
      <c r="B3" s="6"/>
      <c r="C3" s="6"/>
      <c r="D3" s="6"/>
      <c r="E3" s="168"/>
      <c r="F3" s="6"/>
      <c r="G3" s="6"/>
      <c r="H3" s="6"/>
      <c r="I3" s="6"/>
      <c r="J3" s="6"/>
      <c r="K3" s="6"/>
      <c r="L3" s="311"/>
      <c r="M3" s="312"/>
      <c r="N3" s="312"/>
      <c r="O3" s="312"/>
      <c r="P3" s="312"/>
      <c r="Q3" s="312"/>
      <c r="R3" s="312"/>
      <c r="S3" s="312"/>
      <c r="T3" s="312"/>
      <c r="U3" s="312"/>
      <c r="V3" s="312"/>
      <c r="W3" s="312"/>
      <c r="X3" s="312"/>
      <c r="Y3" s="312"/>
      <c r="Z3" s="312"/>
    </row>
    <row r="4" ht="12.75" customHeight="1">
      <c r="A4" s="1"/>
      <c r="B4" s="7" t="s">
        <v>55</v>
      </c>
      <c r="C4" s="7"/>
      <c r="D4" s="7"/>
      <c r="E4" s="209"/>
      <c r="F4" s="7"/>
      <c r="G4" s="7"/>
      <c r="H4" s="7"/>
      <c r="I4" s="6"/>
      <c r="J4" s="6"/>
      <c r="K4" s="6"/>
      <c r="L4" s="311"/>
      <c r="M4" s="312"/>
      <c r="N4" s="312"/>
      <c r="O4" s="312"/>
      <c r="P4" s="312"/>
      <c r="Q4" s="312"/>
      <c r="R4" s="312"/>
      <c r="S4" s="312"/>
      <c r="T4" s="312"/>
      <c r="U4" s="312"/>
      <c r="V4" s="312"/>
      <c r="W4" s="312"/>
      <c r="X4" s="312"/>
      <c r="Y4" s="312"/>
      <c r="Z4" s="312"/>
    </row>
    <row r="5" ht="29.25" customHeight="1">
      <c r="A5" s="1"/>
      <c r="B5" s="129"/>
      <c r="C5" s="210" t="s">
        <v>387</v>
      </c>
      <c r="D5" s="211" t="str">
        <f t="shared" ref="D5:D6" si="1">#REF!</f>
        <v>#REF!</v>
      </c>
      <c r="E5" s="29"/>
      <c r="F5" s="313"/>
      <c r="G5" s="212" t="s">
        <v>388</v>
      </c>
      <c r="H5" s="213" t="str">
        <f t="shared" ref="H5:H6" si="2">#REF!</f>
        <v>#REF!</v>
      </c>
      <c r="I5" s="14"/>
      <c r="J5" s="7"/>
      <c r="K5" s="6"/>
      <c r="L5" s="311"/>
      <c r="M5" s="312"/>
      <c r="N5" s="312"/>
      <c r="O5" s="312"/>
      <c r="P5" s="312"/>
      <c r="Q5" s="312"/>
      <c r="R5" s="312"/>
      <c r="S5" s="312"/>
      <c r="T5" s="312"/>
      <c r="U5" s="312"/>
      <c r="V5" s="312"/>
      <c r="W5" s="312"/>
      <c r="X5" s="312"/>
      <c r="Y5" s="312"/>
      <c r="Z5" s="312"/>
    </row>
    <row r="6" ht="29.25" customHeight="1">
      <c r="A6" s="1"/>
      <c r="B6" s="129"/>
      <c r="C6" s="214" t="s">
        <v>389</v>
      </c>
      <c r="D6" s="215" t="str">
        <f t="shared" si="1"/>
        <v>#REF!</v>
      </c>
      <c r="E6" s="38"/>
      <c r="F6" s="313"/>
      <c r="G6" s="212" t="s">
        <v>341</v>
      </c>
      <c r="H6" s="213" t="str">
        <f t="shared" si="2"/>
        <v>#REF!</v>
      </c>
      <c r="I6" s="14"/>
      <c r="J6" s="6"/>
      <c r="K6" s="6"/>
      <c r="L6" s="311"/>
      <c r="M6" s="312"/>
      <c r="N6" s="312"/>
      <c r="O6" s="312"/>
      <c r="P6" s="312"/>
      <c r="Q6" s="312"/>
      <c r="R6" s="312"/>
      <c r="S6" s="312"/>
      <c r="T6" s="312"/>
      <c r="U6" s="312"/>
      <c r="V6" s="312"/>
      <c r="W6" s="312"/>
      <c r="X6" s="312"/>
      <c r="Y6" s="312"/>
      <c r="Z6" s="312"/>
    </row>
    <row r="7" ht="12.75" customHeight="1">
      <c r="A7" s="1"/>
      <c r="B7" s="129"/>
      <c r="C7" s="6"/>
      <c r="D7" s="6"/>
      <c r="E7" s="216"/>
      <c r="F7" s="12"/>
      <c r="G7" s="12"/>
      <c r="H7" s="12"/>
      <c r="I7" s="6"/>
      <c r="J7" s="6"/>
      <c r="K7" s="6"/>
      <c r="L7" s="311"/>
      <c r="M7" s="312"/>
      <c r="N7" s="312"/>
      <c r="O7" s="312"/>
      <c r="P7" s="312"/>
      <c r="Q7" s="312"/>
      <c r="R7" s="312"/>
      <c r="S7" s="312"/>
      <c r="T7" s="312"/>
      <c r="U7" s="312"/>
      <c r="V7" s="312"/>
      <c r="W7" s="312"/>
      <c r="X7" s="312"/>
      <c r="Y7" s="312"/>
      <c r="Z7" s="312"/>
    </row>
    <row r="8" ht="12.75" customHeight="1">
      <c r="A8" s="1"/>
      <c r="B8" s="7" t="s">
        <v>150</v>
      </c>
      <c r="C8" s="12"/>
      <c r="D8" s="6"/>
      <c r="E8" s="216"/>
      <c r="F8" s="12"/>
      <c r="G8" s="12"/>
      <c r="H8" s="12"/>
      <c r="I8" s="6"/>
      <c r="J8" s="6"/>
      <c r="K8" s="6"/>
      <c r="L8" s="311"/>
      <c r="M8" s="312"/>
      <c r="N8" s="312"/>
      <c r="O8" s="312"/>
      <c r="P8" s="312"/>
      <c r="Q8" s="312"/>
      <c r="R8" s="312"/>
      <c r="S8" s="312"/>
      <c r="T8" s="312"/>
      <c r="U8" s="312"/>
      <c r="V8" s="312"/>
      <c r="W8" s="312"/>
      <c r="X8" s="312"/>
      <c r="Y8" s="312"/>
      <c r="Z8" s="312"/>
    </row>
    <row r="9" ht="12.75" customHeight="1">
      <c r="A9" s="1"/>
      <c r="B9" s="129"/>
      <c r="C9" s="314" t="s">
        <v>152</v>
      </c>
      <c r="D9" s="30"/>
      <c r="E9" s="29"/>
      <c r="F9" s="315"/>
      <c r="G9" s="30"/>
      <c r="H9" s="29"/>
      <c r="I9" s="6"/>
      <c r="J9" s="6"/>
      <c r="K9" s="6"/>
      <c r="L9" s="311"/>
      <c r="M9" s="312"/>
      <c r="N9" s="312"/>
      <c r="O9" s="312"/>
      <c r="P9" s="312"/>
      <c r="Q9" s="312"/>
      <c r="R9" s="312"/>
      <c r="S9" s="312"/>
      <c r="T9" s="312"/>
      <c r="U9" s="312"/>
      <c r="V9" s="312"/>
      <c r="W9" s="312"/>
      <c r="X9" s="312"/>
      <c r="Y9" s="312"/>
      <c r="Z9" s="312"/>
    </row>
    <row r="10" ht="12.75" customHeight="1">
      <c r="A10" s="1"/>
      <c r="B10" s="129"/>
      <c r="C10" s="316" t="s">
        <v>154</v>
      </c>
      <c r="D10" s="40"/>
      <c r="E10" s="38"/>
      <c r="F10" s="317"/>
      <c r="G10" s="40"/>
      <c r="H10" s="38"/>
      <c r="I10" s="6"/>
      <c r="J10" s="6"/>
      <c r="K10" s="6"/>
      <c r="L10" s="311"/>
      <c r="M10" s="312"/>
      <c r="N10" s="312"/>
      <c r="O10" s="312"/>
      <c r="P10" s="312"/>
      <c r="Q10" s="312"/>
      <c r="R10" s="312"/>
      <c r="S10" s="312"/>
      <c r="T10" s="312"/>
      <c r="U10" s="312"/>
      <c r="V10" s="312"/>
      <c r="W10" s="312"/>
      <c r="X10" s="312"/>
      <c r="Y10" s="312"/>
      <c r="Z10" s="312"/>
    </row>
    <row r="11" ht="12.75" customHeight="1">
      <c r="A11" s="1"/>
      <c r="B11" s="129"/>
      <c r="C11" s="6"/>
      <c r="D11" s="6"/>
      <c r="E11" s="216"/>
      <c r="F11" s="12"/>
      <c r="G11" s="12"/>
      <c r="H11" s="12"/>
      <c r="I11" s="6"/>
      <c r="J11" s="6"/>
      <c r="K11" s="6"/>
      <c r="L11" s="311"/>
      <c r="M11" s="312"/>
      <c r="N11" s="312"/>
      <c r="O11" s="312"/>
      <c r="P11" s="312"/>
      <c r="Q11" s="312"/>
      <c r="R11" s="312"/>
      <c r="S11" s="312"/>
      <c r="T11" s="312"/>
      <c r="U11" s="312"/>
      <c r="V11" s="312"/>
      <c r="W11" s="312"/>
      <c r="X11" s="312"/>
      <c r="Y11" s="312"/>
      <c r="Z11" s="312"/>
    </row>
    <row r="12" ht="12.75" customHeight="1">
      <c r="A12" s="1"/>
      <c r="B12" s="7" t="s">
        <v>156</v>
      </c>
      <c r="C12" s="12"/>
      <c r="D12" s="12"/>
      <c r="E12" s="216"/>
      <c r="F12" s="12"/>
      <c r="G12" s="12"/>
      <c r="H12" s="12"/>
      <c r="I12" s="6"/>
      <c r="J12" s="6"/>
      <c r="K12" s="6"/>
      <c r="L12" s="311"/>
      <c r="M12" s="312"/>
      <c r="N12" s="312"/>
      <c r="O12" s="312"/>
      <c r="P12" s="312"/>
      <c r="Q12" s="312"/>
      <c r="R12" s="312"/>
      <c r="S12" s="312"/>
      <c r="T12" s="312"/>
      <c r="U12" s="312"/>
      <c r="V12" s="312"/>
      <c r="W12" s="312"/>
      <c r="X12" s="312"/>
      <c r="Y12" s="312"/>
      <c r="Z12" s="312"/>
    </row>
    <row r="13" ht="39.0" customHeight="1">
      <c r="A13" s="1"/>
      <c r="B13" s="129"/>
      <c r="C13" s="226" t="s">
        <v>1261</v>
      </c>
      <c r="D13" s="226" t="s">
        <v>1262</v>
      </c>
      <c r="E13" s="226" t="s">
        <v>1263</v>
      </c>
      <c r="F13" s="227" t="s">
        <v>1264</v>
      </c>
      <c r="G13" s="14"/>
      <c r="H13" s="228" t="s">
        <v>1265</v>
      </c>
      <c r="I13" s="226" t="s">
        <v>1266</v>
      </c>
      <c r="J13" s="226" t="s">
        <v>1267</v>
      </c>
      <c r="K13" s="6"/>
      <c r="L13" s="311"/>
      <c r="M13" s="312"/>
      <c r="N13" s="312"/>
      <c r="O13" s="312"/>
      <c r="P13" s="312"/>
      <c r="Q13" s="312"/>
      <c r="R13" s="312"/>
      <c r="S13" s="312"/>
      <c r="T13" s="312"/>
      <c r="U13" s="312"/>
      <c r="V13" s="312"/>
      <c r="W13" s="312"/>
      <c r="X13" s="312"/>
      <c r="Y13" s="312"/>
      <c r="Z13" s="312"/>
    </row>
    <row r="14" ht="12.75" customHeight="1">
      <c r="A14" s="1"/>
      <c r="B14" s="129"/>
      <c r="C14" s="318" t="s">
        <v>1268</v>
      </c>
      <c r="D14" s="319" t="s">
        <v>1269</v>
      </c>
      <c r="E14" s="319" t="s">
        <v>1270</v>
      </c>
      <c r="F14" s="320"/>
      <c r="G14" s="321" t="s">
        <v>1271</v>
      </c>
      <c r="H14" s="322">
        <v>58852.0</v>
      </c>
      <c r="I14" s="323" t="s">
        <v>1272</v>
      </c>
      <c r="J14" s="324">
        <v>2709.36</v>
      </c>
      <c r="K14" s="6"/>
      <c r="L14" s="311"/>
      <c r="M14" s="312"/>
      <c r="N14" s="312"/>
      <c r="O14" s="312"/>
      <c r="P14" s="312"/>
      <c r="Q14" s="312"/>
      <c r="R14" s="312"/>
      <c r="S14" s="312"/>
      <c r="T14" s="312"/>
      <c r="U14" s="312"/>
      <c r="V14" s="312"/>
      <c r="W14" s="312"/>
      <c r="X14" s="312"/>
      <c r="Y14" s="312"/>
      <c r="Z14" s="312"/>
    </row>
    <row r="15" ht="12.75" hidden="1" customHeight="1">
      <c r="A15" s="1"/>
      <c r="B15" s="129"/>
      <c r="C15" s="325"/>
      <c r="D15" s="319"/>
      <c r="E15" s="319"/>
      <c r="F15" s="326"/>
      <c r="G15" s="77"/>
      <c r="H15" s="322"/>
      <c r="I15" s="323"/>
      <c r="J15" s="237"/>
      <c r="K15" s="6"/>
      <c r="L15" s="311"/>
      <c r="M15" s="312"/>
      <c r="N15" s="312"/>
      <c r="O15" s="312"/>
      <c r="P15" s="312"/>
      <c r="Q15" s="312"/>
      <c r="R15" s="312"/>
      <c r="S15" s="312"/>
      <c r="T15" s="312"/>
      <c r="U15" s="312"/>
      <c r="V15" s="312"/>
      <c r="W15" s="312"/>
      <c r="X15" s="312"/>
      <c r="Y15" s="312"/>
      <c r="Z15" s="312"/>
    </row>
    <row r="16" ht="12.75" hidden="1" customHeight="1">
      <c r="A16" s="1"/>
      <c r="B16" s="129"/>
      <c r="C16" s="325"/>
      <c r="D16" s="319"/>
      <c r="E16" s="319"/>
      <c r="F16" s="326"/>
      <c r="G16" s="77"/>
      <c r="H16" s="319"/>
      <c r="I16" s="323"/>
      <c r="J16" s="237"/>
      <c r="K16" s="6"/>
      <c r="L16" s="311"/>
      <c r="M16" s="312"/>
      <c r="N16" s="312"/>
      <c r="O16" s="312"/>
      <c r="P16" s="312"/>
      <c r="Q16" s="312"/>
      <c r="R16" s="312"/>
      <c r="S16" s="312"/>
      <c r="T16" s="312"/>
      <c r="U16" s="312"/>
      <c r="V16" s="312"/>
      <c r="W16" s="312"/>
      <c r="X16" s="312"/>
      <c r="Y16" s="312"/>
      <c r="Z16" s="312"/>
    </row>
    <row r="17" ht="12.75" hidden="1" customHeight="1">
      <c r="A17" s="1"/>
      <c r="B17" s="129"/>
      <c r="C17" s="325"/>
      <c r="D17" s="319"/>
      <c r="E17" s="319"/>
      <c r="F17" s="326"/>
      <c r="G17" s="77"/>
      <c r="H17" s="319"/>
      <c r="I17" s="323"/>
      <c r="J17" s="237"/>
      <c r="K17" s="6"/>
      <c r="L17" s="311"/>
      <c r="M17" s="312"/>
      <c r="N17" s="312"/>
      <c r="O17" s="312"/>
      <c r="P17" s="312"/>
      <c r="Q17" s="312"/>
      <c r="R17" s="312"/>
      <c r="S17" s="312"/>
      <c r="T17" s="312"/>
      <c r="U17" s="312"/>
      <c r="V17" s="312"/>
      <c r="W17" s="312"/>
      <c r="X17" s="312"/>
      <c r="Y17" s="312"/>
      <c r="Z17" s="312"/>
    </row>
    <row r="18" ht="12.75" hidden="1" customHeight="1">
      <c r="A18" s="1"/>
      <c r="B18" s="129"/>
      <c r="C18" s="327"/>
      <c r="D18" s="328"/>
      <c r="E18" s="328"/>
      <c r="F18" s="329"/>
      <c r="G18" s="85"/>
      <c r="H18" s="328"/>
      <c r="I18" s="330"/>
      <c r="J18" s="331"/>
      <c r="K18" s="6"/>
      <c r="L18" s="311"/>
      <c r="M18" s="312"/>
      <c r="N18" s="312"/>
      <c r="O18" s="312"/>
      <c r="P18" s="312"/>
      <c r="Q18" s="312"/>
      <c r="R18" s="312"/>
      <c r="S18" s="312"/>
      <c r="T18" s="312"/>
      <c r="U18" s="312"/>
      <c r="V18" s="312"/>
      <c r="W18" s="312"/>
      <c r="X18" s="312"/>
      <c r="Y18" s="312"/>
      <c r="Z18" s="312"/>
    </row>
    <row r="19" ht="12.75" customHeight="1">
      <c r="A19" s="1"/>
      <c r="B19" s="129"/>
      <c r="C19" s="332" t="s">
        <v>1273</v>
      </c>
      <c r="D19" s="333" t="s">
        <v>1274</v>
      </c>
      <c r="E19" s="333" t="s">
        <v>1275</v>
      </c>
      <c r="F19" s="320"/>
      <c r="G19" s="321" t="s">
        <v>1276</v>
      </c>
      <c r="H19" s="321">
        <v>10552.0</v>
      </c>
      <c r="I19" s="334" t="s">
        <v>1277</v>
      </c>
      <c r="J19" s="237">
        <v>69800.0</v>
      </c>
      <c r="K19" s="6"/>
      <c r="L19" s="311"/>
      <c r="M19" s="312"/>
      <c r="N19" s="312"/>
      <c r="O19" s="312"/>
      <c r="P19" s="312"/>
      <c r="Q19" s="312"/>
      <c r="R19" s="312"/>
      <c r="S19" s="312"/>
      <c r="T19" s="312"/>
      <c r="U19" s="312"/>
      <c r="V19" s="312"/>
      <c r="W19" s="312"/>
      <c r="X19" s="312"/>
      <c r="Y19" s="312"/>
      <c r="Z19" s="312"/>
    </row>
    <row r="20" ht="12.75" customHeight="1">
      <c r="A20" s="1"/>
      <c r="B20" s="129"/>
      <c r="C20" s="335"/>
      <c r="D20" s="319" t="s">
        <v>1278</v>
      </c>
      <c r="E20" s="319" t="s">
        <v>1279</v>
      </c>
      <c r="F20" s="336"/>
      <c r="G20" s="322" t="s">
        <v>1280</v>
      </c>
      <c r="H20" s="319">
        <v>529.0</v>
      </c>
      <c r="I20" s="323" t="s">
        <v>1281</v>
      </c>
      <c r="J20" s="237">
        <v>83281.24</v>
      </c>
      <c r="K20" s="6"/>
      <c r="L20" s="311"/>
      <c r="M20" s="312"/>
      <c r="N20" s="312"/>
      <c r="O20" s="312"/>
      <c r="P20" s="312"/>
      <c r="Q20" s="312"/>
      <c r="R20" s="312"/>
      <c r="S20" s="312"/>
      <c r="T20" s="312"/>
      <c r="U20" s="312"/>
      <c r="V20" s="312"/>
      <c r="W20" s="312"/>
      <c r="X20" s="312"/>
      <c r="Y20" s="312"/>
      <c r="Z20" s="312"/>
    </row>
    <row r="21" ht="12.75" customHeight="1">
      <c r="A21" s="1"/>
      <c r="B21" s="129"/>
      <c r="C21" s="335"/>
      <c r="D21" s="319" t="s">
        <v>1282</v>
      </c>
      <c r="E21" s="319" t="s">
        <v>1275</v>
      </c>
      <c r="F21" s="336"/>
      <c r="G21" s="322" t="s">
        <v>1283</v>
      </c>
      <c r="H21" s="319">
        <v>10629.0</v>
      </c>
      <c r="I21" s="323" t="s">
        <v>1284</v>
      </c>
      <c r="J21" s="237">
        <f>30628-5890</f>
        <v>24738</v>
      </c>
      <c r="K21" s="6" t="s">
        <v>1285</v>
      </c>
      <c r="L21" s="311"/>
      <c r="M21" s="312"/>
      <c r="N21" s="312"/>
      <c r="O21" s="312"/>
      <c r="P21" s="312"/>
      <c r="Q21" s="312"/>
      <c r="R21" s="312"/>
      <c r="S21" s="312"/>
      <c r="T21" s="312"/>
      <c r="U21" s="312"/>
      <c r="V21" s="312"/>
      <c r="W21" s="312"/>
      <c r="X21" s="312"/>
      <c r="Y21" s="312"/>
      <c r="Z21" s="312"/>
    </row>
    <row r="22" ht="12.75" customHeight="1">
      <c r="A22" s="1"/>
      <c r="B22" s="129"/>
      <c r="C22" s="335"/>
      <c r="D22" s="319" t="s">
        <v>1286</v>
      </c>
      <c r="E22" s="319" t="s">
        <v>1275</v>
      </c>
      <c r="F22" s="336"/>
      <c r="G22" s="322" t="s">
        <v>1283</v>
      </c>
      <c r="H22" s="319">
        <v>11235.0</v>
      </c>
      <c r="I22" s="323" t="s">
        <v>1287</v>
      </c>
      <c r="J22" s="237">
        <v>462.0</v>
      </c>
      <c r="K22" s="337"/>
      <c r="L22" s="311"/>
      <c r="M22" s="312"/>
      <c r="N22" s="312"/>
      <c r="O22" s="312"/>
      <c r="P22" s="312"/>
      <c r="Q22" s="312"/>
      <c r="R22" s="312"/>
      <c r="S22" s="312"/>
      <c r="T22" s="312"/>
      <c r="U22" s="312"/>
      <c r="V22" s="312"/>
      <c r="W22" s="312"/>
      <c r="X22" s="312"/>
      <c r="Y22" s="312"/>
      <c r="Z22" s="312"/>
    </row>
    <row r="23" ht="12.75" customHeight="1">
      <c r="A23" s="1"/>
      <c r="B23" s="129"/>
      <c r="C23" s="335"/>
      <c r="D23" s="338" t="s">
        <v>1288</v>
      </c>
      <c r="E23" s="338" t="s">
        <v>1289</v>
      </c>
      <c r="F23" s="339"/>
      <c r="G23" s="340" t="s">
        <v>1290</v>
      </c>
      <c r="H23" s="340">
        <v>46.0</v>
      </c>
      <c r="I23" s="341" t="s">
        <v>1291</v>
      </c>
      <c r="J23" s="237">
        <v>145826.45</v>
      </c>
      <c r="K23" s="6"/>
      <c r="L23" s="311"/>
      <c r="M23" s="312"/>
      <c r="N23" s="312"/>
      <c r="O23" s="312"/>
      <c r="P23" s="312"/>
      <c r="Q23" s="312"/>
      <c r="R23" s="312"/>
      <c r="S23" s="312"/>
      <c r="T23" s="312"/>
      <c r="U23" s="312"/>
      <c r="V23" s="312"/>
      <c r="W23" s="312"/>
      <c r="X23" s="312"/>
      <c r="Y23" s="312"/>
      <c r="Z23" s="312"/>
    </row>
    <row r="24" ht="12.75" customHeight="1">
      <c r="A24" s="1"/>
      <c r="B24" s="129"/>
      <c r="C24" s="335"/>
      <c r="D24" s="319" t="s">
        <v>1292</v>
      </c>
      <c r="E24" s="319" t="s">
        <v>1293</v>
      </c>
      <c r="F24" s="336"/>
      <c r="G24" s="322" t="s">
        <v>1294</v>
      </c>
      <c r="H24" s="319">
        <v>6989.0</v>
      </c>
      <c r="I24" s="323" t="s">
        <v>1295</v>
      </c>
      <c r="J24" s="237">
        <v>93234.71</v>
      </c>
      <c r="K24" s="6"/>
      <c r="L24" s="311"/>
      <c r="M24" s="312"/>
      <c r="N24" s="312"/>
      <c r="O24" s="312"/>
      <c r="P24" s="312"/>
      <c r="Q24" s="312"/>
      <c r="R24" s="312"/>
      <c r="S24" s="312"/>
      <c r="T24" s="312"/>
      <c r="U24" s="312"/>
      <c r="V24" s="312"/>
      <c r="W24" s="312"/>
      <c r="X24" s="312"/>
      <c r="Y24" s="312"/>
      <c r="Z24" s="312"/>
    </row>
    <row r="25" ht="12.75" customHeight="1">
      <c r="A25" s="1"/>
      <c r="B25" s="129"/>
      <c r="C25" s="335"/>
      <c r="D25" s="319" t="s">
        <v>1296</v>
      </c>
      <c r="E25" s="319" t="s">
        <v>1297</v>
      </c>
      <c r="F25" s="336"/>
      <c r="G25" s="322" t="s">
        <v>1298</v>
      </c>
      <c r="H25" s="319" t="s">
        <v>1299</v>
      </c>
      <c r="I25" s="323" t="s">
        <v>1300</v>
      </c>
      <c r="J25" s="237">
        <v>142238.62</v>
      </c>
      <c r="K25" s="6"/>
      <c r="L25" s="311"/>
      <c r="M25" s="312"/>
      <c r="N25" s="312"/>
      <c r="O25" s="312"/>
      <c r="P25" s="312"/>
      <c r="Q25" s="312"/>
      <c r="R25" s="312"/>
      <c r="S25" s="312"/>
      <c r="T25" s="312"/>
      <c r="U25" s="312"/>
      <c r="V25" s="312"/>
      <c r="W25" s="312"/>
      <c r="X25" s="312"/>
      <c r="Y25" s="312"/>
      <c r="Z25" s="312"/>
    </row>
    <row r="26" ht="12.75" customHeight="1">
      <c r="A26" s="1"/>
      <c r="B26" s="129"/>
      <c r="C26" s="335"/>
      <c r="D26" s="319" t="s">
        <v>1282</v>
      </c>
      <c r="E26" s="319" t="s">
        <v>1275</v>
      </c>
      <c r="F26" s="336"/>
      <c r="G26" s="322" t="s">
        <v>1283</v>
      </c>
      <c r="H26" s="319" t="s">
        <v>1301</v>
      </c>
      <c r="I26" s="323" t="s">
        <v>1302</v>
      </c>
      <c r="J26" s="237">
        <v>2100.0</v>
      </c>
      <c r="K26" s="6"/>
      <c r="L26" s="311"/>
      <c r="M26" s="312"/>
      <c r="N26" s="312"/>
      <c r="O26" s="312"/>
      <c r="P26" s="312"/>
      <c r="Q26" s="312"/>
      <c r="R26" s="312"/>
      <c r="S26" s="312"/>
      <c r="T26" s="312"/>
      <c r="U26" s="312"/>
      <c r="V26" s="312"/>
      <c r="W26" s="312"/>
      <c r="X26" s="312"/>
      <c r="Y26" s="312"/>
      <c r="Z26" s="312"/>
    </row>
    <row r="27" ht="12.75" customHeight="1">
      <c r="A27" s="1"/>
      <c r="B27" s="129"/>
      <c r="C27" s="335"/>
      <c r="D27" s="328" t="s">
        <v>1303</v>
      </c>
      <c r="E27" s="328" t="s">
        <v>1275</v>
      </c>
      <c r="F27" s="342"/>
      <c r="G27" s="343" t="s">
        <v>1283</v>
      </c>
      <c r="H27" s="343" t="s">
        <v>1304</v>
      </c>
      <c r="I27" s="330" t="s">
        <v>1305</v>
      </c>
      <c r="J27" s="331">
        <v>2016.0</v>
      </c>
      <c r="K27" s="6"/>
      <c r="L27" s="311"/>
      <c r="M27" s="312"/>
      <c r="N27" s="312"/>
      <c r="O27" s="312"/>
      <c r="P27" s="312"/>
      <c r="Q27" s="312"/>
      <c r="R27" s="312"/>
      <c r="S27" s="312"/>
      <c r="T27" s="312"/>
      <c r="U27" s="312"/>
      <c r="V27" s="312"/>
      <c r="W27" s="312"/>
      <c r="X27" s="312"/>
      <c r="Y27" s="312"/>
      <c r="Z27" s="312"/>
    </row>
    <row r="28" ht="12.75" customHeight="1">
      <c r="A28" s="1"/>
      <c r="B28" s="129"/>
      <c r="C28" s="335" t="s">
        <v>1306</v>
      </c>
      <c r="D28" s="338" t="s">
        <v>1307</v>
      </c>
      <c r="E28" s="338" t="s">
        <v>1308</v>
      </c>
      <c r="F28" s="320"/>
      <c r="G28" s="321" t="s">
        <v>1309</v>
      </c>
      <c r="H28" s="344">
        <v>152.0</v>
      </c>
      <c r="I28" s="345" t="s">
        <v>1310</v>
      </c>
      <c r="J28" s="237">
        <v>3000.0</v>
      </c>
      <c r="K28" s="6"/>
      <c r="L28" s="311"/>
      <c r="M28" s="312"/>
      <c r="N28" s="312"/>
      <c r="O28" s="312"/>
      <c r="P28" s="312"/>
      <c r="Q28" s="312"/>
      <c r="R28" s="312"/>
      <c r="S28" s="312"/>
      <c r="T28" s="312"/>
      <c r="U28" s="312"/>
      <c r="V28" s="312"/>
      <c r="W28" s="312"/>
      <c r="X28" s="312"/>
      <c r="Y28" s="312"/>
      <c r="Z28" s="312"/>
    </row>
    <row r="29" ht="12.75" customHeight="1">
      <c r="A29" s="1"/>
      <c r="B29" s="129"/>
      <c r="C29" s="335"/>
      <c r="D29" s="319" t="s">
        <v>1311</v>
      </c>
      <c r="E29" s="319" t="s">
        <v>1312</v>
      </c>
      <c r="F29" s="336"/>
      <c r="G29" s="322" t="s">
        <v>1313</v>
      </c>
      <c r="H29" s="344">
        <v>76.0</v>
      </c>
      <c r="I29" s="344" t="s">
        <v>1314</v>
      </c>
      <c r="J29" s="237">
        <v>1500.0</v>
      </c>
      <c r="K29" s="6"/>
      <c r="L29" s="311"/>
      <c r="M29" s="312"/>
      <c r="N29" s="312"/>
      <c r="O29" s="312"/>
      <c r="P29" s="312"/>
      <c r="Q29" s="312"/>
      <c r="R29" s="312"/>
      <c r="S29" s="312"/>
      <c r="T29" s="312"/>
      <c r="U29" s="312"/>
      <c r="V29" s="312"/>
      <c r="W29" s="312"/>
      <c r="X29" s="312"/>
      <c r="Y29" s="312"/>
      <c r="Z29" s="312"/>
    </row>
    <row r="30" ht="12.75" customHeight="1">
      <c r="A30" s="1"/>
      <c r="B30" s="129"/>
      <c r="C30" s="335"/>
      <c r="D30" s="319" t="s">
        <v>1315</v>
      </c>
      <c r="E30" s="319" t="s">
        <v>1316</v>
      </c>
      <c r="F30" s="336"/>
      <c r="G30" s="322" t="s">
        <v>1317</v>
      </c>
      <c r="H30" s="344">
        <v>9101.0</v>
      </c>
      <c r="I30" s="344" t="s">
        <v>1318</v>
      </c>
      <c r="J30" s="237">
        <v>8300.0</v>
      </c>
      <c r="K30" s="6"/>
      <c r="L30" s="311"/>
      <c r="M30" s="312"/>
      <c r="N30" s="312"/>
      <c r="O30" s="312"/>
      <c r="P30" s="312"/>
      <c r="Q30" s="312"/>
      <c r="R30" s="312"/>
      <c r="S30" s="312"/>
      <c r="T30" s="312"/>
      <c r="U30" s="312"/>
      <c r="V30" s="312"/>
      <c r="W30" s="312"/>
      <c r="X30" s="312"/>
      <c r="Y30" s="312"/>
      <c r="Z30" s="312"/>
    </row>
    <row r="31" ht="12.75" customHeight="1">
      <c r="A31" s="1"/>
      <c r="B31" s="129"/>
      <c r="C31" s="335"/>
      <c r="D31" s="319" t="s">
        <v>1319</v>
      </c>
      <c r="E31" s="319" t="s">
        <v>1312</v>
      </c>
      <c r="F31" s="336"/>
      <c r="G31" s="322" t="s">
        <v>1313</v>
      </c>
      <c r="H31" s="344">
        <v>152.0</v>
      </c>
      <c r="I31" s="344" t="s">
        <v>1310</v>
      </c>
      <c r="J31" s="237">
        <v>3000.0</v>
      </c>
      <c r="K31" s="6"/>
      <c r="L31" s="311"/>
      <c r="M31" s="312"/>
      <c r="N31" s="312"/>
      <c r="O31" s="312"/>
      <c r="P31" s="312"/>
      <c r="Q31" s="312"/>
      <c r="R31" s="312"/>
      <c r="S31" s="312"/>
      <c r="T31" s="312"/>
      <c r="U31" s="312"/>
      <c r="V31" s="312"/>
      <c r="W31" s="312"/>
      <c r="X31" s="312"/>
      <c r="Y31" s="312"/>
      <c r="Z31" s="312"/>
    </row>
    <row r="32" ht="12.75" customHeight="1">
      <c r="A32" s="1"/>
      <c r="B32" s="129"/>
      <c r="C32" s="335"/>
      <c r="D32" s="319" t="s">
        <v>1320</v>
      </c>
      <c r="E32" s="319" t="s">
        <v>1321</v>
      </c>
      <c r="F32" s="336"/>
      <c r="G32" s="322" t="s">
        <v>1322</v>
      </c>
      <c r="H32" s="344">
        <v>155.0</v>
      </c>
      <c r="I32" s="344" t="s">
        <v>1323</v>
      </c>
      <c r="J32" s="237">
        <v>800.0</v>
      </c>
      <c r="K32" s="6"/>
      <c r="L32" s="311"/>
      <c r="M32" s="312"/>
      <c r="N32" s="312"/>
      <c r="O32" s="312"/>
      <c r="P32" s="312"/>
      <c r="Q32" s="312"/>
      <c r="R32" s="312"/>
      <c r="S32" s="312"/>
      <c r="T32" s="312"/>
      <c r="U32" s="312"/>
      <c r="V32" s="312"/>
      <c r="W32" s="312"/>
      <c r="X32" s="312"/>
      <c r="Y32" s="312"/>
      <c r="Z32" s="312"/>
    </row>
    <row r="33" ht="12.75" customHeight="1">
      <c r="A33" s="1"/>
      <c r="B33" s="129"/>
      <c r="C33" s="335"/>
      <c r="D33" s="319" t="s">
        <v>1324</v>
      </c>
      <c r="E33" s="319" t="s">
        <v>1308</v>
      </c>
      <c r="F33" s="336"/>
      <c r="G33" s="322" t="s">
        <v>1309</v>
      </c>
      <c r="H33" s="344">
        <v>155.0</v>
      </c>
      <c r="I33" s="344" t="s">
        <v>1325</v>
      </c>
      <c r="J33" s="237">
        <v>4750.0</v>
      </c>
      <c r="K33" s="6"/>
      <c r="L33" s="311"/>
      <c r="M33" s="312"/>
      <c r="N33" s="312"/>
      <c r="O33" s="312"/>
      <c r="P33" s="312"/>
      <c r="Q33" s="312"/>
      <c r="R33" s="312"/>
      <c r="S33" s="312"/>
      <c r="T33" s="312"/>
      <c r="U33" s="312"/>
      <c r="V33" s="312"/>
      <c r="W33" s="312"/>
      <c r="X33" s="312"/>
      <c r="Y33" s="312"/>
      <c r="Z33" s="312"/>
    </row>
    <row r="34" ht="12.75" customHeight="1">
      <c r="A34" s="1"/>
      <c r="B34" s="129"/>
      <c r="C34" s="335"/>
      <c r="D34" s="319" t="s">
        <v>1326</v>
      </c>
      <c r="E34" s="319" t="s">
        <v>1327</v>
      </c>
      <c r="F34" s="336"/>
      <c r="G34" s="322" t="s">
        <v>1328</v>
      </c>
      <c r="H34" s="344">
        <v>758.0</v>
      </c>
      <c r="I34" s="344" t="s">
        <v>1329</v>
      </c>
      <c r="J34" s="237">
        <v>22760.0</v>
      </c>
      <c r="K34" s="6"/>
      <c r="L34" s="311"/>
      <c r="M34" s="312"/>
      <c r="N34" s="312"/>
      <c r="O34" s="312"/>
      <c r="P34" s="312"/>
      <c r="Q34" s="312"/>
      <c r="R34" s="312"/>
      <c r="S34" s="312"/>
      <c r="T34" s="312"/>
      <c r="U34" s="312"/>
      <c r="V34" s="312"/>
      <c r="W34" s="312"/>
      <c r="X34" s="312"/>
      <c r="Y34" s="312"/>
      <c r="Z34" s="312"/>
    </row>
    <row r="35" ht="12.75" customHeight="1">
      <c r="A35" s="1"/>
      <c r="B35" s="129"/>
      <c r="C35" s="335"/>
      <c r="D35" s="319" t="s">
        <v>1330</v>
      </c>
      <c r="E35" s="319" t="s">
        <v>1331</v>
      </c>
      <c r="F35" s="336"/>
      <c r="G35" s="322" t="s">
        <v>1332</v>
      </c>
      <c r="H35" s="344">
        <v>4153.0</v>
      </c>
      <c r="I35" s="344" t="s">
        <v>1333</v>
      </c>
      <c r="J35" s="237">
        <v>1000.0</v>
      </c>
      <c r="K35" s="6"/>
      <c r="L35" s="311"/>
      <c r="M35" s="312"/>
      <c r="N35" s="312"/>
      <c r="O35" s="312"/>
      <c r="P35" s="312"/>
      <c r="Q35" s="312"/>
      <c r="R35" s="312"/>
      <c r="S35" s="312"/>
      <c r="T35" s="312"/>
      <c r="U35" s="312"/>
      <c r="V35" s="312"/>
      <c r="W35" s="312"/>
      <c r="X35" s="312"/>
      <c r="Y35" s="312"/>
      <c r="Z35" s="312"/>
    </row>
    <row r="36" ht="12.75" customHeight="1">
      <c r="A36" s="1"/>
      <c r="B36" s="129"/>
      <c r="C36" s="335"/>
      <c r="D36" s="319" t="s">
        <v>1330</v>
      </c>
      <c r="E36" s="319" t="s">
        <v>1331</v>
      </c>
      <c r="F36" s="336"/>
      <c r="G36" s="322" t="s">
        <v>1332</v>
      </c>
      <c r="H36" s="344">
        <v>4134.0</v>
      </c>
      <c r="I36" s="344" t="s">
        <v>1334</v>
      </c>
      <c r="J36" s="237">
        <v>3584.0</v>
      </c>
      <c r="K36" s="6"/>
      <c r="L36" s="311"/>
      <c r="M36" s="312"/>
      <c r="N36" s="312"/>
      <c r="O36" s="312"/>
      <c r="P36" s="312"/>
      <c r="Q36" s="312"/>
      <c r="R36" s="312"/>
      <c r="S36" s="312"/>
      <c r="T36" s="312"/>
      <c r="U36" s="312"/>
      <c r="V36" s="312"/>
      <c r="W36" s="312"/>
      <c r="X36" s="312"/>
      <c r="Y36" s="312"/>
      <c r="Z36" s="312"/>
    </row>
    <row r="37" ht="12.75" customHeight="1">
      <c r="A37" s="1"/>
      <c r="B37" s="129"/>
      <c r="C37" s="335"/>
      <c r="D37" s="319" t="s">
        <v>1335</v>
      </c>
      <c r="E37" s="319" t="s">
        <v>1331</v>
      </c>
      <c r="F37" s="336"/>
      <c r="G37" s="322" t="s">
        <v>1332</v>
      </c>
      <c r="H37" s="344">
        <v>4175.0</v>
      </c>
      <c r="I37" s="344" t="s">
        <v>1336</v>
      </c>
      <c r="J37" s="237">
        <v>738.0</v>
      </c>
      <c r="K37" s="6"/>
      <c r="L37" s="311"/>
      <c r="M37" s="312"/>
      <c r="N37" s="312"/>
      <c r="O37" s="312"/>
      <c r="P37" s="312"/>
      <c r="Q37" s="312"/>
      <c r="R37" s="312"/>
      <c r="S37" s="312"/>
      <c r="T37" s="312"/>
      <c r="U37" s="312"/>
      <c r="V37" s="312"/>
      <c r="W37" s="312"/>
      <c r="X37" s="312"/>
      <c r="Y37" s="312"/>
      <c r="Z37" s="312"/>
    </row>
    <row r="38" ht="12.75" customHeight="1">
      <c r="A38" s="1"/>
      <c r="B38" s="129"/>
      <c r="C38" s="335"/>
      <c r="D38" s="319" t="s">
        <v>1337</v>
      </c>
      <c r="E38" s="319" t="s">
        <v>1331</v>
      </c>
      <c r="F38" s="336"/>
      <c r="G38" s="322" t="s">
        <v>1332</v>
      </c>
      <c r="H38" s="344">
        <v>4171.0</v>
      </c>
      <c r="I38" s="344" t="s">
        <v>1338</v>
      </c>
      <c r="J38" s="237">
        <v>2240.0</v>
      </c>
      <c r="K38" s="6"/>
      <c r="L38" s="311"/>
      <c r="M38" s="312"/>
      <c r="N38" s="312"/>
      <c r="O38" s="312"/>
      <c r="P38" s="312"/>
      <c r="Q38" s="312"/>
      <c r="R38" s="312"/>
      <c r="S38" s="312"/>
      <c r="T38" s="312"/>
      <c r="U38" s="312"/>
      <c r="V38" s="312"/>
      <c r="W38" s="312"/>
      <c r="X38" s="312"/>
      <c r="Y38" s="312"/>
      <c r="Z38" s="312"/>
    </row>
    <row r="39" ht="12.75" customHeight="1">
      <c r="A39" s="1"/>
      <c r="B39" s="129"/>
      <c r="C39" s="335"/>
      <c r="D39" s="319" t="s">
        <v>1330</v>
      </c>
      <c r="E39" s="319" t="s">
        <v>1331</v>
      </c>
      <c r="F39" s="336"/>
      <c r="G39" s="322" t="s">
        <v>1332</v>
      </c>
      <c r="H39" s="344">
        <v>4035.0</v>
      </c>
      <c r="I39" s="344" t="s">
        <v>1329</v>
      </c>
      <c r="J39" s="237">
        <v>900.0</v>
      </c>
      <c r="K39" s="6"/>
      <c r="L39" s="311"/>
      <c r="M39" s="312"/>
      <c r="N39" s="312"/>
      <c r="O39" s="312"/>
      <c r="P39" s="312"/>
      <c r="Q39" s="312"/>
      <c r="R39" s="312"/>
      <c r="S39" s="312"/>
      <c r="T39" s="312"/>
      <c r="U39" s="312"/>
      <c r="V39" s="312"/>
      <c r="W39" s="312"/>
      <c r="X39" s="312"/>
      <c r="Y39" s="312"/>
      <c r="Z39" s="312"/>
    </row>
    <row r="40" ht="12.75" customHeight="1">
      <c r="A40" s="1"/>
      <c r="B40" s="129"/>
      <c r="C40" s="335"/>
      <c r="D40" s="319" t="s">
        <v>1339</v>
      </c>
      <c r="E40" s="319" t="s">
        <v>1340</v>
      </c>
      <c r="F40" s="336"/>
      <c r="G40" s="322" t="s">
        <v>1341</v>
      </c>
      <c r="H40" s="344">
        <v>2423.0</v>
      </c>
      <c r="I40" s="344" t="s">
        <v>1342</v>
      </c>
      <c r="J40" s="237">
        <v>646.0</v>
      </c>
      <c r="K40" s="6"/>
      <c r="L40" s="311"/>
      <c r="M40" s="312"/>
      <c r="N40" s="312"/>
      <c r="O40" s="312"/>
      <c r="P40" s="312"/>
      <c r="Q40" s="312"/>
      <c r="R40" s="312"/>
      <c r="S40" s="312"/>
      <c r="T40" s="312"/>
      <c r="U40" s="312"/>
      <c r="V40" s="312"/>
      <c r="W40" s="312"/>
      <c r="X40" s="312"/>
      <c r="Y40" s="312"/>
      <c r="Z40" s="312"/>
    </row>
    <row r="41" ht="12.75" customHeight="1">
      <c r="A41" s="1"/>
      <c r="B41" s="129"/>
      <c r="C41" s="335"/>
      <c r="D41" s="319" t="s">
        <v>1343</v>
      </c>
      <c r="E41" s="319" t="s">
        <v>1344</v>
      </c>
      <c r="F41" s="336"/>
      <c r="G41" s="322" t="s">
        <v>1345</v>
      </c>
      <c r="H41" s="344">
        <v>201.0</v>
      </c>
      <c r="I41" s="344" t="s">
        <v>1346</v>
      </c>
      <c r="J41" s="237">
        <v>1719.0</v>
      </c>
      <c r="K41" s="6"/>
      <c r="L41" s="311"/>
      <c r="M41" s="312"/>
      <c r="N41" s="312"/>
      <c r="O41" s="312"/>
      <c r="P41" s="312"/>
      <c r="Q41" s="312"/>
      <c r="R41" s="312"/>
      <c r="S41" s="312"/>
      <c r="T41" s="312"/>
      <c r="U41" s="312"/>
      <c r="V41" s="312"/>
      <c r="W41" s="312"/>
      <c r="X41" s="312"/>
      <c r="Y41" s="312"/>
      <c r="Z41" s="312"/>
    </row>
    <row r="42" ht="12.75" customHeight="1">
      <c r="A42" s="1"/>
      <c r="B42" s="129"/>
      <c r="C42" s="335"/>
      <c r="D42" s="319" t="s">
        <v>1347</v>
      </c>
      <c r="E42" s="319" t="s">
        <v>1327</v>
      </c>
      <c r="F42" s="336"/>
      <c r="G42" s="322" t="s">
        <v>1328</v>
      </c>
      <c r="H42" s="344">
        <v>793.0</v>
      </c>
      <c r="I42" s="344" t="s">
        <v>1334</v>
      </c>
      <c r="J42" s="237">
        <v>32350.0</v>
      </c>
      <c r="K42" s="6"/>
      <c r="L42" s="311"/>
      <c r="M42" s="312"/>
      <c r="N42" s="312"/>
      <c r="O42" s="312"/>
      <c r="P42" s="312"/>
      <c r="Q42" s="312"/>
      <c r="R42" s="312"/>
      <c r="S42" s="312"/>
      <c r="T42" s="312"/>
      <c r="U42" s="312"/>
      <c r="V42" s="312"/>
      <c r="W42" s="312"/>
      <c r="X42" s="312"/>
      <c r="Y42" s="312"/>
      <c r="Z42" s="312"/>
    </row>
    <row r="43" ht="12.75" customHeight="1">
      <c r="A43" s="1"/>
      <c r="B43" s="129"/>
      <c r="C43" s="335"/>
      <c r="D43" s="319" t="s">
        <v>1348</v>
      </c>
      <c r="E43" s="319" t="s">
        <v>1349</v>
      </c>
      <c r="F43" s="336"/>
      <c r="G43" s="322" t="s">
        <v>1350</v>
      </c>
      <c r="H43" s="344">
        <v>3308.0</v>
      </c>
      <c r="I43" s="344" t="s">
        <v>1351</v>
      </c>
      <c r="J43" s="237">
        <v>4246.73</v>
      </c>
      <c r="K43" s="6"/>
      <c r="L43" s="311"/>
      <c r="M43" s="312"/>
      <c r="N43" s="312"/>
      <c r="O43" s="312"/>
      <c r="P43" s="312"/>
      <c r="Q43" s="312"/>
      <c r="R43" s="312"/>
      <c r="S43" s="312"/>
      <c r="T43" s="312"/>
      <c r="U43" s="312"/>
      <c r="V43" s="312"/>
      <c r="W43" s="312"/>
      <c r="X43" s="312"/>
      <c r="Y43" s="312"/>
      <c r="Z43" s="312"/>
    </row>
    <row r="44" ht="12.75" customHeight="1">
      <c r="A44" s="1"/>
      <c r="B44" s="129"/>
      <c r="C44" s="335"/>
      <c r="D44" s="319" t="s">
        <v>1352</v>
      </c>
      <c r="E44" s="319" t="s">
        <v>1353</v>
      </c>
      <c r="F44" s="336"/>
      <c r="G44" s="322" t="s">
        <v>1354</v>
      </c>
      <c r="H44" s="344">
        <v>2412.0</v>
      </c>
      <c r="I44" s="344" t="s">
        <v>1355</v>
      </c>
      <c r="J44" s="237">
        <v>334.19</v>
      </c>
      <c r="K44" s="6"/>
      <c r="L44" s="311"/>
      <c r="M44" s="312"/>
      <c r="N44" s="312"/>
      <c r="O44" s="312"/>
      <c r="P44" s="312"/>
      <c r="Q44" s="312"/>
      <c r="R44" s="312"/>
      <c r="S44" s="312"/>
      <c r="T44" s="312"/>
      <c r="U44" s="312"/>
      <c r="V44" s="312"/>
      <c r="W44" s="312"/>
      <c r="X44" s="312"/>
      <c r="Y44" s="312"/>
      <c r="Z44" s="312"/>
    </row>
    <row r="45" ht="12.75" customHeight="1">
      <c r="A45" s="1"/>
      <c r="B45" s="129"/>
      <c r="C45" s="335"/>
      <c r="D45" s="319" t="s">
        <v>1356</v>
      </c>
      <c r="E45" s="319" t="s">
        <v>1353</v>
      </c>
      <c r="F45" s="336"/>
      <c r="G45" s="322" t="s">
        <v>1354</v>
      </c>
      <c r="H45" s="344">
        <v>2368.0</v>
      </c>
      <c r="I45" s="344" t="s">
        <v>1357</v>
      </c>
      <c r="J45" s="237">
        <v>46.63</v>
      </c>
      <c r="K45" s="6"/>
      <c r="L45" s="311"/>
      <c r="M45" s="312"/>
      <c r="N45" s="312"/>
      <c r="O45" s="312"/>
      <c r="P45" s="312"/>
      <c r="Q45" s="312"/>
      <c r="R45" s="312"/>
      <c r="S45" s="312"/>
      <c r="T45" s="312"/>
      <c r="U45" s="312"/>
      <c r="V45" s="312"/>
      <c r="W45" s="312"/>
      <c r="X45" s="312"/>
      <c r="Y45" s="312"/>
      <c r="Z45" s="312"/>
    </row>
    <row r="46" ht="12.75" customHeight="1">
      <c r="A46" s="1"/>
      <c r="B46" s="129"/>
      <c r="C46" s="335"/>
      <c r="D46" s="319" t="s">
        <v>1358</v>
      </c>
      <c r="E46" s="319" t="s">
        <v>1353</v>
      </c>
      <c r="F46" s="336"/>
      <c r="G46" s="322" t="s">
        <v>1354</v>
      </c>
      <c r="H46" s="344">
        <v>2438.0</v>
      </c>
      <c r="I46" s="344" t="s">
        <v>1359</v>
      </c>
      <c r="J46" s="237">
        <v>831.58</v>
      </c>
      <c r="K46" s="6"/>
      <c r="L46" s="311"/>
      <c r="M46" s="312"/>
      <c r="N46" s="312"/>
      <c r="O46" s="312"/>
      <c r="P46" s="312"/>
      <c r="Q46" s="312"/>
      <c r="R46" s="312"/>
      <c r="S46" s="312"/>
      <c r="T46" s="312"/>
      <c r="U46" s="312"/>
      <c r="V46" s="312"/>
      <c r="W46" s="312"/>
      <c r="X46" s="312"/>
      <c r="Y46" s="312"/>
      <c r="Z46" s="312"/>
    </row>
    <row r="47" ht="12.75" customHeight="1">
      <c r="A47" s="1"/>
      <c r="B47" s="129"/>
      <c r="C47" s="335"/>
      <c r="D47" s="319" t="s">
        <v>1360</v>
      </c>
      <c r="E47" s="319" t="s">
        <v>1353</v>
      </c>
      <c r="F47" s="336"/>
      <c r="G47" s="322" t="s">
        <v>1354</v>
      </c>
      <c r="H47" s="344">
        <v>2398.0</v>
      </c>
      <c r="I47" s="344" t="s">
        <v>1361</v>
      </c>
      <c r="J47" s="237">
        <v>15.54</v>
      </c>
      <c r="K47" s="6"/>
      <c r="L47" s="311"/>
      <c r="M47" s="312"/>
      <c r="N47" s="312"/>
      <c r="O47" s="312"/>
      <c r="P47" s="312"/>
      <c r="Q47" s="312"/>
      <c r="R47" s="312"/>
      <c r="S47" s="312"/>
      <c r="T47" s="312"/>
      <c r="U47" s="312"/>
      <c r="V47" s="312"/>
      <c r="W47" s="312"/>
      <c r="X47" s="312"/>
      <c r="Y47" s="312"/>
      <c r="Z47" s="312"/>
    </row>
    <row r="48" ht="12.75" customHeight="1">
      <c r="A48" s="1"/>
      <c r="B48" s="129"/>
      <c r="C48" s="335"/>
      <c r="D48" s="319" t="s">
        <v>1362</v>
      </c>
      <c r="E48" s="319" t="s">
        <v>1363</v>
      </c>
      <c r="F48" s="336"/>
      <c r="G48" s="322" t="s">
        <v>1364</v>
      </c>
      <c r="H48" s="344">
        <v>1234.0</v>
      </c>
      <c r="I48" s="344" t="s">
        <v>1365</v>
      </c>
      <c r="J48" s="237">
        <v>732.36</v>
      </c>
      <c r="K48" s="6"/>
      <c r="L48" s="311"/>
      <c r="M48" s="312"/>
      <c r="N48" s="312"/>
      <c r="O48" s="312"/>
      <c r="P48" s="312"/>
      <c r="Q48" s="312"/>
      <c r="R48" s="312"/>
      <c r="S48" s="312"/>
      <c r="T48" s="312"/>
      <c r="U48" s="312"/>
      <c r="V48" s="312"/>
      <c r="W48" s="312"/>
      <c r="X48" s="312"/>
      <c r="Y48" s="312"/>
      <c r="Z48" s="312"/>
    </row>
    <row r="49" ht="12.75" customHeight="1">
      <c r="A49" s="1"/>
      <c r="B49" s="129"/>
      <c r="C49" s="335"/>
      <c r="D49" s="319" t="s">
        <v>1366</v>
      </c>
      <c r="E49" s="319" t="s">
        <v>1327</v>
      </c>
      <c r="F49" s="336"/>
      <c r="G49" s="322" t="s">
        <v>1328</v>
      </c>
      <c r="H49" s="344">
        <v>808.0</v>
      </c>
      <c r="I49" s="344" t="s">
        <v>1367</v>
      </c>
      <c r="J49" s="237">
        <v>4230.0</v>
      </c>
      <c r="K49" s="6"/>
      <c r="L49" s="311"/>
      <c r="M49" s="312"/>
      <c r="N49" s="312"/>
      <c r="O49" s="312"/>
      <c r="P49" s="312"/>
      <c r="Q49" s="312"/>
      <c r="R49" s="312"/>
      <c r="S49" s="312"/>
      <c r="T49" s="312"/>
      <c r="U49" s="312"/>
      <c r="V49" s="312"/>
      <c r="W49" s="312"/>
      <c r="X49" s="312"/>
      <c r="Y49" s="312"/>
      <c r="Z49" s="312"/>
    </row>
    <row r="50" ht="12.75" customHeight="1">
      <c r="A50" s="1"/>
      <c r="B50" s="129"/>
      <c r="C50" s="335"/>
      <c r="D50" s="319" t="s">
        <v>1368</v>
      </c>
      <c r="E50" s="319" t="s">
        <v>1369</v>
      </c>
      <c r="F50" s="336"/>
      <c r="G50" s="322" t="s">
        <v>1370</v>
      </c>
      <c r="H50" s="344">
        <v>1637.0</v>
      </c>
      <c r="I50" s="344" t="s">
        <v>1334</v>
      </c>
      <c r="J50" s="237">
        <v>42000.0</v>
      </c>
      <c r="K50" s="6"/>
      <c r="L50" s="311"/>
      <c r="M50" s="312"/>
      <c r="N50" s="312"/>
      <c r="O50" s="312"/>
      <c r="P50" s="312"/>
      <c r="Q50" s="312"/>
      <c r="R50" s="312"/>
      <c r="S50" s="312"/>
      <c r="T50" s="312"/>
      <c r="U50" s="312"/>
      <c r="V50" s="312"/>
      <c r="W50" s="312"/>
      <c r="X50" s="312"/>
      <c r="Y50" s="312"/>
      <c r="Z50" s="312"/>
    </row>
    <row r="51" ht="12.75" customHeight="1">
      <c r="A51" s="1"/>
      <c r="B51" s="129"/>
      <c r="C51" s="335"/>
      <c r="D51" s="319" t="s">
        <v>1371</v>
      </c>
      <c r="E51" s="319" t="s">
        <v>1372</v>
      </c>
      <c r="F51" s="336"/>
      <c r="G51" s="322" t="s">
        <v>1373</v>
      </c>
      <c r="H51" s="344">
        <v>1650.0</v>
      </c>
      <c r="I51" s="344" t="s">
        <v>1374</v>
      </c>
      <c r="J51" s="237">
        <v>900.0</v>
      </c>
      <c r="K51" s="6"/>
      <c r="L51" s="311"/>
      <c r="M51" s="312"/>
      <c r="N51" s="312"/>
      <c r="O51" s="312"/>
      <c r="P51" s="312"/>
      <c r="Q51" s="312"/>
      <c r="R51" s="312"/>
      <c r="S51" s="312"/>
      <c r="T51" s="312"/>
      <c r="U51" s="312"/>
      <c r="V51" s="312"/>
      <c r="W51" s="312"/>
      <c r="X51" s="312"/>
      <c r="Y51" s="312"/>
      <c r="Z51" s="312"/>
    </row>
    <row r="52" ht="12.75" customHeight="1">
      <c r="A52" s="1"/>
      <c r="B52" s="129"/>
      <c r="C52" s="335"/>
      <c r="D52" s="319" t="s">
        <v>1375</v>
      </c>
      <c r="E52" s="319" t="s">
        <v>1376</v>
      </c>
      <c r="F52" s="336"/>
      <c r="G52" s="322" t="s">
        <v>1377</v>
      </c>
      <c r="H52" s="344">
        <v>39760.0</v>
      </c>
      <c r="I52" s="344" t="s">
        <v>1378</v>
      </c>
      <c r="J52" s="237">
        <v>1500.0</v>
      </c>
      <c r="K52" s="6"/>
      <c r="L52" s="311"/>
      <c r="M52" s="312"/>
      <c r="N52" s="312"/>
      <c r="O52" s="312"/>
      <c r="P52" s="312"/>
      <c r="Q52" s="312"/>
      <c r="R52" s="312"/>
      <c r="S52" s="312"/>
      <c r="T52" s="312"/>
      <c r="U52" s="312"/>
      <c r="V52" s="312"/>
      <c r="W52" s="312"/>
      <c r="X52" s="312"/>
      <c r="Y52" s="312"/>
      <c r="Z52" s="312"/>
    </row>
    <row r="53" ht="12.75" customHeight="1">
      <c r="A53" s="1"/>
      <c r="B53" s="129"/>
      <c r="C53" s="335"/>
      <c r="D53" s="319" t="s">
        <v>1379</v>
      </c>
      <c r="E53" s="319" t="s">
        <v>1376</v>
      </c>
      <c r="F53" s="336"/>
      <c r="G53" s="322" t="s">
        <v>1377</v>
      </c>
      <c r="H53" s="344">
        <v>33826.0</v>
      </c>
      <c r="I53" s="344" t="s">
        <v>1380</v>
      </c>
      <c r="J53" s="237">
        <v>650.0</v>
      </c>
      <c r="K53" s="6"/>
      <c r="L53" s="311"/>
      <c r="M53" s="312"/>
      <c r="N53" s="312"/>
      <c r="O53" s="312"/>
      <c r="P53" s="312"/>
      <c r="Q53" s="312"/>
      <c r="R53" s="312"/>
      <c r="S53" s="312"/>
      <c r="T53" s="312"/>
      <c r="U53" s="312"/>
      <c r="V53" s="312"/>
      <c r="W53" s="312"/>
      <c r="X53" s="312"/>
      <c r="Y53" s="312"/>
      <c r="Z53" s="312"/>
    </row>
    <row r="54" ht="12.75" customHeight="1">
      <c r="A54" s="1"/>
      <c r="B54" s="129"/>
      <c r="C54" s="335"/>
      <c r="D54" s="319" t="s">
        <v>1381</v>
      </c>
      <c r="E54" s="319" t="s">
        <v>1382</v>
      </c>
      <c r="F54" s="336"/>
      <c r="G54" s="322" t="s">
        <v>1383</v>
      </c>
      <c r="H54" s="344">
        <v>453.0</v>
      </c>
      <c r="I54" s="344" t="s">
        <v>1374</v>
      </c>
      <c r="J54" s="237">
        <v>5.76</v>
      </c>
      <c r="K54" s="6"/>
      <c r="L54" s="311"/>
      <c r="M54" s="312"/>
      <c r="N54" s="312"/>
      <c r="O54" s="312"/>
      <c r="P54" s="312"/>
      <c r="Q54" s="312"/>
      <c r="R54" s="312"/>
      <c r="S54" s="312"/>
      <c r="T54" s="312"/>
      <c r="U54" s="312"/>
      <c r="V54" s="312"/>
      <c r="W54" s="312"/>
      <c r="X54" s="312"/>
      <c r="Y54" s="312"/>
      <c r="Z54" s="312"/>
    </row>
    <row r="55" ht="12.75" customHeight="1">
      <c r="A55" s="1"/>
      <c r="B55" s="129"/>
      <c r="C55" s="335"/>
      <c r="D55" s="319" t="s">
        <v>1384</v>
      </c>
      <c r="E55" s="319" t="s">
        <v>1340</v>
      </c>
      <c r="F55" s="336"/>
      <c r="G55" s="322" t="s">
        <v>1341</v>
      </c>
      <c r="H55" s="344">
        <v>2397.0</v>
      </c>
      <c r="I55" s="344" t="s">
        <v>1385</v>
      </c>
      <c r="J55" s="237">
        <v>7542.9</v>
      </c>
      <c r="K55" s="6"/>
      <c r="L55" s="311"/>
      <c r="M55" s="312"/>
      <c r="N55" s="312"/>
      <c r="O55" s="312"/>
      <c r="P55" s="312"/>
      <c r="Q55" s="312"/>
      <c r="R55" s="312"/>
      <c r="S55" s="312"/>
      <c r="T55" s="312"/>
      <c r="U55" s="312"/>
      <c r="V55" s="312"/>
      <c r="W55" s="312"/>
      <c r="X55" s="312"/>
      <c r="Y55" s="312"/>
      <c r="Z55" s="312"/>
    </row>
    <row r="56" ht="12.75" customHeight="1">
      <c r="A56" s="1"/>
      <c r="B56" s="129"/>
      <c r="C56" s="335"/>
      <c r="D56" s="319" t="s">
        <v>1358</v>
      </c>
      <c r="E56" s="319" t="s">
        <v>1353</v>
      </c>
      <c r="F56" s="336"/>
      <c r="G56" s="322" t="s">
        <v>1354</v>
      </c>
      <c r="H56" s="344">
        <v>2457.0</v>
      </c>
      <c r="I56" s="344" t="s">
        <v>1386</v>
      </c>
      <c r="J56" s="237">
        <v>1756.43</v>
      </c>
      <c r="K56" s="6"/>
      <c r="L56" s="311"/>
      <c r="M56" s="312"/>
      <c r="N56" s="312"/>
      <c r="O56" s="312"/>
      <c r="P56" s="312"/>
      <c r="Q56" s="312"/>
      <c r="R56" s="312"/>
      <c r="S56" s="312"/>
      <c r="T56" s="312"/>
      <c r="U56" s="312"/>
      <c r="V56" s="312"/>
      <c r="W56" s="312"/>
      <c r="X56" s="312"/>
      <c r="Y56" s="312"/>
      <c r="Z56" s="312"/>
    </row>
    <row r="57" ht="12.75" customHeight="1">
      <c r="A57" s="1"/>
      <c r="B57" s="129"/>
      <c r="C57" s="335"/>
      <c r="D57" s="319" t="s">
        <v>1387</v>
      </c>
      <c r="E57" s="319" t="s">
        <v>1353</v>
      </c>
      <c r="F57" s="336"/>
      <c r="G57" s="322" t="s">
        <v>1354</v>
      </c>
      <c r="H57" s="344">
        <v>2484.0</v>
      </c>
      <c r="I57" s="344" t="s">
        <v>1281</v>
      </c>
      <c r="J57" s="237">
        <v>46.63</v>
      </c>
      <c r="K57" s="6"/>
      <c r="L57" s="311"/>
      <c r="M57" s="312"/>
      <c r="N57" s="312"/>
      <c r="O57" s="312"/>
      <c r="P57" s="312"/>
      <c r="Q57" s="312"/>
      <c r="R57" s="312"/>
      <c r="S57" s="312"/>
      <c r="T57" s="312"/>
      <c r="U57" s="312"/>
      <c r="V57" s="312"/>
      <c r="W57" s="312"/>
      <c r="X57" s="312"/>
      <c r="Y57" s="312"/>
      <c r="Z57" s="312"/>
    </row>
    <row r="58" ht="12.75" customHeight="1">
      <c r="A58" s="1"/>
      <c r="B58" s="129"/>
      <c r="C58" s="335"/>
      <c r="D58" s="319" t="s">
        <v>1339</v>
      </c>
      <c r="E58" s="319" t="s">
        <v>1340</v>
      </c>
      <c r="F58" s="342"/>
      <c r="G58" s="343" t="s">
        <v>1341</v>
      </c>
      <c r="H58" s="346">
        <v>2423.0</v>
      </c>
      <c r="I58" s="344" t="s">
        <v>1342</v>
      </c>
      <c r="J58" s="331">
        <v>10727.0</v>
      </c>
      <c r="K58" s="6"/>
      <c r="L58" s="311"/>
      <c r="M58" s="312"/>
      <c r="N58" s="312"/>
      <c r="O58" s="312"/>
      <c r="P58" s="312"/>
      <c r="Q58" s="312"/>
      <c r="R58" s="312"/>
      <c r="S58" s="312"/>
      <c r="T58" s="312"/>
      <c r="U58" s="312"/>
      <c r="V58" s="312"/>
      <c r="W58" s="312"/>
      <c r="X58" s="312"/>
      <c r="Y58" s="312"/>
      <c r="Z58" s="312"/>
    </row>
    <row r="59" ht="12.75" customHeight="1">
      <c r="A59" s="1"/>
      <c r="B59" s="129"/>
      <c r="C59" s="347" t="s">
        <v>1388</v>
      </c>
      <c r="D59" s="333" t="s">
        <v>1339</v>
      </c>
      <c r="E59" s="333" t="s">
        <v>1340</v>
      </c>
      <c r="F59" s="320"/>
      <c r="G59" s="321" t="s">
        <v>1341</v>
      </c>
      <c r="H59" s="321">
        <v>2423.0</v>
      </c>
      <c r="I59" s="334" t="s">
        <v>1342</v>
      </c>
      <c r="J59" s="237">
        <v>935.0</v>
      </c>
      <c r="K59" s="6"/>
      <c r="L59" s="311"/>
      <c r="M59" s="312"/>
      <c r="N59" s="312"/>
      <c r="O59" s="312"/>
      <c r="P59" s="312"/>
      <c r="Q59" s="312"/>
      <c r="R59" s="312"/>
      <c r="S59" s="312"/>
      <c r="T59" s="312"/>
      <c r="U59" s="312"/>
      <c r="V59" s="312"/>
      <c r="W59" s="312"/>
      <c r="X59" s="312"/>
      <c r="Y59" s="312"/>
      <c r="Z59" s="312"/>
    </row>
    <row r="60" ht="12.75" customHeight="1">
      <c r="A60" s="1"/>
      <c r="B60" s="129"/>
      <c r="C60" s="348"/>
      <c r="D60" s="319" t="s">
        <v>1389</v>
      </c>
      <c r="E60" s="319" t="s">
        <v>1390</v>
      </c>
      <c r="F60" s="336"/>
      <c r="G60" s="322" t="s">
        <v>1391</v>
      </c>
      <c r="H60" s="322">
        <v>1604.0</v>
      </c>
      <c r="I60" s="323" t="s">
        <v>1392</v>
      </c>
      <c r="J60" s="237">
        <v>4500.0</v>
      </c>
      <c r="K60" s="6"/>
      <c r="L60" s="311"/>
      <c r="M60" s="312"/>
      <c r="N60" s="312"/>
      <c r="O60" s="312"/>
      <c r="P60" s="312"/>
      <c r="Q60" s="312"/>
      <c r="R60" s="312"/>
      <c r="S60" s="312"/>
      <c r="T60" s="312"/>
      <c r="U60" s="312"/>
      <c r="V60" s="312"/>
      <c r="W60" s="312"/>
      <c r="X60" s="312"/>
      <c r="Y60" s="312"/>
      <c r="Z60" s="312"/>
    </row>
    <row r="61" ht="12.75" customHeight="1">
      <c r="A61" s="1"/>
      <c r="B61" s="129"/>
      <c r="C61" s="348"/>
      <c r="D61" s="319" t="s">
        <v>1393</v>
      </c>
      <c r="E61" s="319" t="s">
        <v>1390</v>
      </c>
      <c r="F61" s="336"/>
      <c r="G61" s="322" t="s">
        <v>1391</v>
      </c>
      <c r="H61" s="322">
        <v>1646.0</v>
      </c>
      <c r="I61" s="323" t="s">
        <v>1394</v>
      </c>
      <c r="J61" s="237">
        <v>2500.0</v>
      </c>
      <c r="K61" s="6"/>
      <c r="L61" s="311"/>
      <c r="M61" s="312"/>
      <c r="N61" s="312"/>
      <c r="O61" s="312"/>
      <c r="P61" s="312"/>
      <c r="Q61" s="312"/>
      <c r="R61" s="312"/>
      <c r="S61" s="312"/>
      <c r="T61" s="312"/>
      <c r="U61" s="312"/>
      <c r="V61" s="312"/>
      <c r="W61" s="312"/>
      <c r="X61" s="312"/>
      <c r="Y61" s="312"/>
      <c r="Z61" s="312"/>
    </row>
    <row r="62" ht="12.75" customHeight="1">
      <c r="A62" s="1"/>
      <c r="B62" s="129"/>
      <c r="C62" s="348"/>
      <c r="D62" s="319" t="s">
        <v>1395</v>
      </c>
      <c r="E62" s="319" t="s">
        <v>1396</v>
      </c>
      <c r="F62" s="336"/>
      <c r="G62" s="322" t="s">
        <v>1397</v>
      </c>
      <c r="H62" s="322">
        <v>58457.0</v>
      </c>
      <c r="I62" s="323" t="s">
        <v>1398</v>
      </c>
      <c r="J62" s="237">
        <v>105000.0</v>
      </c>
      <c r="K62" s="6"/>
      <c r="L62" s="311"/>
      <c r="M62" s="312"/>
      <c r="N62" s="312"/>
      <c r="O62" s="312"/>
      <c r="P62" s="312"/>
      <c r="Q62" s="312"/>
      <c r="R62" s="312"/>
      <c r="S62" s="312"/>
      <c r="T62" s="312"/>
      <c r="U62" s="312"/>
      <c r="V62" s="312"/>
      <c r="W62" s="312"/>
      <c r="X62" s="312"/>
      <c r="Y62" s="312"/>
      <c r="Z62" s="312"/>
    </row>
    <row r="63" ht="12.75" customHeight="1">
      <c r="A63" s="1"/>
      <c r="B63" s="129"/>
      <c r="C63" s="348"/>
      <c r="D63" s="319" t="s">
        <v>1399</v>
      </c>
      <c r="E63" s="319" t="s">
        <v>1400</v>
      </c>
      <c r="F63" s="336"/>
      <c r="G63" s="322" t="s">
        <v>1401</v>
      </c>
      <c r="H63" s="322">
        <v>33577.0</v>
      </c>
      <c r="I63" s="323" t="s">
        <v>1277</v>
      </c>
      <c r="J63" s="237">
        <v>800.0</v>
      </c>
      <c r="K63" s="6"/>
      <c r="L63" s="311"/>
      <c r="M63" s="312"/>
      <c r="N63" s="312"/>
      <c r="O63" s="312"/>
      <c r="P63" s="312"/>
      <c r="Q63" s="312"/>
      <c r="R63" s="312"/>
      <c r="S63" s="312"/>
      <c r="T63" s="312"/>
      <c r="U63" s="312"/>
      <c r="V63" s="312"/>
      <c r="W63" s="312"/>
      <c r="X63" s="312"/>
      <c r="Y63" s="312"/>
      <c r="Z63" s="312"/>
    </row>
    <row r="64" ht="12.75" customHeight="1">
      <c r="A64" s="1"/>
      <c r="B64" s="129"/>
      <c r="C64" s="348"/>
      <c r="D64" s="319" t="s">
        <v>1402</v>
      </c>
      <c r="E64" s="319" t="s">
        <v>1400</v>
      </c>
      <c r="F64" s="336"/>
      <c r="G64" s="322" t="s">
        <v>1401</v>
      </c>
      <c r="H64" s="322">
        <v>32278.0</v>
      </c>
      <c r="I64" s="323" t="s">
        <v>1325</v>
      </c>
      <c r="J64" s="237">
        <v>3635.01</v>
      </c>
      <c r="K64" s="6"/>
      <c r="L64" s="311"/>
      <c r="M64" s="312"/>
      <c r="N64" s="312"/>
      <c r="O64" s="312"/>
      <c r="P64" s="312"/>
      <c r="Q64" s="312"/>
      <c r="R64" s="312"/>
      <c r="S64" s="312"/>
      <c r="T64" s="312"/>
      <c r="U64" s="312"/>
      <c r="V64" s="312"/>
      <c r="W64" s="312"/>
      <c r="X64" s="312"/>
      <c r="Y64" s="312"/>
      <c r="Z64" s="312"/>
    </row>
    <row r="65" ht="12.75" customHeight="1">
      <c r="A65" s="1"/>
      <c r="B65" s="129"/>
      <c r="C65" s="348"/>
      <c r="D65" s="319" t="s">
        <v>1339</v>
      </c>
      <c r="E65" s="319" t="s">
        <v>1340</v>
      </c>
      <c r="F65" s="336"/>
      <c r="G65" s="322" t="s">
        <v>1341</v>
      </c>
      <c r="H65" s="322">
        <v>2423.0</v>
      </c>
      <c r="I65" s="323" t="s">
        <v>1342</v>
      </c>
      <c r="J65" s="237">
        <v>561.0</v>
      </c>
      <c r="K65" s="6"/>
      <c r="L65" s="311"/>
      <c r="M65" s="312"/>
      <c r="N65" s="312"/>
      <c r="O65" s="312"/>
      <c r="P65" s="312"/>
      <c r="Q65" s="312"/>
      <c r="R65" s="312"/>
      <c r="S65" s="312"/>
      <c r="T65" s="312"/>
      <c r="U65" s="312"/>
      <c r="V65" s="312"/>
      <c r="W65" s="312"/>
      <c r="X65" s="312"/>
      <c r="Y65" s="312"/>
      <c r="Z65" s="312"/>
    </row>
    <row r="66" ht="12.75" customHeight="1">
      <c r="A66" s="1"/>
      <c r="B66" s="129"/>
      <c r="C66" s="348"/>
      <c r="D66" s="319" t="s">
        <v>1403</v>
      </c>
      <c r="E66" s="319" t="s">
        <v>1404</v>
      </c>
      <c r="F66" s="336"/>
      <c r="G66" s="322" t="s">
        <v>1405</v>
      </c>
      <c r="H66" s="322">
        <v>169.0</v>
      </c>
      <c r="I66" s="323" t="s">
        <v>1406</v>
      </c>
      <c r="J66" s="237">
        <v>2000.0</v>
      </c>
      <c r="K66" s="6"/>
      <c r="L66" s="311"/>
      <c r="M66" s="312"/>
      <c r="N66" s="312"/>
      <c r="O66" s="312"/>
      <c r="P66" s="312"/>
      <c r="Q66" s="312"/>
      <c r="R66" s="312"/>
      <c r="S66" s="312"/>
      <c r="T66" s="312"/>
      <c r="U66" s="312"/>
      <c r="V66" s="312"/>
      <c r="W66" s="312"/>
      <c r="X66" s="312"/>
      <c r="Y66" s="312"/>
      <c r="Z66" s="312"/>
    </row>
    <row r="67" ht="12.75" customHeight="1">
      <c r="A67" s="1"/>
      <c r="B67" s="129"/>
      <c r="C67" s="348"/>
      <c r="D67" s="319" t="s">
        <v>1339</v>
      </c>
      <c r="E67" s="319" t="s">
        <v>1340</v>
      </c>
      <c r="F67" s="336"/>
      <c r="G67" s="322" t="s">
        <v>1341</v>
      </c>
      <c r="H67" s="322">
        <v>2423.0</v>
      </c>
      <c r="I67" s="323" t="s">
        <v>1342</v>
      </c>
      <c r="J67" s="237">
        <v>204.0</v>
      </c>
      <c r="K67" s="6"/>
      <c r="L67" s="311"/>
      <c r="M67" s="312"/>
      <c r="N67" s="312"/>
      <c r="O67" s="312"/>
      <c r="P67" s="312"/>
      <c r="Q67" s="312"/>
      <c r="R67" s="312"/>
      <c r="S67" s="312"/>
      <c r="T67" s="312"/>
      <c r="U67" s="312"/>
      <c r="V67" s="312"/>
      <c r="W67" s="312"/>
      <c r="X67" s="312"/>
      <c r="Y67" s="312"/>
      <c r="Z67" s="312"/>
    </row>
    <row r="68" ht="12.75" customHeight="1">
      <c r="A68" s="1"/>
      <c r="B68" s="129"/>
      <c r="C68" s="349"/>
      <c r="D68" s="328" t="s">
        <v>1407</v>
      </c>
      <c r="E68" s="328" t="s">
        <v>1408</v>
      </c>
      <c r="F68" s="342"/>
      <c r="G68" s="343" t="s">
        <v>1409</v>
      </c>
      <c r="H68" s="343">
        <v>2542.0</v>
      </c>
      <c r="I68" s="330" t="s">
        <v>1410</v>
      </c>
      <c r="J68" s="331">
        <v>11390.0</v>
      </c>
      <c r="K68" s="6"/>
      <c r="L68" s="311"/>
      <c r="M68" s="312"/>
      <c r="N68" s="312"/>
      <c r="O68" s="312"/>
      <c r="P68" s="312"/>
      <c r="Q68" s="312"/>
      <c r="R68" s="312"/>
      <c r="S68" s="312"/>
      <c r="T68" s="312"/>
      <c r="U68" s="312"/>
      <c r="V68" s="312"/>
      <c r="W68" s="312"/>
      <c r="X68" s="312"/>
      <c r="Y68" s="312"/>
      <c r="Z68" s="312"/>
    </row>
    <row r="69" ht="12.75" customHeight="1">
      <c r="A69" s="1"/>
      <c r="B69" s="129"/>
      <c r="C69" s="318" t="s">
        <v>1411</v>
      </c>
      <c r="D69" s="333" t="s">
        <v>1339</v>
      </c>
      <c r="E69" s="333" t="s">
        <v>1340</v>
      </c>
      <c r="F69" s="320"/>
      <c r="G69" s="321" t="s">
        <v>1341</v>
      </c>
      <c r="H69" s="321">
        <v>2423.0</v>
      </c>
      <c r="I69" s="334" t="s">
        <v>1342</v>
      </c>
      <c r="J69" s="237">
        <v>3927.0</v>
      </c>
      <c r="K69" s="6"/>
      <c r="L69" s="311"/>
      <c r="M69" s="312"/>
      <c r="N69" s="312"/>
      <c r="O69" s="312"/>
      <c r="P69" s="312"/>
      <c r="Q69" s="312"/>
      <c r="R69" s="312"/>
      <c r="S69" s="312"/>
      <c r="T69" s="312"/>
      <c r="U69" s="312"/>
      <c r="V69" s="312"/>
      <c r="W69" s="312"/>
      <c r="X69" s="312"/>
      <c r="Y69" s="312"/>
      <c r="Z69" s="312"/>
    </row>
    <row r="70" ht="12.75" customHeight="1">
      <c r="A70" s="1"/>
      <c r="B70" s="129"/>
      <c r="C70" s="350"/>
      <c r="D70" s="338" t="s">
        <v>1412</v>
      </c>
      <c r="E70" s="338" t="s">
        <v>1340</v>
      </c>
      <c r="F70" s="339"/>
      <c r="G70" s="340" t="s">
        <v>1341</v>
      </c>
      <c r="H70" s="340">
        <v>2407.0</v>
      </c>
      <c r="I70" s="341" t="s">
        <v>1374</v>
      </c>
      <c r="J70" s="237">
        <v>6138.0</v>
      </c>
      <c r="K70" s="6"/>
      <c r="L70" s="311"/>
      <c r="M70" s="312"/>
      <c r="N70" s="312"/>
      <c r="O70" s="312"/>
      <c r="P70" s="312"/>
      <c r="Q70" s="312"/>
      <c r="R70" s="312"/>
      <c r="S70" s="312"/>
      <c r="T70" s="312"/>
      <c r="U70" s="312"/>
      <c r="V70" s="312"/>
      <c r="W70" s="312"/>
      <c r="X70" s="312"/>
      <c r="Y70" s="312"/>
      <c r="Z70" s="312"/>
    </row>
    <row r="71" ht="12.75" customHeight="1">
      <c r="A71" s="1"/>
      <c r="B71" s="129"/>
      <c r="C71" s="350"/>
      <c r="D71" s="338" t="s">
        <v>1413</v>
      </c>
      <c r="E71" s="338" t="s">
        <v>1390</v>
      </c>
      <c r="F71" s="339"/>
      <c r="G71" s="340" t="s">
        <v>1391</v>
      </c>
      <c r="H71" s="340">
        <v>1501.0</v>
      </c>
      <c r="I71" s="341" t="s">
        <v>1414</v>
      </c>
      <c r="J71" s="237">
        <v>4500.0</v>
      </c>
      <c r="K71" s="6"/>
      <c r="L71" s="311"/>
      <c r="M71" s="312"/>
      <c r="N71" s="312"/>
      <c r="O71" s="312"/>
      <c r="P71" s="312"/>
      <c r="Q71" s="312"/>
      <c r="R71" s="312"/>
      <c r="S71" s="312"/>
      <c r="T71" s="312"/>
      <c r="U71" s="312"/>
      <c r="V71" s="312"/>
      <c r="W71" s="312"/>
      <c r="X71" s="312"/>
      <c r="Y71" s="312"/>
      <c r="Z71" s="312"/>
    </row>
    <row r="72" ht="12.75" customHeight="1">
      <c r="A72" s="1"/>
      <c r="B72" s="129"/>
      <c r="C72" s="350"/>
      <c r="D72" s="338" t="s">
        <v>1415</v>
      </c>
      <c r="E72" s="338" t="s">
        <v>1396</v>
      </c>
      <c r="F72" s="339"/>
      <c r="G72" s="340" t="s">
        <v>1397</v>
      </c>
      <c r="H72" s="340">
        <v>58274.0</v>
      </c>
      <c r="I72" s="341" t="s">
        <v>1416</v>
      </c>
      <c r="J72" s="237">
        <v>148460.0</v>
      </c>
      <c r="K72" s="6"/>
      <c r="L72" s="311"/>
      <c r="M72" s="312"/>
      <c r="N72" s="312"/>
      <c r="O72" s="312"/>
      <c r="P72" s="312"/>
      <c r="Q72" s="312"/>
      <c r="R72" s="312"/>
      <c r="S72" s="312"/>
      <c r="T72" s="312"/>
      <c r="U72" s="312"/>
      <c r="V72" s="312"/>
      <c r="W72" s="312"/>
      <c r="X72" s="312"/>
      <c r="Y72" s="312"/>
      <c r="Z72" s="312"/>
    </row>
    <row r="73" ht="12.75" customHeight="1">
      <c r="A73" s="1"/>
      <c r="B73" s="129"/>
      <c r="C73" s="350"/>
      <c r="D73" s="338" t="s">
        <v>1417</v>
      </c>
      <c r="E73" s="338" t="s">
        <v>1396</v>
      </c>
      <c r="F73" s="339"/>
      <c r="G73" s="340" t="s">
        <v>1397</v>
      </c>
      <c r="H73" s="340">
        <v>58747.0</v>
      </c>
      <c r="I73" s="341" t="s">
        <v>1418</v>
      </c>
      <c r="J73" s="237">
        <v>59490.0</v>
      </c>
      <c r="K73" s="6"/>
      <c r="L73" s="311"/>
      <c r="M73" s="312"/>
      <c r="N73" s="312"/>
      <c r="O73" s="312"/>
      <c r="P73" s="312"/>
      <c r="Q73" s="312"/>
      <c r="R73" s="312"/>
      <c r="S73" s="312"/>
      <c r="T73" s="312"/>
      <c r="U73" s="312"/>
      <c r="V73" s="312"/>
      <c r="W73" s="312"/>
      <c r="X73" s="312"/>
      <c r="Y73" s="312"/>
      <c r="Z73" s="312"/>
    </row>
    <row r="74" ht="12.75" customHeight="1">
      <c r="A74" s="1"/>
      <c r="B74" s="129"/>
      <c r="C74" s="350"/>
      <c r="D74" s="338" t="s">
        <v>1419</v>
      </c>
      <c r="E74" s="338" t="s">
        <v>1396</v>
      </c>
      <c r="F74" s="339"/>
      <c r="G74" s="340" t="s">
        <v>1397</v>
      </c>
      <c r="H74" s="340">
        <v>58435.0</v>
      </c>
      <c r="I74" s="341" t="s">
        <v>1420</v>
      </c>
      <c r="J74" s="237">
        <v>121896.86</v>
      </c>
      <c r="K74" s="6"/>
      <c r="L74" s="311"/>
      <c r="M74" s="312"/>
      <c r="N74" s="312"/>
      <c r="O74" s="312"/>
      <c r="P74" s="312"/>
      <c r="Q74" s="312"/>
      <c r="R74" s="312"/>
      <c r="S74" s="312"/>
      <c r="T74" s="312"/>
      <c r="U74" s="312"/>
      <c r="V74" s="312"/>
      <c r="W74" s="312"/>
      <c r="X74" s="312"/>
      <c r="Y74" s="312"/>
      <c r="Z74" s="312"/>
    </row>
    <row r="75" ht="12.75" customHeight="1">
      <c r="A75" s="1"/>
      <c r="B75" s="129"/>
      <c r="C75" s="350"/>
      <c r="D75" s="338" t="s">
        <v>1421</v>
      </c>
      <c r="E75" s="338" t="s">
        <v>1396</v>
      </c>
      <c r="F75" s="339"/>
      <c r="G75" s="340" t="s">
        <v>1397</v>
      </c>
      <c r="H75" s="340">
        <v>58289.0</v>
      </c>
      <c r="I75" s="341" t="s">
        <v>1416</v>
      </c>
      <c r="J75" s="237">
        <v>3150.0</v>
      </c>
      <c r="K75" s="6"/>
      <c r="L75" s="311"/>
      <c r="M75" s="312"/>
      <c r="N75" s="312"/>
      <c r="O75" s="312"/>
      <c r="P75" s="312"/>
      <c r="Q75" s="312"/>
      <c r="R75" s="312"/>
      <c r="S75" s="312"/>
      <c r="T75" s="312"/>
      <c r="U75" s="312"/>
      <c r="V75" s="312"/>
      <c r="W75" s="312"/>
      <c r="X75" s="312"/>
      <c r="Y75" s="312"/>
      <c r="Z75" s="312"/>
    </row>
    <row r="76" ht="12.75" customHeight="1">
      <c r="A76" s="1"/>
      <c r="B76" s="129"/>
      <c r="C76" s="350"/>
      <c r="D76" s="338" t="s">
        <v>1419</v>
      </c>
      <c r="E76" s="338" t="s">
        <v>1396</v>
      </c>
      <c r="F76" s="339"/>
      <c r="G76" s="340" t="s">
        <v>1397</v>
      </c>
      <c r="H76" s="340">
        <v>58473.0</v>
      </c>
      <c r="I76" s="341" t="s">
        <v>1398</v>
      </c>
      <c r="J76" s="237">
        <v>15048.0</v>
      </c>
      <c r="K76" s="6"/>
      <c r="L76" s="311"/>
      <c r="M76" s="312"/>
      <c r="N76" s="312"/>
      <c r="O76" s="312"/>
      <c r="P76" s="312"/>
      <c r="Q76" s="312"/>
      <c r="R76" s="312"/>
      <c r="S76" s="312"/>
      <c r="T76" s="312"/>
      <c r="U76" s="312"/>
      <c r="V76" s="312"/>
      <c r="W76" s="312"/>
      <c r="X76" s="312"/>
      <c r="Y76" s="312"/>
      <c r="Z76" s="312"/>
    </row>
    <row r="77" ht="12.75" customHeight="1">
      <c r="A77" s="1"/>
      <c r="B77" s="129"/>
      <c r="C77" s="350"/>
      <c r="D77" s="338" t="s">
        <v>1419</v>
      </c>
      <c r="E77" s="338" t="s">
        <v>1396</v>
      </c>
      <c r="F77" s="339"/>
      <c r="G77" s="340" t="s">
        <v>1397</v>
      </c>
      <c r="H77" s="340">
        <v>58396.0</v>
      </c>
      <c r="I77" s="341" t="s">
        <v>1420</v>
      </c>
      <c r="J77" s="237">
        <v>11880.0</v>
      </c>
      <c r="K77" s="6"/>
      <c r="L77" s="311"/>
      <c r="M77" s="312"/>
      <c r="N77" s="312"/>
      <c r="O77" s="312"/>
      <c r="P77" s="312"/>
      <c r="Q77" s="312"/>
      <c r="R77" s="312"/>
      <c r="S77" s="312"/>
      <c r="T77" s="312"/>
      <c r="U77" s="312"/>
      <c r="V77" s="312"/>
      <c r="W77" s="312"/>
      <c r="X77" s="312"/>
      <c r="Y77" s="312"/>
      <c r="Z77" s="312"/>
    </row>
    <row r="78" ht="12.75" customHeight="1">
      <c r="A78" s="1"/>
      <c r="B78" s="129"/>
      <c r="C78" s="350"/>
      <c r="D78" s="338" t="s">
        <v>1421</v>
      </c>
      <c r="E78" s="338" t="s">
        <v>1396</v>
      </c>
      <c r="F78" s="339"/>
      <c r="G78" s="340" t="s">
        <v>1397</v>
      </c>
      <c r="H78" s="340">
        <v>58290.0</v>
      </c>
      <c r="I78" s="341" t="s">
        <v>1416</v>
      </c>
      <c r="J78" s="237">
        <v>3150.0</v>
      </c>
      <c r="K78" s="6"/>
      <c r="L78" s="311"/>
      <c r="M78" s="312"/>
      <c r="N78" s="312"/>
      <c r="O78" s="312"/>
      <c r="P78" s="312"/>
      <c r="Q78" s="312"/>
      <c r="R78" s="312"/>
      <c r="S78" s="312"/>
      <c r="T78" s="312"/>
      <c r="U78" s="312"/>
      <c r="V78" s="312"/>
      <c r="W78" s="312"/>
      <c r="X78" s="312"/>
      <c r="Y78" s="312"/>
      <c r="Z78" s="312"/>
    </row>
    <row r="79" ht="12.75" customHeight="1">
      <c r="A79" s="1"/>
      <c r="B79" s="129"/>
      <c r="C79" s="350"/>
      <c r="D79" s="338" t="s">
        <v>1422</v>
      </c>
      <c r="E79" s="338" t="s">
        <v>1396</v>
      </c>
      <c r="F79" s="339"/>
      <c r="G79" s="340" t="s">
        <v>1397</v>
      </c>
      <c r="H79" s="340">
        <v>58631.0</v>
      </c>
      <c r="I79" s="341" t="s">
        <v>1342</v>
      </c>
      <c r="J79" s="237">
        <v>2164.51</v>
      </c>
      <c r="K79" s="6"/>
      <c r="L79" s="311"/>
      <c r="M79" s="312"/>
      <c r="N79" s="312"/>
      <c r="O79" s="312"/>
      <c r="P79" s="312"/>
      <c r="Q79" s="312"/>
      <c r="R79" s="312"/>
      <c r="S79" s="312"/>
      <c r="T79" s="312"/>
      <c r="U79" s="312"/>
      <c r="V79" s="312"/>
      <c r="W79" s="312"/>
      <c r="X79" s="312"/>
      <c r="Y79" s="312"/>
      <c r="Z79" s="312"/>
    </row>
    <row r="80" ht="12.75" customHeight="1">
      <c r="A80" s="1"/>
      <c r="B80" s="129"/>
      <c r="C80" s="350"/>
      <c r="D80" s="338" t="s">
        <v>1422</v>
      </c>
      <c r="E80" s="338" t="s">
        <v>1396</v>
      </c>
      <c r="F80" s="339"/>
      <c r="G80" s="340" t="s">
        <v>1397</v>
      </c>
      <c r="H80" s="340">
        <v>58695.0</v>
      </c>
      <c r="I80" s="341" t="s">
        <v>1423</v>
      </c>
      <c r="J80" s="237">
        <v>635.04</v>
      </c>
      <c r="K80" s="6"/>
      <c r="L80" s="311"/>
      <c r="M80" s="312"/>
      <c r="N80" s="312"/>
      <c r="O80" s="312"/>
      <c r="P80" s="312"/>
      <c r="Q80" s="312"/>
      <c r="R80" s="312"/>
      <c r="S80" s="312"/>
      <c r="T80" s="312"/>
      <c r="U80" s="312"/>
      <c r="V80" s="312"/>
      <c r="W80" s="312"/>
      <c r="X80" s="312"/>
      <c r="Y80" s="312"/>
      <c r="Z80" s="312"/>
    </row>
    <row r="81" ht="12.75" customHeight="1">
      <c r="A81" s="1"/>
      <c r="B81" s="129"/>
      <c r="C81" s="350"/>
      <c r="D81" s="338" t="s">
        <v>1422</v>
      </c>
      <c r="E81" s="338" t="s">
        <v>1396</v>
      </c>
      <c r="F81" s="339"/>
      <c r="G81" s="340" t="s">
        <v>1397</v>
      </c>
      <c r="H81" s="340">
        <v>58538.0</v>
      </c>
      <c r="I81" s="341" t="s">
        <v>1386</v>
      </c>
      <c r="J81" s="237">
        <v>1920.0</v>
      </c>
      <c r="K81" s="6"/>
      <c r="L81" s="311"/>
      <c r="M81" s="312"/>
      <c r="N81" s="312"/>
      <c r="O81" s="312"/>
      <c r="P81" s="312"/>
      <c r="Q81" s="312"/>
      <c r="R81" s="312"/>
      <c r="S81" s="312"/>
      <c r="T81" s="312"/>
      <c r="U81" s="312"/>
      <c r="V81" s="312"/>
      <c r="W81" s="312"/>
      <c r="X81" s="312"/>
      <c r="Y81" s="312"/>
      <c r="Z81" s="312"/>
    </row>
    <row r="82" ht="12.75" customHeight="1">
      <c r="A82" s="1"/>
      <c r="B82" s="129"/>
      <c r="C82" s="350"/>
      <c r="D82" s="338" t="s">
        <v>1424</v>
      </c>
      <c r="E82" s="338" t="s">
        <v>1396</v>
      </c>
      <c r="F82" s="339"/>
      <c r="G82" s="340" t="s">
        <v>1397</v>
      </c>
      <c r="H82" s="340">
        <v>58397.0</v>
      </c>
      <c r="I82" s="341" t="s">
        <v>1420</v>
      </c>
      <c r="J82" s="237">
        <v>742.5</v>
      </c>
      <c r="K82" s="6"/>
      <c r="L82" s="311"/>
      <c r="M82" s="312"/>
      <c r="N82" s="312"/>
      <c r="O82" s="312"/>
      <c r="P82" s="312"/>
      <c r="Q82" s="312"/>
      <c r="R82" s="312"/>
      <c r="S82" s="312"/>
      <c r="T82" s="312"/>
      <c r="U82" s="312"/>
      <c r="V82" s="312"/>
      <c r="W82" s="312"/>
      <c r="X82" s="312"/>
      <c r="Y82" s="312"/>
      <c r="Z82" s="312"/>
    </row>
    <row r="83" ht="12.75" customHeight="1">
      <c r="A83" s="1"/>
      <c r="B83" s="129"/>
      <c r="C83" s="350"/>
      <c r="D83" s="338" t="s">
        <v>1421</v>
      </c>
      <c r="E83" s="338" t="s">
        <v>1396</v>
      </c>
      <c r="F83" s="339"/>
      <c r="G83" s="340" t="s">
        <v>1397</v>
      </c>
      <c r="H83" s="340">
        <v>58275.0</v>
      </c>
      <c r="I83" s="341" t="s">
        <v>1416</v>
      </c>
      <c r="J83" s="237">
        <v>9278.75</v>
      </c>
      <c r="K83" s="6"/>
      <c r="L83" s="311"/>
      <c r="M83" s="312"/>
      <c r="N83" s="312"/>
      <c r="O83" s="312"/>
      <c r="P83" s="312"/>
      <c r="Q83" s="312"/>
      <c r="R83" s="312"/>
      <c r="S83" s="312"/>
      <c r="T83" s="312"/>
      <c r="U83" s="312"/>
      <c r="V83" s="312"/>
      <c r="W83" s="312"/>
      <c r="X83" s="312"/>
      <c r="Y83" s="312"/>
      <c r="Z83" s="312"/>
    </row>
    <row r="84" ht="12.75" customHeight="1">
      <c r="A84" s="1"/>
      <c r="B84" s="129"/>
      <c r="C84" s="350"/>
      <c r="D84" s="338" t="s">
        <v>1424</v>
      </c>
      <c r="E84" s="338" t="s">
        <v>1396</v>
      </c>
      <c r="F84" s="339"/>
      <c r="G84" s="340" t="s">
        <v>1397</v>
      </c>
      <c r="H84" s="340">
        <v>58659.0</v>
      </c>
      <c r="I84" s="341" t="s">
        <v>1342</v>
      </c>
      <c r="J84" s="237">
        <v>598.52</v>
      </c>
      <c r="K84" s="6"/>
      <c r="L84" s="311"/>
      <c r="M84" s="312"/>
      <c r="N84" s="312"/>
      <c r="O84" s="312"/>
      <c r="P84" s="312"/>
      <c r="Q84" s="312"/>
      <c r="R84" s="312"/>
      <c r="S84" s="312"/>
      <c r="T84" s="312"/>
      <c r="U84" s="312"/>
      <c r="V84" s="312"/>
      <c r="W84" s="312"/>
      <c r="X84" s="312"/>
      <c r="Y84" s="312"/>
      <c r="Z84" s="312"/>
    </row>
    <row r="85" ht="12.75" customHeight="1">
      <c r="A85" s="1"/>
      <c r="B85" s="129"/>
      <c r="C85" s="350"/>
      <c r="D85" s="338" t="s">
        <v>1421</v>
      </c>
      <c r="E85" s="338" t="s">
        <v>1396</v>
      </c>
      <c r="F85" s="339"/>
      <c r="G85" s="340" t="s">
        <v>1397</v>
      </c>
      <c r="H85" s="340">
        <v>58179.0</v>
      </c>
      <c r="I85" s="341" t="s">
        <v>1425</v>
      </c>
      <c r="J85" s="237">
        <v>284.09</v>
      </c>
      <c r="K85" s="6"/>
      <c r="L85" s="311"/>
      <c r="M85" s="312"/>
      <c r="N85" s="312"/>
      <c r="O85" s="312"/>
      <c r="P85" s="312"/>
      <c r="Q85" s="312"/>
      <c r="R85" s="312"/>
      <c r="S85" s="312"/>
      <c r="T85" s="312"/>
      <c r="U85" s="312"/>
      <c r="V85" s="312"/>
      <c r="W85" s="312"/>
      <c r="X85" s="312"/>
      <c r="Y85" s="312"/>
      <c r="Z85" s="312"/>
    </row>
    <row r="86" ht="12.75" customHeight="1">
      <c r="A86" s="1"/>
      <c r="B86" s="129"/>
      <c r="C86" s="350"/>
      <c r="D86" s="338" t="s">
        <v>1422</v>
      </c>
      <c r="E86" s="338" t="s">
        <v>1396</v>
      </c>
      <c r="F86" s="339"/>
      <c r="G86" s="340" t="s">
        <v>1397</v>
      </c>
      <c r="H86" s="340">
        <v>58632.0</v>
      </c>
      <c r="I86" s="341" t="s">
        <v>1342</v>
      </c>
      <c r="J86" s="237">
        <v>135.28</v>
      </c>
      <c r="K86" s="6"/>
      <c r="L86" s="311"/>
      <c r="M86" s="312"/>
      <c r="N86" s="312"/>
      <c r="O86" s="312"/>
      <c r="P86" s="312"/>
      <c r="Q86" s="312"/>
      <c r="R86" s="312"/>
      <c r="S86" s="312"/>
      <c r="T86" s="312"/>
      <c r="U86" s="312"/>
      <c r="V86" s="312"/>
      <c r="W86" s="312"/>
      <c r="X86" s="312"/>
      <c r="Y86" s="312"/>
      <c r="Z86" s="312"/>
    </row>
    <row r="87" ht="12.75" customHeight="1">
      <c r="A87" s="1"/>
      <c r="B87" s="129"/>
      <c r="C87" s="350"/>
      <c r="D87" s="338" t="s">
        <v>1426</v>
      </c>
      <c r="E87" s="338" t="s">
        <v>1396</v>
      </c>
      <c r="F87" s="339"/>
      <c r="G87" s="340" t="s">
        <v>1397</v>
      </c>
      <c r="H87" s="340">
        <v>56743.0</v>
      </c>
      <c r="I87" s="341" t="s">
        <v>1361</v>
      </c>
      <c r="J87" s="237">
        <v>568.18</v>
      </c>
      <c r="K87" s="6"/>
      <c r="L87" s="311"/>
      <c r="M87" s="312"/>
      <c r="N87" s="312"/>
      <c r="O87" s="312"/>
      <c r="P87" s="312"/>
      <c r="Q87" s="312"/>
      <c r="R87" s="312"/>
      <c r="S87" s="312"/>
      <c r="T87" s="312"/>
      <c r="U87" s="312"/>
      <c r="V87" s="312"/>
      <c r="W87" s="312"/>
      <c r="X87" s="312"/>
      <c r="Y87" s="312"/>
      <c r="Z87" s="312"/>
    </row>
    <row r="88" ht="12.75" customHeight="1">
      <c r="A88" s="1"/>
      <c r="B88" s="129"/>
      <c r="C88" s="350"/>
      <c r="D88" s="338" t="s">
        <v>1424</v>
      </c>
      <c r="E88" s="338" t="s">
        <v>1396</v>
      </c>
      <c r="F88" s="339"/>
      <c r="G88" s="340" t="s">
        <v>1397</v>
      </c>
      <c r="H88" s="340">
        <v>58748.0</v>
      </c>
      <c r="I88" s="341" t="s">
        <v>1418</v>
      </c>
      <c r="J88" s="237">
        <v>3718.13</v>
      </c>
      <c r="K88" s="6"/>
      <c r="L88" s="311"/>
      <c r="M88" s="312"/>
      <c r="N88" s="312"/>
      <c r="O88" s="312"/>
      <c r="P88" s="312"/>
      <c r="Q88" s="312"/>
      <c r="R88" s="312"/>
      <c r="S88" s="312"/>
      <c r="T88" s="312"/>
      <c r="U88" s="312"/>
      <c r="V88" s="312"/>
      <c r="W88" s="312"/>
      <c r="X88" s="312"/>
      <c r="Y88" s="312"/>
      <c r="Z88" s="312"/>
    </row>
    <row r="89" ht="12.75" customHeight="1">
      <c r="A89" s="1"/>
      <c r="B89" s="129"/>
      <c r="C89" s="350"/>
      <c r="D89" s="338" t="s">
        <v>1424</v>
      </c>
      <c r="E89" s="338" t="s">
        <v>1396</v>
      </c>
      <c r="F89" s="339"/>
      <c r="G89" s="340" t="s">
        <v>1397</v>
      </c>
      <c r="H89" s="340">
        <v>58696.0</v>
      </c>
      <c r="I89" s="341" t="s">
        <v>1423</v>
      </c>
      <c r="J89" s="237">
        <v>39.69</v>
      </c>
      <c r="K89" s="6"/>
      <c r="L89" s="311"/>
      <c r="M89" s="312"/>
      <c r="N89" s="312"/>
      <c r="O89" s="312"/>
      <c r="P89" s="312"/>
      <c r="Q89" s="312"/>
      <c r="R89" s="312"/>
      <c r="S89" s="312"/>
      <c r="T89" s="312"/>
      <c r="U89" s="312"/>
      <c r="V89" s="312"/>
      <c r="W89" s="312"/>
      <c r="X89" s="312"/>
      <c r="Y89" s="312"/>
      <c r="Z89" s="312"/>
    </row>
    <row r="90" ht="12.75" customHeight="1">
      <c r="A90" s="1"/>
      <c r="B90" s="129"/>
      <c r="C90" s="350"/>
      <c r="D90" s="338" t="s">
        <v>1424</v>
      </c>
      <c r="E90" s="338" t="s">
        <v>1396</v>
      </c>
      <c r="F90" s="339"/>
      <c r="G90" s="340" t="s">
        <v>1397</v>
      </c>
      <c r="H90" s="340">
        <v>58539.0</v>
      </c>
      <c r="I90" s="341" t="s">
        <v>1386</v>
      </c>
      <c r="J90" s="237">
        <v>120.0</v>
      </c>
      <c r="K90" s="6"/>
      <c r="L90" s="311"/>
      <c r="M90" s="312"/>
      <c r="N90" s="312"/>
      <c r="O90" s="312"/>
      <c r="P90" s="312"/>
      <c r="Q90" s="312"/>
      <c r="R90" s="312"/>
      <c r="S90" s="312"/>
      <c r="T90" s="312"/>
      <c r="U90" s="312"/>
      <c r="V90" s="312"/>
      <c r="W90" s="312"/>
      <c r="X90" s="312"/>
      <c r="Y90" s="312"/>
      <c r="Z90" s="312"/>
    </row>
    <row r="91" ht="12.75" customHeight="1">
      <c r="A91" s="1"/>
      <c r="B91" s="129"/>
      <c r="C91" s="350"/>
      <c r="D91" s="338" t="s">
        <v>1424</v>
      </c>
      <c r="E91" s="338" t="s">
        <v>1396</v>
      </c>
      <c r="F91" s="339"/>
      <c r="G91" s="340" t="s">
        <v>1397</v>
      </c>
      <c r="H91" s="340">
        <v>58436.0</v>
      </c>
      <c r="I91" s="341" t="s">
        <v>1420</v>
      </c>
      <c r="J91" s="237">
        <v>7618.56</v>
      </c>
      <c r="K91" s="6"/>
      <c r="L91" s="311"/>
      <c r="M91" s="312"/>
      <c r="N91" s="312"/>
      <c r="O91" s="312"/>
      <c r="P91" s="312"/>
      <c r="Q91" s="312"/>
      <c r="R91" s="312"/>
      <c r="S91" s="312"/>
      <c r="T91" s="312"/>
      <c r="U91" s="312"/>
      <c r="V91" s="312"/>
      <c r="W91" s="312"/>
      <c r="X91" s="312"/>
      <c r="Y91" s="312"/>
      <c r="Z91" s="312"/>
    </row>
    <row r="92" ht="12.75" customHeight="1">
      <c r="A92" s="1"/>
      <c r="B92" s="129"/>
      <c r="C92" s="350"/>
      <c r="D92" s="338" t="s">
        <v>1424</v>
      </c>
      <c r="E92" s="338" t="s">
        <v>1396</v>
      </c>
      <c r="F92" s="339"/>
      <c r="G92" s="340" t="s">
        <v>1397</v>
      </c>
      <c r="H92" s="340">
        <v>58653.0</v>
      </c>
      <c r="I92" s="341" t="s">
        <v>1342</v>
      </c>
      <c r="J92" s="237">
        <v>1789.68</v>
      </c>
      <c r="K92" s="6"/>
      <c r="L92" s="311"/>
      <c r="M92" s="312"/>
      <c r="N92" s="312"/>
      <c r="O92" s="312"/>
      <c r="P92" s="312"/>
      <c r="Q92" s="312"/>
      <c r="R92" s="312"/>
      <c r="S92" s="312"/>
      <c r="T92" s="312"/>
      <c r="U92" s="312"/>
      <c r="V92" s="312"/>
      <c r="W92" s="312"/>
      <c r="X92" s="312"/>
      <c r="Y92" s="312"/>
      <c r="Z92" s="312"/>
    </row>
    <row r="93" ht="12.75" customHeight="1">
      <c r="A93" s="1"/>
      <c r="B93" s="129"/>
      <c r="C93" s="350"/>
      <c r="D93" s="338" t="s">
        <v>1427</v>
      </c>
      <c r="E93" s="338" t="s">
        <v>1396</v>
      </c>
      <c r="F93" s="339"/>
      <c r="G93" s="340" t="s">
        <v>1397</v>
      </c>
      <c r="H93" s="340">
        <v>57463.0</v>
      </c>
      <c r="I93" s="341" t="s">
        <v>1428</v>
      </c>
      <c r="J93" s="237">
        <v>568.18</v>
      </c>
      <c r="K93" s="6"/>
      <c r="L93" s="311"/>
      <c r="M93" s="312"/>
      <c r="N93" s="312"/>
      <c r="O93" s="312"/>
      <c r="P93" s="312"/>
      <c r="Q93" s="312"/>
      <c r="R93" s="312"/>
      <c r="S93" s="312"/>
      <c r="T93" s="312"/>
      <c r="U93" s="312"/>
      <c r="V93" s="312"/>
      <c r="W93" s="312"/>
      <c r="X93" s="312"/>
      <c r="Y93" s="312"/>
      <c r="Z93" s="312"/>
    </row>
    <row r="94" ht="12.75" customHeight="1">
      <c r="A94" s="1"/>
      <c r="B94" s="129"/>
      <c r="C94" s="350"/>
      <c r="D94" s="338" t="s">
        <v>1424</v>
      </c>
      <c r="E94" s="338" t="s">
        <v>1396</v>
      </c>
      <c r="F94" s="339"/>
      <c r="G94" s="340" t="s">
        <v>1397</v>
      </c>
      <c r="H94" s="340">
        <v>58474.0</v>
      </c>
      <c r="I94" s="341" t="s">
        <v>1398</v>
      </c>
      <c r="J94" s="237">
        <v>940.5</v>
      </c>
      <c r="K94" s="6"/>
      <c r="L94" s="311"/>
      <c r="M94" s="312"/>
      <c r="N94" s="312"/>
      <c r="O94" s="312"/>
      <c r="P94" s="312"/>
      <c r="Q94" s="312"/>
      <c r="R94" s="312"/>
      <c r="S94" s="312"/>
      <c r="T94" s="312"/>
      <c r="U94" s="312"/>
      <c r="V94" s="312"/>
      <c r="W94" s="312"/>
      <c r="X94" s="312"/>
      <c r="Y94" s="312"/>
      <c r="Z94" s="312"/>
    </row>
    <row r="95" ht="12.75" customHeight="1">
      <c r="A95" s="1"/>
      <c r="B95" s="129"/>
      <c r="C95" s="350"/>
      <c r="D95" s="338" t="s">
        <v>1429</v>
      </c>
      <c r="E95" s="338" t="s">
        <v>1396</v>
      </c>
      <c r="F95" s="339"/>
      <c r="G95" s="340" t="s">
        <v>1397</v>
      </c>
      <c r="H95" s="340">
        <v>56742.0</v>
      </c>
      <c r="I95" s="341" t="s">
        <v>1361</v>
      </c>
      <c r="J95" s="237">
        <v>9090.91</v>
      </c>
      <c r="K95" s="6"/>
      <c r="L95" s="311"/>
      <c r="M95" s="312"/>
      <c r="N95" s="312"/>
      <c r="O95" s="312"/>
      <c r="P95" s="312"/>
      <c r="Q95" s="312"/>
      <c r="R95" s="312"/>
      <c r="S95" s="312"/>
      <c r="T95" s="312"/>
      <c r="U95" s="312"/>
      <c r="V95" s="312"/>
      <c r="W95" s="312"/>
      <c r="X95" s="312"/>
      <c r="Y95" s="312"/>
      <c r="Z95" s="312"/>
    </row>
    <row r="96" ht="12.75" customHeight="1">
      <c r="A96" s="1"/>
      <c r="B96" s="129"/>
      <c r="C96" s="350"/>
      <c r="D96" s="338" t="s">
        <v>1421</v>
      </c>
      <c r="E96" s="338" t="s">
        <v>1396</v>
      </c>
      <c r="F96" s="339"/>
      <c r="G96" s="340" t="s">
        <v>1397</v>
      </c>
      <c r="H96" s="340">
        <v>58178.0</v>
      </c>
      <c r="I96" s="341" t="s">
        <v>1425</v>
      </c>
      <c r="J96" s="237">
        <v>4545.44</v>
      </c>
      <c r="K96" s="6"/>
      <c r="L96" s="311"/>
      <c r="M96" s="312"/>
      <c r="N96" s="312"/>
      <c r="O96" s="312"/>
      <c r="P96" s="312"/>
      <c r="Q96" s="312"/>
      <c r="R96" s="312"/>
      <c r="S96" s="312"/>
      <c r="T96" s="312"/>
      <c r="U96" s="312"/>
      <c r="V96" s="312"/>
      <c r="W96" s="312"/>
      <c r="X96" s="312"/>
      <c r="Y96" s="312"/>
      <c r="Z96" s="312"/>
    </row>
    <row r="97" ht="12.75" customHeight="1">
      <c r="A97" s="1"/>
      <c r="B97" s="129"/>
      <c r="C97" s="350"/>
      <c r="D97" s="338" t="s">
        <v>1430</v>
      </c>
      <c r="E97" s="338" t="s">
        <v>1431</v>
      </c>
      <c r="F97" s="339"/>
      <c r="G97" s="340" t="s">
        <v>1432</v>
      </c>
      <c r="H97" s="340">
        <v>1352.0</v>
      </c>
      <c r="I97" s="341" t="s">
        <v>1406</v>
      </c>
      <c r="J97" s="237">
        <v>912.6</v>
      </c>
      <c r="K97" s="6"/>
      <c r="L97" s="311"/>
      <c r="M97" s="312"/>
      <c r="N97" s="312"/>
      <c r="O97" s="312"/>
      <c r="P97" s="312"/>
      <c r="Q97" s="312"/>
      <c r="R97" s="312"/>
      <c r="S97" s="312"/>
      <c r="T97" s="312"/>
      <c r="U97" s="312"/>
      <c r="V97" s="312"/>
      <c r="W97" s="312"/>
      <c r="X97" s="312"/>
      <c r="Y97" s="312"/>
      <c r="Z97" s="312"/>
    </row>
    <row r="98" ht="12.75" customHeight="1">
      <c r="A98" s="1"/>
      <c r="B98" s="129"/>
      <c r="C98" s="350"/>
      <c r="D98" s="338" t="s">
        <v>1424</v>
      </c>
      <c r="E98" s="338" t="s">
        <v>1396</v>
      </c>
      <c r="F98" s="339"/>
      <c r="G98" s="340" t="s">
        <v>1397</v>
      </c>
      <c r="H98" s="340">
        <v>58652.0</v>
      </c>
      <c r="I98" s="341" t="s">
        <v>1342</v>
      </c>
      <c r="J98" s="237">
        <v>28634.81</v>
      </c>
      <c r="K98" s="6"/>
      <c r="L98" s="311"/>
      <c r="M98" s="312"/>
      <c r="N98" s="312"/>
      <c r="O98" s="312"/>
      <c r="P98" s="312"/>
      <c r="Q98" s="312"/>
      <c r="R98" s="312"/>
      <c r="S98" s="312"/>
      <c r="T98" s="312"/>
      <c r="U98" s="312"/>
      <c r="V98" s="312"/>
      <c r="W98" s="312"/>
      <c r="X98" s="312"/>
      <c r="Y98" s="312"/>
      <c r="Z98" s="312"/>
    </row>
    <row r="99" ht="12.75" customHeight="1">
      <c r="A99" s="1"/>
      <c r="B99" s="129"/>
      <c r="C99" s="350"/>
      <c r="D99" s="338" t="s">
        <v>1433</v>
      </c>
      <c r="E99" s="338" t="s">
        <v>1396</v>
      </c>
      <c r="F99" s="339"/>
      <c r="G99" s="340" t="s">
        <v>1397</v>
      </c>
      <c r="H99" s="340">
        <v>58658.0</v>
      </c>
      <c r="I99" s="341" t="s">
        <v>1342</v>
      </c>
      <c r="J99" s="237">
        <v>9576.26</v>
      </c>
      <c r="K99" s="6"/>
      <c r="L99" s="311"/>
      <c r="M99" s="312"/>
      <c r="N99" s="312"/>
      <c r="O99" s="312"/>
      <c r="P99" s="312"/>
      <c r="Q99" s="312"/>
      <c r="R99" s="312"/>
      <c r="S99" s="312"/>
      <c r="T99" s="312"/>
      <c r="U99" s="312"/>
      <c r="V99" s="312"/>
      <c r="W99" s="312"/>
      <c r="X99" s="312"/>
      <c r="Y99" s="312"/>
      <c r="Z99" s="312"/>
    </row>
    <row r="100" ht="12.75" customHeight="1">
      <c r="A100" s="1"/>
      <c r="B100" s="129"/>
      <c r="C100" s="350"/>
      <c r="D100" s="338" t="s">
        <v>1429</v>
      </c>
      <c r="E100" s="338" t="s">
        <v>1396</v>
      </c>
      <c r="F100" s="339"/>
      <c r="G100" s="340" t="s">
        <v>1397</v>
      </c>
      <c r="H100" s="340">
        <v>57462.0</v>
      </c>
      <c r="I100" s="341" t="s">
        <v>1428</v>
      </c>
      <c r="J100" s="237">
        <v>9090.9</v>
      </c>
      <c r="K100" s="6"/>
      <c r="L100" s="311"/>
      <c r="M100" s="312"/>
      <c r="N100" s="312"/>
      <c r="O100" s="312"/>
      <c r="P100" s="312"/>
      <c r="Q100" s="312"/>
      <c r="R100" s="312"/>
      <c r="S100" s="312"/>
      <c r="T100" s="312"/>
      <c r="U100" s="312"/>
      <c r="V100" s="312"/>
      <c r="W100" s="312"/>
      <c r="X100" s="312"/>
      <c r="Y100" s="312"/>
      <c r="Z100" s="312"/>
    </row>
    <row r="101" ht="12.75" customHeight="1">
      <c r="A101" s="1"/>
      <c r="B101" s="129"/>
      <c r="C101" s="350"/>
      <c r="D101" s="338" t="s">
        <v>1434</v>
      </c>
      <c r="E101" s="338" t="s">
        <v>1435</v>
      </c>
      <c r="F101" s="339"/>
      <c r="G101" s="340" t="s">
        <v>1436</v>
      </c>
      <c r="H101" s="340">
        <v>3638.0</v>
      </c>
      <c r="I101" s="341" t="s">
        <v>1437</v>
      </c>
      <c r="J101" s="237">
        <v>4000.0</v>
      </c>
      <c r="K101" s="6"/>
      <c r="L101" s="311"/>
      <c r="M101" s="312"/>
      <c r="N101" s="312"/>
      <c r="O101" s="312"/>
      <c r="P101" s="312"/>
      <c r="Q101" s="312"/>
      <c r="R101" s="312"/>
      <c r="S101" s="312"/>
      <c r="T101" s="312"/>
      <c r="U101" s="312"/>
      <c r="V101" s="312"/>
      <c r="W101" s="312"/>
      <c r="X101" s="312"/>
      <c r="Y101" s="312"/>
      <c r="Z101" s="312"/>
    </row>
    <row r="102" ht="12.75" customHeight="1">
      <c r="A102" s="1"/>
      <c r="B102" s="129"/>
      <c r="C102" s="350"/>
      <c r="D102" s="338" t="s">
        <v>1438</v>
      </c>
      <c r="E102" s="338" t="s">
        <v>1396</v>
      </c>
      <c r="F102" s="339"/>
      <c r="G102" s="340" t="s">
        <v>1397</v>
      </c>
      <c r="H102" s="340">
        <v>59883.0</v>
      </c>
      <c r="I102" s="341" t="s">
        <v>1439</v>
      </c>
      <c r="J102" s="237">
        <v>5504.58</v>
      </c>
      <c r="K102" s="6"/>
      <c r="L102" s="311"/>
      <c r="M102" s="312"/>
      <c r="N102" s="312"/>
      <c r="O102" s="312"/>
      <c r="P102" s="312"/>
      <c r="Q102" s="312"/>
      <c r="R102" s="312"/>
      <c r="S102" s="312"/>
      <c r="T102" s="312"/>
      <c r="U102" s="312"/>
      <c r="V102" s="312"/>
      <c r="W102" s="312"/>
      <c r="X102" s="312"/>
      <c r="Y102" s="312"/>
      <c r="Z102" s="312"/>
    </row>
    <row r="103" ht="12.75" customHeight="1">
      <c r="A103" s="1"/>
      <c r="B103" s="129"/>
      <c r="C103" s="350"/>
      <c r="D103" s="338" t="s">
        <v>1438</v>
      </c>
      <c r="E103" s="338" t="s">
        <v>1396</v>
      </c>
      <c r="F103" s="339"/>
      <c r="G103" s="340" t="s">
        <v>1397</v>
      </c>
      <c r="H103" s="340">
        <v>59171.0</v>
      </c>
      <c r="I103" s="341" t="s">
        <v>1440</v>
      </c>
      <c r="J103" s="237">
        <v>571.64</v>
      </c>
      <c r="K103" s="6"/>
      <c r="L103" s="311"/>
      <c r="M103" s="312"/>
      <c r="N103" s="312"/>
      <c r="O103" s="312"/>
      <c r="P103" s="312"/>
      <c r="Q103" s="312"/>
      <c r="R103" s="312"/>
      <c r="S103" s="312"/>
      <c r="T103" s="312"/>
      <c r="U103" s="312"/>
      <c r="V103" s="312"/>
      <c r="W103" s="312"/>
      <c r="X103" s="312"/>
      <c r="Y103" s="312"/>
      <c r="Z103" s="312"/>
    </row>
    <row r="104" ht="12.75" customHeight="1">
      <c r="A104" s="1"/>
      <c r="B104" s="129"/>
      <c r="C104" s="350"/>
      <c r="D104" s="338" t="s">
        <v>1438</v>
      </c>
      <c r="E104" s="338" t="s">
        <v>1396</v>
      </c>
      <c r="F104" s="339"/>
      <c r="G104" s="340" t="s">
        <v>1397</v>
      </c>
      <c r="H104" s="340">
        <v>59357.0</v>
      </c>
      <c r="I104" s="341" t="s">
        <v>1441</v>
      </c>
      <c r="J104" s="237">
        <v>549.22</v>
      </c>
      <c r="K104" s="6"/>
      <c r="L104" s="311"/>
      <c r="M104" s="312"/>
      <c r="N104" s="312"/>
      <c r="O104" s="312"/>
      <c r="P104" s="312"/>
      <c r="Q104" s="312"/>
      <c r="R104" s="312"/>
      <c r="S104" s="312"/>
      <c r="T104" s="312"/>
      <c r="U104" s="312"/>
      <c r="V104" s="312"/>
      <c r="W104" s="312"/>
      <c r="X104" s="312"/>
      <c r="Y104" s="312"/>
      <c r="Z104" s="312"/>
    </row>
    <row r="105" ht="12.75" customHeight="1">
      <c r="A105" s="1"/>
      <c r="B105" s="129"/>
      <c r="C105" s="350"/>
      <c r="D105" s="338" t="s">
        <v>1442</v>
      </c>
      <c r="E105" s="338" t="s">
        <v>1443</v>
      </c>
      <c r="F105" s="339"/>
      <c r="G105" s="340" t="s">
        <v>1444</v>
      </c>
      <c r="H105" s="340">
        <v>11299.0</v>
      </c>
      <c r="I105" s="341" t="s">
        <v>1445</v>
      </c>
      <c r="J105" s="237">
        <v>22059.66</v>
      </c>
      <c r="K105" s="6"/>
      <c r="L105" s="311"/>
      <c r="M105" s="312"/>
      <c r="N105" s="312"/>
      <c r="O105" s="312"/>
      <c r="P105" s="312"/>
      <c r="Q105" s="312"/>
      <c r="R105" s="312"/>
      <c r="S105" s="312"/>
      <c r="T105" s="312"/>
      <c r="U105" s="312"/>
      <c r="V105" s="312"/>
      <c r="W105" s="312"/>
      <c r="X105" s="312"/>
      <c r="Y105" s="312"/>
      <c r="Z105" s="312"/>
    </row>
    <row r="106" ht="12.75" customHeight="1">
      <c r="A106" s="1"/>
      <c r="B106" s="129"/>
      <c r="C106" s="350"/>
      <c r="D106" s="338" t="s">
        <v>1438</v>
      </c>
      <c r="E106" s="338" t="s">
        <v>1396</v>
      </c>
      <c r="F106" s="339"/>
      <c r="G106" s="340" t="s">
        <v>1397</v>
      </c>
      <c r="H106" s="340">
        <v>59356.0</v>
      </c>
      <c r="I106" s="341" t="s">
        <v>1441</v>
      </c>
      <c r="J106" s="237">
        <v>8787.46</v>
      </c>
      <c r="K106" s="6"/>
      <c r="L106" s="311"/>
      <c r="M106" s="312"/>
      <c r="N106" s="312"/>
      <c r="O106" s="312"/>
      <c r="P106" s="312"/>
      <c r="Q106" s="312"/>
      <c r="R106" s="312"/>
      <c r="S106" s="312"/>
      <c r="T106" s="312"/>
      <c r="U106" s="312"/>
      <c r="V106" s="312"/>
      <c r="W106" s="312"/>
      <c r="X106" s="312"/>
      <c r="Y106" s="312"/>
      <c r="Z106" s="312"/>
    </row>
    <row r="107" ht="12.75" customHeight="1">
      <c r="A107" s="1"/>
      <c r="B107" s="129"/>
      <c r="C107" s="350"/>
      <c r="D107" s="338" t="s">
        <v>1438</v>
      </c>
      <c r="E107" s="338" t="s">
        <v>1396</v>
      </c>
      <c r="F107" s="339"/>
      <c r="G107" s="340" t="s">
        <v>1397</v>
      </c>
      <c r="H107" s="340">
        <v>59170.0</v>
      </c>
      <c r="I107" s="341" t="s">
        <v>1440</v>
      </c>
      <c r="J107" s="237">
        <v>9146.22</v>
      </c>
      <c r="K107" s="6"/>
      <c r="L107" s="311"/>
      <c r="M107" s="312"/>
      <c r="N107" s="312"/>
      <c r="O107" s="312"/>
      <c r="P107" s="312"/>
      <c r="Q107" s="312"/>
      <c r="R107" s="312"/>
      <c r="S107" s="312"/>
      <c r="T107" s="312"/>
      <c r="U107" s="312"/>
      <c r="V107" s="312"/>
      <c r="W107" s="312"/>
      <c r="X107" s="312"/>
      <c r="Y107" s="312"/>
      <c r="Z107" s="312"/>
    </row>
    <row r="108" ht="12.75" hidden="1" customHeight="1">
      <c r="A108" s="1"/>
      <c r="B108" s="129"/>
      <c r="C108" s="350"/>
      <c r="D108" s="338"/>
      <c r="E108" s="338"/>
      <c r="F108" s="339"/>
      <c r="G108" s="340"/>
      <c r="H108" s="340"/>
      <c r="I108" s="341"/>
      <c r="J108" s="324"/>
      <c r="K108" s="6"/>
      <c r="L108" s="311"/>
      <c r="M108" s="312"/>
      <c r="N108" s="312"/>
      <c r="O108" s="312"/>
      <c r="P108" s="312"/>
      <c r="Q108" s="312"/>
      <c r="R108" s="312"/>
      <c r="S108" s="312"/>
      <c r="T108" s="312"/>
      <c r="U108" s="312"/>
      <c r="V108" s="312"/>
      <c r="W108" s="312"/>
      <c r="X108" s="312"/>
      <c r="Y108" s="312"/>
      <c r="Z108" s="312"/>
    </row>
    <row r="109" ht="12.75" hidden="1" customHeight="1">
      <c r="A109" s="1"/>
      <c r="B109" s="129"/>
      <c r="C109" s="350"/>
      <c r="D109" s="338"/>
      <c r="E109" s="338"/>
      <c r="F109" s="339"/>
      <c r="G109" s="340"/>
      <c r="H109" s="340"/>
      <c r="I109" s="341"/>
      <c r="J109" s="324"/>
      <c r="K109" s="6"/>
      <c r="L109" s="311"/>
      <c r="M109" s="312"/>
      <c r="N109" s="312"/>
      <c r="O109" s="312"/>
      <c r="P109" s="312"/>
      <c r="Q109" s="312"/>
      <c r="R109" s="312"/>
      <c r="S109" s="312"/>
      <c r="T109" s="312"/>
      <c r="U109" s="312"/>
      <c r="V109" s="312"/>
      <c r="W109" s="312"/>
      <c r="X109" s="312"/>
      <c r="Y109" s="312"/>
      <c r="Z109" s="312"/>
    </row>
    <row r="110" ht="12.75" customHeight="1">
      <c r="A110" s="1"/>
      <c r="B110" s="129"/>
      <c r="C110" s="347" t="s">
        <v>1446</v>
      </c>
      <c r="D110" s="333" t="s">
        <v>1447</v>
      </c>
      <c r="E110" s="333" t="s">
        <v>1448</v>
      </c>
      <c r="F110" s="320"/>
      <c r="G110" s="321" t="s">
        <v>1449</v>
      </c>
      <c r="H110" s="321">
        <v>272.0</v>
      </c>
      <c r="I110" s="334" t="s">
        <v>1450</v>
      </c>
      <c r="J110" s="233">
        <v>15000.0</v>
      </c>
      <c r="K110" s="6"/>
      <c r="L110" s="311"/>
      <c r="M110" s="312"/>
      <c r="N110" s="312"/>
      <c r="O110" s="312"/>
      <c r="P110" s="312"/>
      <c r="Q110" s="312"/>
      <c r="R110" s="312"/>
      <c r="S110" s="312"/>
      <c r="T110" s="312"/>
      <c r="U110" s="312"/>
      <c r="V110" s="312"/>
      <c r="W110" s="312"/>
      <c r="X110" s="312"/>
      <c r="Y110" s="312"/>
      <c r="Z110" s="312"/>
    </row>
    <row r="111" ht="12.75" customHeight="1">
      <c r="A111" s="1"/>
      <c r="B111" s="129"/>
      <c r="C111" s="351"/>
      <c r="D111" s="338" t="s">
        <v>1451</v>
      </c>
      <c r="E111" s="338" t="s">
        <v>1363</v>
      </c>
      <c r="F111" s="339"/>
      <c r="G111" s="340" t="s">
        <v>1364</v>
      </c>
      <c r="H111" s="340">
        <v>1202.0</v>
      </c>
      <c r="I111" s="341" t="s">
        <v>1452</v>
      </c>
      <c r="J111" s="324">
        <v>24400.0</v>
      </c>
      <c r="K111" s="6"/>
      <c r="L111" s="311"/>
      <c r="M111" s="312"/>
      <c r="N111" s="312"/>
      <c r="O111" s="312"/>
      <c r="P111" s="312"/>
      <c r="Q111" s="312"/>
      <c r="R111" s="312"/>
      <c r="S111" s="312"/>
      <c r="T111" s="312"/>
      <c r="U111" s="312"/>
      <c r="V111" s="312"/>
      <c r="W111" s="312"/>
      <c r="X111" s="312"/>
      <c r="Y111" s="312"/>
      <c r="Z111" s="312"/>
    </row>
    <row r="112" ht="12.75" customHeight="1">
      <c r="A112" s="1"/>
      <c r="B112" s="129"/>
      <c r="C112" s="351"/>
      <c r="D112" s="338" t="s">
        <v>1451</v>
      </c>
      <c r="E112" s="338" t="s">
        <v>1363</v>
      </c>
      <c r="F112" s="339"/>
      <c r="G112" s="340" t="s">
        <v>1364</v>
      </c>
      <c r="H112" s="340">
        <v>1258.0</v>
      </c>
      <c r="I112" s="341" t="s">
        <v>1453</v>
      </c>
      <c r="J112" s="324">
        <v>24400.0</v>
      </c>
      <c r="K112" s="6"/>
      <c r="L112" s="311"/>
      <c r="M112" s="312"/>
      <c r="N112" s="312"/>
      <c r="O112" s="312"/>
      <c r="P112" s="312"/>
      <c r="Q112" s="312"/>
      <c r="R112" s="312"/>
      <c r="S112" s="312"/>
      <c r="T112" s="312"/>
      <c r="U112" s="312"/>
      <c r="V112" s="312"/>
      <c r="W112" s="312"/>
      <c r="X112" s="312"/>
      <c r="Y112" s="312"/>
      <c r="Z112" s="312"/>
    </row>
    <row r="113" ht="12.75" customHeight="1">
      <c r="A113" s="1"/>
      <c r="B113" s="129"/>
      <c r="C113" s="351"/>
      <c r="D113" s="338" t="s">
        <v>1454</v>
      </c>
      <c r="E113" s="338" t="s">
        <v>1455</v>
      </c>
      <c r="F113" s="339"/>
      <c r="G113" s="340" t="s">
        <v>1456</v>
      </c>
      <c r="H113" s="340">
        <v>1100.0</v>
      </c>
      <c r="I113" s="341" t="s">
        <v>1457</v>
      </c>
      <c r="J113" s="324">
        <v>13000.0</v>
      </c>
      <c r="K113" s="6"/>
      <c r="L113" s="311"/>
      <c r="M113" s="312"/>
      <c r="N113" s="312"/>
      <c r="O113" s="312"/>
      <c r="P113" s="312"/>
      <c r="Q113" s="312"/>
      <c r="R113" s="312"/>
      <c r="S113" s="312"/>
      <c r="T113" s="312"/>
      <c r="U113" s="312"/>
      <c r="V113" s="312"/>
      <c r="W113" s="312"/>
      <c r="X113" s="312"/>
      <c r="Y113" s="312"/>
      <c r="Z113" s="312"/>
    </row>
    <row r="114" ht="12.75" customHeight="1">
      <c r="A114" s="1"/>
      <c r="B114" s="129"/>
      <c r="C114" s="351"/>
      <c r="D114" s="338" t="s">
        <v>1458</v>
      </c>
      <c r="E114" s="338" t="s">
        <v>1459</v>
      </c>
      <c r="F114" s="339"/>
      <c r="G114" s="340" t="s">
        <v>1271</v>
      </c>
      <c r="H114" s="340">
        <v>56192.0</v>
      </c>
      <c r="I114" s="341" t="s">
        <v>1460</v>
      </c>
      <c r="J114" s="324">
        <v>1022.98</v>
      </c>
      <c r="K114" s="6"/>
      <c r="L114" s="311"/>
      <c r="M114" s="312"/>
      <c r="N114" s="312"/>
      <c r="O114" s="312"/>
      <c r="P114" s="312"/>
      <c r="Q114" s="312"/>
      <c r="R114" s="312"/>
      <c r="S114" s="312"/>
      <c r="T114" s="312"/>
      <c r="U114" s="312"/>
      <c r="V114" s="312"/>
      <c r="W114" s="312"/>
      <c r="X114" s="312"/>
      <c r="Y114" s="312"/>
      <c r="Z114" s="312"/>
    </row>
    <row r="115" ht="12.75" customHeight="1">
      <c r="A115" s="1"/>
      <c r="B115" s="129"/>
      <c r="C115" s="351"/>
      <c r="D115" s="338" t="s">
        <v>1461</v>
      </c>
      <c r="E115" s="338" t="s">
        <v>1340</v>
      </c>
      <c r="F115" s="339"/>
      <c r="G115" s="340" t="s">
        <v>1341</v>
      </c>
      <c r="H115" s="340">
        <v>2382.0</v>
      </c>
      <c r="I115" s="341" t="s">
        <v>1462</v>
      </c>
      <c r="J115" s="324">
        <v>705.18</v>
      </c>
      <c r="K115" s="6"/>
      <c r="L115" s="311"/>
      <c r="M115" s="312"/>
      <c r="N115" s="312"/>
      <c r="O115" s="312"/>
      <c r="P115" s="312"/>
      <c r="Q115" s="312"/>
      <c r="R115" s="312"/>
      <c r="S115" s="312"/>
      <c r="T115" s="312"/>
      <c r="U115" s="312"/>
      <c r="V115" s="312"/>
      <c r="W115" s="312"/>
      <c r="X115" s="312"/>
      <c r="Y115" s="312"/>
      <c r="Z115" s="312"/>
    </row>
    <row r="116" ht="12.75" customHeight="1">
      <c r="A116" s="1"/>
      <c r="B116" s="129"/>
      <c r="C116" s="351"/>
      <c r="D116" s="338" t="s">
        <v>1463</v>
      </c>
      <c r="E116" s="338" t="s">
        <v>1464</v>
      </c>
      <c r="F116" s="339"/>
      <c r="G116" s="340" t="s">
        <v>1465</v>
      </c>
      <c r="H116" s="340">
        <v>4170.0</v>
      </c>
      <c r="I116" s="341" t="s">
        <v>1466</v>
      </c>
      <c r="J116" s="324">
        <v>45.0</v>
      </c>
      <c r="K116" s="6"/>
      <c r="L116" s="311"/>
      <c r="M116" s="312"/>
      <c r="N116" s="312"/>
      <c r="O116" s="312"/>
      <c r="P116" s="312"/>
      <c r="Q116" s="312"/>
      <c r="R116" s="312"/>
      <c r="S116" s="312"/>
      <c r="T116" s="312"/>
      <c r="U116" s="312"/>
      <c r="V116" s="312"/>
      <c r="W116" s="312"/>
      <c r="X116" s="312"/>
      <c r="Y116" s="312"/>
      <c r="Z116" s="312"/>
    </row>
    <row r="117" ht="12.75" customHeight="1">
      <c r="A117" s="1"/>
      <c r="B117" s="129"/>
      <c r="C117" s="351"/>
      <c r="D117" s="338" t="s">
        <v>1463</v>
      </c>
      <c r="E117" s="338" t="s">
        <v>1464</v>
      </c>
      <c r="F117" s="339"/>
      <c r="G117" s="340" t="s">
        <v>1465</v>
      </c>
      <c r="H117" s="340">
        <v>5095.0</v>
      </c>
      <c r="I117" s="341" t="s">
        <v>1284</v>
      </c>
      <c r="J117" s="324">
        <v>675.0</v>
      </c>
      <c r="K117" s="6"/>
      <c r="L117" s="311"/>
      <c r="M117" s="312"/>
      <c r="N117" s="312"/>
      <c r="O117" s="312"/>
      <c r="P117" s="312"/>
      <c r="Q117" s="312"/>
      <c r="R117" s="312"/>
      <c r="S117" s="312"/>
      <c r="T117" s="312"/>
      <c r="U117" s="312"/>
      <c r="V117" s="312"/>
      <c r="W117" s="312"/>
      <c r="X117" s="312"/>
      <c r="Y117" s="312"/>
      <c r="Z117" s="312"/>
    </row>
    <row r="118" ht="12.75" customHeight="1">
      <c r="A118" s="1"/>
      <c r="B118" s="129"/>
      <c r="C118" s="351"/>
      <c r="D118" s="338" t="s">
        <v>1463</v>
      </c>
      <c r="E118" s="338" t="s">
        <v>1464</v>
      </c>
      <c r="F118" s="339"/>
      <c r="G118" s="340" t="s">
        <v>1465</v>
      </c>
      <c r="H118" s="340">
        <v>4460.0</v>
      </c>
      <c r="I118" s="341" t="s">
        <v>1355</v>
      </c>
      <c r="J118" s="324">
        <v>30.0</v>
      </c>
      <c r="K118" s="6"/>
      <c r="L118" s="311"/>
      <c r="M118" s="312"/>
      <c r="N118" s="312"/>
      <c r="O118" s="312"/>
      <c r="P118" s="312"/>
      <c r="Q118" s="312"/>
      <c r="R118" s="312"/>
      <c r="S118" s="312"/>
      <c r="T118" s="312"/>
      <c r="U118" s="312"/>
      <c r="V118" s="312"/>
      <c r="W118" s="312"/>
      <c r="X118" s="312"/>
      <c r="Y118" s="312"/>
      <c r="Z118" s="312"/>
    </row>
    <row r="119" ht="12.75" customHeight="1">
      <c r="A119" s="1"/>
      <c r="B119" s="129"/>
      <c r="C119" s="351"/>
      <c r="D119" s="338" t="s">
        <v>1463</v>
      </c>
      <c r="E119" s="338" t="s">
        <v>1464</v>
      </c>
      <c r="F119" s="339"/>
      <c r="G119" s="340" t="s">
        <v>1465</v>
      </c>
      <c r="H119" s="340">
        <v>4765.0</v>
      </c>
      <c r="I119" s="341" t="s">
        <v>1410</v>
      </c>
      <c r="J119" s="324">
        <v>90.0</v>
      </c>
      <c r="K119" s="6"/>
      <c r="L119" s="311"/>
      <c r="M119" s="312"/>
      <c r="N119" s="312"/>
      <c r="O119" s="312"/>
      <c r="P119" s="312"/>
      <c r="Q119" s="312"/>
      <c r="R119" s="312"/>
      <c r="S119" s="312"/>
      <c r="T119" s="312"/>
      <c r="U119" s="312"/>
      <c r="V119" s="312"/>
      <c r="W119" s="312"/>
      <c r="X119" s="312"/>
      <c r="Y119" s="312"/>
      <c r="Z119" s="312"/>
    </row>
    <row r="120" ht="12.75" customHeight="1">
      <c r="A120" s="1"/>
      <c r="B120" s="129"/>
      <c r="C120" s="351"/>
      <c r="D120" s="338" t="s">
        <v>1467</v>
      </c>
      <c r="E120" s="338" t="s">
        <v>1468</v>
      </c>
      <c r="F120" s="339"/>
      <c r="G120" s="340" t="s">
        <v>1469</v>
      </c>
      <c r="H120" s="340">
        <v>1759.0</v>
      </c>
      <c r="I120" s="341" t="s">
        <v>1470</v>
      </c>
      <c r="J120" s="324">
        <v>480.0</v>
      </c>
      <c r="K120" s="6"/>
      <c r="L120" s="311"/>
      <c r="M120" s="312"/>
      <c r="N120" s="312"/>
      <c r="O120" s="312"/>
      <c r="P120" s="312"/>
      <c r="Q120" s="312"/>
      <c r="R120" s="312"/>
      <c r="S120" s="312"/>
      <c r="T120" s="312"/>
      <c r="U120" s="312"/>
      <c r="V120" s="312"/>
      <c r="W120" s="312"/>
      <c r="X120" s="312"/>
      <c r="Y120" s="312"/>
      <c r="Z120" s="312"/>
    </row>
    <row r="121" ht="12.75" customHeight="1">
      <c r="A121" s="1"/>
      <c r="B121" s="129"/>
      <c r="C121" s="351"/>
      <c r="D121" s="338" t="s">
        <v>1471</v>
      </c>
      <c r="E121" s="338" t="s">
        <v>1472</v>
      </c>
      <c r="F121" s="339"/>
      <c r="G121" s="340" t="s">
        <v>1473</v>
      </c>
      <c r="H121" s="340">
        <v>15.0</v>
      </c>
      <c r="I121" s="341" t="s">
        <v>1474</v>
      </c>
      <c r="J121" s="324">
        <v>1527.81</v>
      </c>
      <c r="K121" s="6"/>
      <c r="L121" s="311"/>
      <c r="M121" s="312"/>
      <c r="N121" s="312"/>
      <c r="O121" s="312"/>
      <c r="P121" s="312"/>
      <c r="Q121" s="312"/>
      <c r="R121" s="312"/>
      <c r="S121" s="312"/>
      <c r="T121" s="312"/>
      <c r="U121" s="312"/>
      <c r="V121" s="312"/>
      <c r="W121" s="312"/>
      <c r="X121" s="312"/>
      <c r="Y121" s="312"/>
      <c r="Z121" s="312"/>
    </row>
    <row r="122" ht="12.75" customHeight="1">
      <c r="A122" s="1"/>
      <c r="B122" s="129"/>
      <c r="C122" s="351"/>
      <c r="D122" s="338" t="s">
        <v>1475</v>
      </c>
      <c r="E122" s="338" t="s">
        <v>1475</v>
      </c>
      <c r="F122" s="339"/>
      <c r="G122" s="340" t="s">
        <v>1476</v>
      </c>
      <c r="H122" s="352" t="s">
        <v>1477</v>
      </c>
      <c r="I122" s="341" t="s">
        <v>1478</v>
      </c>
      <c r="J122" s="324">
        <v>53.5</v>
      </c>
      <c r="K122" s="6"/>
      <c r="L122" s="311"/>
      <c r="M122" s="312"/>
      <c r="N122" s="312"/>
      <c r="O122" s="312"/>
      <c r="P122" s="312"/>
      <c r="Q122" s="312"/>
      <c r="R122" s="312"/>
      <c r="S122" s="312"/>
      <c r="T122" s="312"/>
      <c r="U122" s="312"/>
      <c r="V122" s="312"/>
      <c r="W122" s="312"/>
      <c r="X122" s="312"/>
      <c r="Y122" s="312"/>
      <c r="Z122" s="312"/>
    </row>
    <row r="123" ht="12.75" customHeight="1">
      <c r="A123" s="1"/>
      <c r="B123" s="129"/>
      <c r="C123" s="351"/>
      <c r="D123" s="338" t="s">
        <v>1479</v>
      </c>
      <c r="E123" s="338" t="s">
        <v>1480</v>
      </c>
      <c r="F123" s="339"/>
      <c r="G123" s="340" t="s">
        <v>1481</v>
      </c>
      <c r="H123" s="352" t="s">
        <v>1477</v>
      </c>
      <c r="I123" s="341" t="s">
        <v>1478</v>
      </c>
      <c r="J123" s="324">
        <v>246.2</v>
      </c>
      <c r="K123" s="6"/>
      <c r="L123" s="311"/>
      <c r="M123" s="312"/>
      <c r="N123" s="312"/>
      <c r="O123" s="312"/>
      <c r="P123" s="312"/>
      <c r="Q123" s="312"/>
      <c r="R123" s="312"/>
      <c r="S123" s="312"/>
      <c r="T123" s="312"/>
      <c r="U123" s="312"/>
      <c r="V123" s="312"/>
      <c r="W123" s="312"/>
      <c r="X123" s="312"/>
      <c r="Y123" s="312"/>
      <c r="Z123" s="312"/>
    </row>
    <row r="124" ht="12.75" customHeight="1">
      <c r="A124" s="1"/>
      <c r="B124" s="129"/>
      <c r="C124" s="351"/>
      <c r="D124" s="338" t="s">
        <v>1482</v>
      </c>
      <c r="E124" s="338" t="s">
        <v>1275</v>
      </c>
      <c r="F124" s="339"/>
      <c r="G124" s="340" t="s">
        <v>1276</v>
      </c>
      <c r="H124" s="340">
        <v>10280.0</v>
      </c>
      <c r="I124" s="341" t="s">
        <v>1470</v>
      </c>
      <c r="J124" s="324">
        <v>28.6</v>
      </c>
      <c r="K124" s="6"/>
      <c r="L124" s="311"/>
      <c r="M124" s="312"/>
      <c r="N124" s="312"/>
      <c r="O124" s="312"/>
      <c r="P124" s="312"/>
      <c r="Q124" s="312"/>
      <c r="R124" s="312"/>
      <c r="S124" s="312"/>
      <c r="T124" s="312"/>
      <c r="U124" s="312"/>
      <c r="V124" s="312"/>
      <c r="W124" s="312"/>
      <c r="X124" s="312"/>
      <c r="Y124" s="312"/>
      <c r="Z124" s="312"/>
    </row>
    <row r="125" ht="12.75" customHeight="1">
      <c r="A125" s="1"/>
      <c r="B125" s="129"/>
      <c r="C125" s="351"/>
      <c r="D125" s="338" t="s">
        <v>1483</v>
      </c>
      <c r="E125" s="338" t="s">
        <v>1270</v>
      </c>
      <c r="F125" s="339"/>
      <c r="G125" s="340" t="s">
        <v>1271</v>
      </c>
      <c r="H125" s="340">
        <v>59672.0</v>
      </c>
      <c r="I125" s="341" t="s">
        <v>1484</v>
      </c>
      <c r="J125" s="324">
        <v>330.0</v>
      </c>
      <c r="K125" s="6"/>
      <c r="L125" s="311"/>
      <c r="M125" s="312"/>
      <c r="N125" s="312"/>
      <c r="O125" s="312"/>
      <c r="P125" s="312"/>
      <c r="Q125" s="312"/>
      <c r="R125" s="312"/>
      <c r="S125" s="312"/>
      <c r="T125" s="312"/>
      <c r="U125" s="312"/>
      <c r="V125" s="312"/>
      <c r="W125" s="312"/>
      <c r="X125" s="312"/>
      <c r="Y125" s="312"/>
      <c r="Z125" s="312"/>
    </row>
    <row r="126" ht="12.75" customHeight="1">
      <c r="A126" s="1"/>
      <c r="B126" s="129"/>
      <c r="C126" s="351"/>
      <c r="D126" s="338" t="s">
        <v>1483</v>
      </c>
      <c r="E126" s="338" t="s">
        <v>1270</v>
      </c>
      <c r="F126" s="339"/>
      <c r="G126" s="340" t="s">
        <v>1271</v>
      </c>
      <c r="H126" s="340">
        <v>59678.0</v>
      </c>
      <c r="I126" s="341" t="s">
        <v>1374</v>
      </c>
      <c r="J126" s="324">
        <v>208.0</v>
      </c>
      <c r="K126" s="6"/>
      <c r="L126" s="311"/>
      <c r="M126" s="312"/>
      <c r="N126" s="312"/>
      <c r="O126" s="312"/>
      <c r="P126" s="312"/>
      <c r="Q126" s="312"/>
      <c r="R126" s="312"/>
      <c r="S126" s="312"/>
      <c r="T126" s="312"/>
      <c r="U126" s="312"/>
      <c r="V126" s="312"/>
      <c r="W126" s="312"/>
      <c r="X126" s="312"/>
      <c r="Y126" s="312"/>
      <c r="Z126" s="312"/>
    </row>
    <row r="127" ht="12.75" customHeight="1">
      <c r="A127" s="1"/>
      <c r="B127" s="129"/>
      <c r="C127" s="351"/>
      <c r="D127" s="338" t="s">
        <v>1485</v>
      </c>
      <c r="E127" s="338" t="s">
        <v>1270</v>
      </c>
      <c r="F127" s="339"/>
      <c r="G127" s="340" t="s">
        <v>1271</v>
      </c>
      <c r="H127" s="340">
        <v>59559.0</v>
      </c>
      <c r="I127" s="341" t="s">
        <v>1486</v>
      </c>
      <c r="J127" s="324">
        <v>36421.8</v>
      </c>
      <c r="K127" s="6"/>
      <c r="L127" s="311"/>
      <c r="M127" s="312"/>
      <c r="N127" s="312"/>
      <c r="O127" s="312"/>
      <c r="P127" s="312"/>
      <c r="Q127" s="312"/>
      <c r="R127" s="312"/>
      <c r="S127" s="312"/>
      <c r="T127" s="312"/>
      <c r="U127" s="312"/>
      <c r="V127" s="312"/>
      <c r="W127" s="312"/>
      <c r="X127" s="312"/>
      <c r="Y127" s="312"/>
      <c r="Z127" s="312"/>
    </row>
    <row r="128" ht="12.75" customHeight="1">
      <c r="A128" s="1"/>
      <c r="B128" s="129"/>
      <c r="C128" s="351"/>
      <c r="D128" s="338" t="s">
        <v>1483</v>
      </c>
      <c r="E128" s="338" t="s">
        <v>1270</v>
      </c>
      <c r="F128" s="339"/>
      <c r="G128" s="340" t="s">
        <v>1271</v>
      </c>
      <c r="H128" s="340">
        <v>59872.0</v>
      </c>
      <c r="I128" s="341" t="s">
        <v>1418</v>
      </c>
      <c r="J128" s="324">
        <v>381.6</v>
      </c>
      <c r="K128" s="6"/>
      <c r="L128" s="311"/>
      <c r="M128" s="312"/>
      <c r="N128" s="312"/>
      <c r="O128" s="312"/>
      <c r="P128" s="312"/>
      <c r="Q128" s="312"/>
      <c r="R128" s="312"/>
      <c r="S128" s="312"/>
      <c r="T128" s="312"/>
      <c r="U128" s="312"/>
      <c r="V128" s="312"/>
      <c r="W128" s="312"/>
      <c r="X128" s="312"/>
      <c r="Y128" s="312"/>
      <c r="Z128" s="312"/>
    </row>
    <row r="129" ht="12.75" customHeight="1">
      <c r="A129" s="1"/>
      <c r="B129" s="129"/>
      <c r="C129" s="351"/>
      <c r="D129" s="338" t="s">
        <v>1483</v>
      </c>
      <c r="E129" s="338" t="s">
        <v>1270</v>
      </c>
      <c r="F129" s="339"/>
      <c r="G129" s="340" t="s">
        <v>1271</v>
      </c>
      <c r="H129" s="340">
        <v>59691.0</v>
      </c>
      <c r="I129" s="341" t="s">
        <v>1487</v>
      </c>
      <c r="J129" s="324">
        <v>19.5</v>
      </c>
      <c r="K129" s="6"/>
      <c r="L129" s="311"/>
      <c r="M129" s="312"/>
      <c r="N129" s="312"/>
      <c r="O129" s="312"/>
      <c r="P129" s="312"/>
      <c r="Q129" s="312"/>
      <c r="R129" s="312"/>
      <c r="S129" s="312"/>
      <c r="T129" s="312"/>
      <c r="U129" s="312"/>
      <c r="V129" s="312"/>
      <c r="W129" s="312"/>
      <c r="X129" s="312"/>
      <c r="Y129" s="312"/>
      <c r="Z129" s="312"/>
    </row>
    <row r="130" ht="12.75" customHeight="1">
      <c r="A130" s="1"/>
      <c r="B130" s="129"/>
      <c r="C130" s="351"/>
      <c r="D130" s="338" t="s">
        <v>1483</v>
      </c>
      <c r="E130" s="338" t="s">
        <v>1270</v>
      </c>
      <c r="F130" s="339"/>
      <c r="G130" s="340" t="s">
        <v>1271</v>
      </c>
      <c r="H130" s="340">
        <v>59697.0</v>
      </c>
      <c r="I130" s="341" t="s">
        <v>1488</v>
      </c>
      <c r="J130" s="324">
        <v>348.6</v>
      </c>
      <c r="K130" s="6"/>
      <c r="L130" s="311"/>
      <c r="M130" s="312"/>
      <c r="N130" s="312"/>
      <c r="O130" s="312"/>
      <c r="P130" s="312"/>
      <c r="Q130" s="312"/>
      <c r="R130" s="312"/>
      <c r="S130" s="312"/>
      <c r="T130" s="312"/>
      <c r="U130" s="312"/>
      <c r="V130" s="312"/>
      <c r="W130" s="312"/>
      <c r="X130" s="312"/>
      <c r="Y130" s="312"/>
      <c r="Z130" s="312"/>
    </row>
    <row r="131" ht="12.75" customHeight="1">
      <c r="A131" s="1"/>
      <c r="B131" s="129"/>
      <c r="C131" s="351"/>
      <c r="D131" s="338" t="s">
        <v>1489</v>
      </c>
      <c r="E131" s="338" t="s">
        <v>1270</v>
      </c>
      <c r="F131" s="339"/>
      <c r="G131" s="340" t="s">
        <v>1271</v>
      </c>
      <c r="H131" s="340">
        <v>59643.0</v>
      </c>
      <c r="I131" s="341" t="s">
        <v>1351</v>
      </c>
      <c r="J131" s="324">
        <v>1173.79</v>
      </c>
      <c r="K131" s="6"/>
      <c r="L131" s="311"/>
      <c r="M131" s="312"/>
      <c r="N131" s="312"/>
      <c r="O131" s="312"/>
      <c r="P131" s="312"/>
      <c r="Q131" s="312"/>
      <c r="R131" s="312"/>
      <c r="S131" s="312"/>
      <c r="T131" s="312"/>
      <c r="U131" s="312"/>
      <c r="V131" s="312"/>
      <c r="W131" s="312"/>
      <c r="X131" s="312"/>
      <c r="Y131" s="312"/>
      <c r="Z131" s="312"/>
    </row>
    <row r="132" ht="12.75" customHeight="1">
      <c r="A132" s="1"/>
      <c r="B132" s="129"/>
      <c r="C132" s="351"/>
      <c r="D132" s="338" t="s">
        <v>1485</v>
      </c>
      <c r="E132" s="338" t="s">
        <v>1270</v>
      </c>
      <c r="F132" s="339"/>
      <c r="G132" s="340" t="s">
        <v>1271</v>
      </c>
      <c r="H132" s="340">
        <v>59633.0</v>
      </c>
      <c r="I132" s="341" t="s">
        <v>1351</v>
      </c>
      <c r="J132" s="324">
        <v>1062.9</v>
      </c>
      <c r="K132" s="6"/>
      <c r="L132" s="311"/>
      <c r="M132" s="312"/>
      <c r="N132" s="312"/>
      <c r="O132" s="312"/>
      <c r="P132" s="312"/>
      <c r="Q132" s="312"/>
      <c r="R132" s="312"/>
      <c r="S132" s="312"/>
      <c r="T132" s="312"/>
      <c r="U132" s="312"/>
      <c r="V132" s="312"/>
      <c r="W132" s="312"/>
      <c r="X132" s="312"/>
      <c r="Y132" s="312"/>
      <c r="Z132" s="312"/>
    </row>
    <row r="133" ht="12.75" customHeight="1">
      <c r="A133" s="1"/>
      <c r="B133" s="129"/>
      <c r="C133" s="351"/>
      <c r="D133" s="338" t="s">
        <v>1485</v>
      </c>
      <c r="E133" s="338" t="s">
        <v>1270</v>
      </c>
      <c r="F133" s="339"/>
      <c r="G133" s="340" t="s">
        <v>1271</v>
      </c>
      <c r="H133" s="340">
        <v>59646.0</v>
      </c>
      <c r="I133" s="341" t="s">
        <v>1490</v>
      </c>
      <c r="J133" s="324">
        <v>320.1</v>
      </c>
      <c r="K133" s="6"/>
      <c r="L133" s="311"/>
      <c r="M133" s="312"/>
      <c r="N133" s="312"/>
      <c r="O133" s="312"/>
      <c r="P133" s="312"/>
      <c r="Q133" s="312"/>
      <c r="R133" s="312"/>
      <c r="S133" s="312"/>
      <c r="T133" s="312"/>
      <c r="U133" s="312"/>
      <c r="V133" s="312"/>
      <c r="W133" s="312"/>
      <c r="X133" s="312"/>
      <c r="Y133" s="312"/>
      <c r="Z133" s="312"/>
    </row>
    <row r="134" ht="12.75" customHeight="1">
      <c r="A134" s="1"/>
      <c r="B134" s="129"/>
      <c r="C134" s="351"/>
      <c r="D134" s="338" t="s">
        <v>1491</v>
      </c>
      <c r="E134" s="338" t="s">
        <v>1492</v>
      </c>
      <c r="F134" s="339"/>
      <c r="G134" s="340" t="s">
        <v>1493</v>
      </c>
      <c r="H134" s="340" t="s">
        <v>1494</v>
      </c>
      <c r="I134" s="341" t="s">
        <v>1495</v>
      </c>
      <c r="J134" s="324">
        <v>15000.0</v>
      </c>
      <c r="K134" s="6"/>
      <c r="L134" s="311"/>
      <c r="M134" s="312"/>
      <c r="N134" s="312"/>
      <c r="O134" s="312"/>
      <c r="P134" s="312"/>
      <c r="Q134" s="312"/>
      <c r="R134" s="312"/>
      <c r="S134" s="312"/>
      <c r="T134" s="312"/>
      <c r="U134" s="312"/>
      <c r="V134" s="312"/>
      <c r="W134" s="312"/>
      <c r="X134" s="312"/>
      <c r="Y134" s="312"/>
      <c r="Z134" s="312"/>
    </row>
    <row r="135" ht="12.75" customHeight="1">
      <c r="A135" s="1"/>
      <c r="B135" s="129"/>
      <c r="C135" s="351"/>
      <c r="D135" s="338" t="s">
        <v>1496</v>
      </c>
      <c r="E135" s="338" t="s">
        <v>1297</v>
      </c>
      <c r="F135" s="339"/>
      <c r="G135" s="340" t="s">
        <v>1497</v>
      </c>
      <c r="H135" s="340">
        <v>19167.0</v>
      </c>
      <c r="I135" s="341" t="s">
        <v>1351</v>
      </c>
      <c r="J135" s="324">
        <v>10068.0</v>
      </c>
      <c r="K135" s="6"/>
      <c r="L135" s="311"/>
      <c r="M135" s="312"/>
      <c r="N135" s="312"/>
      <c r="O135" s="312"/>
      <c r="P135" s="312"/>
      <c r="Q135" s="312"/>
      <c r="R135" s="312"/>
      <c r="S135" s="312"/>
      <c r="T135" s="312"/>
      <c r="U135" s="312"/>
      <c r="V135" s="312"/>
      <c r="W135" s="312"/>
      <c r="X135" s="312"/>
      <c r="Y135" s="312"/>
      <c r="Z135" s="312"/>
    </row>
    <row r="136" ht="12.75" customHeight="1">
      <c r="A136" s="1"/>
      <c r="B136" s="129"/>
      <c r="C136" s="351"/>
      <c r="D136" s="338" t="s">
        <v>1498</v>
      </c>
      <c r="E136" s="338" t="s">
        <v>1499</v>
      </c>
      <c r="F136" s="339"/>
      <c r="G136" s="340" t="s">
        <v>1500</v>
      </c>
      <c r="H136" s="340">
        <v>1080.0</v>
      </c>
      <c r="I136" s="341" t="s">
        <v>1410</v>
      </c>
      <c r="J136" s="324">
        <v>12000.0</v>
      </c>
      <c r="K136" s="6"/>
      <c r="L136" s="311"/>
      <c r="M136" s="312"/>
      <c r="N136" s="312"/>
      <c r="O136" s="312"/>
      <c r="P136" s="312"/>
      <c r="Q136" s="312"/>
      <c r="R136" s="312"/>
      <c r="S136" s="312"/>
      <c r="T136" s="312"/>
      <c r="U136" s="312"/>
      <c r="V136" s="312"/>
      <c r="W136" s="312"/>
      <c r="X136" s="312"/>
      <c r="Y136" s="312"/>
      <c r="Z136" s="312"/>
    </row>
    <row r="137" ht="12.75" customHeight="1">
      <c r="A137" s="1"/>
      <c r="B137" s="129"/>
      <c r="C137" s="351"/>
      <c r="D137" s="338" t="s">
        <v>1501</v>
      </c>
      <c r="E137" s="338" t="s">
        <v>1502</v>
      </c>
      <c r="F137" s="339"/>
      <c r="G137" s="340" t="s">
        <v>1503</v>
      </c>
      <c r="H137" s="340">
        <v>152.0</v>
      </c>
      <c r="I137" s="341" t="s">
        <v>1450</v>
      </c>
      <c r="J137" s="324">
        <v>6150.0</v>
      </c>
      <c r="K137" s="6"/>
      <c r="L137" s="311"/>
      <c r="M137" s="312"/>
      <c r="N137" s="312"/>
      <c r="O137" s="312"/>
      <c r="P137" s="312"/>
      <c r="Q137" s="312"/>
      <c r="R137" s="312"/>
      <c r="S137" s="312"/>
      <c r="T137" s="312"/>
      <c r="U137" s="312"/>
      <c r="V137" s="312"/>
      <c r="W137" s="312"/>
      <c r="X137" s="312"/>
      <c r="Y137" s="312"/>
      <c r="Z137" s="312"/>
    </row>
    <row r="138" ht="12.75" customHeight="1">
      <c r="A138" s="1"/>
      <c r="B138" s="129"/>
      <c r="C138" s="351"/>
      <c r="D138" s="338" t="s">
        <v>1504</v>
      </c>
      <c r="E138" s="338" t="s">
        <v>1340</v>
      </c>
      <c r="F138" s="339"/>
      <c r="G138" s="340" t="s">
        <v>1341</v>
      </c>
      <c r="H138" s="340">
        <v>2426.0</v>
      </c>
      <c r="I138" s="341" t="s">
        <v>1453</v>
      </c>
      <c r="J138" s="324">
        <v>5778.52</v>
      </c>
      <c r="K138" s="6"/>
      <c r="L138" s="311"/>
      <c r="M138" s="312"/>
      <c r="N138" s="312"/>
      <c r="O138" s="312"/>
      <c r="P138" s="312"/>
      <c r="Q138" s="312"/>
      <c r="R138" s="312"/>
      <c r="S138" s="312"/>
      <c r="T138" s="312"/>
      <c r="U138" s="312"/>
      <c r="V138" s="312"/>
      <c r="W138" s="312"/>
      <c r="X138" s="312"/>
      <c r="Y138" s="312"/>
      <c r="Z138" s="312"/>
    </row>
    <row r="139" ht="12.75" customHeight="1">
      <c r="A139" s="1"/>
      <c r="B139" s="129"/>
      <c r="C139" s="351"/>
      <c r="D139" s="338" t="s">
        <v>1505</v>
      </c>
      <c r="E139" s="338" t="s">
        <v>1408</v>
      </c>
      <c r="F139" s="339"/>
      <c r="G139" s="340" t="s">
        <v>1409</v>
      </c>
      <c r="H139" s="340">
        <v>2580.0</v>
      </c>
      <c r="I139" s="341" t="s">
        <v>1374</v>
      </c>
      <c r="J139" s="324">
        <v>23558.0</v>
      </c>
      <c r="K139" s="6"/>
      <c r="L139" s="311"/>
      <c r="M139" s="312"/>
      <c r="N139" s="312"/>
      <c r="O139" s="312"/>
      <c r="P139" s="312"/>
      <c r="Q139" s="312"/>
      <c r="R139" s="312"/>
      <c r="S139" s="312"/>
      <c r="T139" s="312"/>
      <c r="U139" s="312"/>
      <c r="V139" s="312"/>
      <c r="W139" s="312"/>
      <c r="X139" s="312"/>
      <c r="Y139" s="312"/>
      <c r="Z139" s="312"/>
    </row>
    <row r="140" ht="12.75" customHeight="1">
      <c r="A140" s="1"/>
      <c r="B140" s="129"/>
      <c r="C140" s="351"/>
      <c r="D140" s="338" t="s">
        <v>1506</v>
      </c>
      <c r="E140" s="338" t="s">
        <v>1507</v>
      </c>
      <c r="F140" s="339"/>
      <c r="G140" s="340" t="s">
        <v>1508</v>
      </c>
      <c r="H140" s="340">
        <v>3204.0</v>
      </c>
      <c r="I140" s="341" t="s">
        <v>1423</v>
      </c>
      <c r="J140" s="324">
        <v>3144.0</v>
      </c>
      <c r="K140" s="6"/>
      <c r="L140" s="311"/>
      <c r="M140" s="312"/>
      <c r="N140" s="312"/>
      <c r="O140" s="312"/>
      <c r="P140" s="312"/>
      <c r="Q140" s="312"/>
      <c r="R140" s="312"/>
      <c r="S140" s="312"/>
      <c r="T140" s="312"/>
      <c r="U140" s="312"/>
      <c r="V140" s="312"/>
      <c r="W140" s="312"/>
      <c r="X140" s="312"/>
      <c r="Y140" s="312"/>
      <c r="Z140" s="312"/>
    </row>
    <row r="141" ht="12.75" customHeight="1">
      <c r="A141" s="1"/>
      <c r="B141" s="129"/>
      <c r="C141" s="351"/>
      <c r="D141" s="338" t="s">
        <v>1509</v>
      </c>
      <c r="E141" s="338" t="s">
        <v>1499</v>
      </c>
      <c r="F141" s="339"/>
      <c r="G141" s="340" t="s">
        <v>1500</v>
      </c>
      <c r="H141" s="340">
        <v>1080.0</v>
      </c>
      <c r="I141" s="341" t="s">
        <v>1410</v>
      </c>
      <c r="J141" s="324">
        <v>11460.0</v>
      </c>
      <c r="K141" s="6"/>
      <c r="L141" s="311"/>
      <c r="M141" s="312"/>
      <c r="N141" s="312"/>
      <c r="O141" s="312"/>
      <c r="P141" s="312"/>
      <c r="Q141" s="312"/>
      <c r="R141" s="312"/>
      <c r="S141" s="312"/>
      <c r="T141" s="312"/>
      <c r="U141" s="312"/>
      <c r="V141" s="312"/>
      <c r="W141" s="312"/>
      <c r="X141" s="312"/>
      <c r="Y141" s="312"/>
      <c r="Z141" s="312"/>
    </row>
    <row r="142" ht="12.75" customHeight="1">
      <c r="A142" s="1"/>
      <c r="B142" s="129"/>
      <c r="C142" s="351"/>
      <c r="D142" s="338" t="s">
        <v>1510</v>
      </c>
      <c r="E142" s="338" t="s">
        <v>1408</v>
      </c>
      <c r="F142" s="339"/>
      <c r="G142" s="340" t="s">
        <v>1409</v>
      </c>
      <c r="H142" s="340">
        <v>2579.0</v>
      </c>
      <c r="I142" s="341" t="s">
        <v>1374</v>
      </c>
      <c r="J142" s="324">
        <v>22368.65</v>
      </c>
      <c r="K142" s="6"/>
      <c r="L142" s="311"/>
      <c r="M142" s="312"/>
      <c r="N142" s="312"/>
      <c r="O142" s="312"/>
      <c r="P142" s="312"/>
      <c r="Q142" s="312"/>
      <c r="R142" s="312"/>
      <c r="S142" s="312"/>
      <c r="T142" s="312"/>
      <c r="U142" s="312"/>
      <c r="V142" s="312"/>
      <c r="W142" s="312"/>
      <c r="X142" s="312"/>
      <c r="Y142" s="312"/>
      <c r="Z142" s="312"/>
    </row>
    <row r="143" ht="12.75" customHeight="1">
      <c r="A143" s="1"/>
      <c r="B143" s="129"/>
      <c r="C143" s="351"/>
      <c r="D143" s="338" t="s">
        <v>1511</v>
      </c>
      <c r="E143" s="338" t="s">
        <v>1512</v>
      </c>
      <c r="F143" s="339"/>
      <c r="G143" s="340" t="s">
        <v>1513</v>
      </c>
      <c r="H143" s="340">
        <v>19800.0</v>
      </c>
      <c r="I143" s="341" t="s">
        <v>1514</v>
      </c>
      <c r="J143" s="324">
        <v>1100.0</v>
      </c>
      <c r="K143" s="6"/>
      <c r="L143" s="311"/>
      <c r="M143" s="312"/>
      <c r="N143" s="312"/>
      <c r="O143" s="312"/>
      <c r="P143" s="312"/>
      <c r="Q143" s="312"/>
      <c r="R143" s="312"/>
      <c r="S143" s="312"/>
      <c r="T143" s="312"/>
      <c r="U143" s="312"/>
      <c r="V143" s="312"/>
      <c r="W143" s="312"/>
      <c r="X143" s="312"/>
      <c r="Y143" s="312"/>
      <c r="Z143" s="312"/>
    </row>
    <row r="144" ht="12.75" customHeight="1">
      <c r="A144" s="1"/>
      <c r="B144" s="129"/>
      <c r="C144" s="351"/>
      <c r="D144" s="338" t="s">
        <v>1515</v>
      </c>
      <c r="E144" s="338" t="s">
        <v>1340</v>
      </c>
      <c r="F144" s="339"/>
      <c r="G144" s="340" t="s">
        <v>1341</v>
      </c>
      <c r="H144" s="340">
        <v>2431.0</v>
      </c>
      <c r="I144" s="341" t="s">
        <v>1516</v>
      </c>
      <c r="J144" s="324">
        <v>27227.12</v>
      </c>
      <c r="K144" s="6"/>
      <c r="L144" s="311"/>
      <c r="M144" s="312"/>
      <c r="N144" s="312"/>
      <c r="O144" s="312"/>
      <c r="P144" s="312"/>
      <c r="Q144" s="312"/>
      <c r="R144" s="312"/>
      <c r="S144" s="312"/>
      <c r="T144" s="312"/>
      <c r="U144" s="312"/>
      <c r="V144" s="312"/>
      <c r="W144" s="312"/>
      <c r="X144" s="312"/>
      <c r="Y144" s="312"/>
      <c r="Z144" s="312"/>
    </row>
    <row r="145" ht="12.75" customHeight="1">
      <c r="A145" s="1"/>
      <c r="B145" s="129"/>
      <c r="C145" s="351"/>
      <c r="D145" s="338" t="s">
        <v>1517</v>
      </c>
      <c r="E145" s="338" t="s">
        <v>1518</v>
      </c>
      <c r="F145" s="339"/>
      <c r="G145" s="340" t="s">
        <v>1519</v>
      </c>
      <c r="H145" s="340">
        <v>81.0</v>
      </c>
      <c r="I145" s="341" t="s">
        <v>1386</v>
      </c>
      <c r="J145" s="324">
        <v>2900.0</v>
      </c>
      <c r="K145" s="6"/>
      <c r="L145" s="311"/>
      <c r="M145" s="312"/>
      <c r="N145" s="312"/>
      <c r="O145" s="312"/>
      <c r="P145" s="312"/>
      <c r="Q145" s="312"/>
      <c r="R145" s="312"/>
      <c r="S145" s="312"/>
      <c r="T145" s="312"/>
      <c r="U145" s="312"/>
      <c r="V145" s="312"/>
      <c r="W145" s="312"/>
      <c r="X145" s="312"/>
      <c r="Y145" s="312"/>
      <c r="Z145" s="312"/>
    </row>
    <row r="146" ht="12.75" customHeight="1">
      <c r="A146" s="1"/>
      <c r="B146" s="129"/>
      <c r="C146" s="351"/>
      <c r="D146" s="338" t="s">
        <v>1520</v>
      </c>
      <c r="E146" s="338" t="s">
        <v>1521</v>
      </c>
      <c r="F146" s="339"/>
      <c r="G146" s="340" t="s">
        <v>1522</v>
      </c>
      <c r="H146" s="340">
        <v>188.0</v>
      </c>
      <c r="I146" s="341" t="s">
        <v>1523</v>
      </c>
      <c r="J146" s="324">
        <v>1530.0</v>
      </c>
      <c r="K146" s="6"/>
      <c r="L146" s="311"/>
      <c r="M146" s="312"/>
      <c r="N146" s="312"/>
      <c r="O146" s="312"/>
      <c r="P146" s="312"/>
      <c r="Q146" s="312"/>
      <c r="R146" s="312"/>
      <c r="S146" s="312"/>
      <c r="T146" s="312"/>
      <c r="U146" s="312"/>
      <c r="V146" s="312"/>
      <c r="W146" s="312"/>
      <c r="X146" s="312"/>
      <c r="Y146" s="312"/>
      <c r="Z146" s="312"/>
    </row>
    <row r="147" ht="12.75" customHeight="1">
      <c r="A147" s="1"/>
      <c r="B147" s="129"/>
      <c r="C147" s="351"/>
      <c r="D147" s="338" t="s">
        <v>1524</v>
      </c>
      <c r="E147" s="338" t="s">
        <v>1525</v>
      </c>
      <c r="F147" s="339"/>
      <c r="G147" s="340" t="s">
        <v>1526</v>
      </c>
      <c r="H147" s="340">
        <v>186.0</v>
      </c>
      <c r="I147" s="341" t="s">
        <v>1527</v>
      </c>
      <c r="J147" s="324">
        <v>50000.0</v>
      </c>
      <c r="K147" s="6"/>
      <c r="L147" s="311"/>
      <c r="M147" s="312"/>
      <c r="N147" s="312"/>
      <c r="O147" s="312"/>
      <c r="P147" s="312"/>
      <c r="Q147" s="312"/>
      <c r="R147" s="312"/>
      <c r="S147" s="312"/>
      <c r="T147" s="312"/>
      <c r="U147" s="312"/>
      <c r="V147" s="312"/>
      <c r="W147" s="312"/>
      <c r="X147" s="312"/>
      <c r="Y147" s="312"/>
      <c r="Z147" s="312"/>
    </row>
    <row r="148" ht="12.75" customHeight="1">
      <c r="A148" s="1"/>
      <c r="B148" s="129"/>
      <c r="C148" s="351"/>
      <c r="D148" s="338" t="s">
        <v>1528</v>
      </c>
      <c r="E148" s="338" t="s">
        <v>1529</v>
      </c>
      <c r="F148" s="339"/>
      <c r="G148" s="340" t="s">
        <v>1530</v>
      </c>
      <c r="H148" s="340">
        <v>6937.0</v>
      </c>
      <c r="I148" s="341" t="s">
        <v>1466</v>
      </c>
      <c r="J148" s="324">
        <v>2302.72</v>
      </c>
      <c r="K148" s="6"/>
      <c r="L148" s="311"/>
      <c r="M148" s="312"/>
      <c r="N148" s="312"/>
      <c r="O148" s="312"/>
      <c r="P148" s="312"/>
      <c r="Q148" s="312"/>
      <c r="R148" s="312"/>
      <c r="S148" s="312"/>
      <c r="T148" s="312"/>
      <c r="U148" s="312"/>
      <c r="V148" s="312"/>
      <c r="W148" s="312"/>
      <c r="X148" s="312"/>
      <c r="Y148" s="312"/>
      <c r="Z148" s="312"/>
    </row>
    <row r="149" ht="12.75" customHeight="1">
      <c r="A149" s="1"/>
      <c r="B149" s="129"/>
      <c r="C149" s="351"/>
      <c r="D149" s="338" t="s">
        <v>1531</v>
      </c>
      <c r="E149" s="338" t="s">
        <v>1529</v>
      </c>
      <c r="F149" s="339"/>
      <c r="G149" s="340" t="s">
        <v>1530</v>
      </c>
      <c r="H149" s="340">
        <v>7063.0</v>
      </c>
      <c r="I149" s="341" t="s">
        <v>1374</v>
      </c>
      <c r="J149" s="324">
        <v>1170.0</v>
      </c>
      <c r="K149" s="6"/>
      <c r="L149" s="311"/>
      <c r="M149" s="312"/>
      <c r="N149" s="312"/>
      <c r="O149" s="312"/>
      <c r="P149" s="312"/>
      <c r="Q149" s="312"/>
      <c r="R149" s="312"/>
      <c r="S149" s="312"/>
      <c r="T149" s="312"/>
      <c r="U149" s="312"/>
      <c r="V149" s="312"/>
      <c r="W149" s="312"/>
      <c r="X149" s="312"/>
      <c r="Y149" s="312"/>
      <c r="Z149" s="312"/>
    </row>
    <row r="150" ht="12.75" customHeight="1">
      <c r="A150" s="1"/>
      <c r="B150" s="129"/>
      <c r="C150" s="351"/>
      <c r="D150" s="338" t="s">
        <v>1532</v>
      </c>
      <c r="E150" s="338" t="s">
        <v>1529</v>
      </c>
      <c r="F150" s="339"/>
      <c r="G150" s="340" t="s">
        <v>1530</v>
      </c>
      <c r="H150" s="340">
        <v>7040.0</v>
      </c>
      <c r="I150" s="341" t="s">
        <v>1359</v>
      </c>
      <c r="J150" s="324">
        <v>1016.0</v>
      </c>
      <c r="K150" s="6"/>
      <c r="L150" s="311"/>
      <c r="M150" s="312"/>
      <c r="N150" s="312"/>
      <c r="O150" s="312"/>
      <c r="P150" s="312"/>
      <c r="Q150" s="312"/>
      <c r="R150" s="312"/>
      <c r="S150" s="312"/>
      <c r="T150" s="312"/>
      <c r="U150" s="312"/>
      <c r="V150" s="312"/>
      <c r="W150" s="312"/>
      <c r="X150" s="312"/>
      <c r="Y150" s="312"/>
      <c r="Z150" s="312"/>
    </row>
    <row r="151" ht="12.75" customHeight="1">
      <c r="A151" s="1"/>
      <c r="B151" s="129"/>
      <c r="C151" s="353"/>
      <c r="D151" s="338" t="s">
        <v>1533</v>
      </c>
      <c r="E151" s="338" t="s">
        <v>1431</v>
      </c>
      <c r="F151" s="339"/>
      <c r="G151" s="340" t="s">
        <v>1534</v>
      </c>
      <c r="H151" s="340">
        <v>1378.0</v>
      </c>
      <c r="I151" s="341" t="s">
        <v>1302</v>
      </c>
      <c r="J151" s="324">
        <v>912.6</v>
      </c>
      <c r="K151" s="6"/>
      <c r="L151" s="311"/>
      <c r="M151" s="312"/>
      <c r="N151" s="312"/>
      <c r="O151" s="312"/>
      <c r="P151" s="312"/>
      <c r="Q151" s="312"/>
      <c r="R151" s="312"/>
      <c r="S151" s="312"/>
      <c r="T151" s="312"/>
      <c r="U151" s="312"/>
      <c r="V151" s="312"/>
      <c r="W151" s="312"/>
      <c r="X151" s="312"/>
      <c r="Y151" s="312"/>
      <c r="Z151" s="312"/>
    </row>
    <row r="152" ht="12.75" customHeight="1">
      <c r="A152" s="1"/>
      <c r="B152" s="129"/>
      <c r="C152" s="353"/>
      <c r="D152" s="338" t="s">
        <v>1535</v>
      </c>
      <c r="E152" s="338" t="s">
        <v>1536</v>
      </c>
      <c r="F152" s="339"/>
      <c r="G152" s="340" t="s">
        <v>1537</v>
      </c>
      <c r="H152" s="340"/>
      <c r="I152" s="341">
        <v>42557.0</v>
      </c>
      <c r="J152" s="324">
        <v>22.35</v>
      </c>
      <c r="K152" s="6"/>
      <c r="L152" s="311"/>
      <c r="M152" s="312"/>
      <c r="N152" s="312"/>
      <c r="O152" s="312"/>
      <c r="P152" s="312"/>
      <c r="Q152" s="312"/>
      <c r="R152" s="312"/>
      <c r="S152" s="312"/>
      <c r="T152" s="312"/>
      <c r="U152" s="312"/>
      <c r="V152" s="312"/>
      <c r="W152" s="312"/>
      <c r="X152" s="312"/>
      <c r="Y152" s="312"/>
      <c r="Z152" s="312"/>
    </row>
    <row r="153" ht="12.75" customHeight="1">
      <c r="A153" s="1"/>
      <c r="B153" s="129"/>
      <c r="C153" s="353"/>
      <c r="D153" s="338" t="s">
        <v>1535</v>
      </c>
      <c r="E153" s="338" t="s">
        <v>1536</v>
      </c>
      <c r="F153" s="339"/>
      <c r="G153" s="340" t="s">
        <v>1537</v>
      </c>
      <c r="H153" s="340"/>
      <c r="I153" s="341">
        <v>42557.0</v>
      </c>
      <c r="J153" s="324">
        <v>18.64</v>
      </c>
      <c r="K153" s="6"/>
      <c r="L153" s="311"/>
      <c r="M153" s="312"/>
      <c r="N153" s="312"/>
      <c r="O153" s="312"/>
      <c r="P153" s="312"/>
      <c r="Q153" s="312"/>
      <c r="R153" s="312"/>
      <c r="S153" s="312"/>
      <c r="T153" s="312"/>
      <c r="U153" s="312"/>
      <c r="V153" s="312"/>
      <c r="W153" s="312"/>
      <c r="X153" s="312"/>
      <c r="Y153" s="312"/>
      <c r="Z153" s="312"/>
    </row>
    <row r="154" ht="12.75" customHeight="1">
      <c r="A154" s="1"/>
      <c r="B154" s="129"/>
      <c r="C154" s="353"/>
      <c r="D154" s="338" t="s">
        <v>1535</v>
      </c>
      <c r="E154" s="338" t="s">
        <v>1536</v>
      </c>
      <c r="F154" s="339"/>
      <c r="G154" s="340" t="s">
        <v>1537</v>
      </c>
      <c r="H154" s="340"/>
      <c r="I154" s="341">
        <v>42557.0</v>
      </c>
      <c r="J154" s="324">
        <v>36.68</v>
      </c>
      <c r="K154" s="6"/>
      <c r="L154" s="311"/>
      <c r="M154" s="312"/>
      <c r="N154" s="312"/>
      <c r="O154" s="312"/>
      <c r="P154" s="312"/>
      <c r="Q154" s="312"/>
      <c r="R154" s="312"/>
      <c r="S154" s="312"/>
      <c r="T154" s="312"/>
      <c r="U154" s="312"/>
      <c r="V154" s="312"/>
      <c r="W154" s="312"/>
      <c r="X154" s="312"/>
      <c r="Y154" s="312"/>
      <c r="Z154" s="312"/>
    </row>
    <row r="155" ht="12.75" customHeight="1">
      <c r="A155" s="1"/>
      <c r="B155" s="129"/>
      <c r="C155" s="353"/>
      <c r="D155" s="338" t="s">
        <v>1535</v>
      </c>
      <c r="E155" s="338" t="s">
        <v>1536</v>
      </c>
      <c r="F155" s="339"/>
      <c r="G155" s="340" t="s">
        <v>1537</v>
      </c>
      <c r="H155" s="340"/>
      <c r="I155" s="341">
        <v>42557.0</v>
      </c>
      <c r="J155" s="324">
        <v>33.3</v>
      </c>
      <c r="K155" s="6"/>
      <c r="L155" s="311"/>
      <c r="M155" s="312"/>
      <c r="N155" s="312"/>
      <c r="O155" s="312"/>
      <c r="P155" s="312"/>
      <c r="Q155" s="312"/>
      <c r="R155" s="312"/>
      <c r="S155" s="312"/>
      <c r="T155" s="312"/>
      <c r="U155" s="312"/>
      <c r="V155" s="312"/>
      <c r="W155" s="312"/>
      <c r="X155" s="312"/>
      <c r="Y155" s="312"/>
      <c r="Z155" s="312"/>
    </row>
    <row r="156" ht="12.75" customHeight="1">
      <c r="A156" s="1"/>
      <c r="B156" s="129"/>
      <c r="C156" s="353"/>
      <c r="D156" s="338" t="s">
        <v>1535</v>
      </c>
      <c r="E156" s="338" t="s">
        <v>1536</v>
      </c>
      <c r="F156" s="339"/>
      <c r="G156" s="340" t="s">
        <v>1537</v>
      </c>
      <c r="H156" s="340"/>
      <c r="I156" s="341">
        <v>42557.0</v>
      </c>
      <c r="J156" s="324">
        <v>69.57</v>
      </c>
      <c r="K156" s="6"/>
      <c r="L156" s="311"/>
      <c r="M156" s="312"/>
      <c r="N156" s="312"/>
      <c r="O156" s="312"/>
      <c r="P156" s="312"/>
      <c r="Q156" s="312"/>
      <c r="R156" s="312"/>
      <c r="S156" s="312"/>
      <c r="T156" s="312"/>
      <c r="U156" s="312"/>
      <c r="V156" s="312"/>
      <c r="W156" s="312"/>
      <c r="X156" s="312"/>
      <c r="Y156" s="312"/>
      <c r="Z156" s="312"/>
    </row>
    <row r="157" ht="12.75" customHeight="1">
      <c r="A157" s="1"/>
      <c r="B157" s="129"/>
      <c r="C157" s="353"/>
      <c r="D157" s="338" t="s">
        <v>1538</v>
      </c>
      <c r="E157" s="338" t="s">
        <v>1539</v>
      </c>
      <c r="F157" s="339"/>
      <c r="G157" s="340" t="s">
        <v>1540</v>
      </c>
      <c r="H157" s="340"/>
      <c r="I157" s="341">
        <v>42559.0</v>
      </c>
      <c r="J157" s="324">
        <v>22.9</v>
      </c>
      <c r="K157" s="6"/>
      <c r="L157" s="311"/>
      <c r="M157" s="312"/>
      <c r="N157" s="312"/>
      <c r="O157" s="312"/>
      <c r="P157" s="312"/>
      <c r="Q157" s="312"/>
      <c r="R157" s="312"/>
      <c r="S157" s="312"/>
      <c r="T157" s="312"/>
      <c r="U157" s="312"/>
      <c r="V157" s="312"/>
      <c r="W157" s="312"/>
      <c r="X157" s="312"/>
      <c r="Y157" s="312"/>
      <c r="Z157" s="312"/>
    </row>
    <row r="158" ht="12.75" customHeight="1">
      <c r="A158" s="1"/>
      <c r="B158" s="129"/>
      <c r="C158" s="353"/>
      <c r="D158" s="338" t="s">
        <v>1538</v>
      </c>
      <c r="E158" s="338" t="s">
        <v>1539</v>
      </c>
      <c r="F158" s="339"/>
      <c r="G158" s="340" t="s">
        <v>1540</v>
      </c>
      <c r="H158" s="340"/>
      <c r="I158" s="341">
        <v>42559.0</v>
      </c>
      <c r="J158" s="324">
        <v>10.0</v>
      </c>
      <c r="K158" s="6"/>
      <c r="L158" s="311"/>
      <c r="M158" s="312"/>
      <c r="N158" s="312"/>
      <c r="O158" s="312"/>
      <c r="P158" s="312"/>
      <c r="Q158" s="312"/>
      <c r="R158" s="312"/>
      <c r="S158" s="312"/>
      <c r="T158" s="312"/>
      <c r="U158" s="312"/>
      <c r="V158" s="312"/>
      <c r="W158" s="312"/>
      <c r="X158" s="312"/>
      <c r="Y158" s="312"/>
      <c r="Z158" s="312"/>
    </row>
    <row r="159" ht="12.75" customHeight="1">
      <c r="A159" s="1"/>
      <c r="B159" s="129"/>
      <c r="C159" s="353"/>
      <c r="D159" s="338" t="s">
        <v>1538</v>
      </c>
      <c r="E159" s="338" t="s">
        <v>1539</v>
      </c>
      <c r="F159" s="339"/>
      <c r="G159" s="340" t="s">
        <v>1540</v>
      </c>
      <c r="H159" s="340"/>
      <c r="I159" s="341">
        <v>42559.0</v>
      </c>
      <c r="J159" s="324">
        <v>54.0</v>
      </c>
      <c r="K159" s="6"/>
      <c r="L159" s="311"/>
      <c r="M159" s="312"/>
      <c r="N159" s="312"/>
      <c r="O159" s="312"/>
      <c r="P159" s="312"/>
      <c r="Q159" s="312"/>
      <c r="R159" s="312"/>
      <c r="S159" s="312"/>
      <c r="T159" s="312"/>
      <c r="U159" s="312"/>
      <c r="V159" s="312"/>
      <c r="W159" s="312"/>
      <c r="X159" s="312"/>
      <c r="Y159" s="312"/>
      <c r="Z159" s="312"/>
    </row>
    <row r="160" ht="12.75" customHeight="1">
      <c r="A160" s="1"/>
      <c r="B160" s="129"/>
      <c r="C160" s="353"/>
      <c r="D160" s="338" t="s">
        <v>1538</v>
      </c>
      <c r="E160" s="338" t="s">
        <v>1539</v>
      </c>
      <c r="F160" s="339"/>
      <c r="G160" s="340" t="s">
        <v>1540</v>
      </c>
      <c r="H160" s="340"/>
      <c r="I160" s="341">
        <v>42559.0</v>
      </c>
      <c r="J160" s="324">
        <v>52.9</v>
      </c>
      <c r="K160" s="6"/>
      <c r="L160" s="311"/>
      <c r="M160" s="312"/>
      <c r="N160" s="312"/>
      <c r="O160" s="312"/>
      <c r="P160" s="312"/>
      <c r="Q160" s="312"/>
      <c r="R160" s="312"/>
      <c r="S160" s="312"/>
      <c r="T160" s="312"/>
      <c r="U160" s="312"/>
      <c r="V160" s="312"/>
      <c r="W160" s="312"/>
      <c r="X160" s="312"/>
      <c r="Y160" s="312"/>
      <c r="Z160" s="312"/>
    </row>
    <row r="161" ht="12.75" customHeight="1">
      <c r="A161" s="1"/>
      <c r="B161" s="129"/>
      <c r="C161" s="353"/>
      <c r="D161" s="338" t="s">
        <v>1538</v>
      </c>
      <c r="E161" s="338" t="s">
        <v>1539</v>
      </c>
      <c r="F161" s="339"/>
      <c r="G161" s="340" t="s">
        <v>1540</v>
      </c>
      <c r="H161" s="340"/>
      <c r="I161" s="341">
        <v>42559.0</v>
      </c>
      <c r="J161" s="324">
        <v>42.24</v>
      </c>
      <c r="K161" s="6"/>
      <c r="L161" s="311"/>
      <c r="M161" s="312"/>
      <c r="N161" s="312"/>
      <c r="O161" s="312"/>
      <c r="P161" s="312"/>
      <c r="Q161" s="312"/>
      <c r="R161" s="312"/>
      <c r="S161" s="312"/>
      <c r="T161" s="312"/>
      <c r="U161" s="312"/>
      <c r="V161" s="312"/>
      <c r="W161" s="312"/>
      <c r="X161" s="312"/>
      <c r="Y161" s="312"/>
      <c r="Z161" s="312"/>
    </row>
    <row r="162" ht="12.75" customHeight="1">
      <c r="A162" s="1"/>
      <c r="B162" s="129"/>
      <c r="C162" s="353"/>
      <c r="D162" s="338" t="s">
        <v>1538</v>
      </c>
      <c r="E162" s="338" t="s">
        <v>1539</v>
      </c>
      <c r="F162" s="339"/>
      <c r="G162" s="340" t="s">
        <v>1540</v>
      </c>
      <c r="H162" s="340"/>
      <c r="I162" s="341">
        <v>42559.0</v>
      </c>
      <c r="J162" s="324">
        <v>53.35</v>
      </c>
      <c r="K162" s="6"/>
      <c r="L162" s="311"/>
      <c r="M162" s="312"/>
      <c r="N162" s="312"/>
      <c r="O162" s="312"/>
      <c r="P162" s="312"/>
      <c r="Q162" s="312"/>
      <c r="R162" s="312"/>
      <c r="S162" s="312"/>
      <c r="T162" s="312"/>
      <c r="U162" s="312"/>
      <c r="V162" s="312"/>
      <c r="W162" s="312"/>
      <c r="X162" s="312"/>
      <c r="Y162" s="312"/>
      <c r="Z162" s="312"/>
    </row>
    <row r="163" ht="12.75" customHeight="1">
      <c r="A163" s="1"/>
      <c r="B163" s="129"/>
      <c r="C163" s="353"/>
      <c r="D163" s="338" t="s">
        <v>1538</v>
      </c>
      <c r="E163" s="338" t="s">
        <v>1539</v>
      </c>
      <c r="F163" s="339"/>
      <c r="G163" s="340" t="s">
        <v>1540</v>
      </c>
      <c r="H163" s="340"/>
      <c r="I163" s="341">
        <v>42559.0</v>
      </c>
      <c r="J163" s="324">
        <v>28.83</v>
      </c>
      <c r="K163" s="6"/>
      <c r="L163" s="311"/>
      <c r="M163" s="312"/>
      <c r="N163" s="312"/>
      <c r="O163" s="312"/>
      <c r="P163" s="312"/>
      <c r="Q163" s="312"/>
      <c r="R163" s="312"/>
      <c r="S163" s="312"/>
      <c r="T163" s="312"/>
      <c r="U163" s="312"/>
      <c r="V163" s="312"/>
      <c r="W163" s="312"/>
      <c r="X163" s="312"/>
      <c r="Y163" s="312"/>
      <c r="Z163" s="312"/>
    </row>
    <row r="164" ht="12.75" customHeight="1">
      <c r="A164" s="1"/>
      <c r="B164" s="129"/>
      <c r="C164" s="353"/>
      <c r="D164" s="338" t="s">
        <v>1541</v>
      </c>
      <c r="E164" s="338" t="s">
        <v>1542</v>
      </c>
      <c r="F164" s="339"/>
      <c r="G164" s="340" t="s">
        <v>720</v>
      </c>
      <c r="H164" s="340" t="s">
        <v>1543</v>
      </c>
      <c r="I164" s="341" t="s">
        <v>1544</v>
      </c>
      <c r="J164" s="324">
        <v>2244.0</v>
      </c>
      <c r="K164" s="6"/>
      <c r="L164" s="311"/>
      <c r="M164" s="312"/>
      <c r="N164" s="312"/>
      <c r="O164" s="312"/>
      <c r="P164" s="312"/>
      <c r="Q164" s="312"/>
      <c r="R164" s="312"/>
      <c r="S164" s="312"/>
      <c r="T164" s="312"/>
      <c r="U164" s="312"/>
      <c r="V164" s="312"/>
      <c r="W164" s="312"/>
      <c r="X164" s="312"/>
      <c r="Y164" s="312"/>
      <c r="Z164" s="312"/>
    </row>
    <row r="165" ht="12.75" customHeight="1">
      <c r="A165" s="1"/>
      <c r="B165" s="129"/>
      <c r="C165" s="353"/>
      <c r="D165" s="338" t="s">
        <v>1491</v>
      </c>
      <c r="E165" s="338" t="s">
        <v>1492</v>
      </c>
      <c r="F165" s="339"/>
      <c r="G165" s="340" t="s">
        <v>1493</v>
      </c>
      <c r="H165" s="340" t="s">
        <v>1494</v>
      </c>
      <c r="I165" s="341" t="s">
        <v>1495</v>
      </c>
      <c r="J165" s="324">
        <v>-6193.62</v>
      </c>
      <c r="K165" s="6"/>
      <c r="L165" s="311"/>
      <c r="M165" s="312"/>
      <c r="N165" s="312"/>
      <c r="O165" s="312"/>
      <c r="P165" s="312"/>
      <c r="Q165" s="312"/>
      <c r="R165" s="312"/>
      <c r="S165" s="312"/>
      <c r="T165" s="312"/>
      <c r="U165" s="312"/>
      <c r="V165" s="312"/>
      <c r="W165" s="312"/>
      <c r="X165" s="312"/>
      <c r="Y165" s="312"/>
      <c r="Z165" s="312"/>
    </row>
    <row r="166" ht="12.75" customHeight="1">
      <c r="A166" s="1"/>
      <c r="B166" s="129"/>
      <c r="C166" s="353"/>
      <c r="D166" s="338" t="s">
        <v>1545</v>
      </c>
      <c r="E166" s="338" t="s">
        <v>1468</v>
      </c>
      <c r="F166" s="339"/>
      <c r="G166" s="340" t="s">
        <v>1546</v>
      </c>
      <c r="H166" s="340" t="s">
        <v>1547</v>
      </c>
      <c r="I166" s="341" t="s">
        <v>1544</v>
      </c>
      <c r="J166" s="324">
        <v>4100.0</v>
      </c>
      <c r="K166" s="6"/>
      <c r="L166" s="311"/>
      <c r="M166" s="312"/>
      <c r="N166" s="312"/>
      <c r="O166" s="312"/>
      <c r="P166" s="312"/>
      <c r="Q166" s="312"/>
      <c r="R166" s="312"/>
      <c r="S166" s="312"/>
      <c r="T166" s="312"/>
      <c r="U166" s="312"/>
      <c r="V166" s="312"/>
      <c r="W166" s="312"/>
      <c r="X166" s="312"/>
      <c r="Y166" s="312"/>
      <c r="Z166" s="312"/>
    </row>
    <row r="167" ht="12.75" customHeight="1">
      <c r="A167" s="1"/>
      <c r="B167" s="129"/>
      <c r="C167" s="353"/>
      <c r="D167" s="338" t="s">
        <v>1548</v>
      </c>
      <c r="E167" s="338" t="s">
        <v>1297</v>
      </c>
      <c r="F167" s="339"/>
      <c r="G167" s="340" t="s">
        <v>1298</v>
      </c>
      <c r="H167" s="340">
        <v>19304.0</v>
      </c>
      <c r="I167" s="341" t="s">
        <v>1549</v>
      </c>
      <c r="J167" s="324">
        <v>3720.0</v>
      </c>
      <c r="K167" s="6"/>
      <c r="L167" s="311"/>
      <c r="M167" s="312"/>
      <c r="N167" s="312"/>
      <c r="O167" s="312"/>
      <c r="P167" s="312"/>
      <c r="Q167" s="312"/>
      <c r="R167" s="312"/>
      <c r="S167" s="312"/>
      <c r="T167" s="312"/>
      <c r="U167" s="312"/>
      <c r="V167" s="312"/>
      <c r="W167" s="312"/>
      <c r="X167" s="312"/>
      <c r="Y167" s="312"/>
      <c r="Z167" s="312"/>
    </row>
    <row r="168" ht="12.75" customHeight="1">
      <c r="A168" s="1"/>
      <c r="B168" s="129"/>
      <c r="C168" s="353"/>
      <c r="D168" s="338" t="s">
        <v>1550</v>
      </c>
      <c r="E168" s="338" t="s">
        <v>1551</v>
      </c>
      <c r="F168" s="339"/>
      <c r="G168" s="340" t="s">
        <v>1552</v>
      </c>
      <c r="H168" s="340"/>
      <c r="I168" s="341">
        <v>42612.0</v>
      </c>
      <c r="J168" s="324">
        <v>300.5</v>
      </c>
      <c r="K168" s="6"/>
      <c r="L168" s="311"/>
      <c r="M168" s="312"/>
      <c r="N168" s="312"/>
      <c r="O168" s="312"/>
      <c r="P168" s="312"/>
      <c r="Q168" s="312"/>
      <c r="R168" s="312"/>
      <c r="S168" s="312"/>
      <c r="T168" s="312"/>
      <c r="U168" s="312"/>
      <c r="V168" s="312"/>
      <c r="W168" s="312"/>
      <c r="X168" s="312"/>
      <c r="Y168" s="312"/>
      <c r="Z168" s="312"/>
    </row>
    <row r="169" ht="12.75" customHeight="1">
      <c r="A169" s="1"/>
      <c r="B169" s="129"/>
      <c r="C169" s="353"/>
      <c r="D169" s="338" t="s">
        <v>1550</v>
      </c>
      <c r="E169" s="338" t="s">
        <v>1551</v>
      </c>
      <c r="F169" s="339"/>
      <c r="G169" s="340" t="s">
        <v>1552</v>
      </c>
      <c r="H169" s="340"/>
      <c r="I169" s="341">
        <v>42612.0</v>
      </c>
      <c r="J169" s="324">
        <v>17.0</v>
      </c>
      <c r="K169" s="6"/>
      <c r="L169" s="311"/>
      <c r="M169" s="312"/>
      <c r="N169" s="312"/>
      <c r="O169" s="312"/>
      <c r="P169" s="312"/>
      <c r="Q169" s="312"/>
      <c r="R169" s="312"/>
      <c r="S169" s="312"/>
      <c r="T169" s="312"/>
      <c r="U169" s="312"/>
      <c r="V169" s="312"/>
      <c r="W169" s="312"/>
      <c r="X169" s="312"/>
      <c r="Y169" s="312"/>
      <c r="Z169" s="312"/>
    </row>
    <row r="170" ht="12.75" customHeight="1">
      <c r="A170" s="1"/>
      <c r="B170" s="129"/>
      <c r="C170" s="353"/>
      <c r="D170" s="338" t="s">
        <v>1550</v>
      </c>
      <c r="E170" s="338" t="s">
        <v>1551</v>
      </c>
      <c r="F170" s="339"/>
      <c r="G170" s="340" t="s">
        <v>1552</v>
      </c>
      <c r="H170" s="340"/>
      <c r="I170" s="341">
        <v>42612.0</v>
      </c>
      <c r="J170" s="324">
        <v>38.0</v>
      </c>
      <c r="K170" s="6"/>
      <c r="L170" s="311"/>
      <c r="M170" s="312"/>
      <c r="N170" s="312"/>
      <c r="O170" s="312"/>
      <c r="P170" s="312"/>
      <c r="Q170" s="312"/>
      <c r="R170" s="312"/>
      <c r="S170" s="312"/>
      <c r="T170" s="312"/>
      <c r="U170" s="312"/>
      <c r="V170" s="312"/>
      <c r="W170" s="312"/>
      <c r="X170" s="312"/>
      <c r="Y170" s="312"/>
      <c r="Z170" s="312"/>
    </row>
    <row r="171" ht="12.75" customHeight="1">
      <c r="A171" s="1"/>
      <c r="B171" s="129"/>
      <c r="C171" s="353"/>
      <c r="D171" s="338" t="s">
        <v>1550</v>
      </c>
      <c r="E171" s="338" t="s">
        <v>1551</v>
      </c>
      <c r="F171" s="339"/>
      <c r="G171" s="340" t="s">
        <v>1552</v>
      </c>
      <c r="H171" s="340"/>
      <c r="I171" s="341">
        <v>42612.0</v>
      </c>
      <c r="J171" s="324">
        <v>40.0</v>
      </c>
      <c r="K171" s="6"/>
      <c r="L171" s="311"/>
      <c r="M171" s="312"/>
      <c r="N171" s="312"/>
      <c r="O171" s="312"/>
      <c r="P171" s="312"/>
      <c r="Q171" s="312"/>
      <c r="R171" s="312"/>
      <c r="S171" s="312"/>
      <c r="T171" s="312"/>
      <c r="U171" s="312"/>
      <c r="V171" s="312"/>
      <c r="W171" s="312"/>
      <c r="X171" s="312"/>
      <c r="Y171" s="312"/>
      <c r="Z171" s="312"/>
    </row>
    <row r="172" ht="12.75" customHeight="1">
      <c r="A172" s="1"/>
      <c r="B172" s="129"/>
      <c r="C172" s="353"/>
      <c r="D172" s="338" t="s">
        <v>1550</v>
      </c>
      <c r="E172" s="338" t="s">
        <v>1551</v>
      </c>
      <c r="F172" s="339"/>
      <c r="G172" s="340" t="s">
        <v>1552</v>
      </c>
      <c r="H172" s="340"/>
      <c r="I172" s="341">
        <v>42612.0</v>
      </c>
      <c r="J172" s="324">
        <v>44.0</v>
      </c>
      <c r="K172" s="6"/>
      <c r="L172" s="311"/>
      <c r="M172" s="312"/>
      <c r="N172" s="312"/>
      <c r="O172" s="312"/>
      <c r="P172" s="312"/>
      <c r="Q172" s="312"/>
      <c r="R172" s="312"/>
      <c r="S172" s="312"/>
      <c r="T172" s="312"/>
      <c r="U172" s="312"/>
      <c r="V172" s="312"/>
      <c r="W172" s="312"/>
      <c r="X172" s="312"/>
      <c r="Y172" s="312"/>
      <c r="Z172" s="312"/>
    </row>
    <row r="173" ht="12.75" customHeight="1">
      <c r="A173" s="1"/>
      <c r="B173" s="129"/>
      <c r="C173" s="353"/>
      <c r="D173" s="338" t="s">
        <v>1550</v>
      </c>
      <c r="E173" s="338" t="s">
        <v>1551</v>
      </c>
      <c r="F173" s="339"/>
      <c r="G173" s="340" t="s">
        <v>1552</v>
      </c>
      <c r="H173" s="340"/>
      <c r="I173" s="341">
        <v>42612.0</v>
      </c>
      <c r="J173" s="324">
        <v>48.0</v>
      </c>
      <c r="K173" s="6"/>
      <c r="L173" s="311"/>
      <c r="M173" s="312"/>
      <c r="N173" s="312"/>
      <c r="O173" s="312"/>
      <c r="P173" s="312"/>
      <c r="Q173" s="312"/>
      <c r="R173" s="312"/>
      <c r="S173" s="312"/>
      <c r="T173" s="312"/>
      <c r="U173" s="312"/>
      <c r="V173" s="312"/>
      <c r="W173" s="312"/>
      <c r="X173" s="312"/>
      <c r="Y173" s="312"/>
      <c r="Z173" s="312"/>
    </row>
    <row r="174" ht="12.75" customHeight="1">
      <c r="A174" s="1"/>
      <c r="B174" s="129"/>
      <c r="C174" s="353"/>
      <c r="D174" s="338" t="s">
        <v>1550</v>
      </c>
      <c r="E174" s="338" t="s">
        <v>1551</v>
      </c>
      <c r="F174" s="339"/>
      <c r="G174" s="340" t="s">
        <v>1552</v>
      </c>
      <c r="H174" s="340"/>
      <c r="I174" s="341">
        <v>42612.0</v>
      </c>
      <c r="J174" s="324">
        <v>61.0</v>
      </c>
      <c r="K174" s="6"/>
      <c r="L174" s="311"/>
      <c r="M174" s="312"/>
      <c r="N174" s="312"/>
      <c r="O174" s="312"/>
      <c r="P174" s="312"/>
      <c r="Q174" s="312"/>
      <c r="R174" s="312"/>
      <c r="S174" s="312"/>
      <c r="T174" s="312"/>
      <c r="U174" s="312"/>
      <c r="V174" s="312"/>
      <c r="W174" s="312"/>
      <c r="X174" s="312"/>
      <c r="Y174" s="312"/>
      <c r="Z174" s="312"/>
    </row>
    <row r="175" ht="12.75" customHeight="1">
      <c r="A175" s="1"/>
      <c r="B175" s="129"/>
      <c r="C175" s="353"/>
      <c r="D175" s="338" t="s">
        <v>1550</v>
      </c>
      <c r="E175" s="338" t="s">
        <v>1551</v>
      </c>
      <c r="F175" s="339"/>
      <c r="G175" s="340" t="s">
        <v>1552</v>
      </c>
      <c r="H175" s="340"/>
      <c r="I175" s="341">
        <v>42612.0</v>
      </c>
      <c r="J175" s="324">
        <v>64.0</v>
      </c>
      <c r="K175" s="6"/>
      <c r="L175" s="311"/>
      <c r="M175" s="312"/>
      <c r="N175" s="312"/>
      <c r="O175" s="312"/>
      <c r="P175" s="312"/>
      <c r="Q175" s="312"/>
      <c r="R175" s="312"/>
      <c r="S175" s="312"/>
      <c r="T175" s="312"/>
      <c r="U175" s="312"/>
      <c r="V175" s="312"/>
      <c r="W175" s="312"/>
      <c r="X175" s="312"/>
      <c r="Y175" s="312"/>
      <c r="Z175" s="312"/>
    </row>
    <row r="176" ht="12.75" customHeight="1">
      <c r="A176" s="1"/>
      <c r="B176" s="129"/>
      <c r="C176" s="353"/>
      <c r="D176" s="338" t="s">
        <v>1550</v>
      </c>
      <c r="E176" s="338" t="s">
        <v>1551</v>
      </c>
      <c r="F176" s="339"/>
      <c r="G176" s="340" t="s">
        <v>1552</v>
      </c>
      <c r="H176" s="340"/>
      <c r="I176" s="341">
        <v>42612.0</v>
      </c>
      <c r="J176" s="324">
        <v>48.0</v>
      </c>
      <c r="K176" s="6"/>
      <c r="L176" s="311"/>
      <c r="M176" s="312"/>
      <c r="N176" s="312"/>
      <c r="O176" s="312"/>
      <c r="P176" s="312"/>
      <c r="Q176" s="312"/>
      <c r="R176" s="312"/>
      <c r="S176" s="312"/>
      <c r="T176" s="312"/>
      <c r="U176" s="312"/>
      <c r="V176" s="312"/>
      <c r="W176" s="312"/>
      <c r="X176" s="312"/>
      <c r="Y176" s="312"/>
      <c r="Z176" s="312"/>
    </row>
    <row r="177" ht="12.75" customHeight="1">
      <c r="A177" s="1"/>
      <c r="B177" s="129"/>
      <c r="C177" s="353"/>
      <c r="D177" s="338" t="s">
        <v>1553</v>
      </c>
      <c r="E177" s="338" t="s">
        <v>1297</v>
      </c>
      <c r="F177" s="339"/>
      <c r="G177" s="340" t="s">
        <v>1298</v>
      </c>
      <c r="H177" s="340">
        <v>19338.0</v>
      </c>
      <c r="I177" s="341" t="s">
        <v>1554</v>
      </c>
      <c r="J177" s="324">
        <v>1800.0</v>
      </c>
      <c r="K177" s="6"/>
      <c r="L177" s="311"/>
      <c r="M177" s="312"/>
      <c r="N177" s="312"/>
      <c r="O177" s="312"/>
      <c r="P177" s="312"/>
      <c r="Q177" s="312"/>
      <c r="R177" s="312"/>
      <c r="S177" s="312"/>
      <c r="T177" s="312"/>
      <c r="U177" s="312"/>
      <c r="V177" s="312"/>
      <c r="W177" s="312"/>
      <c r="X177" s="312"/>
      <c r="Y177" s="312"/>
      <c r="Z177" s="312"/>
    </row>
    <row r="178" ht="12.75" customHeight="1">
      <c r="A178" s="1"/>
      <c r="B178" s="129"/>
      <c r="C178" s="353"/>
      <c r="D178" s="338" t="s">
        <v>1555</v>
      </c>
      <c r="E178" s="338" t="s">
        <v>1556</v>
      </c>
      <c r="F178" s="339"/>
      <c r="G178" s="340" t="s">
        <v>1557</v>
      </c>
      <c r="H178" s="340">
        <v>250.0</v>
      </c>
      <c r="I178" s="341" t="s">
        <v>1558</v>
      </c>
      <c r="J178" s="331">
        <v>1700.0</v>
      </c>
      <c r="K178" s="6"/>
      <c r="L178" s="311"/>
      <c r="M178" s="312"/>
      <c r="N178" s="312"/>
      <c r="O178" s="312"/>
      <c r="P178" s="312"/>
      <c r="Q178" s="312"/>
      <c r="R178" s="312"/>
      <c r="S178" s="312"/>
      <c r="T178" s="312"/>
      <c r="U178" s="312"/>
      <c r="V178" s="312"/>
      <c r="W178" s="312"/>
      <c r="X178" s="312"/>
      <c r="Y178" s="312"/>
      <c r="Z178" s="312"/>
    </row>
    <row r="179" ht="12.75" customHeight="1">
      <c r="A179" s="1"/>
      <c r="B179" s="129"/>
      <c r="C179" s="318" t="s">
        <v>1559</v>
      </c>
      <c r="D179" s="333" t="s">
        <v>1560</v>
      </c>
      <c r="E179" s="333" t="s">
        <v>1561</v>
      </c>
      <c r="F179" s="320"/>
      <c r="G179" s="321" t="s">
        <v>1562</v>
      </c>
      <c r="H179" s="321">
        <v>306.0</v>
      </c>
      <c r="I179" s="334" t="s">
        <v>1563</v>
      </c>
      <c r="J179" s="324">
        <v>131.81</v>
      </c>
      <c r="K179" s="6"/>
      <c r="L179" s="311"/>
      <c r="M179" s="312"/>
      <c r="N179" s="312"/>
      <c r="O179" s="312"/>
      <c r="P179" s="312"/>
      <c r="Q179" s="312"/>
      <c r="R179" s="312"/>
      <c r="S179" s="312"/>
      <c r="T179" s="312"/>
      <c r="U179" s="312"/>
      <c r="V179" s="312"/>
      <c r="W179" s="312"/>
      <c r="X179" s="312"/>
      <c r="Y179" s="312"/>
      <c r="Z179" s="312"/>
    </row>
    <row r="180" ht="12.75" customHeight="1">
      <c r="A180" s="1"/>
      <c r="B180" s="129"/>
      <c r="C180" s="350"/>
      <c r="D180" s="338" t="s">
        <v>1564</v>
      </c>
      <c r="E180" s="338" t="s">
        <v>1561</v>
      </c>
      <c r="F180" s="339"/>
      <c r="G180" s="340" t="s">
        <v>1562</v>
      </c>
      <c r="H180" s="340">
        <v>323.0</v>
      </c>
      <c r="I180" s="341" t="s">
        <v>1565</v>
      </c>
      <c r="J180" s="324">
        <v>553.92</v>
      </c>
      <c r="K180" s="6"/>
      <c r="L180" s="311"/>
      <c r="M180" s="312"/>
      <c r="N180" s="312"/>
      <c r="O180" s="312"/>
      <c r="P180" s="312"/>
      <c r="Q180" s="312"/>
      <c r="R180" s="312"/>
      <c r="S180" s="312"/>
      <c r="T180" s="312"/>
      <c r="U180" s="312"/>
      <c r="V180" s="312"/>
      <c r="W180" s="312"/>
      <c r="X180" s="312"/>
      <c r="Y180" s="312"/>
      <c r="Z180" s="312"/>
    </row>
    <row r="181" ht="12.75" customHeight="1">
      <c r="A181" s="1"/>
      <c r="B181" s="129"/>
      <c r="C181" s="350"/>
      <c r="D181" s="338" t="s">
        <v>1566</v>
      </c>
      <c r="E181" s="338" t="s">
        <v>1561</v>
      </c>
      <c r="F181" s="339"/>
      <c r="G181" s="340" t="s">
        <v>1562</v>
      </c>
      <c r="H181" s="340">
        <v>311.0</v>
      </c>
      <c r="I181" s="341" t="s">
        <v>1567</v>
      </c>
      <c r="J181" s="324">
        <v>4110.22</v>
      </c>
      <c r="K181" s="6"/>
      <c r="L181" s="311"/>
      <c r="M181" s="312"/>
      <c r="N181" s="312"/>
      <c r="O181" s="312"/>
      <c r="P181" s="312"/>
      <c r="Q181" s="312"/>
      <c r="R181" s="312"/>
      <c r="S181" s="312"/>
      <c r="T181" s="312"/>
      <c r="U181" s="312"/>
      <c r="V181" s="312"/>
      <c r="W181" s="312"/>
      <c r="X181" s="312"/>
      <c r="Y181" s="312"/>
      <c r="Z181" s="312"/>
    </row>
    <row r="182" ht="12.75" customHeight="1">
      <c r="A182" s="1"/>
      <c r="B182" s="129"/>
      <c r="C182" s="350"/>
      <c r="D182" s="338" t="s">
        <v>1568</v>
      </c>
      <c r="E182" s="338" t="s">
        <v>1569</v>
      </c>
      <c r="F182" s="339"/>
      <c r="G182" s="340"/>
      <c r="H182" s="340"/>
      <c r="I182" s="341">
        <v>42491.0</v>
      </c>
      <c r="J182" s="324">
        <v>2695.02</v>
      </c>
      <c r="K182" s="6"/>
      <c r="L182" s="311"/>
      <c r="M182" s="312"/>
      <c r="N182" s="312"/>
      <c r="O182" s="312"/>
      <c r="P182" s="312"/>
      <c r="Q182" s="312"/>
      <c r="R182" s="312"/>
      <c r="S182" s="312"/>
      <c r="T182" s="312"/>
      <c r="U182" s="312"/>
      <c r="V182" s="312"/>
      <c r="W182" s="312"/>
      <c r="X182" s="312"/>
      <c r="Y182" s="312"/>
      <c r="Z182" s="312"/>
    </row>
    <row r="183" ht="12.75" customHeight="1">
      <c r="A183" s="1"/>
      <c r="B183" s="129"/>
      <c r="C183" s="350"/>
      <c r="D183" s="338" t="s">
        <v>1570</v>
      </c>
      <c r="E183" s="338" t="s">
        <v>1571</v>
      </c>
      <c r="F183" s="339"/>
      <c r="G183" s="340" t="s">
        <v>1572</v>
      </c>
      <c r="H183" s="340">
        <v>235434.0</v>
      </c>
      <c r="I183" s="341" t="s">
        <v>1338</v>
      </c>
      <c r="J183" s="324">
        <v>305.94</v>
      </c>
      <c r="K183" s="6"/>
      <c r="L183" s="311"/>
      <c r="M183" s="312"/>
      <c r="N183" s="312"/>
      <c r="O183" s="312"/>
      <c r="P183" s="312"/>
      <c r="Q183" s="312"/>
      <c r="R183" s="312"/>
      <c r="S183" s="312"/>
      <c r="T183" s="312"/>
      <c r="U183" s="312"/>
      <c r="V183" s="312"/>
      <c r="W183" s="312"/>
      <c r="X183" s="312"/>
      <c r="Y183" s="312"/>
      <c r="Z183" s="312"/>
    </row>
    <row r="184" ht="12.75" customHeight="1">
      <c r="A184" s="1"/>
      <c r="B184" s="129"/>
      <c r="C184" s="350"/>
      <c r="D184" s="338" t="s">
        <v>1573</v>
      </c>
      <c r="E184" s="338" t="s">
        <v>1574</v>
      </c>
      <c r="F184" s="339"/>
      <c r="G184" s="340" t="s">
        <v>1575</v>
      </c>
      <c r="H184" s="340">
        <v>26961.0</v>
      </c>
      <c r="I184" s="341" t="s">
        <v>1576</v>
      </c>
      <c r="J184" s="324">
        <v>8.99</v>
      </c>
      <c r="K184" s="6"/>
      <c r="L184" s="311"/>
      <c r="M184" s="312"/>
      <c r="N184" s="312"/>
      <c r="O184" s="312"/>
      <c r="P184" s="312"/>
      <c r="Q184" s="312"/>
      <c r="R184" s="312"/>
      <c r="S184" s="312"/>
      <c r="T184" s="312"/>
      <c r="U184" s="312"/>
      <c r="V184" s="312"/>
      <c r="W184" s="312"/>
      <c r="X184" s="312"/>
      <c r="Y184" s="312"/>
      <c r="Z184" s="312"/>
    </row>
    <row r="185" ht="12.75" customHeight="1">
      <c r="A185" s="1"/>
      <c r="B185" s="129"/>
      <c r="C185" s="350"/>
      <c r="D185" s="338" t="s">
        <v>1577</v>
      </c>
      <c r="E185" s="338" t="s">
        <v>1578</v>
      </c>
      <c r="F185" s="339"/>
      <c r="G185" s="340" t="s">
        <v>1579</v>
      </c>
      <c r="H185" s="340">
        <v>3341.0</v>
      </c>
      <c r="I185" s="341" t="s">
        <v>1428</v>
      </c>
      <c r="J185" s="324">
        <v>44.75</v>
      </c>
      <c r="K185" s="6"/>
      <c r="L185" s="311"/>
      <c r="M185" s="312"/>
      <c r="N185" s="312"/>
      <c r="O185" s="312"/>
      <c r="P185" s="312"/>
      <c r="Q185" s="312"/>
      <c r="R185" s="312"/>
      <c r="S185" s="312"/>
      <c r="T185" s="312"/>
      <c r="U185" s="312"/>
      <c r="V185" s="312"/>
      <c r="W185" s="312"/>
      <c r="X185" s="312"/>
      <c r="Y185" s="312"/>
      <c r="Z185" s="312"/>
    </row>
    <row r="186" ht="12.75" customHeight="1">
      <c r="A186" s="1"/>
      <c r="B186" s="129"/>
      <c r="C186" s="350"/>
      <c r="D186" s="338" t="s">
        <v>1580</v>
      </c>
      <c r="E186" s="338" t="s">
        <v>1578</v>
      </c>
      <c r="F186" s="339"/>
      <c r="G186" s="340" t="s">
        <v>1579</v>
      </c>
      <c r="H186" s="340">
        <v>3402.0</v>
      </c>
      <c r="I186" s="341" t="s">
        <v>1581</v>
      </c>
      <c r="J186" s="324">
        <v>7.05</v>
      </c>
      <c r="K186" s="6"/>
      <c r="L186" s="311"/>
      <c r="M186" s="312"/>
      <c r="N186" s="312"/>
      <c r="O186" s="312"/>
      <c r="P186" s="312"/>
      <c r="Q186" s="312"/>
      <c r="R186" s="312"/>
      <c r="S186" s="312"/>
      <c r="T186" s="312"/>
      <c r="U186" s="312"/>
      <c r="V186" s="312"/>
      <c r="W186" s="312"/>
      <c r="X186" s="312"/>
      <c r="Y186" s="312"/>
      <c r="Z186" s="312"/>
    </row>
    <row r="187" ht="12.75" customHeight="1">
      <c r="A187" s="1"/>
      <c r="B187" s="129"/>
      <c r="C187" s="350"/>
      <c r="D187" s="338" t="s">
        <v>1580</v>
      </c>
      <c r="E187" s="338" t="s">
        <v>1578</v>
      </c>
      <c r="F187" s="339"/>
      <c r="G187" s="340" t="s">
        <v>1579</v>
      </c>
      <c r="H187" s="340">
        <v>3363.0</v>
      </c>
      <c r="I187" s="341" t="s">
        <v>1495</v>
      </c>
      <c r="J187" s="324">
        <v>37.0</v>
      </c>
      <c r="K187" s="6"/>
      <c r="L187" s="311"/>
      <c r="M187" s="312"/>
      <c r="N187" s="312"/>
      <c r="O187" s="312"/>
      <c r="P187" s="312"/>
      <c r="Q187" s="312"/>
      <c r="R187" s="312"/>
      <c r="S187" s="312"/>
      <c r="T187" s="312"/>
      <c r="U187" s="312"/>
      <c r="V187" s="312"/>
      <c r="W187" s="312"/>
      <c r="X187" s="312"/>
      <c r="Y187" s="312"/>
      <c r="Z187" s="312"/>
    </row>
    <row r="188" ht="12.75" customHeight="1">
      <c r="A188" s="1"/>
      <c r="B188" s="129"/>
      <c r="C188" s="350"/>
      <c r="D188" s="338" t="s">
        <v>1582</v>
      </c>
      <c r="E188" s="338" t="s">
        <v>1571</v>
      </c>
      <c r="F188" s="339"/>
      <c r="G188" s="340" t="s">
        <v>1572</v>
      </c>
      <c r="H188" s="340">
        <v>231035.0</v>
      </c>
      <c r="I188" s="341" t="s">
        <v>1333</v>
      </c>
      <c r="J188" s="324">
        <v>95.7</v>
      </c>
      <c r="K188" s="6"/>
      <c r="L188" s="311"/>
      <c r="M188" s="312"/>
      <c r="N188" s="312"/>
      <c r="O188" s="312"/>
      <c r="P188" s="312"/>
      <c r="Q188" s="312"/>
      <c r="R188" s="312"/>
      <c r="S188" s="312"/>
      <c r="T188" s="312"/>
      <c r="U188" s="312"/>
      <c r="V188" s="312"/>
      <c r="W188" s="312"/>
      <c r="X188" s="312"/>
      <c r="Y188" s="312"/>
      <c r="Z188" s="312"/>
    </row>
    <row r="189" ht="12.75" customHeight="1">
      <c r="A189" s="1"/>
      <c r="B189" s="129"/>
      <c r="C189" s="350"/>
      <c r="D189" s="338" t="s">
        <v>1583</v>
      </c>
      <c r="E189" s="338" t="s">
        <v>1574</v>
      </c>
      <c r="F189" s="339"/>
      <c r="G189" s="340" t="s">
        <v>1575</v>
      </c>
      <c r="H189" s="340">
        <v>26177.0</v>
      </c>
      <c r="I189" s="341" t="s">
        <v>1338</v>
      </c>
      <c r="J189" s="324">
        <v>1669.24</v>
      </c>
      <c r="K189" s="6"/>
      <c r="L189" s="311"/>
      <c r="M189" s="312"/>
      <c r="N189" s="312"/>
      <c r="O189" s="312"/>
      <c r="P189" s="312"/>
      <c r="Q189" s="312"/>
      <c r="R189" s="312"/>
      <c r="S189" s="312"/>
      <c r="T189" s="312"/>
      <c r="U189" s="312"/>
      <c r="V189" s="312"/>
      <c r="W189" s="312"/>
      <c r="X189" s="312"/>
      <c r="Y189" s="312"/>
      <c r="Z189" s="312"/>
    </row>
    <row r="190" ht="12.75" customHeight="1">
      <c r="A190" s="1"/>
      <c r="B190" s="129"/>
      <c r="C190" s="350"/>
      <c r="D190" s="338" t="s">
        <v>1580</v>
      </c>
      <c r="E190" s="338" t="s">
        <v>1578</v>
      </c>
      <c r="F190" s="339"/>
      <c r="G190" s="340" t="s">
        <v>1579</v>
      </c>
      <c r="H190" s="340">
        <v>3357.0</v>
      </c>
      <c r="I190" s="341" t="s">
        <v>1584</v>
      </c>
      <c r="J190" s="324">
        <v>54.43</v>
      </c>
      <c r="K190" s="6"/>
      <c r="L190" s="311"/>
      <c r="M190" s="312"/>
      <c r="N190" s="312"/>
      <c r="O190" s="312"/>
      <c r="P190" s="312"/>
      <c r="Q190" s="312"/>
      <c r="R190" s="312"/>
      <c r="S190" s="312"/>
      <c r="T190" s="312"/>
      <c r="U190" s="312"/>
      <c r="V190" s="312"/>
      <c r="W190" s="312"/>
      <c r="X190" s="312"/>
      <c r="Y190" s="312"/>
      <c r="Z190" s="312"/>
    </row>
    <row r="191" ht="12.75" customHeight="1">
      <c r="A191" s="1"/>
      <c r="B191" s="129"/>
      <c r="C191" s="350"/>
      <c r="D191" s="338" t="s">
        <v>1585</v>
      </c>
      <c r="E191" s="338" t="s">
        <v>1578</v>
      </c>
      <c r="F191" s="339"/>
      <c r="G191" s="340" t="s">
        <v>1579</v>
      </c>
      <c r="H191" s="340">
        <v>3321.0</v>
      </c>
      <c r="I191" s="341" t="s">
        <v>1355</v>
      </c>
      <c r="J191" s="324">
        <v>219.92</v>
      </c>
      <c r="K191" s="6"/>
      <c r="L191" s="311"/>
      <c r="M191" s="312"/>
      <c r="N191" s="312"/>
      <c r="O191" s="312"/>
      <c r="P191" s="312"/>
      <c r="Q191" s="312"/>
      <c r="R191" s="312"/>
      <c r="S191" s="312"/>
      <c r="T191" s="312"/>
      <c r="U191" s="312"/>
      <c r="V191" s="312"/>
      <c r="W191" s="312"/>
      <c r="X191" s="312"/>
      <c r="Y191" s="312"/>
      <c r="Z191" s="312"/>
    </row>
    <row r="192" ht="12.75" customHeight="1">
      <c r="A192" s="1"/>
      <c r="B192" s="129"/>
      <c r="C192" s="350"/>
      <c r="D192" s="338" t="s">
        <v>1585</v>
      </c>
      <c r="E192" s="338" t="s">
        <v>1578</v>
      </c>
      <c r="F192" s="339"/>
      <c r="G192" s="340" t="s">
        <v>1579</v>
      </c>
      <c r="H192" s="340">
        <v>3321.0</v>
      </c>
      <c r="I192" s="341" t="s">
        <v>1355</v>
      </c>
      <c r="J192" s="324">
        <v>130.92</v>
      </c>
      <c r="K192" s="6"/>
      <c r="L192" s="311"/>
      <c r="M192" s="312"/>
      <c r="N192" s="312"/>
      <c r="O192" s="312"/>
      <c r="P192" s="312"/>
      <c r="Q192" s="312"/>
      <c r="R192" s="312"/>
      <c r="S192" s="312"/>
      <c r="T192" s="312"/>
      <c r="U192" s="312"/>
      <c r="V192" s="312"/>
      <c r="W192" s="312"/>
      <c r="X192" s="312"/>
      <c r="Y192" s="312"/>
      <c r="Z192" s="312"/>
    </row>
    <row r="193" ht="12.75" customHeight="1">
      <c r="A193" s="1"/>
      <c r="B193" s="129"/>
      <c r="C193" s="350"/>
      <c r="D193" s="338" t="s">
        <v>1586</v>
      </c>
      <c r="E193" s="338" t="s">
        <v>1578</v>
      </c>
      <c r="F193" s="339"/>
      <c r="G193" s="340" t="s">
        <v>1579</v>
      </c>
      <c r="H193" s="340">
        <v>3428.0</v>
      </c>
      <c r="I193" s="341" t="s">
        <v>1478</v>
      </c>
      <c r="J193" s="324">
        <v>33.95</v>
      </c>
      <c r="K193" s="6"/>
      <c r="L193" s="311"/>
      <c r="M193" s="312"/>
      <c r="N193" s="312"/>
      <c r="O193" s="312"/>
      <c r="P193" s="312"/>
      <c r="Q193" s="312"/>
      <c r="R193" s="312"/>
      <c r="S193" s="312"/>
      <c r="T193" s="312"/>
      <c r="U193" s="312"/>
      <c r="V193" s="312"/>
      <c r="W193" s="312"/>
      <c r="X193" s="312"/>
      <c r="Y193" s="312"/>
      <c r="Z193" s="312"/>
    </row>
    <row r="194" ht="12.75" customHeight="1">
      <c r="A194" s="1"/>
      <c r="B194" s="129"/>
      <c r="C194" s="350"/>
      <c r="D194" s="338" t="s">
        <v>1587</v>
      </c>
      <c r="E194" s="338" t="s">
        <v>1578</v>
      </c>
      <c r="F194" s="339"/>
      <c r="G194" s="340" t="s">
        <v>1579</v>
      </c>
      <c r="H194" s="340">
        <v>3342.0</v>
      </c>
      <c r="I194" s="341" t="s">
        <v>1365</v>
      </c>
      <c r="J194" s="324">
        <v>61.95</v>
      </c>
      <c r="K194" s="6"/>
      <c r="L194" s="311"/>
      <c r="M194" s="312"/>
      <c r="N194" s="312"/>
      <c r="O194" s="312"/>
      <c r="P194" s="312"/>
      <c r="Q194" s="312"/>
      <c r="R194" s="312"/>
      <c r="S194" s="312"/>
      <c r="T194" s="312"/>
      <c r="U194" s="312"/>
      <c r="V194" s="312"/>
      <c r="W194" s="312"/>
      <c r="X194" s="312"/>
      <c r="Y194" s="312"/>
      <c r="Z194" s="312"/>
    </row>
    <row r="195" ht="12.75" customHeight="1">
      <c r="A195" s="1"/>
      <c r="B195" s="129"/>
      <c r="C195" s="350"/>
      <c r="D195" s="338" t="s">
        <v>1588</v>
      </c>
      <c r="E195" s="338" t="s">
        <v>1589</v>
      </c>
      <c r="F195" s="339"/>
      <c r="G195" s="340" t="s">
        <v>1590</v>
      </c>
      <c r="H195" s="340">
        <v>404117.0</v>
      </c>
      <c r="I195" s="341" t="s">
        <v>1277</v>
      </c>
      <c r="J195" s="324">
        <v>10.96</v>
      </c>
      <c r="K195" s="6"/>
      <c r="L195" s="311"/>
      <c r="M195" s="312"/>
      <c r="N195" s="312"/>
      <c r="O195" s="312"/>
      <c r="P195" s="312"/>
      <c r="Q195" s="312"/>
      <c r="R195" s="312"/>
      <c r="S195" s="312"/>
      <c r="T195" s="312"/>
      <c r="U195" s="312"/>
      <c r="V195" s="312"/>
      <c r="W195" s="312"/>
      <c r="X195" s="312"/>
      <c r="Y195" s="312"/>
      <c r="Z195" s="312"/>
    </row>
    <row r="196" ht="12.75" customHeight="1">
      <c r="A196" s="1"/>
      <c r="B196" s="129"/>
      <c r="C196" s="350"/>
      <c r="D196" s="338" t="s">
        <v>1591</v>
      </c>
      <c r="E196" s="338" t="s">
        <v>1571</v>
      </c>
      <c r="F196" s="339"/>
      <c r="G196" s="340" t="s">
        <v>1572</v>
      </c>
      <c r="H196" s="340">
        <v>233063.0</v>
      </c>
      <c r="I196" s="341" t="s">
        <v>1592</v>
      </c>
      <c r="J196" s="324">
        <v>756.36</v>
      </c>
      <c r="K196" s="6"/>
      <c r="L196" s="311"/>
      <c r="M196" s="312"/>
      <c r="N196" s="312"/>
      <c r="O196" s="312"/>
      <c r="P196" s="312"/>
      <c r="Q196" s="312"/>
      <c r="R196" s="312"/>
      <c r="S196" s="312"/>
      <c r="T196" s="312"/>
      <c r="U196" s="312"/>
      <c r="V196" s="312"/>
      <c r="W196" s="312"/>
      <c r="X196" s="312"/>
      <c r="Y196" s="312"/>
      <c r="Z196" s="312"/>
    </row>
    <row r="197" ht="12.75" customHeight="1">
      <c r="A197" s="1"/>
      <c r="B197" s="129"/>
      <c r="C197" s="350"/>
      <c r="D197" s="338" t="s">
        <v>1593</v>
      </c>
      <c r="E197" s="338" t="s">
        <v>1571</v>
      </c>
      <c r="F197" s="339"/>
      <c r="G197" s="340" t="s">
        <v>1572</v>
      </c>
      <c r="H197" s="340">
        <v>229203.0</v>
      </c>
      <c r="I197" s="341" t="s">
        <v>1594</v>
      </c>
      <c r="J197" s="324">
        <v>277.86</v>
      </c>
      <c r="K197" s="6"/>
      <c r="L197" s="311"/>
      <c r="M197" s="312"/>
      <c r="N197" s="312"/>
      <c r="O197" s="312"/>
      <c r="P197" s="312"/>
      <c r="Q197" s="312"/>
      <c r="R197" s="312"/>
      <c r="S197" s="312"/>
      <c r="T197" s="312"/>
      <c r="U197" s="312"/>
      <c r="V197" s="312"/>
      <c r="W197" s="312"/>
      <c r="X197" s="312"/>
      <c r="Y197" s="312"/>
      <c r="Z197" s="312"/>
    </row>
    <row r="198" ht="12.75" customHeight="1">
      <c r="A198" s="1"/>
      <c r="B198" s="129"/>
      <c r="C198" s="350"/>
      <c r="D198" s="338" t="s">
        <v>1580</v>
      </c>
      <c r="E198" s="338" t="s">
        <v>1578</v>
      </c>
      <c r="F198" s="339"/>
      <c r="G198" s="340" t="s">
        <v>1579</v>
      </c>
      <c r="H198" s="340">
        <v>3378.0</v>
      </c>
      <c r="I198" s="341" t="s">
        <v>1490</v>
      </c>
      <c r="J198" s="324">
        <v>26.37</v>
      </c>
      <c r="K198" s="6"/>
      <c r="L198" s="311"/>
      <c r="M198" s="312"/>
      <c r="N198" s="312"/>
      <c r="O198" s="312"/>
      <c r="P198" s="312"/>
      <c r="Q198" s="312"/>
      <c r="R198" s="312"/>
      <c r="S198" s="312"/>
      <c r="T198" s="312"/>
      <c r="U198" s="312"/>
      <c r="V198" s="312"/>
      <c r="W198" s="312"/>
      <c r="X198" s="312"/>
      <c r="Y198" s="312"/>
      <c r="Z198" s="312"/>
    </row>
    <row r="199" ht="12.75" customHeight="1">
      <c r="A199" s="1"/>
      <c r="B199" s="129"/>
      <c r="C199" s="350"/>
      <c r="D199" s="338" t="s">
        <v>1595</v>
      </c>
      <c r="E199" s="338" t="s">
        <v>1578</v>
      </c>
      <c r="F199" s="339"/>
      <c r="G199" s="340" t="s">
        <v>1579</v>
      </c>
      <c r="H199" s="340">
        <v>3324.0</v>
      </c>
      <c r="I199" s="341" t="s">
        <v>1596</v>
      </c>
      <c r="J199" s="324">
        <v>114.78</v>
      </c>
      <c r="K199" s="6"/>
      <c r="L199" s="311"/>
      <c r="M199" s="312"/>
      <c r="N199" s="312"/>
      <c r="O199" s="312"/>
      <c r="P199" s="312"/>
      <c r="Q199" s="312"/>
      <c r="R199" s="312"/>
      <c r="S199" s="312"/>
      <c r="T199" s="312"/>
      <c r="U199" s="312"/>
      <c r="V199" s="312"/>
      <c r="W199" s="312"/>
      <c r="X199" s="312"/>
      <c r="Y199" s="312"/>
      <c r="Z199" s="312"/>
    </row>
    <row r="200" ht="12.75" customHeight="1">
      <c r="A200" s="1"/>
      <c r="B200" s="129"/>
      <c r="C200" s="350"/>
      <c r="D200" s="338" t="s">
        <v>1595</v>
      </c>
      <c r="E200" s="338" t="s">
        <v>1578</v>
      </c>
      <c r="F200" s="339"/>
      <c r="G200" s="340" t="s">
        <v>1579</v>
      </c>
      <c r="H200" s="340">
        <v>3324.0</v>
      </c>
      <c r="I200" s="341" t="s">
        <v>1596</v>
      </c>
      <c r="J200" s="324">
        <v>45.15</v>
      </c>
      <c r="K200" s="6"/>
      <c r="L200" s="311"/>
      <c r="M200" s="312"/>
      <c r="N200" s="312"/>
      <c r="O200" s="312"/>
      <c r="P200" s="312"/>
      <c r="Q200" s="312"/>
      <c r="R200" s="312"/>
      <c r="S200" s="312"/>
      <c r="T200" s="312"/>
      <c r="U200" s="312"/>
      <c r="V200" s="312"/>
      <c r="W200" s="312"/>
      <c r="X200" s="312"/>
      <c r="Y200" s="312"/>
      <c r="Z200" s="312"/>
    </row>
    <row r="201" ht="12.75" customHeight="1">
      <c r="A201" s="1"/>
      <c r="B201" s="129"/>
      <c r="C201" s="350"/>
      <c r="D201" s="338" t="s">
        <v>1597</v>
      </c>
      <c r="E201" s="338" t="s">
        <v>1578</v>
      </c>
      <c r="F201" s="339"/>
      <c r="G201" s="340" t="s">
        <v>1579</v>
      </c>
      <c r="H201" s="340">
        <v>3301.0</v>
      </c>
      <c r="I201" s="341" t="s">
        <v>1361</v>
      </c>
      <c r="J201" s="324">
        <v>11.54</v>
      </c>
      <c r="K201" s="6"/>
      <c r="L201" s="311"/>
      <c r="M201" s="312"/>
      <c r="N201" s="312"/>
      <c r="O201" s="312"/>
      <c r="P201" s="312"/>
      <c r="Q201" s="312"/>
      <c r="R201" s="312"/>
      <c r="S201" s="312"/>
      <c r="T201" s="312"/>
      <c r="U201" s="312"/>
      <c r="V201" s="312"/>
      <c r="W201" s="312"/>
      <c r="X201" s="312"/>
      <c r="Y201" s="312"/>
      <c r="Z201" s="312"/>
    </row>
    <row r="202" ht="12.75" customHeight="1">
      <c r="A202" s="1"/>
      <c r="B202" s="129"/>
      <c r="C202" s="350"/>
      <c r="D202" s="338" t="s">
        <v>1598</v>
      </c>
      <c r="E202" s="338" t="s">
        <v>1574</v>
      </c>
      <c r="F202" s="339"/>
      <c r="G202" s="340" t="s">
        <v>1575</v>
      </c>
      <c r="H202" s="340">
        <v>26369.0</v>
      </c>
      <c r="I202" s="341" t="s">
        <v>1599</v>
      </c>
      <c r="J202" s="324">
        <v>717.83</v>
      </c>
      <c r="K202" s="6"/>
      <c r="L202" s="311"/>
      <c r="M202" s="312"/>
      <c r="N202" s="312"/>
      <c r="O202" s="312"/>
      <c r="P202" s="312"/>
      <c r="Q202" s="312"/>
      <c r="R202" s="312"/>
      <c r="S202" s="312"/>
      <c r="T202" s="312"/>
      <c r="U202" s="312"/>
      <c r="V202" s="312"/>
      <c r="W202" s="312"/>
      <c r="X202" s="312"/>
      <c r="Y202" s="312"/>
      <c r="Z202" s="312"/>
    </row>
    <row r="203" ht="12.75" customHeight="1">
      <c r="A203" s="1"/>
      <c r="B203" s="129"/>
      <c r="C203" s="350"/>
      <c r="D203" s="338" t="s">
        <v>1600</v>
      </c>
      <c r="E203" s="338" t="s">
        <v>1574</v>
      </c>
      <c r="F203" s="339"/>
      <c r="G203" s="340" t="s">
        <v>1575</v>
      </c>
      <c r="H203" s="340">
        <v>26068.0</v>
      </c>
      <c r="I203" s="341" t="s">
        <v>1567</v>
      </c>
      <c r="J203" s="324">
        <v>258.6</v>
      </c>
      <c r="K203" s="6"/>
      <c r="L203" s="311"/>
      <c r="M203" s="312"/>
      <c r="N203" s="312"/>
      <c r="O203" s="312"/>
      <c r="P203" s="312"/>
      <c r="Q203" s="312"/>
      <c r="R203" s="312"/>
      <c r="S203" s="312"/>
      <c r="T203" s="312"/>
      <c r="U203" s="312"/>
      <c r="V203" s="312"/>
      <c r="W203" s="312"/>
      <c r="X203" s="312"/>
      <c r="Y203" s="312"/>
      <c r="Z203" s="312"/>
    </row>
    <row r="204" ht="12.75" customHeight="1">
      <c r="A204" s="1"/>
      <c r="B204" s="129"/>
      <c r="C204" s="350"/>
      <c r="D204" s="338" t="s">
        <v>1601</v>
      </c>
      <c r="E204" s="338" t="s">
        <v>1574</v>
      </c>
      <c r="F204" s="339"/>
      <c r="G204" s="340" t="s">
        <v>1575</v>
      </c>
      <c r="H204" s="340">
        <v>25974.0</v>
      </c>
      <c r="I204" s="341" t="s">
        <v>1378</v>
      </c>
      <c r="J204" s="324">
        <v>30.0</v>
      </c>
      <c r="K204" s="6"/>
      <c r="L204" s="311"/>
      <c r="M204" s="312"/>
      <c r="N204" s="312"/>
      <c r="O204" s="312"/>
      <c r="P204" s="312"/>
      <c r="Q204" s="312"/>
      <c r="R204" s="312"/>
      <c r="S204" s="312"/>
      <c r="T204" s="312"/>
      <c r="U204" s="312"/>
      <c r="V204" s="312"/>
      <c r="W204" s="312"/>
      <c r="X204" s="312"/>
      <c r="Y204" s="312"/>
      <c r="Z204" s="312"/>
    </row>
    <row r="205" ht="12.75" customHeight="1">
      <c r="A205" s="1"/>
      <c r="B205" s="129"/>
      <c r="C205" s="350"/>
      <c r="D205" s="338" t="s">
        <v>1602</v>
      </c>
      <c r="E205" s="338" t="s">
        <v>1578</v>
      </c>
      <c r="F205" s="339"/>
      <c r="G205" s="340" t="s">
        <v>1579</v>
      </c>
      <c r="H205" s="340">
        <v>3406.0</v>
      </c>
      <c r="I205" s="341" t="s">
        <v>1342</v>
      </c>
      <c r="J205" s="324">
        <v>85.78</v>
      </c>
      <c r="K205" s="6"/>
      <c r="L205" s="311"/>
      <c r="M205" s="312"/>
      <c r="N205" s="312"/>
      <c r="O205" s="312"/>
      <c r="P205" s="312"/>
      <c r="Q205" s="312"/>
      <c r="R205" s="312"/>
      <c r="S205" s="312"/>
      <c r="T205" s="312"/>
      <c r="U205" s="312"/>
      <c r="V205" s="312"/>
      <c r="W205" s="312"/>
      <c r="X205" s="312"/>
      <c r="Y205" s="312"/>
      <c r="Z205" s="312"/>
    </row>
    <row r="206" ht="12.75" customHeight="1">
      <c r="A206" s="1"/>
      <c r="B206" s="129"/>
      <c r="C206" s="350"/>
      <c r="D206" s="338" t="s">
        <v>1588</v>
      </c>
      <c r="E206" s="338" t="s">
        <v>1589</v>
      </c>
      <c r="F206" s="339"/>
      <c r="G206" s="340" t="s">
        <v>1590</v>
      </c>
      <c r="H206" s="340">
        <v>404127.0</v>
      </c>
      <c r="I206" s="341" t="s">
        <v>1523</v>
      </c>
      <c r="J206" s="324">
        <v>1382.36</v>
      </c>
      <c r="K206" s="6"/>
      <c r="L206" s="311"/>
      <c r="M206" s="312"/>
      <c r="N206" s="312"/>
      <c r="O206" s="312"/>
      <c r="P206" s="312"/>
      <c r="Q206" s="312"/>
      <c r="R206" s="312"/>
      <c r="S206" s="312"/>
      <c r="T206" s="312"/>
      <c r="U206" s="312"/>
      <c r="V206" s="312"/>
      <c r="W206" s="312"/>
      <c r="X206" s="312"/>
      <c r="Y206" s="312"/>
      <c r="Z206" s="312"/>
    </row>
    <row r="207" ht="12.75" customHeight="1">
      <c r="A207" s="1"/>
      <c r="B207" s="129"/>
      <c r="C207" s="350"/>
      <c r="D207" s="338" t="s">
        <v>1603</v>
      </c>
      <c r="E207" s="338" t="s">
        <v>1571</v>
      </c>
      <c r="F207" s="339"/>
      <c r="G207" s="340" t="s">
        <v>1572</v>
      </c>
      <c r="H207" s="340">
        <v>236655.0</v>
      </c>
      <c r="I207" s="341" t="s">
        <v>1416</v>
      </c>
      <c r="J207" s="324">
        <v>318.74</v>
      </c>
      <c r="K207" s="6"/>
      <c r="L207" s="311"/>
      <c r="M207" s="312"/>
      <c r="N207" s="312"/>
      <c r="O207" s="312"/>
      <c r="P207" s="312"/>
      <c r="Q207" s="312"/>
      <c r="R207" s="312"/>
      <c r="S207" s="312"/>
      <c r="T207" s="312"/>
      <c r="U207" s="312"/>
      <c r="V207" s="312"/>
      <c r="W207" s="312"/>
      <c r="X207" s="312"/>
      <c r="Y207" s="312"/>
      <c r="Z207" s="312"/>
    </row>
    <row r="208" ht="12.75" customHeight="1">
      <c r="A208" s="1"/>
      <c r="B208" s="129"/>
      <c r="C208" s="350"/>
      <c r="D208" s="338" t="s">
        <v>1604</v>
      </c>
      <c r="E208" s="338" t="s">
        <v>1574</v>
      </c>
      <c r="F208" s="339"/>
      <c r="G208" s="340" t="s">
        <v>1575</v>
      </c>
      <c r="H208" s="340">
        <v>26257.0</v>
      </c>
      <c r="I208" s="341" t="s">
        <v>1336</v>
      </c>
      <c r="J208" s="324">
        <v>214.75</v>
      </c>
      <c r="K208" s="6"/>
      <c r="L208" s="311"/>
      <c r="M208" s="312"/>
      <c r="N208" s="312"/>
      <c r="O208" s="312"/>
      <c r="P208" s="312"/>
      <c r="Q208" s="312"/>
      <c r="R208" s="312"/>
      <c r="S208" s="312"/>
      <c r="T208" s="312"/>
      <c r="U208" s="312"/>
      <c r="V208" s="312"/>
      <c r="W208" s="312"/>
      <c r="X208" s="312"/>
      <c r="Y208" s="312"/>
      <c r="Z208" s="312"/>
    </row>
    <row r="209" ht="12.75" customHeight="1">
      <c r="A209" s="1"/>
      <c r="B209" s="129"/>
      <c r="C209" s="350"/>
      <c r="D209" s="338" t="s">
        <v>1605</v>
      </c>
      <c r="E209" s="338" t="s">
        <v>1561</v>
      </c>
      <c r="F209" s="339"/>
      <c r="G209" s="340" t="s">
        <v>1562</v>
      </c>
      <c r="H209" s="340">
        <v>323.0</v>
      </c>
      <c r="I209" s="341" t="s">
        <v>1565</v>
      </c>
      <c r="J209" s="324">
        <v>4821.2</v>
      </c>
      <c r="K209" s="6"/>
      <c r="L209" s="311"/>
      <c r="M209" s="312"/>
      <c r="N209" s="312"/>
      <c r="O209" s="312"/>
      <c r="P209" s="312"/>
      <c r="Q209" s="312"/>
      <c r="R209" s="312"/>
      <c r="S209" s="312"/>
      <c r="T209" s="312"/>
      <c r="U209" s="312"/>
      <c r="V209" s="312"/>
      <c r="W209" s="312"/>
      <c r="X209" s="312"/>
      <c r="Y209" s="312"/>
      <c r="Z209" s="312"/>
    </row>
    <row r="210" ht="12.75" customHeight="1">
      <c r="A210" s="1"/>
      <c r="B210" s="129"/>
      <c r="C210" s="350"/>
      <c r="D210" s="338" t="s">
        <v>1606</v>
      </c>
      <c r="E210" s="338" t="s">
        <v>1561</v>
      </c>
      <c r="F210" s="339"/>
      <c r="G210" s="340" t="s">
        <v>1562</v>
      </c>
      <c r="H210" s="340">
        <v>311.0</v>
      </c>
      <c r="I210" s="341" t="s">
        <v>1567</v>
      </c>
      <c r="J210" s="324">
        <v>182.56</v>
      </c>
      <c r="K210" s="6"/>
      <c r="L210" s="311"/>
      <c r="M210" s="312"/>
      <c r="N210" s="312"/>
      <c r="O210" s="312"/>
      <c r="P210" s="312"/>
      <c r="Q210" s="312"/>
      <c r="R210" s="312"/>
      <c r="S210" s="312"/>
      <c r="T210" s="312"/>
      <c r="U210" s="312"/>
      <c r="V210" s="312"/>
      <c r="W210" s="312"/>
      <c r="X210" s="312"/>
      <c r="Y210" s="312"/>
      <c r="Z210" s="312"/>
    </row>
    <row r="211" ht="12.75" customHeight="1">
      <c r="A211" s="1"/>
      <c r="B211" s="129"/>
      <c r="C211" s="350"/>
      <c r="D211" s="338" t="s">
        <v>1607</v>
      </c>
      <c r="E211" s="338" t="s">
        <v>1561</v>
      </c>
      <c r="F211" s="339"/>
      <c r="G211" s="340" t="s">
        <v>1562</v>
      </c>
      <c r="H211" s="340">
        <v>316.0</v>
      </c>
      <c r="I211" s="341" t="s">
        <v>1487</v>
      </c>
      <c r="J211" s="324">
        <v>44601.63</v>
      </c>
      <c r="K211" s="6"/>
      <c r="L211" s="311"/>
      <c r="M211" s="312"/>
      <c r="N211" s="312"/>
      <c r="O211" s="312"/>
      <c r="P211" s="312"/>
      <c r="Q211" s="312"/>
      <c r="R211" s="312"/>
      <c r="S211" s="312"/>
      <c r="T211" s="312"/>
      <c r="U211" s="312"/>
      <c r="V211" s="312"/>
      <c r="W211" s="312"/>
      <c r="X211" s="312"/>
      <c r="Y211" s="312"/>
      <c r="Z211" s="312"/>
    </row>
    <row r="212" ht="12.75" customHeight="1">
      <c r="A212" s="1"/>
      <c r="B212" s="129"/>
      <c r="C212" s="350"/>
      <c r="D212" s="338" t="s">
        <v>1570</v>
      </c>
      <c r="E212" s="338" t="s">
        <v>1571</v>
      </c>
      <c r="F212" s="339"/>
      <c r="G212" s="340" t="s">
        <v>1572</v>
      </c>
      <c r="H212" s="340">
        <v>235434.0</v>
      </c>
      <c r="I212" s="341" t="s">
        <v>1338</v>
      </c>
      <c r="J212" s="324">
        <v>382.44</v>
      </c>
      <c r="K212" s="6"/>
      <c r="L212" s="311"/>
      <c r="M212" s="312"/>
      <c r="N212" s="312"/>
      <c r="O212" s="312"/>
      <c r="P212" s="312"/>
      <c r="Q212" s="312"/>
      <c r="R212" s="312"/>
      <c r="S212" s="312"/>
      <c r="T212" s="312"/>
      <c r="U212" s="312"/>
      <c r="V212" s="312"/>
      <c r="W212" s="312"/>
      <c r="X212" s="312"/>
      <c r="Y212" s="312"/>
      <c r="Z212" s="312"/>
    </row>
    <row r="213" ht="12.75" customHeight="1">
      <c r="A213" s="1"/>
      <c r="B213" s="129"/>
      <c r="C213" s="350"/>
      <c r="D213" s="338" t="s">
        <v>1573</v>
      </c>
      <c r="E213" s="338" t="s">
        <v>1574</v>
      </c>
      <c r="F213" s="339"/>
      <c r="G213" s="340" t="s">
        <v>1575</v>
      </c>
      <c r="H213" s="340">
        <v>26961.0</v>
      </c>
      <c r="I213" s="341" t="s">
        <v>1576</v>
      </c>
      <c r="J213" s="324">
        <v>5253.24</v>
      </c>
      <c r="K213" s="6"/>
      <c r="L213" s="311"/>
      <c r="M213" s="312"/>
      <c r="N213" s="312"/>
      <c r="O213" s="312"/>
      <c r="P213" s="312"/>
      <c r="Q213" s="312"/>
      <c r="R213" s="312"/>
      <c r="S213" s="312"/>
      <c r="T213" s="312"/>
      <c r="U213" s="312"/>
      <c r="V213" s="312"/>
      <c r="W213" s="312"/>
      <c r="X213" s="312"/>
      <c r="Y213" s="312"/>
      <c r="Z213" s="312"/>
    </row>
    <row r="214" ht="12.75" customHeight="1">
      <c r="A214" s="1"/>
      <c r="B214" s="129"/>
      <c r="C214" s="350"/>
      <c r="D214" s="338" t="s">
        <v>1608</v>
      </c>
      <c r="E214" s="338" t="s">
        <v>1578</v>
      </c>
      <c r="F214" s="339"/>
      <c r="G214" s="340" t="s">
        <v>1579</v>
      </c>
      <c r="H214" s="340">
        <v>3380.0</v>
      </c>
      <c r="I214" s="341" t="s">
        <v>1487</v>
      </c>
      <c r="J214" s="324">
        <v>405.23</v>
      </c>
      <c r="K214" s="6"/>
      <c r="L214" s="311"/>
      <c r="M214" s="312"/>
      <c r="N214" s="312"/>
      <c r="O214" s="312"/>
      <c r="P214" s="312"/>
      <c r="Q214" s="312"/>
      <c r="R214" s="312"/>
      <c r="S214" s="312"/>
      <c r="T214" s="312"/>
      <c r="U214" s="312"/>
      <c r="V214" s="312"/>
      <c r="W214" s="312"/>
      <c r="X214" s="312"/>
      <c r="Y214" s="312"/>
      <c r="Z214" s="312"/>
    </row>
    <row r="215" ht="12.75" customHeight="1">
      <c r="A215" s="1"/>
      <c r="B215" s="129"/>
      <c r="C215" s="350"/>
      <c r="D215" s="338" t="s">
        <v>1586</v>
      </c>
      <c r="E215" s="338" t="s">
        <v>1578</v>
      </c>
      <c r="F215" s="339"/>
      <c r="G215" s="340" t="s">
        <v>1579</v>
      </c>
      <c r="H215" s="340">
        <v>3428.0</v>
      </c>
      <c r="I215" s="341" t="s">
        <v>1478</v>
      </c>
      <c r="J215" s="324">
        <v>8.53</v>
      </c>
      <c r="K215" s="6"/>
      <c r="L215" s="311"/>
      <c r="M215" s="312"/>
      <c r="N215" s="312"/>
      <c r="O215" s="312"/>
      <c r="P215" s="312"/>
      <c r="Q215" s="312"/>
      <c r="R215" s="312"/>
      <c r="S215" s="312"/>
      <c r="T215" s="312"/>
      <c r="U215" s="312"/>
      <c r="V215" s="312"/>
      <c r="W215" s="312"/>
      <c r="X215" s="312"/>
      <c r="Y215" s="312"/>
      <c r="Z215" s="312"/>
    </row>
    <row r="216" ht="12.75" customHeight="1">
      <c r="A216" s="1"/>
      <c r="B216" s="129"/>
      <c r="C216" s="350"/>
      <c r="D216" s="338" t="s">
        <v>1591</v>
      </c>
      <c r="E216" s="338" t="s">
        <v>1571</v>
      </c>
      <c r="F216" s="339"/>
      <c r="G216" s="340" t="s">
        <v>1572</v>
      </c>
      <c r="H216" s="340">
        <v>233063.0</v>
      </c>
      <c r="I216" s="341" t="s">
        <v>1592</v>
      </c>
      <c r="J216" s="324">
        <v>225.68</v>
      </c>
      <c r="K216" s="6"/>
      <c r="L216" s="311"/>
      <c r="M216" s="312"/>
      <c r="N216" s="312"/>
      <c r="O216" s="312"/>
      <c r="P216" s="312"/>
      <c r="Q216" s="312"/>
      <c r="R216" s="312"/>
      <c r="S216" s="312"/>
      <c r="T216" s="312"/>
      <c r="U216" s="312"/>
      <c r="V216" s="312"/>
      <c r="W216" s="312"/>
      <c r="X216" s="312"/>
      <c r="Y216" s="312"/>
      <c r="Z216" s="312"/>
    </row>
    <row r="217" ht="12.75" customHeight="1">
      <c r="A217" s="1"/>
      <c r="B217" s="129"/>
      <c r="C217" s="350"/>
      <c r="D217" s="338" t="s">
        <v>1580</v>
      </c>
      <c r="E217" s="338" t="s">
        <v>1578</v>
      </c>
      <c r="F217" s="339"/>
      <c r="G217" s="340" t="s">
        <v>1579</v>
      </c>
      <c r="H217" s="340">
        <v>3378.0</v>
      </c>
      <c r="I217" s="341" t="s">
        <v>1490</v>
      </c>
      <c r="J217" s="324">
        <v>19.42</v>
      </c>
      <c r="K217" s="6"/>
      <c r="L217" s="311"/>
      <c r="M217" s="312"/>
      <c r="N217" s="312"/>
      <c r="O217" s="312"/>
      <c r="P217" s="312"/>
      <c r="Q217" s="312"/>
      <c r="R217" s="312"/>
      <c r="S217" s="312"/>
      <c r="T217" s="312"/>
      <c r="U217" s="312"/>
      <c r="V217" s="312"/>
      <c r="W217" s="312"/>
      <c r="X217" s="312"/>
      <c r="Y217" s="312"/>
      <c r="Z217" s="312"/>
    </row>
    <row r="218" ht="12.75" customHeight="1">
      <c r="A218" s="1"/>
      <c r="B218" s="129"/>
      <c r="C218" s="350"/>
      <c r="D218" s="338" t="s">
        <v>1609</v>
      </c>
      <c r="E218" s="338" t="s">
        <v>1571</v>
      </c>
      <c r="F218" s="339"/>
      <c r="G218" s="340" t="s">
        <v>1572</v>
      </c>
      <c r="H218" s="340">
        <v>1034.0</v>
      </c>
      <c r="I218" s="341" t="s">
        <v>1420</v>
      </c>
      <c r="J218" s="324">
        <v>3231.41</v>
      </c>
      <c r="K218" s="6"/>
      <c r="L218" s="311"/>
      <c r="M218" s="312"/>
      <c r="N218" s="312"/>
      <c r="O218" s="312"/>
      <c r="P218" s="312"/>
      <c r="Q218" s="312"/>
      <c r="R218" s="312"/>
      <c r="S218" s="312"/>
      <c r="T218" s="312"/>
      <c r="U218" s="312"/>
      <c r="V218" s="312"/>
      <c r="W218" s="312"/>
      <c r="X218" s="312"/>
      <c r="Y218" s="312"/>
      <c r="Z218" s="312"/>
    </row>
    <row r="219" ht="12.75" customHeight="1">
      <c r="A219" s="1"/>
      <c r="B219" s="129"/>
      <c r="C219" s="350"/>
      <c r="D219" s="338" t="s">
        <v>1598</v>
      </c>
      <c r="E219" s="338" t="s">
        <v>1574</v>
      </c>
      <c r="F219" s="339"/>
      <c r="G219" s="340" t="s">
        <v>1575</v>
      </c>
      <c r="H219" s="340">
        <v>26369.0</v>
      </c>
      <c r="I219" s="341" t="s">
        <v>1599</v>
      </c>
      <c r="J219" s="324">
        <v>5039.14</v>
      </c>
      <c r="K219" s="6"/>
      <c r="L219" s="311"/>
      <c r="M219" s="312"/>
      <c r="N219" s="312"/>
      <c r="O219" s="312"/>
      <c r="P219" s="312"/>
      <c r="Q219" s="312"/>
      <c r="R219" s="312"/>
      <c r="S219" s="312"/>
      <c r="T219" s="312"/>
      <c r="U219" s="312"/>
      <c r="V219" s="312"/>
      <c r="W219" s="312"/>
      <c r="X219" s="312"/>
      <c r="Y219" s="312"/>
      <c r="Z219" s="312"/>
    </row>
    <row r="220" ht="12.75" customHeight="1">
      <c r="A220" s="1"/>
      <c r="B220" s="129"/>
      <c r="C220" s="350"/>
      <c r="D220" s="338" t="s">
        <v>1610</v>
      </c>
      <c r="E220" s="338" t="s">
        <v>1611</v>
      </c>
      <c r="F220" s="339"/>
      <c r="G220" s="340" t="s">
        <v>1612</v>
      </c>
      <c r="H220" s="340">
        <v>1831.0</v>
      </c>
      <c r="I220" s="341" t="s">
        <v>1487</v>
      </c>
      <c r="J220" s="324">
        <v>514.75</v>
      </c>
      <c r="K220" s="6"/>
      <c r="L220" s="311"/>
      <c r="M220" s="312"/>
      <c r="N220" s="312"/>
      <c r="O220" s="312"/>
      <c r="P220" s="312"/>
      <c r="Q220" s="312"/>
      <c r="R220" s="312"/>
      <c r="S220" s="312"/>
      <c r="T220" s="312"/>
      <c r="U220" s="312"/>
      <c r="V220" s="312"/>
      <c r="W220" s="312"/>
      <c r="X220" s="312"/>
      <c r="Y220" s="312"/>
      <c r="Z220" s="312"/>
    </row>
    <row r="221" ht="12.75" customHeight="1">
      <c r="A221" s="1"/>
      <c r="B221" s="129"/>
      <c r="C221" s="350"/>
      <c r="D221" s="338" t="s">
        <v>1602</v>
      </c>
      <c r="E221" s="338" t="s">
        <v>1578</v>
      </c>
      <c r="F221" s="339"/>
      <c r="G221" s="340" t="s">
        <v>1579</v>
      </c>
      <c r="H221" s="340">
        <v>3406.0</v>
      </c>
      <c r="I221" s="341" t="s">
        <v>1342</v>
      </c>
      <c r="J221" s="324">
        <v>7.07</v>
      </c>
      <c r="K221" s="6"/>
      <c r="L221" s="311"/>
      <c r="M221" s="312"/>
      <c r="N221" s="312"/>
      <c r="O221" s="312"/>
      <c r="P221" s="312"/>
      <c r="Q221" s="312"/>
      <c r="R221" s="312"/>
      <c r="S221" s="312"/>
      <c r="T221" s="312"/>
      <c r="U221" s="312"/>
      <c r="V221" s="312"/>
      <c r="W221" s="312"/>
      <c r="X221" s="312"/>
      <c r="Y221" s="312"/>
      <c r="Z221" s="312"/>
    </row>
    <row r="222" ht="12.75" customHeight="1">
      <c r="A222" s="1"/>
      <c r="B222" s="129"/>
      <c r="C222" s="350"/>
      <c r="D222" s="338" t="s">
        <v>1603</v>
      </c>
      <c r="E222" s="338" t="s">
        <v>1571</v>
      </c>
      <c r="F222" s="339"/>
      <c r="G222" s="340" t="s">
        <v>1572</v>
      </c>
      <c r="H222" s="340">
        <v>236655.0</v>
      </c>
      <c r="I222" s="341" t="s">
        <v>1416</v>
      </c>
      <c r="J222" s="324">
        <v>3536.32</v>
      </c>
      <c r="K222" s="6"/>
      <c r="L222" s="311"/>
      <c r="M222" s="312"/>
      <c r="N222" s="312"/>
      <c r="O222" s="312"/>
      <c r="P222" s="312"/>
      <c r="Q222" s="312"/>
      <c r="R222" s="312"/>
      <c r="S222" s="312"/>
      <c r="T222" s="312"/>
      <c r="U222" s="312"/>
      <c r="V222" s="312"/>
      <c r="W222" s="312"/>
      <c r="X222" s="312"/>
      <c r="Y222" s="312"/>
      <c r="Z222" s="312"/>
    </row>
    <row r="223" ht="12.75" customHeight="1">
      <c r="A223" s="1"/>
      <c r="B223" s="129"/>
      <c r="C223" s="350"/>
      <c r="D223" s="338" t="s">
        <v>1613</v>
      </c>
      <c r="E223" s="338" t="s">
        <v>1578</v>
      </c>
      <c r="F223" s="339"/>
      <c r="G223" s="340" t="s">
        <v>1614</v>
      </c>
      <c r="H223" s="340">
        <v>3432.0</v>
      </c>
      <c r="I223" s="341" t="s">
        <v>1523</v>
      </c>
      <c r="J223" s="324">
        <v>13.69</v>
      </c>
      <c r="K223" s="6"/>
      <c r="L223" s="311"/>
      <c r="M223" s="312"/>
      <c r="N223" s="312"/>
      <c r="O223" s="312"/>
      <c r="P223" s="312"/>
      <c r="Q223" s="312"/>
      <c r="R223" s="312"/>
      <c r="S223" s="312"/>
      <c r="T223" s="312"/>
      <c r="U223" s="312"/>
      <c r="V223" s="312"/>
      <c r="W223" s="312"/>
      <c r="X223" s="312"/>
      <c r="Y223" s="312"/>
      <c r="Z223" s="312"/>
    </row>
    <row r="224" ht="12.75" customHeight="1">
      <c r="A224" s="1"/>
      <c r="B224" s="129"/>
      <c r="C224" s="335"/>
      <c r="D224" s="338" t="s">
        <v>1615</v>
      </c>
      <c r="E224" s="338" t="s">
        <v>1574</v>
      </c>
      <c r="F224" s="339"/>
      <c r="G224" s="340" t="s">
        <v>1575</v>
      </c>
      <c r="H224" s="340">
        <v>27258.0</v>
      </c>
      <c r="I224" s="341" t="s">
        <v>1616</v>
      </c>
      <c r="J224" s="324">
        <v>160.06</v>
      </c>
      <c r="K224" s="6"/>
      <c r="L224" s="311"/>
      <c r="M224" s="312"/>
      <c r="N224" s="312"/>
      <c r="O224" s="312"/>
      <c r="P224" s="312"/>
      <c r="Q224" s="312"/>
      <c r="R224" s="312"/>
      <c r="S224" s="312"/>
      <c r="T224" s="312"/>
      <c r="U224" s="312"/>
      <c r="V224" s="312"/>
      <c r="W224" s="312"/>
      <c r="X224" s="312"/>
      <c r="Y224" s="312"/>
      <c r="Z224" s="312"/>
    </row>
    <row r="225" ht="12.75" customHeight="1">
      <c r="A225" s="1"/>
      <c r="B225" s="129"/>
      <c r="C225" s="335"/>
      <c r="D225" s="338" t="s">
        <v>1617</v>
      </c>
      <c r="E225" s="338" t="s">
        <v>1589</v>
      </c>
      <c r="F225" s="339"/>
      <c r="G225" s="340" t="s">
        <v>1590</v>
      </c>
      <c r="H225" s="340">
        <v>404136.0</v>
      </c>
      <c r="I225" s="341" t="s">
        <v>1544</v>
      </c>
      <c r="J225" s="324">
        <v>125.66</v>
      </c>
      <c r="K225" s="6"/>
      <c r="L225" s="311"/>
      <c r="M225" s="312"/>
      <c r="N225" s="312"/>
      <c r="O225" s="312"/>
      <c r="P225" s="312"/>
      <c r="Q225" s="312"/>
      <c r="R225" s="312"/>
      <c r="S225" s="312"/>
      <c r="T225" s="312"/>
      <c r="U225" s="312"/>
      <c r="V225" s="312"/>
      <c r="W225" s="312"/>
      <c r="X225" s="312"/>
      <c r="Y225" s="312"/>
      <c r="Z225" s="312"/>
    </row>
    <row r="226" ht="12.75" customHeight="1">
      <c r="A226" s="1"/>
      <c r="B226" s="129"/>
      <c r="C226" s="335"/>
      <c r="D226" s="338" t="s">
        <v>1618</v>
      </c>
      <c r="E226" s="338" t="s">
        <v>1561</v>
      </c>
      <c r="F226" s="339"/>
      <c r="G226" s="340" t="s">
        <v>1562</v>
      </c>
      <c r="H226" s="340">
        <v>347.0</v>
      </c>
      <c r="I226" s="341" t="s">
        <v>1619</v>
      </c>
      <c r="J226" s="324">
        <v>50.01</v>
      </c>
      <c r="K226" s="6"/>
      <c r="L226" s="311"/>
      <c r="M226" s="312"/>
      <c r="N226" s="312"/>
      <c r="O226" s="312"/>
      <c r="P226" s="312"/>
      <c r="Q226" s="312"/>
      <c r="R226" s="312"/>
      <c r="S226" s="312"/>
      <c r="T226" s="312"/>
      <c r="U226" s="312"/>
      <c r="V226" s="312"/>
      <c r="W226" s="312"/>
      <c r="X226" s="312"/>
      <c r="Y226" s="312"/>
      <c r="Z226" s="312"/>
    </row>
    <row r="227" ht="12.75" customHeight="1">
      <c r="A227" s="1"/>
      <c r="B227" s="129"/>
      <c r="C227" s="335"/>
      <c r="D227" s="338" t="s">
        <v>1613</v>
      </c>
      <c r="E227" s="338" t="s">
        <v>1578</v>
      </c>
      <c r="F227" s="339"/>
      <c r="G227" s="340" t="s">
        <v>1614</v>
      </c>
      <c r="H227" s="340">
        <v>3432.0</v>
      </c>
      <c r="I227" s="341" t="s">
        <v>1523</v>
      </c>
      <c r="J227" s="324">
        <v>54.27</v>
      </c>
      <c r="K227" s="6"/>
      <c r="L227" s="311"/>
      <c r="M227" s="312"/>
      <c r="N227" s="312"/>
      <c r="O227" s="312"/>
      <c r="P227" s="312"/>
      <c r="Q227" s="312"/>
      <c r="R227" s="312"/>
      <c r="S227" s="312"/>
      <c r="T227" s="312"/>
      <c r="U227" s="312"/>
      <c r="V227" s="312"/>
      <c r="W227" s="312"/>
      <c r="X227" s="312"/>
      <c r="Y227" s="312"/>
      <c r="Z227" s="312"/>
    </row>
    <row r="228" ht="12.75" customHeight="1">
      <c r="A228" s="1"/>
      <c r="B228" s="129"/>
      <c r="C228" s="335"/>
      <c r="D228" s="338" t="s">
        <v>1620</v>
      </c>
      <c r="E228" s="338" t="s">
        <v>1561</v>
      </c>
      <c r="F228" s="339"/>
      <c r="G228" s="340" t="s">
        <v>1621</v>
      </c>
      <c r="H228" s="340">
        <v>329.0</v>
      </c>
      <c r="I228" s="341" t="s">
        <v>1622</v>
      </c>
      <c r="J228" s="324">
        <v>214.65</v>
      </c>
      <c r="K228" s="6"/>
      <c r="L228" s="311"/>
      <c r="M228" s="312"/>
      <c r="N228" s="312"/>
      <c r="O228" s="312"/>
      <c r="P228" s="312"/>
      <c r="Q228" s="312"/>
      <c r="R228" s="312"/>
      <c r="S228" s="312"/>
      <c r="T228" s="312"/>
      <c r="U228" s="312"/>
      <c r="V228" s="312"/>
      <c r="W228" s="312"/>
      <c r="X228" s="312"/>
      <c r="Y228" s="312"/>
      <c r="Z228" s="312"/>
    </row>
    <row r="229" ht="12.75" hidden="1" customHeight="1">
      <c r="A229" s="1"/>
      <c r="B229" s="129"/>
      <c r="C229" s="335"/>
      <c r="D229" s="338"/>
      <c r="E229" s="338"/>
      <c r="F229" s="339"/>
      <c r="G229" s="340"/>
      <c r="H229" s="340"/>
      <c r="I229" s="341"/>
      <c r="J229" s="324"/>
      <c r="K229" s="6"/>
      <c r="L229" s="311"/>
      <c r="M229" s="312"/>
      <c r="N229" s="312"/>
      <c r="O229" s="312"/>
      <c r="P229" s="312"/>
      <c r="Q229" s="312"/>
      <c r="R229" s="312"/>
      <c r="S229" s="312"/>
      <c r="T229" s="312"/>
      <c r="U229" s="312"/>
      <c r="V229" s="312"/>
      <c r="W229" s="312"/>
      <c r="X229" s="312"/>
      <c r="Y229" s="312"/>
      <c r="Z229" s="312"/>
    </row>
    <row r="230" ht="12.75" hidden="1" customHeight="1">
      <c r="A230" s="1"/>
      <c r="B230" s="129"/>
      <c r="C230" s="335"/>
      <c r="D230" s="338"/>
      <c r="E230" s="338"/>
      <c r="F230" s="339"/>
      <c r="G230" s="340"/>
      <c r="H230" s="340"/>
      <c r="I230" s="341"/>
      <c r="J230" s="324"/>
      <c r="K230" s="6"/>
      <c r="L230" s="311"/>
      <c r="M230" s="312"/>
      <c r="N230" s="312"/>
      <c r="O230" s="312"/>
      <c r="P230" s="312"/>
      <c r="Q230" s="312"/>
      <c r="R230" s="312"/>
      <c r="S230" s="312"/>
      <c r="T230" s="312"/>
      <c r="U230" s="312"/>
      <c r="V230" s="312"/>
      <c r="W230" s="312"/>
      <c r="X230" s="312"/>
      <c r="Y230" s="312"/>
      <c r="Z230" s="312"/>
    </row>
    <row r="231" ht="12.75" hidden="1" customHeight="1">
      <c r="A231" s="1"/>
      <c r="B231" s="129"/>
      <c r="C231" s="327"/>
      <c r="D231" s="328"/>
      <c r="E231" s="328"/>
      <c r="F231" s="329"/>
      <c r="G231" s="85"/>
      <c r="H231" s="343"/>
      <c r="I231" s="330"/>
      <c r="J231" s="331"/>
      <c r="K231" s="6"/>
      <c r="L231" s="311"/>
      <c r="M231" s="312"/>
      <c r="N231" s="312"/>
      <c r="O231" s="312"/>
      <c r="P231" s="312"/>
      <c r="Q231" s="312"/>
      <c r="R231" s="312"/>
      <c r="S231" s="312"/>
      <c r="T231" s="312"/>
      <c r="U231" s="312"/>
      <c r="V231" s="312"/>
      <c r="W231" s="312"/>
      <c r="X231" s="312"/>
      <c r="Y231" s="312"/>
      <c r="Z231" s="312"/>
    </row>
    <row r="232" ht="12.75" customHeight="1">
      <c r="A232" s="1"/>
      <c r="B232" s="129"/>
      <c r="C232" s="354" t="s">
        <v>1623</v>
      </c>
      <c r="D232" s="333" t="s">
        <v>1624</v>
      </c>
      <c r="E232" s="333" t="s">
        <v>1561</v>
      </c>
      <c r="F232" s="320"/>
      <c r="G232" s="321" t="s">
        <v>1562</v>
      </c>
      <c r="H232" s="321">
        <v>299.0</v>
      </c>
      <c r="I232" s="334" t="s">
        <v>1452</v>
      </c>
      <c r="J232" s="233">
        <v>162.08</v>
      </c>
      <c r="K232" s="6"/>
      <c r="L232" s="311"/>
      <c r="M232" s="312"/>
      <c r="N232" s="312"/>
      <c r="O232" s="312"/>
      <c r="P232" s="312"/>
      <c r="Q232" s="312"/>
      <c r="R232" s="312"/>
      <c r="S232" s="312"/>
      <c r="T232" s="312"/>
      <c r="U232" s="312"/>
      <c r="V232" s="312"/>
      <c r="W232" s="312"/>
      <c r="X232" s="312"/>
      <c r="Y232" s="312"/>
      <c r="Z232" s="312"/>
    </row>
    <row r="233" ht="12.75" customHeight="1">
      <c r="A233" s="1"/>
      <c r="B233" s="129"/>
      <c r="C233" s="353"/>
      <c r="D233" s="338" t="s">
        <v>1625</v>
      </c>
      <c r="E233" s="338" t="s">
        <v>1561</v>
      </c>
      <c r="F233" s="339"/>
      <c r="G233" s="340" t="s">
        <v>1562</v>
      </c>
      <c r="H233" s="340">
        <v>323.0</v>
      </c>
      <c r="I233" s="341" t="s">
        <v>1565</v>
      </c>
      <c r="J233" s="324">
        <v>2575.0</v>
      </c>
      <c r="K233" s="6"/>
      <c r="L233" s="311"/>
      <c r="M233" s="312"/>
      <c r="N233" s="312"/>
      <c r="O233" s="312"/>
      <c r="P233" s="312"/>
      <c r="Q233" s="312"/>
      <c r="R233" s="312"/>
      <c r="S233" s="312"/>
      <c r="T233" s="312"/>
      <c r="U233" s="312"/>
      <c r="V233" s="312"/>
      <c r="W233" s="312"/>
      <c r="X233" s="312"/>
      <c r="Y233" s="312"/>
      <c r="Z233" s="312"/>
    </row>
    <row r="234" ht="12.75" customHeight="1">
      <c r="A234" s="1"/>
      <c r="B234" s="129"/>
      <c r="C234" s="353"/>
      <c r="D234" s="338" t="s">
        <v>1626</v>
      </c>
      <c r="E234" s="338" t="s">
        <v>1561</v>
      </c>
      <c r="F234" s="339"/>
      <c r="G234" s="340" t="s">
        <v>1562</v>
      </c>
      <c r="H234" s="340">
        <v>311.0</v>
      </c>
      <c r="I234" s="341" t="s">
        <v>1567</v>
      </c>
      <c r="J234" s="324">
        <v>1178.21</v>
      </c>
      <c r="K234" s="6"/>
      <c r="L234" s="311"/>
      <c r="M234" s="312"/>
      <c r="N234" s="312"/>
      <c r="O234" s="312"/>
      <c r="P234" s="312"/>
      <c r="Q234" s="312"/>
      <c r="R234" s="312"/>
      <c r="S234" s="312"/>
      <c r="T234" s="312"/>
      <c r="U234" s="312"/>
      <c r="V234" s="312"/>
      <c r="W234" s="312"/>
      <c r="X234" s="312"/>
      <c r="Y234" s="312"/>
      <c r="Z234" s="312"/>
    </row>
    <row r="235" ht="12.75" customHeight="1">
      <c r="A235" s="1"/>
      <c r="B235" s="129"/>
      <c r="C235" s="353"/>
      <c r="D235" s="338" t="s">
        <v>1627</v>
      </c>
      <c r="E235" s="338" t="s">
        <v>1561</v>
      </c>
      <c r="F235" s="339"/>
      <c r="G235" s="340" t="s">
        <v>1562</v>
      </c>
      <c r="H235" s="340">
        <v>316.0</v>
      </c>
      <c r="I235" s="341" t="s">
        <v>1487</v>
      </c>
      <c r="J235" s="324">
        <v>1580.7</v>
      </c>
      <c r="K235" s="6"/>
      <c r="L235" s="311"/>
      <c r="M235" s="312"/>
      <c r="N235" s="312"/>
      <c r="O235" s="312"/>
      <c r="P235" s="312"/>
      <c r="Q235" s="312"/>
      <c r="R235" s="312"/>
      <c r="S235" s="312"/>
      <c r="T235" s="312"/>
      <c r="U235" s="312"/>
      <c r="V235" s="312"/>
      <c r="W235" s="312"/>
      <c r="X235" s="312"/>
      <c r="Y235" s="312"/>
      <c r="Z235" s="312"/>
    </row>
    <row r="236" ht="12.75" customHeight="1">
      <c r="A236" s="1"/>
      <c r="B236" s="129"/>
      <c r="C236" s="353"/>
      <c r="D236" s="338" t="s">
        <v>1628</v>
      </c>
      <c r="E236" s="338" t="s">
        <v>1629</v>
      </c>
      <c r="F236" s="339"/>
      <c r="G236" s="340" t="s">
        <v>1630</v>
      </c>
      <c r="H236" s="340">
        <v>2586.0</v>
      </c>
      <c r="I236" s="341" t="s">
        <v>1420</v>
      </c>
      <c r="J236" s="324">
        <v>1128.0</v>
      </c>
      <c r="K236" s="6"/>
      <c r="L236" s="311"/>
      <c r="M236" s="312"/>
      <c r="N236" s="312"/>
      <c r="O236" s="312"/>
      <c r="P236" s="312"/>
      <c r="Q236" s="312"/>
      <c r="R236" s="312"/>
      <c r="S236" s="312"/>
      <c r="T236" s="312"/>
      <c r="U236" s="312"/>
      <c r="V236" s="312"/>
      <c r="W236" s="312"/>
      <c r="X236" s="312"/>
      <c r="Y236" s="312"/>
      <c r="Z236" s="312"/>
    </row>
    <row r="237" ht="12.75" customHeight="1">
      <c r="A237" s="1"/>
      <c r="B237" s="129"/>
      <c r="C237" s="353"/>
      <c r="D237" s="338" t="s">
        <v>1631</v>
      </c>
      <c r="E237" s="338" t="s">
        <v>1629</v>
      </c>
      <c r="F237" s="339"/>
      <c r="G237" s="340" t="s">
        <v>1630</v>
      </c>
      <c r="H237" s="340">
        <v>2446.0</v>
      </c>
      <c r="I237" s="341" t="s">
        <v>1632</v>
      </c>
      <c r="J237" s="324">
        <v>201.42</v>
      </c>
      <c r="K237" s="6"/>
      <c r="L237" s="311"/>
      <c r="M237" s="312"/>
      <c r="N237" s="312"/>
      <c r="O237" s="312"/>
      <c r="P237" s="312"/>
      <c r="Q237" s="312"/>
      <c r="R237" s="312"/>
      <c r="S237" s="312"/>
      <c r="T237" s="312"/>
      <c r="U237" s="312"/>
      <c r="V237" s="312"/>
      <c r="W237" s="312"/>
      <c r="X237" s="312"/>
      <c r="Y237" s="312"/>
      <c r="Z237" s="312"/>
    </row>
    <row r="238" ht="12.75" customHeight="1">
      <c r="A238" s="1"/>
      <c r="B238" s="129"/>
      <c r="C238" s="353"/>
      <c r="D238" s="338" t="s">
        <v>1628</v>
      </c>
      <c r="E238" s="338" t="s">
        <v>1629</v>
      </c>
      <c r="F238" s="339"/>
      <c r="G238" s="340" t="s">
        <v>1630</v>
      </c>
      <c r="H238" s="340">
        <v>2546.0</v>
      </c>
      <c r="I238" s="341" t="s">
        <v>1338</v>
      </c>
      <c r="J238" s="324">
        <v>1410.0</v>
      </c>
      <c r="K238" s="6"/>
      <c r="L238" s="311"/>
      <c r="M238" s="312"/>
      <c r="N238" s="312"/>
      <c r="O238" s="312"/>
      <c r="P238" s="312"/>
      <c r="Q238" s="312"/>
      <c r="R238" s="312"/>
      <c r="S238" s="312"/>
      <c r="T238" s="312"/>
      <c r="U238" s="312"/>
      <c r="V238" s="312"/>
      <c r="W238" s="312"/>
      <c r="X238" s="312"/>
      <c r="Y238" s="312"/>
      <c r="Z238" s="312"/>
    </row>
    <row r="239" ht="12.75" customHeight="1">
      <c r="A239" s="1"/>
      <c r="B239" s="129"/>
      <c r="C239" s="353"/>
      <c r="D239" s="338" t="s">
        <v>1633</v>
      </c>
      <c r="E239" s="338" t="s">
        <v>1634</v>
      </c>
      <c r="F239" s="339"/>
      <c r="G239" s="340" t="s">
        <v>1635</v>
      </c>
      <c r="H239" s="340" t="s">
        <v>1636</v>
      </c>
      <c r="I239" s="341" t="s">
        <v>1378</v>
      </c>
      <c r="J239" s="324">
        <v>1543.86</v>
      </c>
      <c r="K239" s="6"/>
      <c r="L239" s="311"/>
      <c r="M239" s="312"/>
      <c r="N239" s="312"/>
      <c r="O239" s="312"/>
      <c r="P239" s="312"/>
      <c r="Q239" s="312"/>
      <c r="R239" s="312"/>
      <c r="S239" s="312"/>
      <c r="T239" s="312"/>
      <c r="U239" s="312"/>
      <c r="V239" s="312"/>
      <c r="W239" s="312"/>
      <c r="X239" s="312"/>
      <c r="Y239" s="312"/>
      <c r="Z239" s="312"/>
    </row>
    <row r="240" ht="12.75" customHeight="1">
      <c r="A240" s="1"/>
      <c r="B240" s="129"/>
      <c r="C240" s="353"/>
      <c r="D240" s="338" t="s">
        <v>1637</v>
      </c>
      <c r="E240" s="338" t="s">
        <v>1638</v>
      </c>
      <c r="F240" s="339"/>
      <c r="G240" s="340" t="s">
        <v>1639</v>
      </c>
      <c r="H240" s="340" t="s">
        <v>1640</v>
      </c>
      <c r="I240" s="341" t="s">
        <v>1641</v>
      </c>
      <c r="J240" s="324">
        <v>15876.21</v>
      </c>
      <c r="K240" s="6"/>
      <c r="L240" s="311"/>
      <c r="M240" s="312"/>
      <c r="N240" s="312"/>
      <c r="O240" s="312"/>
      <c r="P240" s="312"/>
      <c r="Q240" s="312"/>
      <c r="R240" s="312"/>
      <c r="S240" s="312"/>
      <c r="T240" s="312"/>
      <c r="U240" s="312"/>
      <c r="V240" s="312"/>
      <c r="W240" s="312"/>
      <c r="X240" s="312"/>
      <c r="Y240" s="312"/>
      <c r="Z240" s="312"/>
    </row>
    <row r="241" ht="12.75" customHeight="1">
      <c r="A241" s="1"/>
      <c r="B241" s="129"/>
      <c r="C241" s="353"/>
      <c r="D241" s="338" t="s">
        <v>1633</v>
      </c>
      <c r="E241" s="338" t="s">
        <v>1634</v>
      </c>
      <c r="F241" s="339"/>
      <c r="G241" s="340" t="s">
        <v>1635</v>
      </c>
      <c r="H241" s="340" t="s">
        <v>1642</v>
      </c>
      <c r="I241" s="341" t="s">
        <v>1338</v>
      </c>
      <c r="J241" s="324">
        <v>903.5</v>
      </c>
      <c r="K241" s="6"/>
      <c r="L241" s="311"/>
      <c r="M241" s="312"/>
      <c r="N241" s="312"/>
      <c r="O241" s="312"/>
      <c r="P241" s="312"/>
      <c r="Q241" s="312"/>
      <c r="R241" s="312"/>
      <c r="S241" s="312"/>
      <c r="T241" s="312"/>
      <c r="U241" s="312"/>
      <c r="V241" s="312"/>
      <c r="W241" s="312"/>
      <c r="X241" s="312"/>
      <c r="Y241" s="312"/>
      <c r="Z241" s="312"/>
    </row>
    <row r="242" ht="12.75" customHeight="1">
      <c r="A242" s="1"/>
      <c r="B242" s="129"/>
      <c r="C242" s="353"/>
      <c r="D242" s="338" t="s">
        <v>1643</v>
      </c>
      <c r="E242" s="338" t="s">
        <v>1644</v>
      </c>
      <c r="F242" s="339"/>
      <c r="G242" s="340" t="s">
        <v>1645</v>
      </c>
      <c r="H242" s="340" t="s">
        <v>1646</v>
      </c>
      <c r="I242" s="341" t="s">
        <v>1647</v>
      </c>
      <c r="J242" s="324">
        <v>1458.25</v>
      </c>
      <c r="K242" s="6"/>
      <c r="L242" s="311"/>
      <c r="M242" s="312"/>
      <c r="N242" s="312"/>
      <c r="O242" s="312"/>
      <c r="P242" s="312"/>
      <c r="Q242" s="312"/>
      <c r="R242" s="312"/>
      <c r="S242" s="312"/>
      <c r="T242" s="312"/>
      <c r="U242" s="312"/>
      <c r="V242" s="312"/>
      <c r="W242" s="312"/>
      <c r="X242" s="312"/>
      <c r="Y242" s="312"/>
      <c r="Z242" s="312"/>
    </row>
    <row r="243" ht="12.75" customHeight="1">
      <c r="A243" s="1"/>
      <c r="B243" s="129"/>
      <c r="C243" s="353"/>
      <c r="D243" s="338" t="s">
        <v>1648</v>
      </c>
      <c r="E243" s="338" t="s">
        <v>1649</v>
      </c>
      <c r="F243" s="339"/>
      <c r="G243" s="340" t="s">
        <v>1650</v>
      </c>
      <c r="H243" s="340">
        <v>546.0</v>
      </c>
      <c r="I243" s="341" t="s">
        <v>1287</v>
      </c>
      <c r="J243" s="324">
        <v>13230.0</v>
      </c>
      <c r="K243" s="6"/>
      <c r="L243" s="311"/>
      <c r="M243" s="312"/>
      <c r="N243" s="312"/>
      <c r="O243" s="312"/>
      <c r="P243" s="312"/>
      <c r="Q243" s="312"/>
      <c r="R243" s="312"/>
      <c r="S243" s="312"/>
      <c r="T243" s="312"/>
      <c r="U243" s="312"/>
      <c r="V243" s="312"/>
      <c r="W243" s="312"/>
      <c r="X243" s="312"/>
      <c r="Y243" s="312"/>
      <c r="Z243" s="312"/>
    </row>
    <row r="244" ht="12.75" customHeight="1">
      <c r="A244" s="1"/>
      <c r="B244" s="129"/>
      <c r="C244" s="353"/>
      <c r="D244" s="338" t="s">
        <v>1651</v>
      </c>
      <c r="E244" s="338" t="s">
        <v>1652</v>
      </c>
      <c r="F244" s="339"/>
      <c r="G244" s="340" t="s">
        <v>1653</v>
      </c>
      <c r="H244" s="340">
        <v>9.145031981E9</v>
      </c>
      <c r="I244" s="341" t="s">
        <v>1654</v>
      </c>
      <c r="J244" s="324">
        <v>339.06</v>
      </c>
      <c r="K244" s="6"/>
      <c r="L244" s="311"/>
      <c r="M244" s="312"/>
      <c r="N244" s="312"/>
      <c r="O244" s="312"/>
      <c r="P244" s="312"/>
      <c r="Q244" s="312"/>
      <c r="R244" s="312"/>
      <c r="S244" s="312"/>
      <c r="T244" s="312"/>
      <c r="U244" s="312"/>
      <c r="V244" s="312"/>
      <c r="W244" s="312"/>
      <c r="X244" s="312"/>
      <c r="Y244" s="312"/>
      <c r="Z244" s="312"/>
    </row>
    <row r="245" ht="12.75" customHeight="1">
      <c r="A245" s="1"/>
      <c r="B245" s="129"/>
      <c r="C245" s="353"/>
      <c r="D245" s="338" t="s">
        <v>1651</v>
      </c>
      <c r="E245" s="338" t="s">
        <v>1652</v>
      </c>
      <c r="F245" s="339"/>
      <c r="G245" s="340" t="s">
        <v>1653</v>
      </c>
      <c r="H245" s="340">
        <v>9.14501247E9</v>
      </c>
      <c r="I245" s="341" t="s">
        <v>1655</v>
      </c>
      <c r="J245" s="324">
        <v>162.17</v>
      </c>
      <c r="K245" s="6"/>
      <c r="L245" s="311"/>
      <c r="M245" s="312"/>
      <c r="N245" s="312"/>
      <c r="O245" s="312"/>
      <c r="P245" s="312"/>
      <c r="Q245" s="312"/>
      <c r="R245" s="312"/>
      <c r="S245" s="312"/>
      <c r="T245" s="312"/>
      <c r="U245" s="312"/>
      <c r="V245" s="312"/>
      <c r="W245" s="312"/>
      <c r="X245" s="312"/>
      <c r="Y245" s="312"/>
      <c r="Z245" s="312"/>
    </row>
    <row r="246" ht="12.75" customHeight="1">
      <c r="A246" s="1"/>
      <c r="B246" s="129"/>
      <c r="C246" s="353"/>
      <c r="D246" s="338" t="s">
        <v>1651</v>
      </c>
      <c r="E246" s="338" t="s">
        <v>1652</v>
      </c>
      <c r="F246" s="339"/>
      <c r="G246" s="340" t="s">
        <v>1653</v>
      </c>
      <c r="H246" s="340">
        <v>9.145013712E9</v>
      </c>
      <c r="I246" s="341" t="s">
        <v>1656</v>
      </c>
      <c r="J246" s="324">
        <v>5.31</v>
      </c>
      <c r="K246" s="6"/>
      <c r="L246" s="311"/>
      <c r="M246" s="312"/>
      <c r="N246" s="312"/>
      <c r="O246" s="312"/>
      <c r="P246" s="312"/>
      <c r="Q246" s="312"/>
      <c r="R246" s="312"/>
      <c r="S246" s="312"/>
      <c r="T246" s="312"/>
      <c r="U246" s="312"/>
      <c r="V246" s="312"/>
      <c r="W246" s="312"/>
      <c r="X246" s="312"/>
      <c r="Y246" s="312"/>
      <c r="Z246" s="312"/>
    </row>
    <row r="247" ht="12.75" customHeight="1">
      <c r="A247" s="1"/>
      <c r="B247" s="129"/>
      <c r="C247" s="353"/>
      <c r="D247" s="338" t="s">
        <v>1651</v>
      </c>
      <c r="E247" s="338" t="s">
        <v>1652</v>
      </c>
      <c r="F247" s="339"/>
      <c r="G247" s="340" t="s">
        <v>1653</v>
      </c>
      <c r="H247" s="340">
        <v>9.145027563E9</v>
      </c>
      <c r="I247" s="341" t="s">
        <v>1657</v>
      </c>
      <c r="J247" s="324">
        <v>56.1</v>
      </c>
      <c r="K247" s="6"/>
      <c r="L247" s="311"/>
      <c r="M247" s="312"/>
      <c r="N247" s="312"/>
      <c r="O247" s="312"/>
      <c r="P247" s="312"/>
      <c r="Q247" s="312"/>
      <c r="R247" s="312"/>
      <c r="S247" s="312"/>
      <c r="T247" s="312"/>
      <c r="U247" s="312"/>
      <c r="V247" s="312"/>
      <c r="W247" s="312"/>
      <c r="X247" s="312"/>
      <c r="Y247" s="312"/>
      <c r="Z247" s="312"/>
    </row>
    <row r="248" ht="12.75" customHeight="1">
      <c r="A248" s="1"/>
      <c r="B248" s="129"/>
      <c r="C248" s="353"/>
      <c r="D248" s="338" t="s">
        <v>1651</v>
      </c>
      <c r="E248" s="338" t="s">
        <v>1652</v>
      </c>
      <c r="F248" s="339"/>
      <c r="G248" s="340" t="s">
        <v>1653</v>
      </c>
      <c r="H248" s="340">
        <v>9.14502601E8</v>
      </c>
      <c r="I248" s="341" t="s">
        <v>1658</v>
      </c>
      <c r="J248" s="324">
        <v>119.35</v>
      </c>
      <c r="K248" s="6"/>
      <c r="L248" s="311"/>
      <c r="M248" s="312"/>
      <c r="N248" s="312"/>
      <c r="O248" s="312"/>
      <c r="P248" s="312"/>
      <c r="Q248" s="312"/>
      <c r="R248" s="312"/>
      <c r="S248" s="312"/>
      <c r="T248" s="312"/>
      <c r="U248" s="312"/>
      <c r="V248" s="312"/>
      <c r="W248" s="312"/>
      <c r="X248" s="312"/>
      <c r="Y248" s="312"/>
      <c r="Z248" s="312"/>
    </row>
    <row r="249" ht="12.75" customHeight="1">
      <c r="A249" s="1"/>
      <c r="B249" s="129"/>
      <c r="C249" s="353"/>
      <c r="D249" s="338" t="s">
        <v>1651</v>
      </c>
      <c r="E249" s="338" t="s">
        <v>1652</v>
      </c>
      <c r="F249" s="339"/>
      <c r="G249" s="340" t="s">
        <v>1653</v>
      </c>
      <c r="H249" s="340">
        <v>9.145016665E9</v>
      </c>
      <c r="I249" s="341" t="s">
        <v>1659</v>
      </c>
      <c r="J249" s="324">
        <v>0.66</v>
      </c>
      <c r="K249" s="6"/>
      <c r="L249" s="311"/>
      <c r="M249" s="312"/>
      <c r="N249" s="312"/>
      <c r="O249" s="312"/>
      <c r="P249" s="312"/>
      <c r="Q249" s="312"/>
      <c r="R249" s="312"/>
      <c r="S249" s="312"/>
      <c r="T249" s="312"/>
      <c r="U249" s="312"/>
      <c r="V249" s="312"/>
      <c r="W249" s="312"/>
      <c r="X249" s="312"/>
      <c r="Y249" s="312"/>
      <c r="Z249" s="312"/>
    </row>
    <row r="250" ht="12.75" customHeight="1">
      <c r="A250" s="1"/>
      <c r="B250" s="129"/>
      <c r="C250" s="353"/>
      <c r="D250" s="338" t="s">
        <v>1651</v>
      </c>
      <c r="E250" s="338" t="s">
        <v>1652</v>
      </c>
      <c r="F250" s="339"/>
      <c r="G250" s="340" t="s">
        <v>1653</v>
      </c>
      <c r="H250" s="340">
        <v>9.145030067E9</v>
      </c>
      <c r="I250" s="341" t="s">
        <v>1420</v>
      </c>
      <c r="J250" s="324">
        <v>747.6</v>
      </c>
      <c r="K250" s="6"/>
      <c r="L250" s="311"/>
      <c r="M250" s="312"/>
      <c r="N250" s="312"/>
      <c r="O250" s="312"/>
      <c r="P250" s="312"/>
      <c r="Q250" s="312"/>
      <c r="R250" s="312"/>
      <c r="S250" s="312"/>
      <c r="T250" s="312"/>
      <c r="U250" s="312"/>
      <c r="V250" s="312"/>
      <c r="W250" s="312"/>
      <c r="X250" s="312"/>
      <c r="Y250" s="312"/>
      <c r="Z250" s="312"/>
    </row>
    <row r="251" ht="12.75" customHeight="1">
      <c r="A251" s="1"/>
      <c r="B251" s="129"/>
      <c r="C251" s="353"/>
      <c r="D251" s="338" t="s">
        <v>1651</v>
      </c>
      <c r="E251" s="338" t="s">
        <v>1652</v>
      </c>
      <c r="F251" s="339"/>
      <c r="G251" s="340" t="s">
        <v>1653</v>
      </c>
      <c r="H251" s="340">
        <v>9.145018218E9</v>
      </c>
      <c r="I251" s="341" t="s">
        <v>1660</v>
      </c>
      <c r="J251" s="324">
        <v>162.26</v>
      </c>
      <c r="K251" s="6"/>
      <c r="L251" s="311"/>
      <c r="M251" s="312"/>
      <c r="N251" s="312"/>
      <c r="O251" s="312"/>
      <c r="P251" s="312"/>
      <c r="Q251" s="312"/>
      <c r="R251" s="312"/>
      <c r="S251" s="312"/>
      <c r="T251" s="312"/>
      <c r="U251" s="312"/>
      <c r="V251" s="312"/>
      <c r="W251" s="312"/>
      <c r="X251" s="312"/>
      <c r="Y251" s="312"/>
      <c r="Z251" s="312"/>
    </row>
    <row r="252" ht="12.75" customHeight="1">
      <c r="A252" s="1"/>
      <c r="B252" s="129"/>
      <c r="C252" s="353"/>
      <c r="D252" s="338" t="s">
        <v>1651</v>
      </c>
      <c r="E252" s="338" t="s">
        <v>1652</v>
      </c>
      <c r="F252" s="339"/>
      <c r="G252" s="340" t="s">
        <v>1653</v>
      </c>
      <c r="H252" s="340">
        <v>9.145034058E9</v>
      </c>
      <c r="I252" s="341" t="s">
        <v>1661</v>
      </c>
      <c r="J252" s="324">
        <v>527.37</v>
      </c>
      <c r="K252" s="6"/>
      <c r="L252" s="311"/>
      <c r="M252" s="312"/>
      <c r="N252" s="312"/>
      <c r="O252" s="312"/>
      <c r="P252" s="312"/>
      <c r="Q252" s="312"/>
      <c r="R252" s="312"/>
      <c r="S252" s="312"/>
      <c r="T252" s="312"/>
      <c r="U252" s="312"/>
      <c r="V252" s="312"/>
      <c r="W252" s="312"/>
      <c r="X252" s="312"/>
      <c r="Y252" s="312"/>
      <c r="Z252" s="312"/>
    </row>
    <row r="253" ht="12.75" customHeight="1">
      <c r="A253" s="1"/>
      <c r="B253" s="129"/>
      <c r="C253" s="353"/>
      <c r="D253" s="338" t="s">
        <v>1651</v>
      </c>
      <c r="E253" s="338" t="s">
        <v>1652</v>
      </c>
      <c r="F253" s="339"/>
      <c r="G253" s="340" t="s">
        <v>1653</v>
      </c>
      <c r="H253" s="340">
        <v>9.145008487E9</v>
      </c>
      <c r="I253" s="341" t="s">
        <v>1662</v>
      </c>
      <c r="J253" s="324">
        <v>12.21</v>
      </c>
      <c r="K253" s="6"/>
      <c r="L253" s="311"/>
      <c r="M253" s="312"/>
      <c r="N253" s="312"/>
      <c r="O253" s="312"/>
      <c r="P253" s="312"/>
      <c r="Q253" s="312"/>
      <c r="R253" s="312"/>
      <c r="S253" s="312"/>
      <c r="T253" s="312"/>
      <c r="U253" s="312"/>
      <c r="V253" s="312"/>
      <c r="W253" s="312"/>
      <c r="X253" s="312"/>
      <c r="Y253" s="312"/>
      <c r="Z253" s="312"/>
    </row>
    <row r="254" ht="12.75" customHeight="1">
      <c r="A254" s="1"/>
      <c r="B254" s="129"/>
      <c r="C254" s="353"/>
      <c r="D254" s="338" t="s">
        <v>1651</v>
      </c>
      <c r="E254" s="338" t="s">
        <v>1652</v>
      </c>
      <c r="F254" s="339"/>
      <c r="G254" s="340" t="s">
        <v>1653</v>
      </c>
      <c r="H254" s="340">
        <v>9.145016664E9</v>
      </c>
      <c r="I254" s="341" t="s">
        <v>1659</v>
      </c>
      <c r="J254" s="324">
        <v>5.63</v>
      </c>
      <c r="K254" s="6"/>
      <c r="L254" s="311"/>
      <c r="M254" s="312"/>
      <c r="N254" s="312"/>
      <c r="O254" s="312"/>
      <c r="P254" s="312"/>
      <c r="Q254" s="312"/>
      <c r="R254" s="312"/>
      <c r="S254" s="312"/>
      <c r="T254" s="312"/>
      <c r="U254" s="312"/>
      <c r="V254" s="312"/>
      <c r="W254" s="312"/>
      <c r="X254" s="312"/>
      <c r="Y254" s="312"/>
      <c r="Z254" s="312"/>
    </row>
    <row r="255" ht="12.75" customHeight="1">
      <c r="A255" s="1"/>
      <c r="B255" s="129"/>
      <c r="C255" s="353"/>
      <c r="D255" s="338" t="s">
        <v>1618</v>
      </c>
      <c r="E255" s="338" t="s">
        <v>1561</v>
      </c>
      <c r="F255" s="339"/>
      <c r="G255" s="340" t="s">
        <v>1562</v>
      </c>
      <c r="H255" s="340">
        <v>347.0</v>
      </c>
      <c r="I255" s="341" t="s">
        <v>1619</v>
      </c>
      <c r="J255" s="324">
        <v>-725.51</v>
      </c>
      <c r="K255" s="6"/>
      <c r="L255" s="311"/>
      <c r="M255" s="312"/>
      <c r="N255" s="312"/>
      <c r="O255" s="312"/>
      <c r="P255" s="312"/>
      <c r="Q255" s="312"/>
      <c r="R255" s="312"/>
      <c r="S255" s="312"/>
      <c r="T255" s="312"/>
      <c r="U255" s="312"/>
      <c r="V255" s="312"/>
      <c r="W255" s="312"/>
      <c r="X255" s="312"/>
      <c r="Y255" s="312"/>
      <c r="Z255" s="312"/>
    </row>
    <row r="256" ht="12.75" customHeight="1">
      <c r="A256" s="1"/>
      <c r="B256" s="129"/>
      <c r="C256" s="353"/>
      <c r="D256" s="338" t="s">
        <v>1663</v>
      </c>
      <c r="E256" s="338" t="s">
        <v>1561</v>
      </c>
      <c r="F256" s="339"/>
      <c r="G256" s="340" t="s">
        <v>1562</v>
      </c>
      <c r="H256" s="340">
        <v>357.0</v>
      </c>
      <c r="I256" s="341" t="s">
        <v>1664</v>
      </c>
      <c r="J256" s="324">
        <v>-630.86</v>
      </c>
      <c r="K256" s="6"/>
      <c r="L256" s="311"/>
      <c r="M256" s="312"/>
      <c r="N256" s="312"/>
      <c r="O256" s="312"/>
      <c r="P256" s="312"/>
      <c r="Q256" s="312"/>
      <c r="R256" s="312"/>
      <c r="S256" s="312"/>
      <c r="T256" s="312"/>
      <c r="U256" s="312"/>
      <c r="V256" s="312"/>
      <c r="W256" s="312"/>
      <c r="X256" s="312"/>
      <c r="Y256" s="312"/>
      <c r="Z256" s="312"/>
    </row>
    <row r="257" ht="12.75" customHeight="1">
      <c r="A257" s="1"/>
      <c r="B257" s="129"/>
      <c r="C257" s="353"/>
      <c r="D257" s="338" t="s">
        <v>1665</v>
      </c>
      <c r="E257" s="338" t="s">
        <v>1561</v>
      </c>
      <c r="F257" s="339"/>
      <c r="G257" s="340" t="s">
        <v>1562</v>
      </c>
      <c r="H257" s="340">
        <v>352.0</v>
      </c>
      <c r="I257" s="341" t="s">
        <v>1666</v>
      </c>
      <c r="J257" s="324">
        <v>366.52</v>
      </c>
      <c r="K257" s="6"/>
      <c r="L257" s="311"/>
      <c r="M257" s="312"/>
      <c r="N257" s="312"/>
      <c r="O257" s="312"/>
      <c r="P257" s="312"/>
      <c r="Q257" s="312"/>
      <c r="R257" s="312"/>
      <c r="S257" s="312"/>
      <c r="T257" s="312"/>
      <c r="U257" s="312"/>
      <c r="V257" s="312"/>
      <c r="W257" s="312"/>
      <c r="X257" s="312"/>
      <c r="Y257" s="312"/>
      <c r="Z257" s="312"/>
    </row>
    <row r="258" ht="12.75" customHeight="1">
      <c r="A258" s="1"/>
      <c r="B258" s="129"/>
      <c r="C258" s="353"/>
      <c r="D258" s="338" t="s">
        <v>1667</v>
      </c>
      <c r="E258" s="338" t="s">
        <v>1561</v>
      </c>
      <c r="F258" s="339"/>
      <c r="G258" s="340" t="s">
        <v>1562</v>
      </c>
      <c r="H258" s="340">
        <v>362.0</v>
      </c>
      <c r="I258" s="341" t="s">
        <v>1668</v>
      </c>
      <c r="J258" s="324">
        <v>418.93999999999994</v>
      </c>
      <c r="K258" s="6"/>
      <c r="L258" s="311"/>
      <c r="M258" s="312"/>
      <c r="N258" s="312"/>
      <c r="O258" s="312"/>
      <c r="P258" s="312"/>
      <c r="Q258" s="312"/>
      <c r="R258" s="312"/>
      <c r="S258" s="312"/>
      <c r="T258" s="312"/>
      <c r="U258" s="312"/>
      <c r="V258" s="312"/>
      <c r="W258" s="312"/>
      <c r="X258" s="312"/>
      <c r="Y258" s="312"/>
      <c r="Z258" s="312"/>
    </row>
    <row r="259" ht="12.75" customHeight="1">
      <c r="A259" s="1"/>
      <c r="B259" s="129"/>
      <c r="C259" s="353"/>
      <c r="D259" s="338" t="s">
        <v>1651</v>
      </c>
      <c r="E259" s="338" t="s">
        <v>1652</v>
      </c>
      <c r="F259" s="339"/>
      <c r="G259" s="340" t="s">
        <v>1653</v>
      </c>
      <c r="H259" s="340">
        <v>9.145004242E9</v>
      </c>
      <c r="I259" s="341" t="s">
        <v>1669</v>
      </c>
      <c r="J259" s="324">
        <v>81.73</v>
      </c>
      <c r="K259" s="6"/>
      <c r="L259" s="311"/>
      <c r="M259" s="312"/>
      <c r="N259" s="312"/>
      <c r="O259" s="312"/>
      <c r="P259" s="312"/>
      <c r="Q259" s="312"/>
      <c r="R259" s="312"/>
      <c r="S259" s="312"/>
      <c r="T259" s="312"/>
      <c r="U259" s="312"/>
      <c r="V259" s="312"/>
      <c r="W259" s="312"/>
      <c r="X259" s="312"/>
      <c r="Y259" s="312"/>
      <c r="Z259" s="312"/>
    </row>
    <row r="260" ht="12.75" customHeight="1">
      <c r="A260" s="1"/>
      <c r="B260" s="129"/>
      <c r="C260" s="353"/>
      <c r="D260" s="355" t="s">
        <v>1670</v>
      </c>
      <c r="E260" s="355" t="s">
        <v>1671</v>
      </c>
      <c r="F260" s="356"/>
      <c r="G260" s="357" t="s">
        <v>1672</v>
      </c>
      <c r="H260" s="357" t="s">
        <v>1673</v>
      </c>
      <c r="I260" s="358">
        <v>42502.0</v>
      </c>
      <c r="J260" s="359">
        <v>1077.9</v>
      </c>
      <c r="K260" s="6"/>
      <c r="L260" s="311"/>
      <c r="M260" s="312"/>
      <c r="N260" s="312"/>
      <c r="O260" s="312"/>
      <c r="P260" s="312"/>
      <c r="Q260" s="312"/>
      <c r="R260" s="312"/>
      <c r="S260" s="312"/>
      <c r="T260" s="312"/>
      <c r="U260" s="312"/>
      <c r="V260" s="312"/>
      <c r="W260" s="312"/>
      <c r="X260" s="312"/>
      <c r="Y260" s="312"/>
      <c r="Z260" s="312"/>
    </row>
    <row r="261" ht="12.75" customHeight="1">
      <c r="A261" s="1"/>
      <c r="B261" s="129"/>
      <c r="C261" s="360" t="s">
        <v>1674</v>
      </c>
      <c r="D261" s="361"/>
      <c r="E261" s="361"/>
      <c r="F261" s="361"/>
      <c r="G261" s="361"/>
      <c r="H261" s="361"/>
      <c r="I261" s="362"/>
      <c r="J261" s="363">
        <f>SUBTOTAL(9,J14:J260)</f>
        <v>1837379.64</v>
      </c>
      <c r="K261" s="6"/>
      <c r="L261" s="311"/>
      <c r="M261" s="312"/>
      <c r="N261" s="312"/>
      <c r="O261" s="312"/>
      <c r="P261" s="312"/>
      <c r="Q261" s="312"/>
      <c r="R261" s="312"/>
      <c r="S261" s="312"/>
      <c r="T261" s="312"/>
      <c r="U261" s="312"/>
      <c r="V261" s="312"/>
      <c r="W261" s="312"/>
      <c r="X261" s="312"/>
      <c r="Y261" s="312"/>
      <c r="Z261" s="312"/>
    </row>
    <row r="262" ht="12.75" customHeight="1">
      <c r="A262" s="1"/>
      <c r="B262" s="129"/>
      <c r="C262" s="6"/>
      <c r="D262" s="6"/>
      <c r="E262" s="6"/>
      <c r="F262" s="6"/>
      <c r="G262" s="6"/>
      <c r="H262" s="6"/>
      <c r="I262" s="6"/>
      <c r="J262" s="6"/>
      <c r="K262" s="6"/>
      <c r="L262" s="311"/>
      <c r="M262" s="312"/>
      <c r="N262" s="312"/>
      <c r="O262" s="312"/>
      <c r="P262" s="312"/>
      <c r="Q262" s="312"/>
      <c r="R262" s="312"/>
      <c r="S262" s="312"/>
      <c r="T262" s="312"/>
      <c r="U262" s="312"/>
      <c r="V262" s="312"/>
      <c r="W262" s="312"/>
      <c r="X262" s="312"/>
      <c r="Y262" s="312"/>
      <c r="Z262" s="312"/>
    </row>
    <row r="263" ht="12.75" customHeight="1">
      <c r="A263" s="1"/>
      <c r="B263" s="129"/>
      <c r="C263" s="253" t="s">
        <v>1226</v>
      </c>
      <c r="D263" s="364" t="str">
        <f>#REF!</f>
        <v>#REF!</v>
      </c>
      <c r="E263" s="365"/>
      <c r="F263" s="365"/>
      <c r="G263" s="365"/>
      <c r="H263" s="366"/>
      <c r="I263" s="6"/>
      <c r="J263" s="6"/>
      <c r="K263" s="6"/>
      <c r="L263" s="311"/>
      <c r="M263" s="312"/>
      <c r="N263" s="312"/>
      <c r="O263" s="312"/>
      <c r="P263" s="312"/>
      <c r="Q263" s="312"/>
      <c r="R263" s="312"/>
      <c r="S263" s="312"/>
      <c r="T263" s="312"/>
      <c r="U263" s="312"/>
      <c r="V263" s="312"/>
      <c r="W263" s="312"/>
      <c r="X263" s="312"/>
      <c r="Y263" s="312"/>
      <c r="Z263" s="312"/>
    </row>
    <row r="264" ht="12.75" customHeight="1">
      <c r="A264" s="1"/>
      <c r="B264" s="129"/>
      <c r="C264" s="367" t="s">
        <v>1227</v>
      </c>
      <c r="D264" s="72"/>
      <c r="E264" s="72"/>
      <c r="F264" s="72"/>
      <c r="G264" s="72"/>
      <c r="H264" s="17"/>
      <c r="I264" s="6"/>
      <c r="J264" s="6"/>
      <c r="K264" s="6"/>
      <c r="L264" s="311"/>
      <c r="M264" s="312"/>
      <c r="N264" s="312"/>
      <c r="O264" s="312"/>
      <c r="P264" s="312"/>
      <c r="Q264" s="312"/>
      <c r="R264" s="312"/>
      <c r="S264" s="312"/>
      <c r="T264" s="312"/>
      <c r="U264" s="312"/>
      <c r="V264" s="312"/>
      <c r="W264" s="312"/>
      <c r="X264" s="312"/>
      <c r="Y264" s="312"/>
      <c r="Z264" s="312"/>
    </row>
    <row r="265" ht="12.75" customHeight="1">
      <c r="A265" s="1"/>
      <c r="B265" s="129"/>
      <c r="C265" s="368" t="s">
        <v>1228</v>
      </c>
      <c r="D265" s="3"/>
      <c r="E265" s="3"/>
      <c r="F265" s="3"/>
      <c r="G265" s="3"/>
      <c r="H265" s="369"/>
      <c r="I265" s="6"/>
      <c r="J265" s="6"/>
      <c r="K265" s="6"/>
      <c r="L265" s="311"/>
      <c r="M265" s="312"/>
      <c r="N265" s="312"/>
      <c r="O265" s="312"/>
      <c r="P265" s="312"/>
      <c r="Q265" s="312"/>
      <c r="R265" s="312"/>
      <c r="S265" s="312"/>
      <c r="T265" s="312"/>
      <c r="U265" s="312"/>
      <c r="V265" s="312"/>
      <c r="W265" s="312"/>
      <c r="X265" s="312"/>
      <c r="Y265" s="312"/>
      <c r="Z265" s="312"/>
    </row>
    <row r="266" ht="12.75" customHeight="1">
      <c r="A266" s="1"/>
      <c r="B266" s="129"/>
      <c r="C266" s="370"/>
      <c r="D266" s="361"/>
      <c r="E266" s="361"/>
      <c r="F266" s="361"/>
      <c r="G266" s="361"/>
      <c r="H266" s="371"/>
      <c r="I266" s="6"/>
      <c r="J266" s="6"/>
      <c r="K266" s="6"/>
      <c r="L266" s="311"/>
      <c r="M266" s="312"/>
      <c r="N266" s="312"/>
      <c r="O266" s="312"/>
      <c r="P266" s="312"/>
      <c r="Q266" s="312"/>
      <c r="R266" s="312"/>
      <c r="S266" s="312"/>
      <c r="T266" s="312"/>
      <c r="U266" s="312"/>
      <c r="V266" s="312"/>
      <c r="W266" s="312"/>
      <c r="X266" s="312"/>
      <c r="Y266" s="312"/>
      <c r="Z266" s="312"/>
    </row>
    <row r="267" ht="12.75" customHeight="1">
      <c r="A267" s="1"/>
      <c r="B267" s="129"/>
      <c r="C267" s="6"/>
      <c r="D267" s="6"/>
      <c r="E267" s="168"/>
      <c r="F267" s="6"/>
      <c r="G267" s="6"/>
      <c r="H267" s="6"/>
      <c r="I267" s="6"/>
      <c r="J267" s="6"/>
      <c r="K267" s="6"/>
      <c r="L267" s="311"/>
      <c r="M267" s="312"/>
      <c r="N267" s="312"/>
      <c r="O267" s="312"/>
      <c r="P267" s="312"/>
      <c r="Q267" s="312"/>
      <c r="R267" s="312"/>
      <c r="S267" s="312"/>
      <c r="T267" s="312"/>
      <c r="U267" s="312"/>
      <c r="V267" s="312"/>
      <c r="W267" s="312"/>
      <c r="X267" s="312"/>
      <c r="Y267" s="312"/>
      <c r="Z267" s="312"/>
    </row>
    <row r="268" ht="12.75" customHeight="1">
      <c r="A268" s="1"/>
      <c r="B268" s="1"/>
      <c r="C268" s="1"/>
      <c r="D268" s="1"/>
      <c r="E268" s="265"/>
      <c r="F268" s="1"/>
      <c r="G268" s="1"/>
      <c r="H268" s="1"/>
      <c r="I268" s="1"/>
      <c r="J268" s="1"/>
      <c r="K268" s="6"/>
      <c r="L268" s="311"/>
      <c r="M268" s="312"/>
      <c r="N268" s="312"/>
      <c r="O268" s="312"/>
      <c r="P268" s="312"/>
      <c r="Q268" s="312"/>
      <c r="R268" s="312"/>
      <c r="S268" s="312"/>
      <c r="T268" s="312"/>
      <c r="U268" s="312"/>
      <c r="V268" s="312"/>
      <c r="W268" s="312"/>
      <c r="X268" s="312"/>
      <c r="Y268" s="312"/>
      <c r="Z268" s="312"/>
    </row>
    <row r="269" ht="12.75" customHeight="1">
      <c r="A269" s="1"/>
      <c r="B269" s="1"/>
      <c r="C269" s="1"/>
      <c r="D269" s="1"/>
      <c r="E269" s="265"/>
      <c r="F269" s="1"/>
      <c r="G269" s="1"/>
      <c r="H269" s="1"/>
      <c r="I269" s="1"/>
      <c r="J269" s="1"/>
      <c r="K269" s="6"/>
      <c r="L269" s="311"/>
      <c r="M269" s="312"/>
      <c r="N269" s="312"/>
      <c r="O269" s="312"/>
      <c r="P269" s="312"/>
      <c r="Q269" s="312"/>
      <c r="R269" s="312"/>
      <c r="S269" s="312"/>
      <c r="T269" s="312"/>
      <c r="U269" s="312"/>
      <c r="V269" s="312"/>
      <c r="W269" s="312"/>
      <c r="X269" s="312"/>
      <c r="Y269" s="312"/>
      <c r="Z269" s="312"/>
    </row>
    <row r="270" ht="12.75" customHeight="1">
      <c r="A270" s="1"/>
      <c r="B270" s="1"/>
      <c r="C270" s="1"/>
      <c r="D270" s="1"/>
      <c r="E270" s="265"/>
      <c r="F270" s="1"/>
      <c r="G270" s="1"/>
      <c r="H270" s="1"/>
      <c r="I270" s="1"/>
      <c r="J270" s="1"/>
      <c r="K270" s="6"/>
      <c r="L270" s="311"/>
      <c r="M270" s="312"/>
      <c r="N270" s="312"/>
      <c r="O270" s="312"/>
      <c r="P270" s="312"/>
      <c r="Q270" s="312"/>
      <c r="R270" s="312"/>
      <c r="S270" s="312"/>
      <c r="T270" s="312"/>
      <c r="U270" s="312"/>
      <c r="V270" s="312"/>
      <c r="W270" s="312"/>
      <c r="X270" s="312"/>
      <c r="Y270" s="312"/>
      <c r="Z270" s="312"/>
    </row>
    <row r="271" ht="12.75" customHeight="1">
      <c r="A271" s="1"/>
      <c r="B271" s="1"/>
      <c r="C271" s="1"/>
      <c r="D271" s="1"/>
      <c r="E271" s="265"/>
      <c r="F271" s="1"/>
      <c r="G271" s="1"/>
      <c r="H271" s="1"/>
      <c r="I271" s="1"/>
      <c r="J271" s="1"/>
      <c r="K271" s="6"/>
      <c r="L271" s="311"/>
      <c r="M271" s="312"/>
      <c r="N271" s="312"/>
      <c r="O271" s="312"/>
      <c r="P271" s="312"/>
      <c r="Q271" s="312"/>
      <c r="R271" s="312"/>
      <c r="S271" s="312"/>
      <c r="T271" s="312"/>
      <c r="U271" s="312"/>
      <c r="V271" s="312"/>
      <c r="W271" s="312"/>
      <c r="X271" s="312"/>
      <c r="Y271" s="312"/>
      <c r="Z271" s="312"/>
    </row>
    <row r="272" ht="12.75" customHeight="1">
      <c r="A272" s="1"/>
      <c r="B272" s="1"/>
      <c r="C272" s="1"/>
      <c r="D272" s="1"/>
      <c r="E272" s="265"/>
      <c r="F272" s="1"/>
      <c r="G272" s="1"/>
      <c r="H272" s="1"/>
      <c r="I272" s="1"/>
      <c r="J272" s="1"/>
      <c r="K272" s="6"/>
      <c r="L272" s="311"/>
      <c r="M272" s="312"/>
      <c r="N272" s="312"/>
      <c r="O272" s="312"/>
      <c r="P272" s="312"/>
      <c r="Q272" s="312"/>
      <c r="R272" s="312"/>
      <c r="S272" s="312"/>
      <c r="T272" s="312"/>
      <c r="U272" s="312"/>
      <c r="V272" s="312"/>
      <c r="W272" s="312"/>
      <c r="X272" s="312"/>
      <c r="Y272" s="312"/>
      <c r="Z272" s="312"/>
    </row>
    <row r="273" ht="12.75" customHeight="1">
      <c r="A273" s="1"/>
      <c r="B273" s="1"/>
      <c r="C273" s="1"/>
      <c r="D273" s="1"/>
      <c r="E273" s="265"/>
      <c r="F273" s="1"/>
      <c r="G273" s="1"/>
      <c r="H273" s="1"/>
      <c r="I273" s="1"/>
      <c r="J273" s="1"/>
      <c r="K273" s="6"/>
      <c r="L273" s="311"/>
      <c r="M273" s="312"/>
      <c r="N273" s="312"/>
      <c r="O273" s="312"/>
      <c r="P273" s="312"/>
      <c r="Q273" s="312"/>
      <c r="R273" s="312"/>
      <c r="S273" s="312"/>
      <c r="T273" s="312"/>
      <c r="U273" s="312"/>
      <c r="V273" s="312"/>
      <c r="W273" s="312"/>
      <c r="X273" s="312"/>
      <c r="Y273" s="312"/>
      <c r="Z273" s="312"/>
    </row>
    <row r="274" ht="12.75" customHeight="1">
      <c r="A274" s="1"/>
      <c r="B274" s="1"/>
      <c r="C274" s="1"/>
      <c r="D274" s="1"/>
      <c r="E274" s="265"/>
      <c r="F274" s="1"/>
      <c r="G274" s="1"/>
      <c r="H274" s="1"/>
      <c r="I274" s="1"/>
      <c r="J274" s="1"/>
      <c r="K274" s="6"/>
      <c r="L274" s="311"/>
      <c r="M274" s="312"/>
      <c r="N274" s="312"/>
      <c r="O274" s="312"/>
      <c r="P274" s="312"/>
      <c r="Q274" s="312"/>
      <c r="R274" s="312"/>
      <c r="S274" s="312"/>
      <c r="T274" s="312"/>
      <c r="U274" s="312"/>
      <c r="V274" s="312"/>
      <c r="W274" s="312"/>
      <c r="X274" s="312"/>
      <c r="Y274" s="312"/>
      <c r="Z274" s="312"/>
    </row>
    <row r="275" ht="12.75" customHeight="1">
      <c r="A275" s="1"/>
      <c r="B275" s="1"/>
      <c r="C275" s="1"/>
      <c r="D275" s="1"/>
      <c r="E275" s="265"/>
      <c r="F275" s="1"/>
      <c r="G275" s="1"/>
      <c r="H275" s="1"/>
      <c r="I275" s="1"/>
      <c r="J275" s="1"/>
      <c r="K275" s="6"/>
      <c r="L275" s="311"/>
      <c r="M275" s="312"/>
      <c r="N275" s="312"/>
      <c r="O275" s="312"/>
      <c r="P275" s="312"/>
      <c r="Q275" s="312"/>
      <c r="R275" s="312"/>
      <c r="S275" s="312"/>
      <c r="T275" s="312"/>
      <c r="U275" s="312"/>
      <c r="V275" s="312"/>
      <c r="W275" s="312"/>
      <c r="X275" s="312"/>
      <c r="Y275" s="312"/>
      <c r="Z275" s="312"/>
    </row>
    <row r="276" ht="12.75" customHeight="1">
      <c r="A276" s="1"/>
      <c r="B276" s="1"/>
      <c r="C276" s="1"/>
      <c r="D276" s="1"/>
      <c r="E276" s="265"/>
      <c r="F276" s="1"/>
      <c r="G276" s="1"/>
      <c r="H276" s="1"/>
      <c r="I276" s="1"/>
      <c r="J276" s="1"/>
      <c r="K276" s="6"/>
      <c r="L276" s="311"/>
      <c r="M276" s="312"/>
      <c r="N276" s="312"/>
      <c r="O276" s="312"/>
      <c r="P276" s="312"/>
      <c r="Q276" s="312"/>
      <c r="R276" s="312"/>
      <c r="S276" s="312"/>
      <c r="T276" s="312"/>
      <c r="U276" s="312"/>
      <c r="V276" s="312"/>
      <c r="W276" s="312"/>
      <c r="X276" s="312"/>
      <c r="Y276" s="312"/>
      <c r="Z276" s="312"/>
    </row>
    <row r="277" ht="12.75" customHeight="1">
      <c r="A277" s="1"/>
      <c r="B277" s="1"/>
      <c r="C277" s="1"/>
      <c r="D277" s="1"/>
      <c r="E277" s="265"/>
      <c r="F277" s="1"/>
      <c r="G277" s="1"/>
      <c r="H277" s="1"/>
      <c r="I277" s="1"/>
      <c r="J277" s="1"/>
      <c r="K277" s="6"/>
      <c r="L277" s="311"/>
      <c r="M277" s="312"/>
      <c r="N277" s="312"/>
      <c r="O277" s="312"/>
      <c r="P277" s="312"/>
      <c r="Q277" s="312"/>
      <c r="R277" s="312"/>
      <c r="S277" s="312"/>
      <c r="T277" s="312"/>
      <c r="U277" s="312"/>
      <c r="V277" s="312"/>
      <c r="W277" s="312"/>
      <c r="X277" s="312"/>
      <c r="Y277" s="312"/>
      <c r="Z277" s="312"/>
    </row>
    <row r="278" ht="12.75" customHeight="1">
      <c r="A278" s="1"/>
      <c r="B278" s="1"/>
      <c r="C278" s="1"/>
      <c r="D278" s="1"/>
      <c r="E278" s="265"/>
      <c r="F278" s="1"/>
      <c r="G278" s="1"/>
      <c r="H278" s="1"/>
      <c r="I278" s="1"/>
      <c r="J278" s="1"/>
      <c r="K278" s="6"/>
      <c r="L278" s="311"/>
      <c r="M278" s="312"/>
      <c r="N278" s="312"/>
      <c r="O278" s="312"/>
      <c r="P278" s="312"/>
      <c r="Q278" s="312"/>
      <c r="R278" s="312"/>
      <c r="S278" s="312"/>
      <c r="T278" s="312"/>
      <c r="U278" s="312"/>
      <c r="V278" s="312"/>
      <c r="W278" s="312"/>
      <c r="X278" s="312"/>
      <c r="Y278" s="312"/>
      <c r="Z278" s="312"/>
    </row>
    <row r="279" ht="12.75" customHeight="1">
      <c r="A279" s="1"/>
      <c r="B279" s="1"/>
      <c r="C279" s="1"/>
      <c r="D279" s="1"/>
      <c r="E279" s="265"/>
      <c r="F279" s="1"/>
      <c r="G279" s="1"/>
      <c r="H279" s="1"/>
      <c r="I279" s="1"/>
      <c r="J279" s="1"/>
      <c r="K279" s="6"/>
      <c r="L279" s="311"/>
      <c r="M279" s="312"/>
      <c r="N279" s="312"/>
      <c r="O279" s="312"/>
      <c r="P279" s="312"/>
      <c r="Q279" s="312"/>
      <c r="R279" s="312"/>
      <c r="S279" s="312"/>
      <c r="T279" s="312"/>
      <c r="U279" s="312"/>
      <c r="V279" s="312"/>
      <c r="W279" s="312"/>
      <c r="X279" s="312"/>
      <c r="Y279" s="312"/>
      <c r="Z279" s="312"/>
    </row>
    <row r="280" ht="12.75" customHeight="1">
      <c r="A280" s="1"/>
      <c r="B280" s="1"/>
      <c r="C280" s="1"/>
      <c r="D280" s="1"/>
      <c r="E280" s="265"/>
      <c r="F280" s="1"/>
      <c r="G280" s="1"/>
      <c r="H280" s="1"/>
      <c r="I280" s="1"/>
      <c r="J280" s="1"/>
      <c r="K280" s="6"/>
      <c r="L280" s="311"/>
      <c r="M280" s="312"/>
      <c r="N280" s="312"/>
      <c r="O280" s="312"/>
      <c r="P280" s="312"/>
      <c r="Q280" s="312"/>
      <c r="R280" s="312"/>
      <c r="S280" s="312"/>
      <c r="T280" s="312"/>
      <c r="U280" s="312"/>
      <c r="V280" s="312"/>
      <c r="W280" s="312"/>
      <c r="X280" s="312"/>
      <c r="Y280" s="312"/>
      <c r="Z280" s="312"/>
    </row>
    <row r="281" ht="12.75" customHeight="1">
      <c r="A281" s="1"/>
      <c r="B281" s="1"/>
      <c r="C281" s="1"/>
      <c r="D281" s="1"/>
      <c r="E281" s="265"/>
      <c r="F281" s="1"/>
      <c r="G281" s="1"/>
      <c r="H281" s="1"/>
      <c r="I281" s="1"/>
      <c r="J281" s="1"/>
      <c r="K281" s="6"/>
      <c r="L281" s="311"/>
      <c r="M281" s="312"/>
      <c r="N281" s="312"/>
      <c r="O281" s="312"/>
      <c r="P281" s="312"/>
      <c r="Q281" s="312"/>
      <c r="R281" s="312"/>
      <c r="S281" s="312"/>
      <c r="T281" s="312"/>
      <c r="U281" s="312"/>
      <c r="V281" s="312"/>
      <c r="W281" s="312"/>
      <c r="X281" s="312"/>
      <c r="Y281" s="312"/>
      <c r="Z281" s="312"/>
    </row>
    <row r="282" ht="12.75" customHeight="1">
      <c r="A282" s="1"/>
      <c r="B282" s="1"/>
      <c r="C282" s="1"/>
      <c r="D282" s="1"/>
      <c r="E282" s="265"/>
      <c r="F282" s="1"/>
      <c r="G282" s="1"/>
      <c r="H282" s="1"/>
      <c r="I282" s="1"/>
      <c r="J282" s="1"/>
      <c r="K282" s="6"/>
      <c r="L282" s="311"/>
      <c r="M282" s="312"/>
      <c r="N282" s="312"/>
      <c r="O282" s="312"/>
      <c r="P282" s="312"/>
      <c r="Q282" s="312"/>
      <c r="R282" s="312"/>
      <c r="S282" s="312"/>
      <c r="T282" s="312"/>
      <c r="U282" s="312"/>
      <c r="V282" s="312"/>
      <c r="W282" s="312"/>
      <c r="X282" s="312"/>
      <c r="Y282" s="312"/>
      <c r="Z282" s="312"/>
    </row>
    <row r="283" ht="12.75" customHeight="1">
      <c r="A283" s="1"/>
      <c r="B283" s="1"/>
      <c r="C283" s="1"/>
      <c r="D283" s="1"/>
      <c r="E283" s="265"/>
      <c r="F283" s="1"/>
      <c r="G283" s="1"/>
      <c r="H283" s="1"/>
      <c r="I283" s="1"/>
      <c r="J283" s="1"/>
      <c r="K283" s="6"/>
      <c r="L283" s="311"/>
      <c r="M283" s="312"/>
      <c r="N283" s="312"/>
      <c r="O283" s="312"/>
      <c r="P283" s="312"/>
      <c r="Q283" s="312"/>
      <c r="R283" s="312"/>
      <c r="S283" s="312"/>
      <c r="T283" s="312"/>
      <c r="U283" s="312"/>
      <c r="V283" s="312"/>
      <c r="W283" s="312"/>
      <c r="X283" s="312"/>
      <c r="Y283" s="312"/>
      <c r="Z283" s="312"/>
    </row>
    <row r="284" ht="12.75" customHeight="1">
      <c r="A284" s="1"/>
      <c r="B284" s="1"/>
      <c r="C284" s="1"/>
      <c r="D284" s="1"/>
      <c r="E284" s="265"/>
      <c r="F284" s="1"/>
      <c r="G284" s="1"/>
      <c r="H284" s="1"/>
      <c r="I284" s="1"/>
      <c r="J284" s="1"/>
      <c r="K284" s="6"/>
      <c r="L284" s="311"/>
      <c r="M284" s="312"/>
      <c r="N284" s="312"/>
      <c r="O284" s="312"/>
      <c r="P284" s="312"/>
      <c r="Q284" s="312"/>
      <c r="R284" s="312"/>
      <c r="S284" s="312"/>
      <c r="T284" s="312"/>
      <c r="U284" s="312"/>
      <c r="V284" s="312"/>
      <c r="W284" s="312"/>
      <c r="X284" s="312"/>
      <c r="Y284" s="312"/>
      <c r="Z284" s="312"/>
    </row>
    <row r="285" ht="12.75" customHeight="1">
      <c r="A285" s="1"/>
      <c r="B285" s="1"/>
      <c r="C285" s="1"/>
      <c r="D285" s="1"/>
      <c r="E285" s="265"/>
      <c r="F285" s="1"/>
      <c r="G285" s="1"/>
      <c r="H285" s="1"/>
      <c r="I285" s="1"/>
      <c r="J285" s="1"/>
      <c r="K285" s="6"/>
      <c r="L285" s="311"/>
      <c r="M285" s="312"/>
      <c r="N285" s="312"/>
      <c r="O285" s="312"/>
      <c r="P285" s="312"/>
      <c r="Q285" s="312"/>
      <c r="R285" s="312"/>
      <c r="S285" s="312"/>
      <c r="T285" s="312"/>
      <c r="U285" s="312"/>
      <c r="V285" s="312"/>
      <c r="W285" s="312"/>
      <c r="X285" s="312"/>
      <c r="Y285" s="312"/>
      <c r="Z285" s="312"/>
    </row>
    <row r="286" ht="12.75" customHeight="1">
      <c r="A286" s="1"/>
      <c r="B286" s="1"/>
      <c r="C286" s="1"/>
      <c r="D286" s="1"/>
      <c r="E286" s="265"/>
      <c r="F286" s="1"/>
      <c r="G286" s="1"/>
      <c r="H286" s="1"/>
      <c r="I286" s="1"/>
      <c r="J286" s="1"/>
      <c r="K286" s="6"/>
      <c r="L286" s="311"/>
      <c r="M286" s="312"/>
      <c r="N286" s="312"/>
      <c r="O286" s="312"/>
      <c r="P286" s="312"/>
      <c r="Q286" s="312"/>
      <c r="R286" s="312"/>
      <c r="S286" s="312"/>
      <c r="T286" s="312"/>
      <c r="U286" s="312"/>
      <c r="V286" s="312"/>
      <c r="W286" s="312"/>
      <c r="X286" s="312"/>
      <c r="Y286" s="312"/>
      <c r="Z286" s="312"/>
    </row>
    <row r="287" ht="12.75" customHeight="1">
      <c r="A287" s="1"/>
      <c r="B287" s="1"/>
      <c r="C287" s="1"/>
      <c r="D287" s="1"/>
      <c r="E287" s="265"/>
      <c r="F287" s="1"/>
      <c r="G287" s="1"/>
      <c r="H287" s="1"/>
      <c r="I287" s="1"/>
      <c r="J287" s="1"/>
      <c r="K287" s="6"/>
      <c r="L287" s="311"/>
      <c r="M287" s="312"/>
      <c r="N287" s="312"/>
      <c r="O287" s="312"/>
      <c r="P287" s="312"/>
      <c r="Q287" s="312"/>
      <c r="R287" s="312"/>
      <c r="S287" s="312"/>
      <c r="T287" s="312"/>
      <c r="U287" s="312"/>
      <c r="V287" s="312"/>
      <c r="W287" s="312"/>
      <c r="X287" s="312"/>
      <c r="Y287" s="312"/>
      <c r="Z287" s="312"/>
    </row>
    <row r="288" ht="12.75" customHeight="1">
      <c r="A288" s="1"/>
      <c r="B288" s="1"/>
      <c r="C288" s="1"/>
      <c r="D288" s="1"/>
      <c r="E288" s="265"/>
      <c r="F288" s="1"/>
      <c r="G288" s="1"/>
      <c r="H288" s="1"/>
      <c r="I288" s="1"/>
      <c r="J288" s="1"/>
      <c r="K288" s="6"/>
      <c r="L288" s="311"/>
      <c r="M288" s="312"/>
      <c r="N288" s="312"/>
      <c r="O288" s="312"/>
      <c r="P288" s="312"/>
      <c r="Q288" s="312"/>
      <c r="R288" s="312"/>
      <c r="S288" s="312"/>
      <c r="T288" s="312"/>
      <c r="U288" s="312"/>
      <c r="V288" s="312"/>
      <c r="W288" s="312"/>
      <c r="X288" s="312"/>
      <c r="Y288" s="312"/>
      <c r="Z288" s="312"/>
    </row>
    <row r="289" ht="12.75" customHeight="1">
      <c r="A289" s="1"/>
      <c r="B289" s="1"/>
      <c r="C289" s="1"/>
      <c r="D289" s="1"/>
      <c r="E289" s="265"/>
      <c r="F289" s="1"/>
      <c r="G289" s="1"/>
      <c r="H289" s="1"/>
      <c r="I289" s="1"/>
      <c r="J289" s="1"/>
      <c r="K289" s="6"/>
      <c r="L289" s="311"/>
      <c r="M289" s="312"/>
      <c r="N289" s="312"/>
      <c r="O289" s="312"/>
      <c r="P289" s="312"/>
      <c r="Q289" s="312"/>
      <c r="R289" s="312"/>
      <c r="S289" s="312"/>
      <c r="T289" s="312"/>
      <c r="U289" s="312"/>
      <c r="V289" s="312"/>
      <c r="W289" s="312"/>
      <c r="X289" s="312"/>
      <c r="Y289" s="312"/>
      <c r="Z289" s="312"/>
    </row>
    <row r="290" ht="12.75" customHeight="1">
      <c r="A290" s="1"/>
      <c r="B290" s="1"/>
      <c r="C290" s="1"/>
      <c r="D290" s="1"/>
      <c r="E290" s="265"/>
      <c r="F290" s="1"/>
      <c r="G290" s="1"/>
      <c r="H290" s="1"/>
      <c r="I290" s="1"/>
      <c r="J290" s="1"/>
      <c r="K290" s="6"/>
      <c r="L290" s="311"/>
      <c r="M290" s="312"/>
      <c r="N290" s="312"/>
      <c r="O290" s="312"/>
      <c r="P290" s="312"/>
      <c r="Q290" s="312"/>
      <c r="R290" s="312"/>
      <c r="S290" s="312"/>
      <c r="T290" s="312"/>
      <c r="U290" s="312"/>
      <c r="V290" s="312"/>
      <c r="W290" s="312"/>
      <c r="X290" s="312"/>
      <c r="Y290" s="312"/>
      <c r="Z290" s="312"/>
    </row>
    <row r="291" ht="12.75" customHeight="1">
      <c r="A291" s="1"/>
      <c r="B291" s="1"/>
      <c r="C291" s="1"/>
      <c r="D291" s="1"/>
      <c r="E291" s="265"/>
      <c r="F291" s="1"/>
      <c r="G291" s="1"/>
      <c r="H291" s="1"/>
      <c r="I291" s="1"/>
      <c r="J291" s="1"/>
      <c r="K291" s="6"/>
      <c r="L291" s="311"/>
      <c r="M291" s="312"/>
      <c r="N291" s="312"/>
      <c r="O291" s="312"/>
      <c r="P291" s="312"/>
      <c r="Q291" s="312"/>
      <c r="R291" s="312"/>
      <c r="S291" s="312"/>
      <c r="T291" s="312"/>
      <c r="U291" s="312"/>
      <c r="V291" s="312"/>
      <c r="W291" s="312"/>
      <c r="X291" s="312"/>
      <c r="Y291" s="312"/>
      <c r="Z291" s="312"/>
    </row>
    <row r="292" ht="12.75" customHeight="1">
      <c r="A292" s="1"/>
      <c r="B292" s="1"/>
      <c r="C292" s="1"/>
      <c r="D292" s="1"/>
      <c r="E292" s="265"/>
      <c r="F292" s="1"/>
      <c r="G292" s="1"/>
      <c r="H292" s="1"/>
      <c r="I292" s="1"/>
      <c r="J292" s="1"/>
      <c r="K292" s="6"/>
      <c r="L292" s="311"/>
      <c r="M292" s="312"/>
      <c r="N292" s="312"/>
      <c r="O292" s="312"/>
      <c r="P292" s="312"/>
      <c r="Q292" s="312"/>
      <c r="R292" s="312"/>
      <c r="S292" s="312"/>
      <c r="T292" s="312"/>
      <c r="U292" s="312"/>
      <c r="V292" s="312"/>
      <c r="W292" s="312"/>
      <c r="X292" s="312"/>
      <c r="Y292" s="312"/>
      <c r="Z292" s="312"/>
    </row>
    <row r="293" ht="12.75" customHeight="1">
      <c r="A293" s="1"/>
      <c r="B293" s="1"/>
      <c r="C293" s="1"/>
      <c r="D293" s="1"/>
      <c r="E293" s="265"/>
      <c r="F293" s="1"/>
      <c r="G293" s="1"/>
      <c r="H293" s="1"/>
      <c r="I293" s="1"/>
      <c r="J293" s="1"/>
      <c r="K293" s="6"/>
      <c r="L293" s="311"/>
      <c r="M293" s="312"/>
      <c r="N293" s="312"/>
      <c r="O293" s="312"/>
      <c r="P293" s="312"/>
      <c r="Q293" s="312"/>
      <c r="R293" s="312"/>
      <c r="S293" s="312"/>
      <c r="T293" s="312"/>
      <c r="U293" s="312"/>
      <c r="V293" s="312"/>
      <c r="W293" s="312"/>
      <c r="X293" s="312"/>
      <c r="Y293" s="312"/>
      <c r="Z293" s="312"/>
    </row>
    <row r="294" ht="12.75" customHeight="1">
      <c r="A294" s="1"/>
      <c r="B294" s="1"/>
      <c r="C294" s="1"/>
      <c r="D294" s="1"/>
      <c r="E294" s="265"/>
      <c r="F294" s="1"/>
      <c r="G294" s="1"/>
      <c r="H294" s="1"/>
      <c r="I294" s="1"/>
      <c r="J294" s="1"/>
      <c r="K294" s="6"/>
      <c r="L294" s="311"/>
      <c r="M294" s="312"/>
      <c r="N294" s="312"/>
      <c r="O294" s="312"/>
      <c r="P294" s="312"/>
      <c r="Q294" s="312"/>
      <c r="R294" s="312"/>
      <c r="S294" s="312"/>
      <c r="T294" s="312"/>
      <c r="U294" s="312"/>
      <c r="V294" s="312"/>
      <c r="W294" s="312"/>
      <c r="X294" s="312"/>
      <c r="Y294" s="312"/>
      <c r="Z294" s="312"/>
    </row>
    <row r="295" ht="12.75" customHeight="1">
      <c r="A295" s="1"/>
      <c r="B295" s="1"/>
      <c r="C295" s="1"/>
      <c r="D295" s="1"/>
      <c r="E295" s="265"/>
      <c r="F295" s="1"/>
      <c r="G295" s="1"/>
      <c r="H295" s="1"/>
      <c r="I295" s="1"/>
      <c r="J295" s="1"/>
      <c r="K295" s="6"/>
      <c r="L295" s="311"/>
      <c r="M295" s="312"/>
      <c r="N295" s="312"/>
      <c r="O295" s="312"/>
      <c r="P295" s="312"/>
      <c r="Q295" s="312"/>
      <c r="R295" s="312"/>
      <c r="S295" s="312"/>
      <c r="T295" s="312"/>
      <c r="U295" s="312"/>
      <c r="V295" s="312"/>
      <c r="W295" s="312"/>
      <c r="X295" s="312"/>
      <c r="Y295" s="312"/>
      <c r="Z295" s="312"/>
    </row>
    <row r="296" ht="12.75" customHeight="1">
      <c r="A296" s="1"/>
      <c r="B296" s="1"/>
      <c r="C296" s="1"/>
      <c r="D296" s="1"/>
      <c r="E296" s="265"/>
      <c r="F296" s="1"/>
      <c r="G296" s="1"/>
      <c r="H296" s="1"/>
      <c r="I296" s="1"/>
      <c r="J296" s="1"/>
      <c r="K296" s="6"/>
      <c r="L296" s="311"/>
      <c r="M296" s="312"/>
      <c r="N296" s="312"/>
      <c r="O296" s="312"/>
      <c r="P296" s="312"/>
      <c r="Q296" s="312"/>
      <c r="R296" s="312"/>
      <c r="S296" s="312"/>
      <c r="T296" s="312"/>
      <c r="U296" s="312"/>
      <c r="V296" s="312"/>
      <c r="W296" s="312"/>
      <c r="X296" s="312"/>
      <c r="Y296" s="312"/>
      <c r="Z296" s="312"/>
    </row>
    <row r="297" ht="12.75" customHeight="1">
      <c r="A297" s="1"/>
      <c r="B297" s="1"/>
      <c r="C297" s="1"/>
      <c r="D297" s="1"/>
      <c r="E297" s="265"/>
      <c r="F297" s="1"/>
      <c r="G297" s="1"/>
      <c r="H297" s="1"/>
      <c r="I297" s="1"/>
      <c r="J297" s="1"/>
      <c r="K297" s="6"/>
      <c r="L297" s="311"/>
      <c r="M297" s="312"/>
      <c r="N297" s="312"/>
      <c r="O297" s="312"/>
      <c r="P297" s="312"/>
      <c r="Q297" s="312"/>
      <c r="R297" s="312"/>
      <c r="S297" s="312"/>
      <c r="T297" s="312"/>
      <c r="U297" s="312"/>
      <c r="V297" s="312"/>
      <c r="W297" s="312"/>
      <c r="X297" s="312"/>
      <c r="Y297" s="312"/>
      <c r="Z297" s="312"/>
    </row>
    <row r="298" ht="12.75" customHeight="1">
      <c r="A298" s="1"/>
      <c r="B298" s="1"/>
      <c r="C298" s="1"/>
      <c r="D298" s="1"/>
      <c r="E298" s="265"/>
      <c r="F298" s="1"/>
      <c r="G298" s="1"/>
      <c r="H298" s="1"/>
      <c r="I298" s="1"/>
      <c r="J298" s="1"/>
      <c r="K298" s="6"/>
      <c r="L298" s="311"/>
      <c r="M298" s="312"/>
      <c r="N298" s="312"/>
      <c r="O298" s="312"/>
      <c r="P298" s="312"/>
      <c r="Q298" s="312"/>
      <c r="R298" s="312"/>
      <c r="S298" s="312"/>
      <c r="T298" s="312"/>
      <c r="U298" s="312"/>
      <c r="V298" s="312"/>
      <c r="W298" s="312"/>
      <c r="X298" s="312"/>
      <c r="Y298" s="312"/>
      <c r="Z298" s="312"/>
    </row>
    <row r="299" ht="12.75" customHeight="1">
      <c r="A299" s="1"/>
      <c r="B299" s="1"/>
      <c r="C299" s="1"/>
      <c r="D299" s="1"/>
      <c r="E299" s="265"/>
      <c r="F299" s="1"/>
      <c r="G299" s="1"/>
      <c r="H299" s="1"/>
      <c r="I299" s="1"/>
      <c r="J299" s="1"/>
      <c r="K299" s="6"/>
      <c r="L299" s="311"/>
      <c r="M299" s="312"/>
      <c r="N299" s="312"/>
      <c r="O299" s="312"/>
      <c r="P299" s="312"/>
      <c r="Q299" s="312"/>
      <c r="R299" s="312"/>
      <c r="S299" s="312"/>
      <c r="T299" s="312"/>
      <c r="U299" s="312"/>
      <c r="V299" s="312"/>
      <c r="W299" s="312"/>
      <c r="X299" s="312"/>
      <c r="Y299" s="312"/>
      <c r="Z299" s="312"/>
    </row>
    <row r="300" ht="12.75" customHeight="1">
      <c r="A300" s="1"/>
      <c r="B300" s="1"/>
      <c r="C300" s="1"/>
      <c r="D300" s="1"/>
      <c r="E300" s="265"/>
      <c r="F300" s="1"/>
      <c r="G300" s="1"/>
      <c r="H300" s="1"/>
      <c r="I300" s="1"/>
      <c r="J300" s="1"/>
      <c r="K300" s="6"/>
      <c r="L300" s="311"/>
      <c r="M300" s="312"/>
      <c r="N300" s="312"/>
      <c r="O300" s="312"/>
      <c r="P300" s="312"/>
      <c r="Q300" s="312"/>
      <c r="R300" s="312"/>
      <c r="S300" s="312"/>
      <c r="T300" s="312"/>
      <c r="U300" s="312"/>
      <c r="V300" s="312"/>
      <c r="W300" s="312"/>
      <c r="X300" s="312"/>
      <c r="Y300" s="312"/>
      <c r="Z300" s="312"/>
    </row>
    <row r="301" ht="12.75" customHeight="1">
      <c r="A301" s="1"/>
      <c r="B301" s="1"/>
      <c r="C301" s="1"/>
      <c r="D301" s="1"/>
      <c r="E301" s="265"/>
      <c r="F301" s="1"/>
      <c r="G301" s="1"/>
      <c r="H301" s="1"/>
      <c r="I301" s="1"/>
      <c r="J301" s="1"/>
      <c r="K301" s="6"/>
      <c r="L301" s="311"/>
      <c r="M301" s="312"/>
      <c r="N301" s="312"/>
      <c r="O301" s="312"/>
      <c r="P301" s="312"/>
      <c r="Q301" s="312"/>
      <c r="R301" s="312"/>
      <c r="S301" s="312"/>
      <c r="T301" s="312"/>
      <c r="U301" s="312"/>
      <c r="V301" s="312"/>
      <c r="W301" s="312"/>
      <c r="X301" s="312"/>
      <c r="Y301" s="312"/>
      <c r="Z301" s="312"/>
    </row>
    <row r="302" ht="12.75" customHeight="1">
      <c r="A302" s="1"/>
      <c r="B302" s="1"/>
      <c r="C302" s="1"/>
      <c r="D302" s="1"/>
      <c r="E302" s="265"/>
      <c r="F302" s="1"/>
      <c r="G302" s="1"/>
      <c r="H302" s="1"/>
      <c r="I302" s="1"/>
      <c r="J302" s="1"/>
      <c r="K302" s="6"/>
      <c r="L302" s="311"/>
      <c r="M302" s="312"/>
      <c r="N302" s="312"/>
      <c r="O302" s="312"/>
      <c r="P302" s="312"/>
      <c r="Q302" s="312"/>
      <c r="R302" s="312"/>
      <c r="S302" s="312"/>
      <c r="T302" s="312"/>
      <c r="U302" s="312"/>
      <c r="V302" s="312"/>
      <c r="W302" s="312"/>
      <c r="X302" s="312"/>
      <c r="Y302" s="312"/>
      <c r="Z302" s="312"/>
    </row>
    <row r="303" ht="12.75" customHeight="1">
      <c r="A303" s="1"/>
      <c r="B303" s="1"/>
      <c r="C303" s="1"/>
      <c r="D303" s="1"/>
      <c r="E303" s="265"/>
      <c r="F303" s="1"/>
      <c r="G303" s="1"/>
      <c r="H303" s="1"/>
      <c r="I303" s="1"/>
      <c r="J303" s="1"/>
      <c r="K303" s="6"/>
      <c r="L303" s="311"/>
      <c r="M303" s="312"/>
      <c r="N303" s="312"/>
      <c r="O303" s="312"/>
      <c r="P303" s="312"/>
      <c r="Q303" s="312"/>
      <c r="R303" s="312"/>
      <c r="S303" s="312"/>
      <c r="T303" s="312"/>
      <c r="U303" s="312"/>
      <c r="V303" s="312"/>
      <c r="W303" s="312"/>
      <c r="X303" s="312"/>
      <c r="Y303" s="312"/>
      <c r="Z303" s="312"/>
    </row>
    <row r="304" ht="12.75" customHeight="1">
      <c r="A304" s="1"/>
      <c r="B304" s="1"/>
      <c r="C304" s="1"/>
      <c r="D304" s="1"/>
      <c r="E304" s="265"/>
      <c r="F304" s="1"/>
      <c r="G304" s="1"/>
      <c r="H304" s="1"/>
      <c r="I304" s="1"/>
      <c r="J304" s="1"/>
      <c r="K304" s="6"/>
      <c r="L304" s="311"/>
      <c r="M304" s="312"/>
      <c r="N304" s="312"/>
      <c r="O304" s="312"/>
      <c r="P304" s="312"/>
      <c r="Q304" s="312"/>
      <c r="R304" s="312"/>
      <c r="S304" s="312"/>
      <c r="T304" s="312"/>
      <c r="U304" s="312"/>
      <c r="V304" s="312"/>
      <c r="W304" s="312"/>
      <c r="X304" s="312"/>
      <c r="Y304" s="312"/>
      <c r="Z304" s="312"/>
    </row>
    <row r="305" ht="12.75" customHeight="1">
      <c r="A305" s="1"/>
      <c r="B305" s="1"/>
      <c r="C305" s="1"/>
      <c r="D305" s="1"/>
      <c r="E305" s="265"/>
      <c r="F305" s="1"/>
      <c r="G305" s="1"/>
      <c r="H305" s="1"/>
      <c r="I305" s="1"/>
      <c r="J305" s="1"/>
      <c r="K305" s="6"/>
      <c r="L305" s="311"/>
      <c r="M305" s="312"/>
      <c r="N305" s="312"/>
      <c r="O305" s="312"/>
      <c r="P305" s="312"/>
      <c r="Q305" s="312"/>
      <c r="R305" s="312"/>
      <c r="S305" s="312"/>
      <c r="T305" s="312"/>
      <c r="U305" s="312"/>
      <c r="V305" s="312"/>
      <c r="W305" s="312"/>
      <c r="X305" s="312"/>
      <c r="Y305" s="312"/>
      <c r="Z305" s="312"/>
    </row>
    <row r="306" ht="12.75" customHeight="1">
      <c r="A306" s="1"/>
      <c r="B306" s="1"/>
      <c r="C306" s="1"/>
      <c r="D306" s="1"/>
      <c r="E306" s="265"/>
      <c r="F306" s="1"/>
      <c r="G306" s="1"/>
      <c r="H306" s="1"/>
      <c r="I306" s="1"/>
      <c r="J306" s="1"/>
      <c r="K306" s="6"/>
      <c r="L306" s="311"/>
      <c r="M306" s="312"/>
      <c r="N306" s="312"/>
      <c r="O306" s="312"/>
      <c r="P306" s="312"/>
      <c r="Q306" s="312"/>
      <c r="R306" s="312"/>
      <c r="S306" s="312"/>
      <c r="T306" s="312"/>
      <c r="U306" s="312"/>
      <c r="V306" s="312"/>
      <c r="W306" s="312"/>
      <c r="X306" s="312"/>
      <c r="Y306" s="312"/>
      <c r="Z306" s="312"/>
    </row>
    <row r="307" ht="12.75" customHeight="1">
      <c r="A307" s="1"/>
      <c r="B307" s="1"/>
      <c r="C307" s="1"/>
      <c r="D307" s="1"/>
      <c r="E307" s="265"/>
      <c r="F307" s="1"/>
      <c r="G307" s="1"/>
      <c r="H307" s="1"/>
      <c r="I307" s="1"/>
      <c r="J307" s="1"/>
      <c r="K307" s="6"/>
      <c r="L307" s="311"/>
      <c r="M307" s="312"/>
      <c r="N307" s="312"/>
      <c r="O307" s="312"/>
      <c r="P307" s="312"/>
      <c r="Q307" s="312"/>
      <c r="R307" s="312"/>
      <c r="S307" s="312"/>
      <c r="T307" s="312"/>
      <c r="U307" s="312"/>
      <c r="V307" s="312"/>
      <c r="W307" s="312"/>
      <c r="X307" s="312"/>
      <c r="Y307" s="312"/>
      <c r="Z307" s="312"/>
    </row>
    <row r="308" ht="12.75" customHeight="1">
      <c r="A308" s="1"/>
      <c r="B308" s="1"/>
      <c r="C308" s="1"/>
      <c r="D308" s="1"/>
      <c r="E308" s="265"/>
      <c r="F308" s="1"/>
      <c r="G308" s="1"/>
      <c r="H308" s="1"/>
      <c r="I308" s="1"/>
      <c r="J308" s="1"/>
      <c r="K308" s="6"/>
      <c r="L308" s="311"/>
      <c r="M308" s="312"/>
      <c r="N308" s="312"/>
      <c r="O308" s="312"/>
      <c r="P308" s="312"/>
      <c r="Q308" s="312"/>
      <c r="R308" s="312"/>
      <c r="S308" s="312"/>
      <c r="T308" s="312"/>
      <c r="U308" s="312"/>
      <c r="V308" s="312"/>
      <c r="W308" s="312"/>
      <c r="X308" s="312"/>
      <c r="Y308" s="312"/>
      <c r="Z308" s="312"/>
    </row>
    <row r="309" ht="12.75" customHeight="1">
      <c r="A309" s="1"/>
      <c r="B309" s="1"/>
      <c r="C309" s="1"/>
      <c r="D309" s="1"/>
      <c r="E309" s="265"/>
      <c r="F309" s="1"/>
      <c r="G309" s="1"/>
      <c r="H309" s="1"/>
      <c r="I309" s="1"/>
      <c r="J309" s="1"/>
      <c r="K309" s="6"/>
      <c r="L309" s="311"/>
      <c r="M309" s="312"/>
      <c r="N309" s="312"/>
      <c r="O309" s="312"/>
      <c r="P309" s="312"/>
      <c r="Q309" s="312"/>
      <c r="R309" s="312"/>
      <c r="S309" s="312"/>
      <c r="T309" s="312"/>
      <c r="U309" s="312"/>
      <c r="V309" s="312"/>
      <c r="W309" s="312"/>
      <c r="X309" s="312"/>
      <c r="Y309" s="312"/>
      <c r="Z309" s="312"/>
    </row>
    <row r="310" ht="12.75" customHeight="1">
      <c r="A310" s="1"/>
      <c r="B310" s="1"/>
      <c r="C310" s="1"/>
      <c r="D310" s="1"/>
      <c r="E310" s="265"/>
      <c r="F310" s="1"/>
      <c r="G310" s="1"/>
      <c r="H310" s="1"/>
      <c r="I310" s="1"/>
      <c r="J310" s="1"/>
      <c r="K310" s="6"/>
      <c r="L310" s="311"/>
      <c r="M310" s="312"/>
      <c r="N310" s="312"/>
      <c r="O310" s="312"/>
      <c r="P310" s="312"/>
      <c r="Q310" s="312"/>
      <c r="R310" s="312"/>
      <c r="S310" s="312"/>
      <c r="T310" s="312"/>
      <c r="U310" s="312"/>
      <c r="V310" s="312"/>
      <c r="W310" s="312"/>
      <c r="X310" s="312"/>
      <c r="Y310" s="312"/>
      <c r="Z310" s="312"/>
    </row>
    <row r="311" ht="12.75" customHeight="1">
      <c r="A311" s="1"/>
      <c r="B311" s="1"/>
      <c r="C311" s="1"/>
      <c r="D311" s="1"/>
      <c r="E311" s="265"/>
      <c r="F311" s="1"/>
      <c r="G311" s="1"/>
      <c r="H311" s="1"/>
      <c r="I311" s="1"/>
      <c r="J311" s="1"/>
      <c r="K311" s="6"/>
      <c r="L311" s="311"/>
      <c r="M311" s="312"/>
      <c r="N311" s="312"/>
      <c r="O311" s="312"/>
      <c r="P311" s="312"/>
      <c r="Q311" s="312"/>
      <c r="R311" s="312"/>
      <c r="S311" s="312"/>
      <c r="T311" s="312"/>
      <c r="U311" s="312"/>
      <c r="V311" s="312"/>
      <c r="W311" s="312"/>
      <c r="X311" s="312"/>
      <c r="Y311" s="312"/>
      <c r="Z311" s="312"/>
    </row>
    <row r="312" ht="12.75" customHeight="1">
      <c r="A312" s="1"/>
      <c r="B312" s="1"/>
      <c r="C312" s="1"/>
      <c r="D312" s="1"/>
      <c r="E312" s="265"/>
      <c r="F312" s="1"/>
      <c r="G312" s="1"/>
      <c r="H312" s="1"/>
      <c r="I312" s="1"/>
      <c r="J312" s="1"/>
      <c r="K312" s="6"/>
      <c r="L312" s="311"/>
      <c r="M312" s="312"/>
      <c r="N312" s="312"/>
      <c r="O312" s="312"/>
      <c r="P312" s="312"/>
      <c r="Q312" s="312"/>
      <c r="R312" s="312"/>
      <c r="S312" s="312"/>
      <c r="T312" s="312"/>
      <c r="U312" s="312"/>
      <c r="V312" s="312"/>
      <c r="W312" s="312"/>
      <c r="X312" s="312"/>
      <c r="Y312" s="312"/>
      <c r="Z312" s="312"/>
    </row>
    <row r="313" ht="12.75" customHeight="1">
      <c r="A313" s="1"/>
      <c r="B313" s="1"/>
      <c r="C313" s="1"/>
      <c r="D313" s="1"/>
      <c r="E313" s="265"/>
      <c r="F313" s="1"/>
      <c r="G313" s="1"/>
      <c r="H313" s="1"/>
      <c r="I313" s="1"/>
      <c r="J313" s="1"/>
      <c r="K313" s="6"/>
      <c r="L313" s="311"/>
      <c r="M313" s="312"/>
      <c r="N313" s="312"/>
      <c r="O313" s="312"/>
      <c r="P313" s="312"/>
      <c r="Q313" s="312"/>
      <c r="R313" s="312"/>
      <c r="S313" s="312"/>
      <c r="T313" s="312"/>
      <c r="U313" s="312"/>
      <c r="V313" s="312"/>
      <c r="W313" s="312"/>
      <c r="X313" s="312"/>
      <c r="Y313" s="312"/>
      <c r="Z313" s="312"/>
    </row>
    <row r="314" ht="12.75" customHeight="1">
      <c r="A314" s="1"/>
      <c r="B314" s="1"/>
      <c r="C314" s="1"/>
      <c r="D314" s="1"/>
      <c r="E314" s="265"/>
      <c r="F314" s="1"/>
      <c r="G314" s="1"/>
      <c r="H314" s="1"/>
      <c r="I314" s="1"/>
      <c r="J314" s="1"/>
      <c r="K314" s="6"/>
      <c r="L314" s="311"/>
      <c r="M314" s="312"/>
      <c r="N314" s="312"/>
      <c r="O314" s="312"/>
      <c r="P314" s="312"/>
      <c r="Q314" s="312"/>
      <c r="R314" s="312"/>
      <c r="S314" s="312"/>
      <c r="T314" s="312"/>
      <c r="U314" s="312"/>
      <c r="V314" s="312"/>
      <c r="W314" s="312"/>
      <c r="X314" s="312"/>
      <c r="Y314" s="312"/>
      <c r="Z314" s="312"/>
    </row>
    <row r="315" ht="12.75" customHeight="1">
      <c r="A315" s="1"/>
      <c r="B315" s="1"/>
      <c r="C315" s="1"/>
      <c r="D315" s="1"/>
      <c r="E315" s="265"/>
      <c r="F315" s="1"/>
      <c r="G315" s="1"/>
      <c r="H315" s="1"/>
      <c r="I315" s="1"/>
      <c r="J315" s="1"/>
      <c r="K315" s="6"/>
      <c r="L315" s="311"/>
      <c r="M315" s="312"/>
      <c r="N315" s="312"/>
      <c r="O315" s="312"/>
      <c r="P315" s="312"/>
      <c r="Q315" s="312"/>
      <c r="R315" s="312"/>
      <c r="S315" s="312"/>
      <c r="T315" s="312"/>
      <c r="U315" s="312"/>
      <c r="V315" s="312"/>
      <c r="W315" s="312"/>
      <c r="X315" s="312"/>
      <c r="Y315" s="312"/>
      <c r="Z315" s="312"/>
    </row>
    <row r="316" ht="12.75" customHeight="1">
      <c r="A316" s="1"/>
      <c r="B316" s="1"/>
      <c r="C316" s="1"/>
      <c r="D316" s="1"/>
      <c r="E316" s="265"/>
      <c r="F316" s="1"/>
      <c r="G316" s="1"/>
      <c r="H316" s="1"/>
      <c r="I316" s="1"/>
      <c r="J316" s="1"/>
      <c r="K316" s="6"/>
      <c r="L316" s="311"/>
      <c r="M316" s="312"/>
      <c r="N316" s="312"/>
      <c r="O316" s="312"/>
      <c r="P316" s="312"/>
      <c r="Q316" s="312"/>
      <c r="R316" s="312"/>
      <c r="S316" s="312"/>
      <c r="T316" s="312"/>
      <c r="U316" s="312"/>
      <c r="V316" s="312"/>
      <c r="W316" s="312"/>
      <c r="X316" s="312"/>
      <c r="Y316" s="312"/>
      <c r="Z316" s="312"/>
    </row>
    <row r="317" ht="12.75" customHeight="1">
      <c r="A317" s="1"/>
      <c r="B317" s="1"/>
      <c r="C317" s="1"/>
      <c r="D317" s="1"/>
      <c r="E317" s="265"/>
      <c r="F317" s="1"/>
      <c r="G317" s="1"/>
      <c r="H317" s="1"/>
      <c r="I317" s="1"/>
      <c r="J317" s="1"/>
      <c r="K317" s="6"/>
      <c r="L317" s="311"/>
      <c r="M317" s="312"/>
      <c r="N317" s="312"/>
      <c r="O317" s="312"/>
      <c r="P317" s="312"/>
      <c r="Q317" s="312"/>
      <c r="R317" s="312"/>
      <c r="S317" s="312"/>
      <c r="T317" s="312"/>
      <c r="U317" s="312"/>
      <c r="V317" s="312"/>
      <c r="W317" s="312"/>
      <c r="X317" s="312"/>
      <c r="Y317" s="312"/>
      <c r="Z317" s="312"/>
    </row>
    <row r="318" ht="12.75" customHeight="1">
      <c r="A318" s="1"/>
      <c r="B318" s="1"/>
      <c r="C318" s="1"/>
      <c r="D318" s="1"/>
      <c r="E318" s="265"/>
      <c r="F318" s="1"/>
      <c r="G318" s="1"/>
      <c r="H318" s="1"/>
      <c r="I318" s="1"/>
      <c r="J318" s="1"/>
      <c r="K318" s="6"/>
      <c r="L318" s="311"/>
      <c r="M318" s="312"/>
      <c r="N318" s="312"/>
      <c r="O318" s="312"/>
      <c r="P318" s="312"/>
      <c r="Q318" s="312"/>
      <c r="R318" s="312"/>
      <c r="S318" s="312"/>
      <c r="T318" s="312"/>
      <c r="U318" s="312"/>
      <c r="V318" s="312"/>
      <c r="W318" s="312"/>
      <c r="X318" s="312"/>
      <c r="Y318" s="312"/>
      <c r="Z318" s="312"/>
    </row>
    <row r="319" ht="12.75" customHeight="1">
      <c r="A319" s="1"/>
      <c r="B319" s="1"/>
      <c r="C319" s="1"/>
      <c r="D319" s="1"/>
      <c r="E319" s="265"/>
      <c r="F319" s="1"/>
      <c r="G319" s="1"/>
      <c r="H319" s="1"/>
      <c r="I319" s="1"/>
      <c r="J319" s="1"/>
      <c r="K319" s="6"/>
      <c r="L319" s="311"/>
      <c r="M319" s="312"/>
      <c r="N319" s="312"/>
      <c r="O319" s="312"/>
      <c r="P319" s="312"/>
      <c r="Q319" s="312"/>
      <c r="R319" s="312"/>
      <c r="S319" s="312"/>
      <c r="T319" s="312"/>
      <c r="U319" s="312"/>
      <c r="V319" s="312"/>
      <c r="W319" s="312"/>
      <c r="X319" s="312"/>
      <c r="Y319" s="312"/>
      <c r="Z319" s="312"/>
    </row>
    <row r="320" ht="12.75" customHeight="1">
      <c r="A320" s="1"/>
      <c r="B320" s="1"/>
      <c r="C320" s="1"/>
      <c r="D320" s="1"/>
      <c r="E320" s="265"/>
      <c r="F320" s="1"/>
      <c r="G320" s="1"/>
      <c r="H320" s="1"/>
      <c r="I320" s="1"/>
      <c r="J320" s="1"/>
      <c r="K320" s="6"/>
      <c r="L320" s="311"/>
      <c r="M320" s="312"/>
      <c r="N320" s="312"/>
      <c r="O320" s="312"/>
      <c r="P320" s="312"/>
      <c r="Q320" s="312"/>
      <c r="R320" s="312"/>
      <c r="S320" s="312"/>
      <c r="T320" s="312"/>
      <c r="U320" s="312"/>
      <c r="V320" s="312"/>
      <c r="W320" s="312"/>
      <c r="X320" s="312"/>
      <c r="Y320" s="312"/>
      <c r="Z320" s="312"/>
    </row>
    <row r="321" ht="12.75" customHeight="1">
      <c r="A321" s="1"/>
      <c r="B321" s="1"/>
      <c r="C321" s="1"/>
      <c r="D321" s="1"/>
      <c r="E321" s="265"/>
      <c r="F321" s="1"/>
      <c r="G321" s="1"/>
      <c r="H321" s="1"/>
      <c r="I321" s="1"/>
      <c r="J321" s="1"/>
      <c r="K321" s="6"/>
      <c r="L321" s="311"/>
      <c r="M321" s="312"/>
      <c r="N321" s="312"/>
      <c r="O321" s="312"/>
      <c r="P321" s="312"/>
      <c r="Q321" s="312"/>
      <c r="R321" s="312"/>
      <c r="S321" s="312"/>
      <c r="T321" s="312"/>
      <c r="U321" s="312"/>
      <c r="V321" s="312"/>
      <c r="W321" s="312"/>
      <c r="X321" s="312"/>
      <c r="Y321" s="312"/>
      <c r="Z321" s="312"/>
    </row>
    <row r="322" ht="12.75" customHeight="1">
      <c r="A322" s="1"/>
      <c r="B322" s="1"/>
      <c r="C322" s="1"/>
      <c r="D322" s="1"/>
      <c r="E322" s="265"/>
      <c r="F322" s="1"/>
      <c r="G322" s="1"/>
      <c r="H322" s="1"/>
      <c r="I322" s="1"/>
      <c r="J322" s="1"/>
      <c r="K322" s="6"/>
      <c r="L322" s="311"/>
      <c r="M322" s="312"/>
      <c r="N322" s="312"/>
      <c r="O322" s="312"/>
      <c r="P322" s="312"/>
      <c r="Q322" s="312"/>
      <c r="R322" s="312"/>
      <c r="S322" s="312"/>
      <c r="T322" s="312"/>
      <c r="U322" s="312"/>
      <c r="V322" s="312"/>
      <c r="W322" s="312"/>
      <c r="X322" s="312"/>
      <c r="Y322" s="312"/>
      <c r="Z322" s="312"/>
    </row>
    <row r="323" ht="12.75" customHeight="1">
      <c r="A323" s="1"/>
      <c r="B323" s="1"/>
      <c r="C323" s="1"/>
      <c r="D323" s="1"/>
      <c r="E323" s="265"/>
      <c r="F323" s="1"/>
      <c r="G323" s="1"/>
      <c r="H323" s="1"/>
      <c r="I323" s="1"/>
      <c r="J323" s="1"/>
      <c r="K323" s="6"/>
      <c r="L323" s="311"/>
      <c r="M323" s="312"/>
      <c r="N323" s="312"/>
      <c r="O323" s="312"/>
      <c r="P323" s="312"/>
      <c r="Q323" s="312"/>
      <c r="R323" s="312"/>
      <c r="S323" s="312"/>
      <c r="T323" s="312"/>
      <c r="U323" s="312"/>
      <c r="V323" s="312"/>
      <c r="W323" s="312"/>
      <c r="X323" s="312"/>
      <c r="Y323" s="312"/>
      <c r="Z323" s="312"/>
    </row>
    <row r="324" ht="12.75" customHeight="1">
      <c r="A324" s="1"/>
      <c r="B324" s="1"/>
      <c r="C324" s="1"/>
      <c r="D324" s="1"/>
      <c r="E324" s="265"/>
      <c r="F324" s="1"/>
      <c r="G324" s="1"/>
      <c r="H324" s="1"/>
      <c r="I324" s="1"/>
      <c r="J324" s="1"/>
      <c r="K324" s="6"/>
      <c r="L324" s="311"/>
      <c r="M324" s="312"/>
      <c r="N324" s="312"/>
      <c r="O324" s="312"/>
      <c r="P324" s="312"/>
      <c r="Q324" s="312"/>
      <c r="R324" s="312"/>
      <c r="S324" s="312"/>
      <c r="T324" s="312"/>
      <c r="U324" s="312"/>
      <c r="V324" s="312"/>
      <c r="W324" s="312"/>
      <c r="X324" s="312"/>
      <c r="Y324" s="312"/>
      <c r="Z324" s="312"/>
    </row>
    <row r="325" ht="12.75" customHeight="1">
      <c r="A325" s="1"/>
      <c r="B325" s="1"/>
      <c r="C325" s="1"/>
      <c r="D325" s="1"/>
      <c r="E325" s="265"/>
      <c r="F325" s="1"/>
      <c r="G325" s="1"/>
      <c r="H325" s="1"/>
      <c r="I325" s="1"/>
      <c r="J325" s="1"/>
      <c r="K325" s="6"/>
      <c r="L325" s="311"/>
      <c r="M325" s="312"/>
      <c r="N325" s="312"/>
      <c r="O325" s="312"/>
      <c r="P325" s="312"/>
      <c r="Q325" s="312"/>
      <c r="R325" s="312"/>
      <c r="S325" s="312"/>
      <c r="T325" s="312"/>
      <c r="U325" s="312"/>
      <c r="V325" s="312"/>
      <c r="W325" s="312"/>
      <c r="X325" s="312"/>
      <c r="Y325" s="312"/>
      <c r="Z325" s="312"/>
    </row>
    <row r="326" ht="12.75" customHeight="1">
      <c r="A326" s="1"/>
      <c r="B326" s="1"/>
      <c r="C326" s="1"/>
      <c r="D326" s="1"/>
      <c r="E326" s="265"/>
      <c r="F326" s="1"/>
      <c r="G326" s="1"/>
      <c r="H326" s="1"/>
      <c r="I326" s="1"/>
      <c r="J326" s="1"/>
      <c r="K326" s="6"/>
      <c r="L326" s="311"/>
      <c r="M326" s="312"/>
      <c r="N326" s="312"/>
      <c r="O326" s="312"/>
      <c r="P326" s="312"/>
      <c r="Q326" s="312"/>
      <c r="R326" s="312"/>
      <c r="S326" s="312"/>
      <c r="T326" s="312"/>
      <c r="U326" s="312"/>
      <c r="V326" s="312"/>
      <c r="W326" s="312"/>
      <c r="X326" s="312"/>
      <c r="Y326" s="312"/>
      <c r="Z326" s="312"/>
    </row>
    <row r="327" ht="12.75" customHeight="1">
      <c r="A327" s="1"/>
      <c r="B327" s="1"/>
      <c r="C327" s="1"/>
      <c r="D327" s="1"/>
      <c r="E327" s="265"/>
      <c r="F327" s="1"/>
      <c r="G327" s="1"/>
      <c r="H327" s="1"/>
      <c r="I327" s="1"/>
      <c r="J327" s="1"/>
      <c r="K327" s="6"/>
      <c r="L327" s="311"/>
      <c r="M327" s="312"/>
      <c r="N327" s="312"/>
      <c r="O327" s="312"/>
      <c r="P327" s="312"/>
      <c r="Q327" s="312"/>
      <c r="R327" s="312"/>
      <c r="S327" s="312"/>
      <c r="T327" s="312"/>
      <c r="U327" s="312"/>
      <c r="V327" s="312"/>
      <c r="W327" s="312"/>
      <c r="X327" s="312"/>
      <c r="Y327" s="312"/>
      <c r="Z327" s="312"/>
    </row>
    <row r="328" ht="12.75" customHeight="1">
      <c r="A328" s="1"/>
      <c r="B328" s="1"/>
      <c r="C328" s="1"/>
      <c r="D328" s="1"/>
      <c r="E328" s="265"/>
      <c r="F328" s="1"/>
      <c r="G328" s="1"/>
      <c r="H328" s="1"/>
      <c r="I328" s="1"/>
      <c r="J328" s="1"/>
      <c r="K328" s="6"/>
      <c r="L328" s="311"/>
      <c r="M328" s="312"/>
      <c r="N328" s="312"/>
      <c r="O328" s="312"/>
      <c r="P328" s="312"/>
      <c r="Q328" s="312"/>
      <c r="R328" s="312"/>
      <c r="S328" s="312"/>
      <c r="T328" s="312"/>
      <c r="U328" s="312"/>
      <c r="V328" s="312"/>
      <c r="W328" s="312"/>
      <c r="X328" s="312"/>
      <c r="Y328" s="312"/>
      <c r="Z328" s="312"/>
    </row>
    <row r="329" ht="12.75" customHeight="1">
      <c r="A329" s="1"/>
      <c r="B329" s="1"/>
      <c r="C329" s="1"/>
      <c r="D329" s="1"/>
      <c r="E329" s="265"/>
      <c r="F329" s="1"/>
      <c r="G329" s="1"/>
      <c r="H329" s="1"/>
      <c r="I329" s="1"/>
      <c r="J329" s="1"/>
      <c r="K329" s="6"/>
      <c r="L329" s="311"/>
      <c r="M329" s="312"/>
      <c r="N329" s="312"/>
      <c r="O329" s="312"/>
      <c r="P329" s="312"/>
      <c r="Q329" s="312"/>
      <c r="R329" s="312"/>
      <c r="S329" s="312"/>
      <c r="T329" s="312"/>
      <c r="U329" s="312"/>
      <c r="V329" s="312"/>
      <c r="W329" s="312"/>
      <c r="X329" s="312"/>
      <c r="Y329" s="312"/>
      <c r="Z329" s="312"/>
    </row>
    <row r="330" ht="12.75" customHeight="1">
      <c r="A330" s="1"/>
      <c r="B330" s="1"/>
      <c r="C330" s="1"/>
      <c r="D330" s="1"/>
      <c r="E330" s="265"/>
      <c r="F330" s="1"/>
      <c r="G330" s="1"/>
      <c r="H330" s="1"/>
      <c r="I330" s="1"/>
      <c r="J330" s="1"/>
      <c r="K330" s="6"/>
      <c r="L330" s="311"/>
      <c r="M330" s="312"/>
      <c r="N330" s="312"/>
      <c r="O330" s="312"/>
      <c r="P330" s="312"/>
      <c r="Q330" s="312"/>
      <c r="R330" s="312"/>
      <c r="S330" s="312"/>
      <c r="T330" s="312"/>
      <c r="U330" s="312"/>
      <c r="V330" s="312"/>
      <c r="W330" s="312"/>
      <c r="X330" s="312"/>
      <c r="Y330" s="312"/>
      <c r="Z330" s="312"/>
    </row>
    <row r="331" ht="12.75" customHeight="1">
      <c r="A331" s="1"/>
      <c r="B331" s="1"/>
      <c r="C331" s="1"/>
      <c r="D331" s="1"/>
      <c r="E331" s="265"/>
      <c r="F331" s="1"/>
      <c r="G331" s="1"/>
      <c r="H331" s="1"/>
      <c r="I331" s="1"/>
      <c r="J331" s="1"/>
      <c r="K331" s="6"/>
      <c r="L331" s="311"/>
      <c r="M331" s="312"/>
      <c r="N331" s="312"/>
      <c r="O331" s="312"/>
      <c r="P331" s="312"/>
      <c r="Q331" s="312"/>
      <c r="R331" s="312"/>
      <c r="S331" s="312"/>
      <c r="T331" s="312"/>
      <c r="U331" s="312"/>
      <c r="V331" s="312"/>
      <c r="W331" s="312"/>
      <c r="X331" s="312"/>
      <c r="Y331" s="312"/>
      <c r="Z331" s="312"/>
    </row>
    <row r="332" ht="12.75" customHeight="1">
      <c r="A332" s="1"/>
      <c r="B332" s="1"/>
      <c r="C332" s="1"/>
      <c r="D332" s="1"/>
      <c r="E332" s="265"/>
      <c r="F332" s="1"/>
      <c r="G332" s="1"/>
      <c r="H332" s="1"/>
      <c r="I332" s="1"/>
      <c r="J332" s="1"/>
      <c r="K332" s="6"/>
      <c r="L332" s="311"/>
      <c r="M332" s="312"/>
      <c r="N332" s="312"/>
      <c r="O332" s="312"/>
      <c r="P332" s="312"/>
      <c r="Q332" s="312"/>
      <c r="R332" s="312"/>
      <c r="S332" s="312"/>
      <c r="T332" s="312"/>
      <c r="U332" s="312"/>
      <c r="V332" s="312"/>
      <c r="W332" s="312"/>
      <c r="X332" s="312"/>
      <c r="Y332" s="312"/>
      <c r="Z332" s="312"/>
    </row>
    <row r="333" ht="12.75" customHeight="1">
      <c r="A333" s="1"/>
      <c r="B333" s="1"/>
      <c r="C333" s="1"/>
      <c r="D333" s="1"/>
      <c r="E333" s="265"/>
      <c r="F333" s="1"/>
      <c r="G333" s="1"/>
      <c r="H333" s="1"/>
      <c r="I333" s="1"/>
      <c r="J333" s="1"/>
      <c r="K333" s="6"/>
      <c r="L333" s="311"/>
      <c r="M333" s="312"/>
      <c r="N333" s="312"/>
      <c r="O333" s="312"/>
      <c r="P333" s="312"/>
      <c r="Q333" s="312"/>
      <c r="R333" s="312"/>
      <c r="S333" s="312"/>
      <c r="T333" s="312"/>
      <c r="U333" s="312"/>
      <c r="V333" s="312"/>
      <c r="W333" s="312"/>
      <c r="X333" s="312"/>
      <c r="Y333" s="312"/>
      <c r="Z333" s="312"/>
    </row>
    <row r="334" ht="12.75" customHeight="1">
      <c r="A334" s="1"/>
      <c r="B334" s="1"/>
      <c r="C334" s="1"/>
      <c r="D334" s="1"/>
      <c r="E334" s="265"/>
      <c r="F334" s="1"/>
      <c r="G334" s="1"/>
      <c r="H334" s="1"/>
      <c r="I334" s="1"/>
      <c r="J334" s="1"/>
      <c r="K334" s="6"/>
      <c r="L334" s="311"/>
      <c r="M334" s="312"/>
      <c r="N334" s="312"/>
      <c r="O334" s="312"/>
      <c r="P334" s="312"/>
      <c r="Q334" s="312"/>
      <c r="R334" s="312"/>
      <c r="S334" s="312"/>
      <c r="T334" s="312"/>
      <c r="U334" s="312"/>
      <c r="V334" s="312"/>
      <c r="W334" s="312"/>
      <c r="X334" s="312"/>
      <c r="Y334" s="312"/>
      <c r="Z334" s="312"/>
    </row>
    <row r="335" ht="12.75" customHeight="1">
      <c r="A335" s="1"/>
      <c r="B335" s="1"/>
      <c r="C335" s="1"/>
      <c r="D335" s="1"/>
      <c r="E335" s="265"/>
      <c r="F335" s="1"/>
      <c r="G335" s="1"/>
      <c r="H335" s="1"/>
      <c r="I335" s="1"/>
      <c r="J335" s="1"/>
      <c r="K335" s="6"/>
      <c r="L335" s="311"/>
      <c r="M335" s="312"/>
      <c r="N335" s="312"/>
      <c r="O335" s="312"/>
      <c r="P335" s="312"/>
      <c r="Q335" s="312"/>
      <c r="R335" s="312"/>
      <c r="S335" s="312"/>
      <c r="T335" s="312"/>
      <c r="U335" s="312"/>
      <c r="V335" s="312"/>
      <c r="W335" s="312"/>
      <c r="X335" s="312"/>
      <c r="Y335" s="312"/>
      <c r="Z335" s="312"/>
    </row>
    <row r="336" ht="12.75" customHeight="1">
      <c r="A336" s="1"/>
      <c r="B336" s="1"/>
      <c r="C336" s="1"/>
      <c r="D336" s="1"/>
      <c r="E336" s="265"/>
      <c r="F336" s="1"/>
      <c r="G336" s="1"/>
      <c r="H336" s="1"/>
      <c r="I336" s="1"/>
      <c r="J336" s="1"/>
      <c r="K336" s="6"/>
      <c r="L336" s="311"/>
      <c r="M336" s="312"/>
      <c r="N336" s="312"/>
      <c r="O336" s="312"/>
      <c r="P336" s="312"/>
      <c r="Q336" s="312"/>
      <c r="R336" s="312"/>
      <c r="S336" s="312"/>
      <c r="T336" s="312"/>
      <c r="U336" s="312"/>
      <c r="V336" s="312"/>
      <c r="W336" s="312"/>
      <c r="X336" s="312"/>
      <c r="Y336" s="312"/>
      <c r="Z336" s="312"/>
    </row>
    <row r="337" ht="12.75" customHeight="1">
      <c r="A337" s="1"/>
      <c r="B337" s="1"/>
      <c r="C337" s="1"/>
      <c r="D337" s="1"/>
      <c r="E337" s="265"/>
      <c r="F337" s="1"/>
      <c r="G337" s="1"/>
      <c r="H337" s="1"/>
      <c r="I337" s="1"/>
      <c r="J337" s="1"/>
      <c r="K337" s="6"/>
      <c r="L337" s="311"/>
      <c r="M337" s="312"/>
      <c r="N337" s="312"/>
      <c r="O337" s="312"/>
      <c r="P337" s="312"/>
      <c r="Q337" s="312"/>
      <c r="R337" s="312"/>
      <c r="S337" s="312"/>
      <c r="T337" s="312"/>
      <c r="U337" s="312"/>
      <c r="V337" s="312"/>
      <c r="W337" s="312"/>
      <c r="X337" s="312"/>
      <c r="Y337" s="312"/>
      <c r="Z337" s="312"/>
    </row>
    <row r="338" ht="12.75" customHeight="1">
      <c r="A338" s="1"/>
      <c r="B338" s="1"/>
      <c r="C338" s="1"/>
      <c r="D338" s="1"/>
      <c r="E338" s="265"/>
      <c r="F338" s="1"/>
      <c r="G338" s="1"/>
      <c r="H338" s="1"/>
      <c r="I338" s="1"/>
      <c r="J338" s="1"/>
      <c r="K338" s="6"/>
      <c r="L338" s="311"/>
      <c r="M338" s="312"/>
      <c r="N338" s="312"/>
      <c r="O338" s="312"/>
      <c r="P338" s="312"/>
      <c r="Q338" s="312"/>
      <c r="R338" s="312"/>
      <c r="S338" s="312"/>
      <c r="T338" s="312"/>
      <c r="U338" s="312"/>
      <c r="V338" s="312"/>
      <c r="W338" s="312"/>
      <c r="X338" s="312"/>
      <c r="Y338" s="312"/>
      <c r="Z338" s="312"/>
    </row>
    <row r="339" ht="12.75" customHeight="1">
      <c r="A339" s="1"/>
      <c r="B339" s="1"/>
      <c r="C339" s="1"/>
      <c r="D339" s="1"/>
      <c r="E339" s="265"/>
      <c r="F339" s="1"/>
      <c r="G339" s="1"/>
      <c r="H339" s="1"/>
      <c r="I339" s="1"/>
      <c r="J339" s="1"/>
      <c r="K339" s="6"/>
      <c r="L339" s="311"/>
      <c r="M339" s="312"/>
      <c r="N339" s="312"/>
      <c r="O339" s="312"/>
      <c r="P339" s="312"/>
      <c r="Q339" s="312"/>
      <c r="R339" s="312"/>
      <c r="S339" s="312"/>
      <c r="T339" s="312"/>
      <c r="U339" s="312"/>
      <c r="V339" s="312"/>
      <c r="W339" s="312"/>
      <c r="X339" s="312"/>
      <c r="Y339" s="312"/>
      <c r="Z339" s="312"/>
    </row>
    <row r="340" ht="12.75" customHeight="1">
      <c r="A340" s="1"/>
      <c r="B340" s="1"/>
      <c r="C340" s="1"/>
      <c r="D340" s="1"/>
      <c r="E340" s="265"/>
      <c r="F340" s="1"/>
      <c r="G340" s="1"/>
      <c r="H340" s="1"/>
      <c r="I340" s="1"/>
      <c r="J340" s="1"/>
      <c r="K340" s="6"/>
      <c r="L340" s="311"/>
      <c r="M340" s="312"/>
      <c r="N340" s="312"/>
      <c r="O340" s="312"/>
      <c r="P340" s="312"/>
      <c r="Q340" s="312"/>
      <c r="R340" s="312"/>
      <c r="S340" s="312"/>
      <c r="T340" s="312"/>
      <c r="U340" s="312"/>
      <c r="V340" s="312"/>
      <c r="W340" s="312"/>
      <c r="X340" s="312"/>
      <c r="Y340" s="312"/>
      <c r="Z340" s="312"/>
    </row>
    <row r="341" ht="12.75" customHeight="1">
      <c r="A341" s="1"/>
      <c r="B341" s="1"/>
      <c r="C341" s="1"/>
      <c r="D341" s="1"/>
      <c r="E341" s="265"/>
      <c r="F341" s="1"/>
      <c r="G341" s="1"/>
      <c r="H341" s="1"/>
      <c r="I341" s="1"/>
      <c r="J341" s="1"/>
      <c r="K341" s="6"/>
      <c r="L341" s="311"/>
      <c r="M341" s="312"/>
      <c r="N341" s="312"/>
      <c r="O341" s="312"/>
      <c r="P341" s="312"/>
      <c r="Q341" s="312"/>
      <c r="R341" s="312"/>
      <c r="S341" s="312"/>
      <c r="T341" s="312"/>
      <c r="U341" s="312"/>
      <c r="V341" s="312"/>
      <c r="W341" s="312"/>
      <c r="X341" s="312"/>
      <c r="Y341" s="312"/>
      <c r="Z341" s="312"/>
    </row>
    <row r="342" ht="12.75" customHeight="1">
      <c r="A342" s="1"/>
      <c r="B342" s="1"/>
      <c r="C342" s="1"/>
      <c r="D342" s="1"/>
      <c r="E342" s="265"/>
      <c r="F342" s="1"/>
      <c r="G342" s="1"/>
      <c r="H342" s="1"/>
      <c r="I342" s="1"/>
      <c r="J342" s="1"/>
      <c r="K342" s="6"/>
      <c r="L342" s="311"/>
      <c r="M342" s="312"/>
      <c r="N342" s="312"/>
      <c r="O342" s="312"/>
      <c r="P342" s="312"/>
      <c r="Q342" s="312"/>
      <c r="R342" s="312"/>
      <c r="S342" s="312"/>
      <c r="T342" s="312"/>
      <c r="U342" s="312"/>
      <c r="V342" s="312"/>
      <c r="W342" s="312"/>
      <c r="X342" s="312"/>
      <c r="Y342" s="312"/>
      <c r="Z342" s="312"/>
    </row>
    <row r="343" ht="12.75" customHeight="1">
      <c r="A343" s="1"/>
      <c r="B343" s="1"/>
      <c r="C343" s="1"/>
      <c r="D343" s="1"/>
      <c r="E343" s="265"/>
      <c r="F343" s="1"/>
      <c r="G343" s="1"/>
      <c r="H343" s="1"/>
      <c r="I343" s="1"/>
      <c r="J343" s="1"/>
      <c r="K343" s="6"/>
      <c r="L343" s="311"/>
      <c r="M343" s="312"/>
      <c r="N343" s="312"/>
      <c r="O343" s="312"/>
      <c r="P343" s="312"/>
      <c r="Q343" s="312"/>
      <c r="R343" s="312"/>
      <c r="S343" s="312"/>
      <c r="T343" s="312"/>
      <c r="U343" s="312"/>
      <c r="V343" s="312"/>
      <c r="W343" s="312"/>
      <c r="X343" s="312"/>
      <c r="Y343" s="312"/>
      <c r="Z343" s="312"/>
    </row>
    <row r="344" ht="12.75" customHeight="1">
      <c r="A344" s="1"/>
      <c r="B344" s="1"/>
      <c r="C344" s="1"/>
      <c r="D344" s="1"/>
      <c r="E344" s="265"/>
      <c r="F344" s="1"/>
      <c r="G344" s="1"/>
      <c r="H344" s="1"/>
      <c r="I344" s="1"/>
      <c r="J344" s="1"/>
      <c r="K344" s="6"/>
      <c r="L344" s="311"/>
      <c r="M344" s="312"/>
      <c r="N344" s="312"/>
      <c r="O344" s="312"/>
      <c r="P344" s="312"/>
      <c r="Q344" s="312"/>
      <c r="R344" s="312"/>
      <c r="S344" s="312"/>
      <c r="T344" s="312"/>
      <c r="U344" s="312"/>
      <c r="V344" s="312"/>
      <c r="W344" s="312"/>
      <c r="X344" s="312"/>
      <c r="Y344" s="312"/>
      <c r="Z344" s="312"/>
    </row>
    <row r="345" ht="12.75" customHeight="1">
      <c r="A345" s="1"/>
      <c r="B345" s="1"/>
      <c r="C345" s="1"/>
      <c r="D345" s="1"/>
      <c r="E345" s="265"/>
      <c r="F345" s="1"/>
      <c r="G345" s="1"/>
      <c r="H345" s="1"/>
      <c r="I345" s="1"/>
      <c r="J345" s="1"/>
      <c r="K345" s="6"/>
      <c r="L345" s="311"/>
      <c r="M345" s="312"/>
      <c r="N345" s="312"/>
      <c r="O345" s="312"/>
      <c r="P345" s="312"/>
      <c r="Q345" s="312"/>
      <c r="R345" s="312"/>
      <c r="S345" s="312"/>
      <c r="T345" s="312"/>
      <c r="U345" s="312"/>
      <c r="V345" s="312"/>
      <c r="W345" s="312"/>
      <c r="X345" s="312"/>
      <c r="Y345" s="312"/>
      <c r="Z345" s="312"/>
    </row>
    <row r="346" ht="12.75" customHeight="1">
      <c r="A346" s="1"/>
      <c r="B346" s="1"/>
      <c r="C346" s="1"/>
      <c r="D346" s="1"/>
      <c r="E346" s="265"/>
      <c r="F346" s="1"/>
      <c r="G346" s="1"/>
      <c r="H346" s="1"/>
      <c r="I346" s="1"/>
      <c r="J346" s="1"/>
      <c r="K346" s="6"/>
      <c r="L346" s="311"/>
      <c r="M346" s="312"/>
      <c r="N346" s="312"/>
      <c r="O346" s="312"/>
      <c r="P346" s="312"/>
      <c r="Q346" s="312"/>
      <c r="R346" s="312"/>
      <c r="S346" s="312"/>
      <c r="T346" s="312"/>
      <c r="U346" s="312"/>
      <c r="V346" s="312"/>
      <c r="W346" s="312"/>
      <c r="X346" s="312"/>
      <c r="Y346" s="312"/>
      <c r="Z346" s="312"/>
    </row>
    <row r="347" ht="12.75" customHeight="1">
      <c r="A347" s="1"/>
      <c r="B347" s="1"/>
      <c r="C347" s="1"/>
      <c r="D347" s="1"/>
      <c r="E347" s="265"/>
      <c r="F347" s="1"/>
      <c r="G347" s="1"/>
      <c r="H347" s="1"/>
      <c r="I347" s="1"/>
      <c r="J347" s="1"/>
      <c r="K347" s="6"/>
      <c r="L347" s="311"/>
      <c r="M347" s="312"/>
      <c r="N347" s="312"/>
      <c r="O347" s="312"/>
      <c r="P347" s="312"/>
      <c r="Q347" s="312"/>
      <c r="R347" s="312"/>
      <c r="S347" s="312"/>
      <c r="T347" s="312"/>
      <c r="U347" s="312"/>
      <c r="V347" s="312"/>
      <c r="W347" s="312"/>
      <c r="X347" s="312"/>
      <c r="Y347" s="312"/>
      <c r="Z347" s="312"/>
    </row>
    <row r="348" ht="12.75" customHeight="1">
      <c r="A348" s="1"/>
      <c r="B348" s="1"/>
      <c r="C348" s="1"/>
      <c r="D348" s="1"/>
      <c r="E348" s="265"/>
      <c r="F348" s="1"/>
      <c r="G348" s="1"/>
      <c r="H348" s="1"/>
      <c r="I348" s="1"/>
      <c r="J348" s="1"/>
      <c r="K348" s="6"/>
      <c r="L348" s="311"/>
      <c r="M348" s="312"/>
      <c r="N348" s="312"/>
      <c r="O348" s="312"/>
      <c r="P348" s="312"/>
      <c r="Q348" s="312"/>
      <c r="R348" s="312"/>
      <c r="S348" s="312"/>
      <c r="T348" s="312"/>
      <c r="U348" s="312"/>
      <c r="V348" s="312"/>
      <c r="W348" s="312"/>
      <c r="X348" s="312"/>
      <c r="Y348" s="312"/>
      <c r="Z348" s="312"/>
    </row>
    <row r="349" ht="12.75" customHeight="1">
      <c r="A349" s="1"/>
      <c r="B349" s="1"/>
      <c r="C349" s="1"/>
      <c r="D349" s="1"/>
      <c r="E349" s="265"/>
      <c r="F349" s="1"/>
      <c r="G349" s="1"/>
      <c r="H349" s="1"/>
      <c r="I349" s="1"/>
      <c r="J349" s="1"/>
      <c r="K349" s="6"/>
      <c r="L349" s="311"/>
      <c r="M349" s="312"/>
      <c r="N349" s="312"/>
      <c r="O349" s="312"/>
      <c r="P349" s="312"/>
      <c r="Q349" s="312"/>
      <c r="R349" s="312"/>
      <c r="S349" s="312"/>
      <c r="T349" s="312"/>
      <c r="U349" s="312"/>
      <c r="V349" s="312"/>
      <c r="W349" s="312"/>
      <c r="X349" s="312"/>
      <c r="Y349" s="312"/>
      <c r="Z349" s="312"/>
    </row>
    <row r="350" ht="12.75" customHeight="1">
      <c r="A350" s="1"/>
      <c r="B350" s="1"/>
      <c r="C350" s="1"/>
      <c r="D350" s="1"/>
      <c r="E350" s="265"/>
      <c r="F350" s="1"/>
      <c r="G350" s="1"/>
      <c r="H350" s="1"/>
      <c r="I350" s="1"/>
      <c r="J350" s="1"/>
      <c r="K350" s="6"/>
      <c r="L350" s="311"/>
      <c r="M350" s="312"/>
      <c r="N350" s="312"/>
      <c r="O350" s="312"/>
      <c r="P350" s="312"/>
      <c r="Q350" s="312"/>
      <c r="R350" s="312"/>
      <c r="S350" s="312"/>
      <c r="T350" s="312"/>
      <c r="U350" s="312"/>
      <c r="V350" s="312"/>
      <c r="W350" s="312"/>
      <c r="X350" s="312"/>
      <c r="Y350" s="312"/>
      <c r="Z350" s="312"/>
    </row>
    <row r="351" ht="12.75" customHeight="1">
      <c r="A351" s="1"/>
      <c r="B351" s="1"/>
      <c r="C351" s="1"/>
      <c r="D351" s="1"/>
      <c r="E351" s="265"/>
      <c r="F351" s="1"/>
      <c r="G351" s="1"/>
      <c r="H351" s="1"/>
      <c r="I351" s="1"/>
      <c r="J351" s="1"/>
      <c r="K351" s="6"/>
      <c r="L351" s="311"/>
      <c r="M351" s="312"/>
      <c r="N351" s="312"/>
      <c r="O351" s="312"/>
      <c r="P351" s="312"/>
      <c r="Q351" s="312"/>
      <c r="R351" s="312"/>
      <c r="S351" s="312"/>
      <c r="T351" s="312"/>
      <c r="U351" s="312"/>
      <c r="V351" s="312"/>
      <c r="W351" s="312"/>
      <c r="X351" s="312"/>
      <c r="Y351" s="312"/>
      <c r="Z351" s="312"/>
    </row>
    <row r="352" ht="12.75" customHeight="1">
      <c r="A352" s="1"/>
      <c r="B352" s="1"/>
      <c r="C352" s="1"/>
      <c r="D352" s="1"/>
      <c r="E352" s="265"/>
      <c r="F352" s="1"/>
      <c r="G352" s="1"/>
      <c r="H352" s="1"/>
      <c r="I352" s="1"/>
      <c r="J352" s="1"/>
      <c r="K352" s="6"/>
      <c r="L352" s="311"/>
      <c r="M352" s="312"/>
      <c r="N352" s="312"/>
      <c r="O352" s="312"/>
      <c r="P352" s="312"/>
      <c r="Q352" s="312"/>
      <c r="R352" s="312"/>
      <c r="S352" s="312"/>
      <c r="T352" s="312"/>
      <c r="U352" s="312"/>
      <c r="V352" s="312"/>
      <c r="W352" s="312"/>
      <c r="X352" s="312"/>
      <c r="Y352" s="312"/>
      <c r="Z352" s="312"/>
    </row>
    <row r="353" ht="12.75" customHeight="1">
      <c r="A353" s="1"/>
      <c r="B353" s="1"/>
      <c r="C353" s="1"/>
      <c r="D353" s="1"/>
      <c r="E353" s="265"/>
      <c r="F353" s="1"/>
      <c r="G353" s="1"/>
      <c r="H353" s="1"/>
      <c r="I353" s="1"/>
      <c r="J353" s="1"/>
      <c r="K353" s="6"/>
      <c r="L353" s="311"/>
      <c r="M353" s="312"/>
      <c r="N353" s="312"/>
      <c r="O353" s="312"/>
      <c r="P353" s="312"/>
      <c r="Q353" s="312"/>
      <c r="R353" s="312"/>
      <c r="S353" s="312"/>
      <c r="T353" s="312"/>
      <c r="U353" s="312"/>
      <c r="V353" s="312"/>
      <c r="W353" s="312"/>
      <c r="X353" s="312"/>
      <c r="Y353" s="312"/>
      <c r="Z353" s="312"/>
    </row>
    <row r="354" ht="12.75" customHeight="1">
      <c r="A354" s="1"/>
      <c r="B354" s="1"/>
      <c r="C354" s="1"/>
      <c r="D354" s="1"/>
      <c r="E354" s="265"/>
      <c r="F354" s="1"/>
      <c r="G354" s="1"/>
      <c r="H354" s="1"/>
      <c r="I354" s="1"/>
      <c r="J354" s="1"/>
      <c r="K354" s="6"/>
      <c r="L354" s="311"/>
      <c r="M354" s="312"/>
      <c r="N354" s="312"/>
      <c r="O354" s="312"/>
      <c r="P354" s="312"/>
      <c r="Q354" s="312"/>
      <c r="R354" s="312"/>
      <c r="S354" s="312"/>
      <c r="T354" s="312"/>
      <c r="U354" s="312"/>
      <c r="V354" s="312"/>
      <c r="W354" s="312"/>
      <c r="X354" s="312"/>
      <c r="Y354" s="312"/>
      <c r="Z354" s="312"/>
    </row>
    <row r="355" ht="12.75" customHeight="1">
      <c r="A355" s="1"/>
      <c r="B355" s="1"/>
      <c r="C355" s="1"/>
      <c r="D355" s="1"/>
      <c r="E355" s="265"/>
      <c r="F355" s="1"/>
      <c r="G355" s="1"/>
      <c r="H355" s="1"/>
      <c r="I355" s="1"/>
      <c r="J355" s="1"/>
      <c r="K355" s="6"/>
      <c r="L355" s="311"/>
      <c r="M355" s="312"/>
      <c r="N355" s="312"/>
      <c r="O355" s="312"/>
      <c r="P355" s="312"/>
      <c r="Q355" s="312"/>
      <c r="R355" s="312"/>
      <c r="S355" s="312"/>
      <c r="T355" s="312"/>
      <c r="U355" s="312"/>
      <c r="V355" s="312"/>
      <c r="W355" s="312"/>
      <c r="X355" s="312"/>
      <c r="Y355" s="312"/>
      <c r="Z355" s="312"/>
    </row>
    <row r="356" ht="12.75" customHeight="1">
      <c r="A356" s="1"/>
      <c r="B356" s="1"/>
      <c r="C356" s="1"/>
      <c r="D356" s="1"/>
      <c r="E356" s="265"/>
      <c r="F356" s="1"/>
      <c r="G356" s="1"/>
      <c r="H356" s="1"/>
      <c r="I356" s="1"/>
      <c r="J356" s="1"/>
      <c r="K356" s="6"/>
      <c r="L356" s="311"/>
      <c r="M356" s="312"/>
      <c r="N356" s="312"/>
      <c r="O356" s="312"/>
      <c r="P356" s="312"/>
      <c r="Q356" s="312"/>
      <c r="R356" s="312"/>
      <c r="S356" s="312"/>
      <c r="T356" s="312"/>
      <c r="U356" s="312"/>
      <c r="V356" s="312"/>
      <c r="W356" s="312"/>
      <c r="X356" s="312"/>
      <c r="Y356" s="312"/>
      <c r="Z356" s="312"/>
    </row>
    <row r="357" ht="12.75" customHeight="1">
      <c r="A357" s="1"/>
      <c r="B357" s="1"/>
      <c r="C357" s="1"/>
      <c r="D357" s="1"/>
      <c r="E357" s="265"/>
      <c r="F357" s="1"/>
      <c r="G357" s="1"/>
      <c r="H357" s="1"/>
      <c r="I357" s="1"/>
      <c r="J357" s="1"/>
      <c r="K357" s="6"/>
      <c r="L357" s="311"/>
      <c r="M357" s="312"/>
      <c r="N357" s="312"/>
      <c r="O357" s="312"/>
      <c r="P357" s="312"/>
      <c r="Q357" s="312"/>
      <c r="R357" s="312"/>
      <c r="S357" s="312"/>
      <c r="T357" s="312"/>
      <c r="U357" s="312"/>
      <c r="V357" s="312"/>
      <c r="W357" s="312"/>
      <c r="X357" s="312"/>
      <c r="Y357" s="312"/>
      <c r="Z357" s="312"/>
    </row>
    <row r="358" ht="12.75" customHeight="1">
      <c r="A358" s="1"/>
      <c r="B358" s="1"/>
      <c r="C358" s="1"/>
      <c r="D358" s="1"/>
      <c r="E358" s="265"/>
      <c r="F358" s="1"/>
      <c r="G358" s="1"/>
      <c r="H358" s="1"/>
      <c r="I358" s="1"/>
      <c r="J358" s="1"/>
      <c r="K358" s="6"/>
      <c r="L358" s="311"/>
      <c r="M358" s="312"/>
      <c r="N358" s="312"/>
      <c r="O358" s="312"/>
      <c r="P358" s="312"/>
      <c r="Q358" s="312"/>
      <c r="R358" s="312"/>
      <c r="S358" s="312"/>
      <c r="T358" s="312"/>
      <c r="U358" s="312"/>
      <c r="V358" s="312"/>
      <c r="W358" s="312"/>
      <c r="X358" s="312"/>
      <c r="Y358" s="312"/>
      <c r="Z358" s="312"/>
    </row>
    <row r="359" ht="12.75" customHeight="1">
      <c r="A359" s="1"/>
      <c r="B359" s="1"/>
      <c r="C359" s="1"/>
      <c r="D359" s="1"/>
      <c r="E359" s="265"/>
      <c r="F359" s="1"/>
      <c r="G359" s="1"/>
      <c r="H359" s="1"/>
      <c r="I359" s="1"/>
      <c r="J359" s="1"/>
      <c r="K359" s="6"/>
      <c r="L359" s="311"/>
      <c r="M359" s="312"/>
      <c r="N359" s="312"/>
      <c r="O359" s="312"/>
      <c r="P359" s="312"/>
      <c r="Q359" s="312"/>
      <c r="R359" s="312"/>
      <c r="S359" s="312"/>
      <c r="T359" s="312"/>
      <c r="U359" s="312"/>
      <c r="V359" s="312"/>
      <c r="W359" s="312"/>
      <c r="X359" s="312"/>
      <c r="Y359" s="312"/>
      <c r="Z359" s="312"/>
    </row>
    <row r="360" ht="12.75" customHeight="1">
      <c r="A360" s="1"/>
      <c r="B360" s="1"/>
      <c r="C360" s="1"/>
      <c r="D360" s="1"/>
      <c r="E360" s="265"/>
      <c r="F360" s="1"/>
      <c r="G360" s="1"/>
      <c r="H360" s="1"/>
      <c r="I360" s="1"/>
      <c r="J360" s="1"/>
      <c r="K360" s="6"/>
      <c r="L360" s="311"/>
      <c r="M360" s="312"/>
      <c r="N360" s="312"/>
      <c r="O360" s="312"/>
      <c r="P360" s="312"/>
      <c r="Q360" s="312"/>
      <c r="R360" s="312"/>
      <c r="S360" s="312"/>
      <c r="T360" s="312"/>
      <c r="U360" s="312"/>
      <c r="V360" s="312"/>
      <c r="W360" s="312"/>
      <c r="X360" s="312"/>
      <c r="Y360" s="312"/>
      <c r="Z360" s="312"/>
    </row>
    <row r="361" ht="12.75" customHeight="1">
      <c r="A361" s="1"/>
      <c r="B361" s="1"/>
      <c r="C361" s="1"/>
      <c r="D361" s="1"/>
      <c r="E361" s="265"/>
      <c r="F361" s="1"/>
      <c r="G361" s="1"/>
      <c r="H361" s="1"/>
      <c r="I361" s="1"/>
      <c r="J361" s="1"/>
      <c r="K361" s="6"/>
      <c r="L361" s="311"/>
      <c r="M361" s="312"/>
      <c r="N361" s="312"/>
      <c r="O361" s="312"/>
      <c r="P361" s="312"/>
      <c r="Q361" s="312"/>
      <c r="R361" s="312"/>
      <c r="S361" s="312"/>
      <c r="T361" s="312"/>
      <c r="U361" s="312"/>
      <c r="V361" s="312"/>
      <c r="W361" s="312"/>
      <c r="X361" s="312"/>
      <c r="Y361" s="312"/>
      <c r="Z361" s="312"/>
    </row>
    <row r="362" ht="12.75" customHeight="1">
      <c r="A362" s="1"/>
      <c r="B362" s="1"/>
      <c r="C362" s="1"/>
      <c r="D362" s="1"/>
      <c r="E362" s="265"/>
      <c r="F362" s="1"/>
      <c r="G362" s="1"/>
      <c r="H362" s="1"/>
      <c r="I362" s="1"/>
      <c r="J362" s="1"/>
      <c r="K362" s="6"/>
      <c r="L362" s="311"/>
      <c r="M362" s="312"/>
      <c r="N362" s="312"/>
      <c r="O362" s="312"/>
      <c r="P362" s="312"/>
      <c r="Q362" s="312"/>
      <c r="R362" s="312"/>
      <c r="S362" s="312"/>
      <c r="T362" s="312"/>
      <c r="U362" s="312"/>
      <c r="V362" s="312"/>
      <c r="W362" s="312"/>
      <c r="X362" s="312"/>
      <c r="Y362" s="312"/>
      <c r="Z362" s="312"/>
    </row>
    <row r="363" ht="12.75" customHeight="1">
      <c r="A363" s="1"/>
      <c r="B363" s="1"/>
      <c r="C363" s="1"/>
      <c r="D363" s="1"/>
      <c r="E363" s="265"/>
      <c r="F363" s="1"/>
      <c r="G363" s="1"/>
      <c r="H363" s="1"/>
      <c r="I363" s="1"/>
      <c r="J363" s="1"/>
      <c r="K363" s="6"/>
      <c r="L363" s="311"/>
      <c r="M363" s="312"/>
      <c r="N363" s="312"/>
      <c r="O363" s="312"/>
      <c r="P363" s="312"/>
      <c r="Q363" s="312"/>
      <c r="R363" s="312"/>
      <c r="S363" s="312"/>
      <c r="T363" s="312"/>
      <c r="U363" s="312"/>
      <c r="V363" s="312"/>
      <c r="W363" s="312"/>
      <c r="X363" s="312"/>
      <c r="Y363" s="312"/>
      <c r="Z363" s="312"/>
    </row>
    <row r="364" ht="12.75" customHeight="1">
      <c r="A364" s="1"/>
      <c r="B364" s="1"/>
      <c r="C364" s="1"/>
      <c r="D364" s="1"/>
      <c r="E364" s="265"/>
      <c r="F364" s="1"/>
      <c r="G364" s="1"/>
      <c r="H364" s="1"/>
      <c r="I364" s="1"/>
      <c r="J364" s="1"/>
      <c r="K364" s="6"/>
      <c r="L364" s="311"/>
      <c r="M364" s="312"/>
      <c r="N364" s="312"/>
      <c r="O364" s="312"/>
      <c r="P364" s="312"/>
      <c r="Q364" s="312"/>
      <c r="R364" s="312"/>
      <c r="S364" s="312"/>
      <c r="T364" s="312"/>
      <c r="U364" s="312"/>
      <c r="V364" s="312"/>
      <c r="W364" s="312"/>
      <c r="X364" s="312"/>
      <c r="Y364" s="312"/>
      <c r="Z364" s="312"/>
    </row>
    <row r="365" ht="12.75" customHeight="1">
      <c r="A365" s="1"/>
      <c r="B365" s="1"/>
      <c r="C365" s="1"/>
      <c r="D365" s="1"/>
      <c r="E365" s="265"/>
      <c r="F365" s="1"/>
      <c r="G365" s="1"/>
      <c r="H365" s="1"/>
      <c r="I365" s="1"/>
      <c r="J365" s="1"/>
      <c r="K365" s="6"/>
      <c r="L365" s="311"/>
      <c r="M365" s="312"/>
      <c r="N365" s="312"/>
      <c r="O365" s="312"/>
      <c r="P365" s="312"/>
      <c r="Q365" s="312"/>
      <c r="R365" s="312"/>
      <c r="S365" s="312"/>
      <c r="T365" s="312"/>
      <c r="U365" s="312"/>
      <c r="V365" s="312"/>
      <c r="W365" s="312"/>
      <c r="X365" s="312"/>
      <c r="Y365" s="312"/>
      <c r="Z365" s="312"/>
    </row>
    <row r="366" ht="12.75" customHeight="1">
      <c r="A366" s="1"/>
      <c r="B366" s="1"/>
      <c r="C366" s="1"/>
      <c r="D366" s="1"/>
      <c r="E366" s="265"/>
      <c r="F366" s="1"/>
      <c r="G366" s="1"/>
      <c r="H366" s="1"/>
      <c r="I366" s="1"/>
      <c r="J366" s="1"/>
      <c r="K366" s="6"/>
      <c r="L366" s="311"/>
      <c r="M366" s="312"/>
      <c r="N366" s="312"/>
      <c r="O366" s="312"/>
      <c r="P366" s="312"/>
      <c r="Q366" s="312"/>
      <c r="R366" s="312"/>
      <c r="S366" s="312"/>
      <c r="T366" s="312"/>
      <c r="U366" s="312"/>
      <c r="V366" s="312"/>
      <c r="W366" s="312"/>
      <c r="X366" s="312"/>
      <c r="Y366" s="312"/>
      <c r="Z366" s="312"/>
    </row>
    <row r="367" ht="12.75" customHeight="1">
      <c r="A367" s="1"/>
      <c r="B367" s="1"/>
      <c r="C367" s="1"/>
      <c r="D367" s="1"/>
      <c r="E367" s="265"/>
      <c r="F367" s="1"/>
      <c r="G367" s="1"/>
      <c r="H367" s="1"/>
      <c r="I367" s="1"/>
      <c r="J367" s="1"/>
      <c r="K367" s="6"/>
      <c r="L367" s="311"/>
      <c r="M367" s="312"/>
      <c r="N367" s="312"/>
      <c r="O367" s="312"/>
      <c r="P367" s="312"/>
      <c r="Q367" s="312"/>
      <c r="R367" s="312"/>
      <c r="S367" s="312"/>
      <c r="T367" s="312"/>
      <c r="U367" s="312"/>
      <c r="V367" s="312"/>
      <c r="W367" s="312"/>
      <c r="X367" s="312"/>
      <c r="Y367" s="312"/>
      <c r="Z367" s="312"/>
    </row>
    <row r="368" ht="12.75" customHeight="1">
      <c r="A368" s="1"/>
      <c r="B368" s="1"/>
      <c r="C368" s="1"/>
      <c r="D368" s="1"/>
      <c r="E368" s="265"/>
      <c r="F368" s="1"/>
      <c r="G368" s="1"/>
      <c r="H368" s="1"/>
      <c r="I368" s="1"/>
      <c r="J368" s="1"/>
      <c r="K368" s="6"/>
      <c r="L368" s="311"/>
      <c r="M368" s="312"/>
      <c r="N368" s="312"/>
      <c r="O368" s="312"/>
      <c r="P368" s="312"/>
      <c r="Q368" s="312"/>
      <c r="R368" s="312"/>
      <c r="S368" s="312"/>
      <c r="T368" s="312"/>
      <c r="U368" s="312"/>
      <c r="V368" s="312"/>
      <c r="W368" s="312"/>
      <c r="X368" s="312"/>
      <c r="Y368" s="312"/>
      <c r="Z368" s="312"/>
    </row>
    <row r="369" ht="12.75" customHeight="1">
      <c r="A369" s="1"/>
      <c r="B369" s="1"/>
      <c r="C369" s="1"/>
      <c r="D369" s="1"/>
      <c r="E369" s="265"/>
      <c r="F369" s="1"/>
      <c r="G369" s="1"/>
      <c r="H369" s="1"/>
      <c r="I369" s="1"/>
      <c r="J369" s="1"/>
      <c r="K369" s="6"/>
      <c r="L369" s="311"/>
      <c r="M369" s="312"/>
      <c r="N369" s="312"/>
      <c r="O369" s="312"/>
      <c r="P369" s="312"/>
      <c r="Q369" s="312"/>
      <c r="R369" s="312"/>
      <c r="S369" s="312"/>
      <c r="T369" s="312"/>
      <c r="U369" s="312"/>
      <c r="V369" s="312"/>
      <c r="W369" s="312"/>
      <c r="X369" s="312"/>
      <c r="Y369" s="312"/>
      <c r="Z369" s="312"/>
    </row>
    <row r="370" ht="12.75" customHeight="1">
      <c r="A370" s="1"/>
      <c r="B370" s="1"/>
      <c r="C370" s="1"/>
      <c r="D370" s="1"/>
      <c r="E370" s="265"/>
      <c r="F370" s="1"/>
      <c r="G370" s="1"/>
      <c r="H370" s="1"/>
      <c r="I370" s="1"/>
      <c r="J370" s="1"/>
      <c r="K370" s="6"/>
      <c r="L370" s="311"/>
      <c r="M370" s="312"/>
      <c r="N370" s="312"/>
      <c r="O370" s="312"/>
      <c r="P370" s="312"/>
      <c r="Q370" s="312"/>
      <c r="R370" s="312"/>
      <c r="S370" s="312"/>
      <c r="T370" s="312"/>
      <c r="U370" s="312"/>
      <c r="V370" s="312"/>
      <c r="W370" s="312"/>
      <c r="X370" s="312"/>
      <c r="Y370" s="312"/>
      <c r="Z370" s="312"/>
    </row>
    <row r="371" ht="12.75" customHeight="1">
      <c r="A371" s="1"/>
      <c r="B371" s="1"/>
      <c r="C371" s="1"/>
      <c r="D371" s="1"/>
      <c r="E371" s="265"/>
      <c r="F371" s="1"/>
      <c r="G371" s="1"/>
      <c r="H371" s="1"/>
      <c r="I371" s="1"/>
      <c r="J371" s="1"/>
      <c r="K371" s="6"/>
      <c r="L371" s="311"/>
      <c r="M371" s="312"/>
      <c r="N371" s="312"/>
      <c r="O371" s="312"/>
      <c r="P371" s="312"/>
      <c r="Q371" s="312"/>
      <c r="R371" s="312"/>
      <c r="S371" s="312"/>
      <c r="T371" s="312"/>
      <c r="U371" s="312"/>
      <c r="V371" s="312"/>
      <c r="W371" s="312"/>
      <c r="X371" s="312"/>
      <c r="Y371" s="312"/>
      <c r="Z371" s="312"/>
    </row>
    <row r="372" ht="12.75" customHeight="1">
      <c r="A372" s="1"/>
      <c r="B372" s="1"/>
      <c r="C372" s="1"/>
      <c r="D372" s="1"/>
      <c r="E372" s="265"/>
      <c r="F372" s="1"/>
      <c r="G372" s="1"/>
      <c r="H372" s="1"/>
      <c r="I372" s="1"/>
      <c r="J372" s="1"/>
      <c r="K372" s="6"/>
      <c r="L372" s="311"/>
      <c r="M372" s="312"/>
      <c r="N372" s="312"/>
      <c r="O372" s="312"/>
      <c r="P372" s="312"/>
      <c r="Q372" s="312"/>
      <c r="R372" s="312"/>
      <c r="S372" s="312"/>
      <c r="T372" s="312"/>
      <c r="U372" s="312"/>
      <c r="V372" s="312"/>
      <c r="W372" s="312"/>
      <c r="X372" s="312"/>
      <c r="Y372" s="312"/>
      <c r="Z372" s="312"/>
    </row>
    <row r="373" ht="12.75" customHeight="1">
      <c r="A373" s="1"/>
      <c r="B373" s="1"/>
      <c r="C373" s="1"/>
      <c r="D373" s="1"/>
      <c r="E373" s="265"/>
      <c r="F373" s="1"/>
      <c r="G373" s="1"/>
      <c r="H373" s="1"/>
      <c r="I373" s="1"/>
      <c r="J373" s="1"/>
      <c r="K373" s="6"/>
      <c r="L373" s="311"/>
      <c r="M373" s="312"/>
      <c r="N373" s="312"/>
      <c r="O373" s="312"/>
      <c r="P373" s="312"/>
      <c r="Q373" s="312"/>
      <c r="R373" s="312"/>
      <c r="S373" s="312"/>
      <c r="T373" s="312"/>
      <c r="U373" s="312"/>
      <c r="V373" s="312"/>
      <c r="W373" s="312"/>
      <c r="X373" s="312"/>
      <c r="Y373" s="312"/>
      <c r="Z373" s="312"/>
    </row>
    <row r="374" ht="12.75" customHeight="1">
      <c r="A374" s="1"/>
      <c r="B374" s="1"/>
      <c r="C374" s="1"/>
      <c r="D374" s="1"/>
      <c r="E374" s="265"/>
      <c r="F374" s="1"/>
      <c r="G374" s="1"/>
      <c r="H374" s="1"/>
      <c r="I374" s="1"/>
      <c r="J374" s="1"/>
      <c r="K374" s="6"/>
      <c r="L374" s="311"/>
      <c r="M374" s="312"/>
      <c r="N374" s="312"/>
      <c r="O374" s="312"/>
      <c r="P374" s="312"/>
      <c r="Q374" s="312"/>
      <c r="R374" s="312"/>
      <c r="S374" s="312"/>
      <c r="T374" s="312"/>
      <c r="U374" s="312"/>
      <c r="V374" s="312"/>
      <c r="W374" s="312"/>
      <c r="X374" s="312"/>
      <c r="Y374" s="312"/>
      <c r="Z374" s="312"/>
    </row>
    <row r="375" ht="12.75" customHeight="1">
      <c r="A375" s="1"/>
      <c r="B375" s="1"/>
      <c r="C375" s="1"/>
      <c r="D375" s="1"/>
      <c r="E375" s="265"/>
      <c r="F375" s="1"/>
      <c r="G375" s="1"/>
      <c r="H375" s="1"/>
      <c r="I375" s="1"/>
      <c r="J375" s="1"/>
      <c r="K375" s="6"/>
      <c r="L375" s="311"/>
      <c r="M375" s="312"/>
      <c r="N375" s="312"/>
      <c r="O375" s="312"/>
      <c r="P375" s="312"/>
      <c r="Q375" s="312"/>
      <c r="R375" s="312"/>
      <c r="S375" s="312"/>
      <c r="T375" s="312"/>
      <c r="U375" s="312"/>
      <c r="V375" s="312"/>
      <c r="W375" s="312"/>
      <c r="X375" s="312"/>
      <c r="Y375" s="312"/>
      <c r="Z375" s="312"/>
    </row>
    <row r="376" ht="12.75" customHeight="1">
      <c r="A376" s="1"/>
      <c r="B376" s="1"/>
      <c r="C376" s="1"/>
      <c r="D376" s="1"/>
      <c r="E376" s="265"/>
      <c r="F376" s="1"/>
      <c r="G376" s="1"/>
      <c r="H376" s="1"/>
      <c r="I376" s="1"/>
      <c r="J376" s="1"/>
      <c r="K376" s="6"/>
      <c r="L376" s="311"/>
      <c r="M376" s="312"/>
      <c r="N376" s="312"/>
      <c r="O376" s="312"/>
      <c r="P376" s="312"/>
      <c r="Q376" s="312"/>
      <c r="R376" s="312"/>
      <c r="S376" s="312"/>
      <c r="T376" s="312"/>
      <c r="U376" s="312"/>
      <c r="V376" s="312"/>
      <c r="W376" s="312"/>
      <c r="X376" s="312"/>
      <c r="Y376" s="312"/>
      <c r="Z376" s="312"/>
    </row>
    <row r="377" ht="12.75" customHeight="1">
      <c r="A377" s="1"/>
      <c r="B377" s="1"/>
      <c r="C377" s="1"/>
      <c r="D377" s="1"/>
      <c r="E377" s="265"/>
      <c r="F377" s="1"/>
      <c r="G377" s="1"/>
      <c r="H377" s="1"/>
      <c r="I377" s="1"/>
      <c r="J377" s="1"/>
      <c r="K377" s="6"/>
      <c r="L377" s="311"/>
      <c r="M377" s="312"/>
      <c r="N377" s="312"/>
      <c r="O377" s="312"/>
      <c r="P377" s="312"/>
      <c r="Q377" s="312"/>
      <c r="R377" s="312"/>
      <c r="S377" s="312"/>
      <c r="T377" s="312"/>
      <c r="U377" s="312"/>
      <c r="V377" s="312"/>
      <c r="W377" s="312"/>
      <c r="X377" s="312"/>
      <c r="Y377" s="312"/>
      <c r="Z377" s="312"/>
    </row>
    <row r="378" ht="12.75" customHeight="1">
      <c r="A378" s="1"/>
      <c r="B378" s="1"/>
      <c r="C378" s="1"/>
      <c r="D378" s="1"/>
      <c r="E378" s="265"/>
      <c r="F378" s="1"/>
      <c r="G378" s="1"/>
      <c r="H378" s="1"/>
      <c r="I378" s="1"/>
      <c r="J378" s="1"/>
      <c r="K378" s="6"/>
      <c r="L378" s="311"/>
      <c r="M378" s="312"/>
      <c r="N378" s="312"/>
      <c r="O378" s="312"/>
      <c r="P378" s="312"/>
      <c r="Q378" s="312"/>
      <c r="R378" s="312"/>
      <c r="S378" s="312"/>
      <c r="T378" s="312"/>
      <c r="U378" s="312"/>
      <c r="V378" s="312"/>
      <c r="W378" s="312"/>
      <c r="X378" s="312"/>
      <c r="Y378" s="312"/>
      <c r="Z378" s="312"/>
    </row>
    <row r="379" ht="12.75" customHeight="1">
      <c r="A379" s="1"/>
      <c r="B379" s="1"/>
      <c r="C379" s="1"/>
      <c r="D379" s="1"/>
      <c r="E379" s="265"/>
      <c r="F379" s="1"/>
      <c r="G379" s="1"/>
      <c r="H379" s="1"/>
      <c r="I379" s="1"/>
      <c r="J379" s="1"/>
      <c r="K379" s="6"/>
      <c r="L379" s="311"/>
      <c r="M379" s="312"/>
      <c r="N379" s="312"/>
      <c r="O379" s="312"/>
      <c r="P379" s="312"/>
      <c r="Q379" s="312"/>
      <c r="R379" s="312"/>
      <c r="S379" s="312"/>
      <c r="T379" s="312"/>
      <c r="U379" s="312"/>
      <c r="V379" s="312"/>
      <c r="W379" s="312"/>
      <c r="X379" s="312"/>
      <c r="Y379" s="312"/>
      <c r="Z379" s="312"/>
    </row>
    <row r="380" ht="12.75" customHeight="1">
      <c r="A380" s="1"/>
      <c r="B380" s="1"/>
      <c r="C380" s="1"/>
      <c r="D380" s="1"/>
      <c r="E380" s="265"/>
      <c r="F380" s="1"/>
      <c r="G380" s="1"/>
      <c r="H380" s="1"/>
      <c r="I380" s="1"/>
      <c r="J380" s="1"/>
      <c r="K380" s="6"/>
      <c r="L380" s="311"/>
      <c r="M380" s="312"/>
      <c r="N380" s="312"/>
      <c r="O380" s="312"/>
      <c r="P380" s="312"/>
      <c r="Q380" s="312"/>
      <c r="R380" s="312"/>
      <c r="S380" s="312"/>
      <c r="T380" s="312"/>
      <c r="U380" s="312"/>
      <c r="V380" s="312"/>
      <c r="W380" s="312"/>
      <c r="X380" s="312"/>
      <c r="Y380" s="312"/>
      <c r="Z380" s="312"/>
    </row>
    <row r="381" ht="12.75" customHeight="1">
      <c r="A381" s="1"/>
      <c r="B381" s="1"/>
      <c r="C381" s="1"/>
      <c r="D381" s="1"/>
      <c r="E381" s="265"/>
      <c r="F381" s="1"/>
      <c r="G381" s="1"/>
      <c r="H381" s="1"/>
      <c r="I381" s="1"/>
      <c r="J381" s="1"/>
      <c r="K381" s="6"/>
      <c r="L381" s="311"/>
      <c r="M381" s="312"/>
      <c r="N381" s="312"/>
      <c r="O381" s="312"/>
      <c r="P381" s="312"/>
      <c r="Q381" s="312"/>
      <c r="R381" s="312"/>
      <c r="S381" s="312"/>
      <c r="T381" s="312"/>
      <c r="U381" s="312"/>
      <c r="V381" s="312"/>
      <c r="W381" s="312"/>
      <c r="X381" s="312"/>
      <c r="Y381" s="312"/>
      <c r="Z381" s="312"/>
    </row>
    <row r="382" ht="12.75" customHeight="1">
      <c r="A382" s="1"/>
      <c r="B382" s="1"/>
      <c r="C382" s="1"/>
      <c r="D382" s="1"/>
      <c r="E382" s="265"/>
      <c r="F382" s="1"/>
      <c r="G382" s="1"/>
      <c r="H382" s="1"/>
      <c r="I382" s="1"/>
      <c r="J382" s="1"/>
      <c r="K382" s="6"/>
      <c r="L382" s="311"/>
      <c r="M382" s="312"/>
      <c r="N382" s="312"/>
      <c r="O382" s="312"/>
      <c r="P382" s="312"/>
      <c r="Q382" s="312"/>
      <c r="R382" s="312"/>
      <c r="S382" s="312"/>
      <c r="T382" s="312"/>
      <c r="U382" s="312"/>
      <c r="V382" s="312"/>
      <c r="W382" s="312"/>
      <c r="X382" s="312"/>
      <c r="Y382" s="312"/>
      <c r="Z382" s="312"/>
    </row>
    <row r="383" ht="12.75" customHeight="1">
      <c r="A383" s="1"/>
      <c r="B383" s="1"/>
      <c r="C383" s="1"/>
      <c r="D383" s="1"/>
      <c r="E383" s="265"/>
      <c r="F383" s="1"/>
      <c r="G383" s="1"/>
      <c r="H383" s="1"/>
      <c r="I383" s="1"/>
      <c r="J383" s="1"/>
      <c r="K383" s="6"/>
      <c r="L383" s="311"/>
      <c r="M383" s="312"/>
      <c r="N383" s="312"/>
      <c r="O383" s="312"/>
      <c r="P383" s="312"/>
      <c r="Q383" s="312"/>
      <c r="R383" s="312"/>
      <c r="S383" s="312"/>
      <c r="T383" s="312"/>
      <c r="U383" s="312"/>
      <c r="V383" s="312"/>
      <c r="W383" s="312"/>
      <c r="X383" s="312"/>
      <c r="Y383" s="312"/>
      <c r="Z383" s="312"/>
    </row>
    <row r="384" ht="12.75" customHeight="1">
      <c r="A384" s="1"/>
      <c r="B384" s="1"/>
      <c r="C384" s="1"/>
      <c r="D384" s="1"/>
      <c r="E384" s="265"/>
      <c r="F384" s="1"/>
      <c r="G384" s="1"/>
      <c r="H384" s="1"/>
      <c r="I384" s="1"/>
      <c r="J384" s="1"/>
      <c r="K384" s="6"/>
      <c r="L384" s="311"/>
      <c r="M384" s="312"/>
      <c r="N384" s="312"/>
      <c r="O384" s="312"/>
      <c r="P384" s="312"/>
      <c r="Q384" s="312"/>
      <c r="R384" s="312"/>
      <c r="S384" s="312"/>
      <c r="T384" s="312"/>
      <c r="U384" s="312"/>
      <c r="V384" s="312"/>
      <c r="W384" s="312"/>
      <c r="X384" s="312"/>
      <c r="Y384" s="312"/>
      <c r="Z384" s="312"/>
    </row>
    <row r="385" ht="12.75" customHeight="1">
      <c r="A385" s="1"/>
      <c r="B385" s="1"/>
      <c r="C385" s="1"/>
      <c r="D385" s="1"/>
      <c r="E385" s="265"/>
      <c r="F385" s="1"/>
      <c r="G385" s="1"/>
      <c r="H385" s="1"/>
      <c r="I385" s="1"/>
      <c r="J385" s="1"/>
      <c r="K385" s="6"/>
      <c r="L385" s="311"/>
      <c r="M385" s="312"/>
      <c r="N385" s="312"/>
      <c r="O385" s="312"/>
      <c r="P385" s="312"/>
      <c r="Q385" s="312"/>
      <c r="R385" s="312"/>
      <c r="S385" s="312"/>
      <c r="T385" s="312"/>
      <c r="U385" s="312"/>
      <c r="V385" s="312"/>
      <c r="W385" s="312"/>
      <c r="X385" s="312"/>
      <c r="Y385" s="312"/>
      <c r="Z385" s="312"/>
    </row>
    <row r="386" ht="12.75" customHeight="1">
      <c r="A386" s="1"/>
      <c r="B386" s="1"/>
      <c r="C386" s="1"/>
      <c r="D386" s="1"/>
      <c r="E386" s="265"/>
      <c r="F386" s="1"/>
      <c r="G386" s="1"/>
      <c r="H386" s="1"/>
      <c r="I386" s="1"/>
      <c r="J386" s="1"/>
      <c r="K386" s="6"/>
      <c r="L386" s="311"/>
      <c r="M386" s="312"/>
      <c r="N386" s="312"/>
      <c r="O386" s="312"/>
      <c r="P386" s="312"/>
      <c r="Q386" s="312"/>
      <c r="R386" s="312"/>
      <c r="S386" s="312"/>
      <c r="T386" s="312"/>
      <c r="U386" s="312"/>
      <c r="V386" s="312"/>
      <c r="W386" s="312"/>
      <c r="X386" s="312"/>
      <c r="Y386" s="312"/>
      <c r="Z386" s="312"/>
    </row>
    <row r="387" ht="12.75" customHeight="1">
      <c r="A387" s="1"/>
      <c r="B387" s="1"/>
      <c r="C387" s="1"/>
      <c r="D387" s="1"/>
      <c r="E387" s="265"/>
      <c r="F387" s="1"/>
      <c r="G387" s="1"/>
      <c r="H387" s="1"/>
      <c r="I387" s="1"/>
      <c r="J387" s="1"/>
      <c r="K387" s="6"/>
      <c r="L387" s="311"/>
      <c r="M387" s="312"/>
      <c r="N387" s="312"/>
      <c r="O387" s="312"/>
      <c r="P387" s="312"/>
      <c r="Q387" s="312"/>
      <c r="R387" s="312"/>
      <c r="S387" s="312"/>
      <c r="T387" s="312"/>
      <c r="U387" s="312"/>
      <c r="V387" s="312"/>
      <c r="W387" s="312"/>
      <c r="X387" s="312"/>
      <c r="Y387" s="312"/>
      <c r="Z387" s="312"/>
    </row>
    <row r="388" ht="12.75" customHeight="1">
      <c r="A388" s="1"/>
      <c r="B388" s="1"/>
      <c r="C388" s="1"/>
      <c r="D388" s="1"/>
      <c r="E388" s="265"/>
      <c r="F388" s="1"/>
      <c r="G388" s="1"/>
      <c r="H388" s="1"/>
      <c r="I388" s="1"/>
      <c r="J388" s="1"/>
      <c r="K388" s="6"/>
      <c r="L388" s="311"/>
      <c r="M388" s="312"/>
      <c r="N388" s="312"/>
      <c r="O388" s="312"/>
      <c r="P388" s="312"/>
      <c r="Q388" s="312"/>
      <c r="R388" s="312"/>
      <c r="S388" s="312"/>
      <c r="T388" s="312"/>
      <c r="U388" s="312"/>
      <c r="V388" s="312"/>
      <c r="W388" s="312"/>
      <c r="X388" s="312"/>
      <c r="Y388" s="312"/>
      <c r="Z388" s="312"/>
    </row>
    <row r="389" ht="12.75" customHeight="1">
      <c r="A389" s="1"/>
      <c r="B389" s="1"/>
      <c r="C389" s="1"/>
      <c r="D389" s="1"/>
      <c r="E389" s="265"/>
      <c r="F389" s="1"/>
      <c r="G389" s="1"/>
      <c r="H389" s="1"/>
      <c r="I389" s="1"/>
      <c r="J389" s="1"/>
      <c r="K389" s="6"/>
      <c r="L389" s="311"/>
      <c r="M389" s="312"/>
      <c r="N389" s="312"/>
      <c r="O389" s="312"/>
      <c r="P389" s="312"/>
      <c r="Q389" s="312"/>
      <c r="R389" s="312"/>
      <c r="S389" s="312"/>
      <c r="T389" s="312"/>
      <c r="U389" s="312"/>
      <c r="V389" s="312"/>
      <c r="W389" s="312"/>
      <c r="X389" s="312"/>
      <c r="Y389" s="312"/>
      <c r="Z389" s="312"/>
    </row>
    <row r="390" ht="12.75" customHeight="1">
      <c r="A390" s="1"/>
      <c r="B390" s="1"/>
      <c r="C390" s="1"/>
      <c r="D390" s="1"/>
      <c r="E390" s="265"/>
      <c r="F390" s="1"/>
      <c r="G390" s="1"/>
      <c r="H390" s="1"/>
      <c r="I390" s="1"/>
      <c r="J390" s="1"/>
      <c r="K390" s="6"/>
      <c r="L390" s="311"/>
      <c r="M390" s="312"/>
      <c r="N390" s="312"/>
      <c r="O390" s="312"/>
      <c r="P390" s="312"/>
      <c r="Q390" s="312"/>
      <c r="R390" s="312"/>
      <c r="S390" s="312"/>
      <c r="T390" s="312"/>
      <c r="U390" s="312"/>
      <c r="V390" s="312"/>
      <c r="W390" s="312"/>
      <c r="X390" s="312"/>
      <c r="Y390" s="312"/>
      <c r="Z390" s="312"/>
    </row>
    <row r="391" ht="12.75" customHeight="1">
      <c r="A391" s="1"/>
      <c r="B391" s="1"/>
      <c r="C391" s="1"/>
      <c r="D391" s="1"/>
      <c r="E391" s="265"/>
      <c r="F391" s="1"/>
      <c r="G391" s="1"/>
      <c r="H391" s="1"/>
      <c r="I391" s="1"/>
      <c r="J391" s="1"/>
      <c r="K391" s="6"/>
      <c r="L391" s="311"/>
      <c r="M391" s="312"/>
      <c r="N391" s="312"/>
      <c r="O391" s="312"/>
      <c r="P391" s="312"/>
      <c r="Q391" s="312"/>
      <c r="R391" s="312"/>
      <c r="S391" s="312"/>
      <c r="T391" s="312"/>
      <c r="U391" s="312"/>
      <c r="V391" s="312"/>
      <c r="W391" s="312"/>
      <c r="X391" s="312"/>
      <c r="Y391" s="312"/>
      <c r="Z391" s="312"/>
    </row>
    <row r="392" ht="12.75" customHeight="1">
      <c r="A392" s="1"/>
      <c r="B392" s="1"/>
      <c r="C392" s="1"/>
      <c r="D392" s="1"/>
      <c r="E392" s="265"/>
      <c r="F392" s="1"/>
      <c r="G392" s="1"/>
      <c r="H392" s="1"/>
      <c r="I392" s="1"/>
      <c r="J392" s="1"/>
      <c r="K392" s="6"/>
      <c r="L392" s="311"/>
      <c r="M392" s="312"/>
      <c r="N392" s="312"/>
      <c r="O392" s="312"/>
      <c r="P392" s="312"/>
      <c r="Q392" s="312"/>
      <c r="R392" s="312"/>
      <c r="S392" s="312"/>
      <c r="T392" s="312"/>
      <c r="U392" s="312"/>
      <c r="V392" s="312"/>
      <c r="W392" s="312"/>
      <c r="X392" s="312"/>
      <c r="Y392" s="312"/>
      <c r="Z392" s="312"/>
    </row>
    <row r="393" ht="12.75" customHeight="1">
      <c r="A393" s="1"/>
      <c r="B393" s="1"/>
      <c r="C393" s="1"/>
      <c r="D393" s="1"/>
      <c r="E393" s="265"/>
      <c r="F393" s="1"/>
      <c r="G393" s="1"/>
      <c r="H393" s="1"/>
      <c r="I393" s="1"/>
      <c r="J393" s="1"/>
      <c r="K393" s="6"/>
      <c r="L393" s="311"/>
      <c r="M393" s="312"/>
      <c r="N393" s="312"/>
      <c r="O393" s="312"/>
      <c r="P393" s="312"/>
      <c r="Q393" s="312"/>
      <c r="R393" s="312"/>
      <c r="S393" s="312"/>
      <c r="T393" s="312"/>
      <c r="U393" s="312"/>
      <c r="V393" s="312"/>
      <c r="W393" s="312"/>
      <c r="X393" s="312"/>
      <c r="Y393" s="312"/>
      <c r="Z393" s="312"/>
    </row>
    <row r="394" ht="12.75" customHeight="1">
      <c r="A394" s="1"/>
      <c r="B394" s="1"/>
      <c r="C394" s="1"/>
      <c r="D394" s="1"/>
      <c r="E394" s="265"/>
      <c r="F394" s="1"/>
      <c r="G394" s="1"/>
      <c r="H394" s="1"/>
      <c r="I394" s="1"/>
      <c r="J394" s="1"/>
      <c r="K394" s="6"/>
      <c r="L394" s="311"/>
      <c r="M394" s="312"/>
      <c r="N394" s="312"/>
      <c r="O394" s="312"/>
      <c r="P394" s="312"/>
      <c r="Q394" s="312"/>
      <c r="R394" s="312"/>
      <c r="S394" s="312"/>
      <c r="T394" s="312"/>
      <c r="U394" s="312"/>
      <c r="V394" s="312"/>
      <c r="W394" s="312"/>
      <c r="X394" s="312"/>
      <c r="Y394" s="312"/>
      <c r="Z394" s="312"/>
    </row>
    <row r="395" ht="12.75" customHeight="1">
      <c r="A395" s="1"/>
      <c r="B395" s="1"/>
      <c r="C395" s="1"/>
      <c r="D395" s="1"/>
      <c r="E395" s="265"/>
      <c r="F395" s="1"/>
      <c r="G395" s="1"/>
      <c r="H395" s="1"/>
      <c r="I395" s="1"/>
      <c r="J395" s="1"/>
      <c r="K395" s="6"/>
      <c r="L395" s="311"/>
      <c r="M395" s="312"/>
      <c r="N395" s="312"/>
      <c r="O395" s="312"/>
      <c r="P395" s="312"/>
      <c r="Q395" s="312"/>
      <c r="R395" s="312"/>
      <c r="S395" s="312"/>
      <c r="T395" s="312"/>
      <c r="U395" s="312"/>
      <c r="V395" s="312"/>
      <c r="W395" s="312"/>
      <c r="X395" s="312"/>
      <c r="Y395" s="312"/>
      <c r="Z395" s="312"/>
    </row>
    <row r="396" ht="12.75" customHeight="1">
      <c r="A396" s="1"/>
      <c r="B396" s="1"/>
      <c r="C396" s="1"/>
      <c r="D396" s="1"/>
      <c r="E396" s="265"/>
      <c r="F396" s="1"/>
      <c r="G396" s="1"/>
      <c r="H396" s="1"/>
      <c r="I396" s="1"/>
      <c r="J396" s="1"/>
      <c r="K396" s="6"/>
      <c r="L396" s="311"/>
      <c r="M396" s="312"/>
      <c r="N396" s="312"/>
      <c r="O396" s="312"/>
      <c r="P396" s="312"/>
      <c r="Q396" s="312"/>
      <c r="R396" s="312"/>
      <c r="S396" s="312"/>
      <c r="T396" s="312"/>
      <c r="U396" s="312"/>
      <c r="V396" s="312"/>
      <c r="W396" s="312"/>
      <c r="X396" s="312"/>
      <c r="Y396" s="312"/>
      <c r="Z396" s="312"/>
    </row>
    <row r="397" ht="12.75" customHeight="1">
      <c r="A397" s="1"/>
      <c r="B397" s="1"/>
      <c r="C397" s="1"/>
      <c r="D397" s="1"/>
      <c r="E397" s="265"/>
      <c r="F397" s="1"/>
      <c r="G397" s="1"/>
      <c r="H397" s="1"/>
      <c r="I397" s="1"/>
      <c r="J397" s="1"/>
      <c r="K397" s="6"/>
      <c r="L397" s="311"/>
      <c r="M397" s="312"/>
      <c r="N397" s="312"/>
      <c r="O397" s="312"/>
      <c r="P397" s="312"/>
      <c r="Q397" s="312"/>
      <c r="R397" s="312"/>
      <c r="S397" s="312"/>
      <c r="T397" s="312"/>
      <c r="U397" s="312"/>
      <c r="V397" s="312"/>
      <c r="W397" s="312"/>
      <c r="X397" s="312"/>
      <c r="Y397" s="312"/>
      <c r="Z397" s="312"/>
    </row>
    <row r="398" ht="12.75" customHeight="1">
      <c r="A398" s="1"/>
      <c r="B398" s="1"/>
      <c r="C398" s="1"/>
      <c r="D398" s="1"/>
      <c r="E398" s="265"/>
      <c r="F398" s="1"/>
      <c r="G398" s="1"/>
      <c r="H398" s="1"/>
      <c r="I398" s="1"/>
      <c r="J398" s="1"/>
      <c r="K398" s="6"/>
      <c r="L398" s="311"/>
      <c r="M398" s="312"/>
      <c r="N398" s="312"/>
      <c r="O398" s="312"/>
      <c r="P398" s="312"/>
      <c r="Q398" s="312"/>
      <c r="R398" s="312"/>
      <c r="S398" s="312"/>
      <c r="T398" s="312"/>
      <c r="U398" s="312"/>
      <c r="V398" s="312"/>
      <c r="W398" s="312"/>
      <c r="X398" s="312"/>
      <c r="Y398" s="312"/>
      <c r="Z398" s="312"/>
    </row>
    <row r="399" ht="12.75" customHeight="1">
      <c r="A399" s="1"/>
      <c r="B399" s="1"/>
      <c r="C399" s="1"/>
      <c r="D399" s="1"/>
      <c r="E399" s="265"/>
      <c r="F399" s="1"/>
      <c r="G399" s="1"/>
      <c r="H399" s="1"/>
      <c r="I399" s="1"/>
      <c r="J399" s="1"/>
      <c r="K399" s="6"/>
      <c r="L399" s="311"/>
      <c r="M399" s="312"/>
      <c r="N399" s="312"/>
      <c r="O399" s="312"/>
      <c r="P399" s="312"/>
      <c r="Q399" s="312"/>
      <c r="R399" s="312"/>
      <c r="S399" s="312"/>
      <c r="T399" s="312"/>
      <c r="U399" s="312"/>
      <c r="V399" s="312"/>
      <c r="W399" s="312"/>
      <c r="X399" s="312"/>
      <c r="Y399" s="312"/>
      <c r="Z399" s="312"/>
    </row>
    <row r="400" ht="12.75" customHeight="1">
      <c r="A400" s="1"/>
      <c r="B400" s="1"/>
      <c r="C400" s="1"/>
      <c r="D400" s="1"/>
      <c r="E400" s="265"/>
      <c r="F400" s="1"/>
      <c r="G400" s="1"/>
      <c r="H400" s="1"/>
      <c r="I400" s="1"/>
      <c r="J400" s="1"/>
      <c r="K400" s="6"/>
      <c r="L400" s="311"/>
      <c r="M400" s="312"/>
      <c r="N400" s="312"/>
      <c r="O400" s="312"/>
      <c r="P400" s="312"/>
      <c r="Q400" s="312"/>
      <c r="R400" s="312"/>
      <c r="S400" s="312"/>
      <c r="T400" s="312"/>
      <c r="U400" s="312"/>
      <c r="V400" s="312"/>
      <c r="W400" s="312"/>
      <c r="X400" s="312"/>
      <c r="Y400" s="312"/>
      <c r="Z400" s="312"/>
    </row>
    <row r="401" ht="12.75" customHeight="1">
      <c r="A401" s="1"/>
      <c r="B401" s="1"/>
      <c r="C401" s="1"/>
      <c r="D401" s="1"/>
      <c r="E401" s="265"/>
      <c r="F401" s="1"/>
      <c r="G401" s="1"/>
      <c r="H401" s="1"/>
      <c r="I401" s="1"/>
      <c r="J401" s="1"/>
      <c r="K401" s="6"/>
      <c r="L401" s="311"/>
      <c r="M401" s="312"/>
      <c r="N401" s="312"/>
      <c r="O401" s="312"/>
      <c r="P401" s="312"/>
      <c r="Q401" s="312"/>
      <c r="R401" s="312"/>
      <c r="S401" s="312"/>
      <c r="T401" s="312"/>
      <c r="U401" s="312"/>
      <c r="V401" s="312"/>
      <c r="W401" s="312"/>
      <c r="X401" s="312"/>
      <c r="Y401" s="312"/>
      <c r="Z401" s="312"/>
    </row>
    <row r="402" ht="12.75" customHeight="1">
      <c r="A402" s="1"/>
      <c r="B402" s="1"/>
      <c r="C402" s="1"/>
      <c r="D402" s="1"/>
      <c r="E402" s="265"/>
      <c r="F402" s="1"/>
      <c r="G402" s="1"/>
      <c r="H402" s="1"/>
      <c r="I402" s="1"/>
      <c r="J402" s="1"/>
      <c r="K402" s="6"/>
      <c r="L402" s="311"/>
      <c r="M402" s="312"/>
      <c r="N402" s="312"/>
      <c r="O402" s="312"/>
      <c r="P402" s="312"/>
      <c r="Q402" s="312"/>
      <c r="R402" s="312"/>
      <c r="S402" s="312"/>
      <c r="T402" s="312"/>
      <c r="U402" s="312"/>
      <c r="V402" s="312"/>
      <c r="W402" s="312"/>
      <c r="X402" s="312"/>
      <c r="Y402" s="312"/>
      <c r="Z402" s="312"/>
    </row>
    <row r="403" ht="12.75" customHeight="1">
      <c r="A403" s="1"/>
      <c r="B403" s="1"/>
      <c r="C403" s="1"/>
      <c r="D403" s="1"/>
      <c r="E403" s="265"/>
      <c r="F403" s="1"/>
      <c r="G403" s="1"/>
      <c r="H403" s="1"/>
      <c r="I403" s="1"/>
      <c r="J403" s="1"/>
      <c r="K403" s="6"/>
      <c r="L403" s="311"/>
      <c r="M403" s="312"/>
      <c r="N403" s="312"/>
      <c r="O403" s="312"/>
      <c r="P403" s="312"/>
      <c r="Q403" s="312"/>
      <c r="R403" s="312"/>
      <c r="S403" s="312"/>
      <c r="T403" s="312"/>
      <c r="U403" s="312"/>
      <c r="V403" s="312"/>
      <c r="W403" s="312"/>
      <c r="X403" s="312"/>
      <c r="Y403" s="312"/>
      <c r="Z403" s="312"/>
    </row>
    <row r="404" ht="12.75" customHeight="1">
      <c r="A404" s="1"/>
      <c r="B404" s="1"/>
      <c r="C404" s="1"/>
      <c r="D404" s="1"/>
      <c r="E404" s="265"/>
      <c r="F404" s="1"/>
      <c r="G404" s="1"/>
      <c r="H404" s="1"/>
      <c r="I404" s="1"/>
      <c r="J404" s="1"/>
      <c r="K404" s="6"/>
      <c r="L404" s="311"/>
      <c r="M404" s="312"/>
      <c r="N404" s="312"/>
      <c r="O404" s="312"/>
      <c r="P404" s="312"/>
      <c r="Q404" s="312"/>
      <c r="R404" s="312"/>
      <c r="S404" s="312"/>
      <c r="T404" s="312"/>
      <c r="U404" s="312"/>
      <c r="V404" s="312"/>
      <c r="W404" s="312"/>
      <c r="X404" s="312"/>
      <c r="Y404" s="312"/>
      <c r="Z404" s="312"/>
    </row>
    <row r="405" ht="12.75" customHeight="1">
      <c r="A405" s="1"/>
      <c r="B405" s="1"/>
      <c r="C405" s="1"/>
      <c r="D405" s="1"/>
      <c r="E405" s="265"/>
      <c r="F405" s="1"/>
      <c r="G405" s="1"/>
      <c r="H405" s="1"/>
      <c r="I405" s="1"/>
      <c r="J405" s="1"/>
      <c r="K405" s="6"/>
      <c r="L405" s="311"/>
      <c r="M405" s="312"/>
      <c r="N405" s="312"/>
      <c r="O405" s="312"/>
      <c r="P405" s="312"/>
      <c r="Q405" s="312"/>
      <c r="R405" s="312"/>
      <c r="S405" s="312"/>
      <c r="T405" s="312"/>
      <c r="U405" s="312"/>
      <c r="V405" s="312"/>
      <c r="W405" s="312"/>
      <c r="X405" s="312"/>
      <c r="Y405" s="312"/>
      <c r="Z405" s="312"/>
    </row>
    <row r="406" ht="12.75" customHeight="1">
      <c r="A406" s="1"/>
      <c r="B406" s="1"/>
      <c r="C406" s="1"/>
      <c r="D406" s="1"/>
      <c r="E406" s="265"/>
      <c r="F406" s="1"/>
      <c r="G406" s="1"/>
      <c r="H406" s="1"/>
      <c r="I406" s="1"/>
      <c r="J406" s="1"/>
      <c r="K406" s="6"/>
      <c r="L406" s="311"/>
      <c r="M406" s="312"/>
      <c r="N406" s="312"/>
      <c r="O406" s="312"/>
      <c r="P406" s="312"/>
      <c r="Q406" s="312"/>
      <c r="R406" s="312"/>
      <c r="S406" s="312"/>
      <c r="T406" s="312"/>
      <c r="U406" s="312"/>
      <c r="V406" s="312"/>
      <c r="W406" s="312"/>
      <c r="X406" s="312"/>
      <c r="Y406" s="312"/>
      <c r="Z406" s="312"/>
    </row>
    <row r="407" ht="12.75" customHeight="1">
      <c r="A407" s="1"/>
      <c r="B407" s="1"/>
      <c r="C407" s="1"/>
      <c r="D407" s="1"/>
      <c r="E407" s="265"/>
      <c r="F407" s="1"/>
      <c r="G407" s="1"/>
      <c r="H407" s="1"/>
      <c r="I407" s="1"/>
      <c r="J407" s="1"/>
      <c r="K407" s="6"/>
      <c r="L407" s="311"/>
      <c r="M407" s="312"/>
      <c r="N407" s="312"/>
      <c r="O407" s="312"/>
      <c r="P407" s="312"/>
      <c r="Q407" s="312"/>
      <c r="R407" s="312"/>
      <c r="S407" s="312"/>
      <c r="T407" s="312"/>
      <c r="U407" s="312"/>
      <c r="V407" s="312"/>
      <c r="W407" s="312"/>
      <c r="X407" s="312"/>
      <c r="Y407" s="312"/>
      <c r="Z407" s="312"/>
    </row>
    <row r="408" ht="12.75" customHeight="1">
      <c r="A408" s="1"/>
      <c r="B408" s="1"/>
      <c r="C408" s="1"/>
      <c r="D408" s="1"/>
      <c r="E408" s="265"/>
      <c r="F408" s="1"/>
      <c r="G408" s="1"/>
      <c r="H408" s="1"/>
      <c r="I408" s="1"/>
      <c r="J408" s="1"/>
      <c r="K408" s="6"/>
      <c r="L408" s="311"/>
      <c r="M408" s="312"/>
      <c r="N408" s="312"/>
      <c r="O408" s="312"/>
      <c r="P408" s="312"/>
      <c r="Q408" s="312"/>
      <c r="R408" s="312"/>
      <c r="S408" s="312"/>
      <c r="T408" s="312"/>
      <c r="U408" s="312"/>
      <c r="V408" s="312"/>
      <c r="W408" s="312"/>
      <c r="X408" s="312"/>
      <c r="Y408" s="312"/>
      <c r="Z408" s="312"/>
    </row>
    <row r="409" ht="12.75" customHeight="1">
      <c r="A409" s="1"/>
      <c r="B409" s="1"/>
      <c r="C409" s="1"/>
      <c r="D409" s="1"/>
      <c r="E409" s="265"/>
      <c r="F409" s="1"/>
      <c r="G409" s="1"/>
      <c r="H409" s="1"/>
      <c r="I409" s="1"/>
      <c r="J409" s="1"/>
      <c r="K409" s="6"/>
      <c r="L409" s="311"/>
      <c r="M409" s="312"/>
      <c r="N409" s="312"/>
      <c r="O409" s="312"/>
      <c r="P409" s="312"/>
      <c r="Q409" s="312"/>
      <c r="R409" s="312"/>
      <c r="S409" s="312"/>
      <c r="T409" s="312"/>
      <c r="U409" s="312"/>
      <c r="V409" s="312"/>
      <c r="W409" s="312"/>
      <c r="X409" s="312"/>
      <c r="Y409" s="312"/>
      <c r="Z409" s="312"/>
    </row>
    <row r="410" ht="12.75" customHeight="1">
      <c r="A410" s="1"/>
      <c r="B410" s="1"/>
      <c r="C410" s="1"/>
      <c r="D410" s="1"/>
      <c r="E410" s="265"/>
      <c r="F410" s="1"/>
      <c r="G410" s="1"/>
      <c r="H410" s="1"/>
      <c r="I410" s="1"/>
      <c r="J410" s="1"/>
      <c r="K410" s="6"/>
      <c r="L410" s="311"/>
      <c r="M410" s="312"/>
      <c r="N410" s="312"/>
      <c r="O410" s="312"/>
      <c r="P410" s="312"/>
      <c r="Q410" s="312"/>
      <c r="R410" s="312"/>
      <c r="S410" s="312"/>
      <c r="T410" s="312"/>
      <c r="U410" s="312"/>
      <c r="V410" s="312"/>
      <c r="W410" s="312"/>
      <c r="X410" s="312"/>
      <c r="Y410" s="312"/>
      <c r="Z410" s="312"/>
    </row>
    <row r="411" ht="12.75" customHeight="1">
      <c r="A411" s="1"/>
      <c r="B411" s="1"/>
      <c r="C411" s="1"/>
      <c r="D411" s="1"/>
      <c r="E411" s="265"/>
      <c r="F411" s="1"/>
      <c r="G411" s="1"/>
      <c r="H411" s="1"/>
      <c r="I411" s="1"/>
      <c r="J411" s="1"/>
      <c r="K411" s="6"/>
      <c r="L411" s="311"/>
      <c r="M411" s="312"/>
      <c r="N411" s="312"/>
      <c r="O411" s="312"/>
      <c r="P411" s="312"/>
      <c r="Q411" s="312"/>
      <c r="R411" s="312"/>
      <c r="S411" s="312"/>
      <c r="T411" s="312"/>
      <c r="U411" s="312"/>
      <c r="V411" s="312"/>
      <c r="W411" s="312"/>
      <c r="X411" s="312"/>
      <c r="Y411" s="312"/>
      <c r="Z411" s="312"/>
    </row>
    <row r="412" ht="12.75" customHeight="1">
      <c r="A412" s="1"/>
      <c r="B412" s="1"/>
      <c r="C412" s="1"/>
      <c r="D412" s="1"/>
      <c r="E412" s="265"/>
      <c r="F412" s="1"/>
      <c r="G412" s="1"/>
      <c r="H412" s="1"/>
      <c r="I412" s="1"/>
      <c r="J412" s="1"/>
      <c r="K412" s="6"/>
      <c r="L412" s="311"/>
      <c r="M412" s="312"/>
      <c r="N412" s="312"/>
      <c r="O412" s="312"/>
      <c r="P412" s="312"/>
      <c r="Q412" s="312"/>
      <c r="R412" s="312"/>
      <c r="S412" s="312"/>
      <c r="T412" s="312"/>
      <c r="U412" s="312"/>
      <c r="V412" s="312"/>
      <c r="W412" s="312"/>
      <c r="X412" s="312"/>
      <c r="Y412" s="312"/>
      <c r="Z412" s="312"/>
    </row>
    <row r="413" ht="12.75" customHeight="1">
      <c r="A413" s="1"/>
      <c r="B413" s="1"/>
      <c r="C413" s="1"/>
      <c r="D413" s="1"/>
      <c r="E413" s="265"/>
      <c r="F413" s="1"/>
      <c r="G413" s="1"/>
      <c r="H413" s="1"/>
      <c r="I413" s="1"/>
      <c r="J413" s="1"/>
      <c r="K413" s="6"/>
      <c r="L413" s="311"/>
      <c r="M413" s="312"/>
      <c r="N413" s="312"/>
      <c r="O413" s="312"/>
      <c r="P413" s="312"/>
      <c r="Q413" s="312"/>
      <c r="R413" s="312"/>
      <c r="S413" s="312"/>
      <c r="T413" s="312"/>
      <c r="U413" s="312"/>
      <c r="V413" s="312"/>
      <c r="W413" s="312"/>
      <c r="X413" s="312"/>
      <c r="Y413" s="312"/>
      <c r="Z413" s="312"/>
    </row>
    <row r="414" ht="12.75" customHeight="1">
      <c r="A414" s="1"/>
      <c r="B414" s="1"/>
      <c r="C414" s="1"/>
      <c r="D414" s="1"/>
      <c r="E414" s="265"/>
      <c r="F414" s="1"/>
      <c r="G414" s="1"/>
      <c r="H414" s="1"/>
      <c r="I414" s="1"/>
      <c r="J414" s="1"/>
      <c r="K414" s="6"/>
      <c r="L414" s="311"/>
      <c r="M414" s="312"/>
      <c r="N414" s="312"/>
      <c r="O414" s="312"/>
      <c r="P414" s="312"/>
      <c r="Q414" s="312"/>
      <c r="R414" s="312"/>
      <c r="S414" s="312"/>
      <c r="T414" s="312"/>
      <c r="U414" s="312"/>
      <c r="V414" s="312"/>
      <c r="W414" s="312"/>
      <c r="X414" s="312"/>
      <c r="Y414" s="312"/>
      <c r="Z414" s="312"/>
    </row>
    <row r="415" ht="12.75" customHeight="1">
      <c r="A415" s="1"/>
      <c r="B415" s="1"/>
      <c r="C415" s="1"/>
      <c r="D415" s="1"/>
      <c r="E415" s="265"/>
      <c r="F415" s="1"/>
      <c r="G415" s="1"/>
      <c r="H415" s="1"/>
      <c r="I415" s="1"/>
      <c r="J415" s="1"/>
      <c r="K415" s="6"/>
      <c r="L415" s="311"/>
      <c r="M415" s="312"/>
      <c r="N415" s="312"/>
      <c r="O415" s="312"/>
      <c r="P415" s="312"/>
      <c r="Q415" s="312"/>
      <c r="R415" s="312"/>
      <c r="S415" s="312"/>
      <c r="T415" s="312"/>
      <c r="U415" s="312"/>
      <c r="V415" s="312"/>
      <c r="W415" s="312"/>
      <c r="X415" s="312"/>
      <c r="Y415" s="312"/>
      <c r="Z415" s="312"/>
    </row>
    <row r="416" ht="12.75" customHeight="1">
      <c r="A416" s="1"/>
      <c r="B416" s="1"/>
      <c r="C416" s="1"/>
      <c r="D416" s="1"/>
      <c r="E416" s="265"/>
      <c r="F416" s="1"/>
      <c r="G416" s="1"/>
      <c r="H416" s="1"/>
      <c r="I416" s="1"/>
      <c r="J416" s="1"/>
      <c r="K416" s="6"/>
      <c r="L416" s="311"/>
      <c r="M416" s="312"/>
      <c r="N416" s="312"/>
      <c r="O416" s="312"/>
      <c r="P416" s="312"/>
      <c r="Q416" s="312"/>
      <c r="R416" s="312"/>
      <c r="S416" s="312"/>
      <c r="T416" s="312"/>
      <c r="U416" s="312"/>
      <c r="V416" s="312"/>
      <c r="W416" s="312"/>
      <c r="X416" s="312"/>
      <c r="Y416" s="312"/>
      <c r="Z416" s="312"/>
    </row>
    <row r="417" ht="12.75" customHeight="1">
      <c r="A417" s="1"/>
      <c r="B417" s="1"/>
      <c r="C417" s="1"/>
      <c r="D417" s="1"/>
      <c r="E417" s="265"/>
      <c r="F417" s="1"/>
      <c r="G417" s="1"/>
      <c r="H417" s="1"/>
      <c r="I417" s="1"/>
      <c r="J417" s="1"/>
      <c r="K417" s="6"/>
      <c r="L417" s="311"/>
      <c r="M417" s="312"/>
      <c r="N417" s="312"/>
      <c r="O417" s="312"/>
      <c r="P417" s="312"/>
      <c r="Q417" s="312"/>
      <c r="R417" s="312"/>
      <c r="S417" s="312"/>
      <c r="T417" s="312"/>
      <c r="U417" s="312"/>
      <c r="V417" s="312"/>
      <c r="W417" s="312"/>
      <c r="X417" s="312"/>
      <c r="Y417" s="312"/>
      <c r="Z417" s="312"/>
    </row>
    <row r="418" ht="12.75" customHeight="1">
      <c r="A418" s="1"/>
      <c r="B418" s="1"/>
      <c r="C418" s="1"/>
      <c r="D418" s="1"/>
      <c r="E418" s="265"/>
      <c r="F418" s="1"/>
      <c r="G418" s="1"/>
      <c r="H418" s="1"/>
      <c r="I418" s="1"/>
      <c r="J418" s="1"/>
      <c r="K418" s="6"/>
      <c r="L418" s="311"/>
      <c r="M418" s="312"/>
      <c r="N418" s="312"/>
      <c r="O418" s="312"/>
      <c r="P418" s="312"/>
      <c r="Q418" s="312"/>
      <c r="R418" s="312"/>
      <c r="S418" s="312"/>
      <c r="T418" s="312"/>
      <c r="U418" s="312"/>
      <c r="V418" s="312"/>
      <c r="W418" s="312"/>
      <c r="X418" s="312"/>
      <c r="Y418" s="312"/>
      <c r="Z418" s="312"/>
    </row>
    <row r="419" ht="12.75" customHeight="1">
      <c r="A419" s="1"/>
      <c r="B419" s="1"/>
      <c r="C419" s="1"/>
      <c r="D419" s="1"/>
      <c r="E419" s="265"/>
      <c r="F419" s="1"/>
      <c r="G419" s="1"/>
      <c r="H419" s="1"/>
      <c r="I419" s="1"/>
      <c r="J419" s="1"/>
      <c r="K419" s="6"/>
      <c r="L419" s="311"/>
      <c r="M419" s="312"/>
      <c r="N419" s="312"/>
      <c r="O419" s="312"/>
      <c r="P419" s="312"/>
      <c r="Q419" s="312"/>
      <c r="R419" s="312"/>
      <c r="S419" s="312"/>
      <c r="T419" s="312"/>
      <c r="U419" s="312"/>
      <c r="V419" s="312"/>
      <c r="W419" s="312"/>
      <c r="X419" s="312"/>
      <c r="Y419" s="312"/>
      <c r="Z419" s="312"/>
    </row>
    <row r="420" ht="12.75" customHeight="1">
      <c r="A420" s="1"/>
      <c r="B420" s="1"/>
      <c r="C420" s="1"/>
      <c r="D420" s="1"/>
      <c r="E420" s="265"/>
      <c r="F420" s="1"/>
      <c r="G420" s="1"/>
      <c r="H420" s="1"/>
      <c r="I420" s="1"/>
      <c r="J420" s="1"/>
      <c r="K420" s="6"/>
      <c r="L420" s="311"/>
      <c r="M420" s="312"/>
      <c r="N420" s="312"/>
      <c r="O420" s="312"/>
      <c r="P420" s="312"/>
      <c r="Q420" s="312"/>
      <c r="R420" s="312"/>
      <c r="S420" s="312"/>
      <c r="T420" s="312"/>
      <c r="U420" s="312"/>
      <c r="V420" s="312"/>
      <c r="W420" s="312"/>
      <c r="X420" s="312"/>
      <c r="Y420" s="312"/>
      <c r="Z420" s="312"/>
    </row>
    <row r="421" ht="12.75" customHeight="1">
      <c r="A421" s="1"/>
      <c r="B421" s="1"/>
      <c r="C421" s="1"/>
      <c r="D421" s="1"/>
      <c r="E421" s="265"/>
      <c r="F421" s="1"/>
      <c r="G421" s="1"/>
      <c r="H421" s="1"/>
      <c r="I421" s="1"/>
      <c r="J421" s="1"/>
      <c r="K421" s="6"/>
      <c r="L421" s="311"/>
      <c r="M421" s="312"/>
      <c r="N421" s="312"/>
      <c r="O421" s="312"/>
      <c r="P421" s="312"/>
      <c r="Q421" s="312"/>
      <c r="R421" s="312"/>
      <c r="S421" s="312"/>
      <c r="T421" s="312"/>
      <c r="U421" s="312"/>
      <c r="V421" s="312"/>
      <c r="W421" s="312"/>
      <c r="X421" s="312"/>
      <c r="Y421" s="312"/>
      <c r="Z421" s="312"/>
    </row>
    <row r="422" ht="12.75" customHeight="1">
      <c r="A422" s="1"/>
      <c r="B422" s="1"/>
      <c r="C422" s="1"/>
      <c r="D422" s="1"/>
      <c r="E422" s="265"/>
      <c r="F422" s="1"/>
      <c r="G422" s="1"/>
      <c r="H422" s="1"/>
      <c r="I422" s="1"/>
      <c r="J422" s="1"/>
      <c r="K422" s="6"/>
      <c r="L422" s="311"/>
      <c r="M422" s="312"/>
      <c r="N422" s="312"/>
      <c r="O422" s="312"/>
      <c r="P422" s="312"/>
      <c r="Q422" s="312"/>
      <c r="R422" s="312"/>
      <c r="S422" s="312"/>
      <c r="T422" s="312"/>
      <c r="U422" s="312"/>
      <c r="V422" s="312"/>
      <c r="W422" s="312"/>
      <c r="X422" s="312"/>
      <c r="Y422" s="312"/>
      <c r="Z422" s="312"/>
    </row>
    <row r="423" ht="12.75" customHeight="1">
      <c r="A423" s="1"/>
      <c r="B423" s="1"/>
      <c r="C423" s="1"/>
      <c r="D423" s="1"/>
      <c r="E423" s="265"/>
      <c r="F423" s="1"/>
      <c r="G423" s="1"/>
      <c r="H423" s="1"/>
      <c r="I423" s="1"/>
      <c r="J423" s="1"/>
      <c r="K423" s="6"/>
      <c r="L423" s="311"/>
      <c r="M423" s="312"/>
      <c r="N423" s="312"/>
      <c r="O423" s="312"/>
      <c r="P423" s="312"/>
      <c r="Q423" s="312"/>
      <c r="R423" s="312"/>
      <c r="S423" s="312"/>
      <c r="T423" s="312"/>
      <c r="U423" s="312"/>
      <c r="V423" s="312"/>
      <c r="W423" s="312"/>
      <c r="X423" s="312"/>
      <c r="Y423" s="312"/>
      <c r="Z423" s="312"/>
    </row>
    <row r="424" ht="12.75" customHeight="1">
      <c r="A424" s="1"/>
      <c r="B424" s="1"/>
      <c r="C424" s="1"/>
      <c r="D424" s="1"/>
      <c r="E424" s="265"/>
      <c r="F424" s="1"/>
      <c r="G424" s="1"/>
      <c r="H424" s="1"/>
      <c r="I424" s="1"/>
      <c r="J424" s="1"/>
      <c r="K424" s="6"/>
      <c r="L424" s="311"/>
      <c r="M424" s="312"/>
      <c r="N424" s="312"/>
      <c r="O424" s="312"/>
      <c r="P424" s="312"/>
      <c r="Q424" s="312"/>
      <c r="R424" s="312"/>
      <c r="S424" s="312"/>
      <c r="T424" s="312"/>
      <c r="U424" s="312"/>
      <c r="V424" s="312"/>
      <c r="W424" s="312"/>
      <c r="X424" s="312"/>
      <c r="Y424" s="312"/>
      <c r="Z424" s="312"/>
    </row>
    <row r="425" ht="12.75" customHeight="1">
      <c r="A425" s="1"/>
      <c r="B425" s="1"/>
      <c r="C425" s="1"/>
      <c r="D425" s="1"/>
      <c r="E425" s="265"/>
      <c r="F425" s="1"/>
      <c r="G425" s="1"/>
      <c r="H425" s="1"/>
      <c r="I425" s="1"/>
      <c r="J425" s="1"/>
      <c r="K425" s="6"/>
      <c r="L425" s="311"/>
      <c r="M425" s="312"/>
      <c r="N425" s="312"/>
      <c r="O425" s="312"/>
      <c r="P425" s="312"/>
      <c r="Q425" s="312"/>
      <c r="R425" s="312"/>
      <c r="S425" s="312"/>
      <c r="T425" s="312"/>
      <c r="U425" s="312"/>
      <c r="V425" s="312"/>
      <c r="W425" s="312"/>
      <c r="X425" s="312"/>
      <c r="Y425" s="312"/>
      <c r="Z425" s="312"/>
    </row>
    <row r="426" ht="12.75" customHeight="1">
      <c r="A426" s="1"/>
      <c r="B426" s="1"/>
      <c r="C426" s="1"/>
      <c r="D426" s="1"/>
      <c r="E426" s="265"/>
      <c r="F426" s="1"/>
      <c r="G426" s="1"/>
      <c r="H426" s="1"/>
      <c r="I426" s="1"/>
      <c r="J426" s="1"/>
      <c r="K426" s="6"/>
      <c r="L426" s="311"/>
      <c r="M426" s="312"/>
      <c r="N426" s="312"/>
      <c r="O426" s="312"/>
      <c r="P426" s="312"/>
      <c r="Q426" s="312"/>
      <c r="R426" s="312"/>
      <c r="S426" s="312"/>
      <c r="T426" s="312"/>
      <c r="U426" s="312"/>
      <c r="V426" s="312"/>
      <c r="W426" s="312"/>
      <c r="X426" s="312"/>
      <c r="Y426" s="312"/>
      <c r="Z426" s="312"/>
    </row>
    <row r="427" ht="12.75" customHeight="1">
      <c r="A427" s="1"/>
      <c r="B427" s="1"/>
      <c r="C427" s="1"/>
      <c r="D427" s="1"/>
      <c r="E427" s="265"/>
      <c r="F427" s="1"/>
      <c r="G427" s="1"/>
      <c r="H427" s="1"/>
      <c r="I427" s="1"/>
      <c r="J427" s="1"/>
      <c r="K427" s="6"/>
      <c r="L427" s="311"/>
      <c r="M427" s="312"/>
      <c r="N427" s="312"/>
      <c r="O427" s="312"/>
      <c r="P427" s="312"/>
      <c r="Q427" s="312"/>
      <c r="R427" s="312"/>
      <c r="S427" s="312"/>
      <c r="T427" s="312"/>
      <c r="U427" s="312"/>
      <c r="V427" s="312"/>
      <c r="W427" s="312"/>
      <c r="X427" s="312"/>
      <c r="Y427" s="312"/>
      <c r="Z427" s="312"/>
    </row>
    <row r="428" ht="12.75" customHeight="1">
      <c r="A428" s="1"/>
      <c r="B428" s="1"/>
      <c r="C428" s="1"/>
      <c r="D428" s="1"/>
      <c r="E428" s="265"/>
      <c r="F428" s="1"/>
      <c r="G428" s="1"/>
      <c r="H428" s="1"/>
      <c r="I428" s="1"/>
      <c r="J428" s="1"/>
      <c r="K428" s="6"/>
      <c r="L428" s="311"/>
      <c r="M428" s="312"/>
      <c r="N428" s="312"/>
      <c r="O428" s="312"/>
      <c r="P428" s="312"/>
      <c r="Q428" s="312"/>
      <c r="R428" s="312"/>
      <c r="S428" s="312"/>
      <c r="T428" s="312"/>
      <c r="U428" s="312"/>
      <c r="V428" s="312"/>
      <c r="W428" s="312"/>
      <c r="X428" s="312"/>
      <c r="Y428" s="312"/>
      <c r="Z428" s="312"/>
    </row>
    <row r="429" ht="12.75" customHeight="1">
      <c r="A429" s="1"/>
      <c r="B429" s="1"/>
      <c r="C429" s="1"/>
      <c r="D429" s="1"/>
      <c r="E429" s="265"/>
      <c r="F429" s="1"/>
      <c r="G429" s="1"/>
      <c r="H429" s="1"/>
      <c r="I429" s="1"/>
      <c r="J429" s="1"/>
      <c r="K429" s="6"/>
      <c r="L429" s="311"/>
      <c r="M429" s="312"/>
      <c r="N429" s="312"/>
      <c r="O429" s="312"/>
      <c r="P429" s="312"/>
      <c r="Q429" s="312"/>
      <c r="R429" s="312"/>
      <c r="S429" s="312"/>
      <c r="T429" s="312"/>
      <c r="U429" s="312"/>
      <c r="V429" s="312"/>
      <c r="W429" s="312"/>
      <c r="X429" s="312"/>
      <c r="Y429" s="312"/>
      <c r="Z429" s="312"/>
    </row>
    <row r="430" ht="12.75" customHeight="1">
      <c r="A430" s="1"/>
      <c r="B430" s="1"/>
      <c r="C430" s="1"/>
      <c r="D430" s="1"/>
      <c r="E430" s="265"/>
      <c r="F430" s="1"/>
      <c r="G430" s="1"/>
      <c r="H430" s="1"/>
      <c r="I430" s="1"/>
      <c r="J430" s="1"/>
      <c r="K430" s="6"/>
      <c r="L430" s="311"/>
      <c r="M430" s="312"/>
      <c r="N430" s="312"/>
      <c r="O430" s="312"/>
      <c r="P430" s="312"/>
      <c r="Q430" s="312"/>
      <c r="R430" s="312"/>
      <c r="S430" s="312"/>
      <c r="T430" s="312"/>
      <c r="U430" s="312"/>
      <c r="V430" s="312"/>
      <c r="W430" s="312"/>
      <c r="X430" s="312"/>
      <c r="Y430" s="312"/>
      <c r="Z430" s="312"/>
    </row>
    <row r="431" ht="12.75" customHeight="1">
      <c r="A431" s="1"/>
      <c r="B431" s="1"/>
      <c r="C431" s="1"/>
      <c r="D431" s="1"/>
      <c r="E431" s="265"/>
      <c r="F431" s="1"/>
      <c r="G431" s="1"/>
      <c r="H431" s="1"/>
      <c r="I431" s="1"/>
      <c r="J431" s="1"/>
      <c r="K431" s="6"/>
      <c r="L431" s="311"/>
      <c r="M431" s="312"/>
      <c r="N431" s="312"/>
      <c r="O431" s="312"/>
      <c r="P431" s="312"/>
      <c r="Q431" s="312"/>
      <c r="R431" s="312"/>
      <c r="S431" s="312"/>
      <c r="T431" s="312"/>
      <c r="U431" s="312"/>
      <c r="V431" s="312"/>
      <c r="W431" s="312"/>
      <c r="X431" s="312"/>
      <c r="Y431" s="312"/>
      <c r="Z431" s="312"/>
    </row>
    <row r="432" ht="12.75" customHeight="1">
      <c r="A432" s="1"/>
      <c r="B432" s="1"/>
      <c r="C432" s="1"/>
      <c r="D432" s="1"/>
      <c r="E432" s="265"/>
      <c r="F432" s="1"/>
      <c r="G432" s="1"/>
      <c r="H432" s="1"/>
      <c r="I432" s="1"/>
      <c r="J432" s="1"/>
      <c r="K432" s="6"/>
      <c r="L432" s="311"/>
      <c r="M432" s="312"/>
      <c r="N432" s="312"/>
      <c r="O432" s="312"/>
      <c r="P432" s="312"/>
      <c r="Q432" s="312"/>
      <c r="R432" s="312"/>
      <c r="S432" s="312"/>
      <c r="T432" s="312"/>
      <c r="U432" s="312"/>
      <c r="V432" s="312"/>
      <c r="W432" s="312"/>
      <c r="X432" s="312"/>
      <c r="Y432" s="312"/>
      <c r="Z432" s="312"/>
    </row>
    <row r="433" ht="12.75" customHeight="1">
      <c r="A433" s="1"/>
      <c r="B433" s="1"/>
      <c r="C433" s="1"/>
      <c r="D433" s="1"/>
      <c r="E433" s="265"/>
      <c r="F433" s="1"/>
      <c r="G433" s="1"/>
      <c r="H433" s="1"/>
      <c r="I433" s="1"/>
      <c r="J433" s="1"/>
      <c r="K433" s="6"/>
      <c r="L433" s="311"/>
      <c r="M433" s="312"/>
      <c r="N433" s="312"/>
      <c r="O433" s="312"/>
      <c r="P433" s="312"/>
      <c r="Q433" s="312"/>
      <c r="R433" s="312"/>
      <c r="S433" s="312"/>
      <c r="T433" s="312"/>
      <c r="U433" s="312"/>
      <c r="V433" s="312"/>
      <c r="W433" s="312"/>
      <c r="X433" s="312"/>
      <c r="Y433" s="312"/>
      <c r="Z433" s="312"/>
    </row>
    <row r="434" ht="12.75" customHeight="1">
      <c r="A434" s="1"/>
      <c r="B434" s="1"/>
      <c r="C434" s="1"/>
      <c r="D434" s="1"/>
      <c r="E434" s="265"/>
      <c r="F434" s="1"/>
      <c r="G434" s="1"/>
      <c r="H434" s="1"/>
      <c r="I434" s="1"/>
      <c r="J434" s="1"/>
      <c r="K434" s="6"/>
      <c r="L434" s="311"/>
      <c r="M434" s="312"/>
      <c r="N434" s="312"/>
      <c r="O434" s="312"/>
      <c r="P434" s="312"/>
      <c r="Q434" s="312"/>
      <c r="R434" s="312"/>
      <c r="S434" s="312"/>
      <c r="T434" s="312"/>
      <c r="U434" s="312"/>
      <c r="V434" s="312"/>
      <c r="W434" s="312"/>
      <c r="X434" s="312"/>
      <c r="Y434" s="312"/>
      <c r="Z434" s="312"/>
    </row>
    <row r="435" ht="12.75" customHeight="1">
      <c r="A435" s="1"/>
      <c r="B435" s="1"/>
      <c r="C435" s="1"/>
      <c r="D435" s="1"/>
      <c r="E435" s="265"/>
      <c r="F435" s="1"/>
      <c r="G435" s="1"/>
      <c r="H435" s="1"/>
      <c r="I435" s="1"/>
      <c r="J435" s="1"/>
      <c r="K435" s="6"/>
      <c r="L435" s="311"/>
      <c r="M435" s="312"/>
      <c r="N435" s="312"/>
      <c r="O435" s="312"/>
      <c r="P435" s="312"/>
      <c r="Q435" s="312"/>
      <c r="R435" s="312"/>
      <c r="S435" s="312"/>
      <c r="T435" s="312"/>
      <c r="U435" s="312"/>
      <c r="V435" s="312"/>
      <c r="W435" s="312"/>
      <c r="X435" s="312"/>
      <c r="Y435" s="312"/>
      <c r="Z435" s="312"/>
    </row>
    <row r="436" ht="12.75" customHeight="1">
      <c r="A436" s="1"/>
      <c r="B436" s="1"/>
      <c r="C436" s="1"/>
      <c r="D436" s="1"/>
      <c r="E436" s="265"/>
      <c r="F436" s="1"/>
      <c r="G436" s="1"/>
      <c r="H436" s="1"/>
      <c r="I436" s="1"/>
      <c r="J436" s="1"/>
      <c r="K436" s="6"/>
      <c r="L436" s="311"/>
      <c r="M436" s="312"/>
      <c r="N436" s="312"/>
      <c r="O436" s="312"/>
      <c r="P436" s="312"/>
      <c r="Q436" s="312"/>
      <c r="R436" s="312"/>
      <c r="S436" s="312"/>
      <c r="T436" s="312"/>
      <c r="U436" s="312"/>
      <c r="V436" s="312"/>
      <c r="W436" s="312"/>
      <c r="X436" s="312"/>
      <c r="Y436" s="312"/>
      <c r="Z436" s="312"/>
    </row>
    <row r="437" ht="12.75" customHeight="1">
      <c r="A437" s="1"/>
      <c r="B437" s="1"/>
      <c r="C437" s="1"/>
      <c r="D437" s="1"/>
      <c r="E437" s="265"/>
      <c r="F437" s="1"/>
      <c r="G437" s="1"/>
      <c r="H437" s="1"/>
      <c r="I437" s="1"/>
      <c r="J437" s="1"/>
      <c r="K437" s="6"/>
      <c r="L437" s="311"/>
      <c r="M437" s="312"/>
      <c r="N437" s="312"/>
      <c r="O437" s="312"/>
      <c r="P437" s="312"/>
      <c r="Q437" s="312"/>
      <c r="R437" s="312"/>
      <c r="S437" s="312"/>
      <c r="T437" s="312"/>
      <c r="U437" s="312"/>
      <c r="V437" s="312"/>
      <c r="W437" s="312"/>
      <c r="X437" s="312"/>
      <c r="Y437" s="312"/>
      <c r="Z437" s="312"/>
    </row>
    <row r="438" ht="12.75" customHeight="1">
      <c r="A438" s="1"/>
      <c r="B438" s="1"/>
      <c r="C438" s="1"/>
      <c r="D438" s="1"/>
      <c r="E438" s="265"/>
      <c r="F438" s="1"/>
      <c r="G438" s="1"/>
      <c r="H438" s="1"/>
      <c r="I438" s="1"/>
      <c r="J438" s="1"/>
      <c r="K438" s="6"/>
      <c r="L438" s="311"/>
      <c r="M438" s="312"/>
      <c r="N438" s="312"/>
      <c r="O438" s="312"/>
      <c r="P438" s="312"/>
      <c r="Q438" s="312"/>
      <c r="R438" s="312"/>
      <c r="S438" s="312"/>
      <c r="T438" s="312"/>
      <c r="U438" s="312"/>
      <c r="V438" s="312"/>
      <c r="W438" s="312"/>
      <c r="X438" s="312"/>
      <c r="Y438" s="312"/>
      <c r="Z438" s="312"/>
    </row>
    <row r="439" ht="12.75" customHeight="1">
      <c r="A439" s="1"/>
      <c r="B439" s="1"/>
      <c r="C439" s="1"/>
      <c r="D439" s="1"/>
      <c r="E439" s="265"/>
      <c r="F439" s="1"/>
      <c r="G439" s="1"/>
      <c r="H439" s="1"/>
      <c r="I439" s="1"/>
      <c r="J439" s="1"/>
      <c r="K439" s="6"/>
      <c r="L439" s="311"/>
      <c r="M439" s="312"/>
      <c r="N439" s="312"/>
      <c r="O439" s="312"/>
      <c r="P439" s="312"/>
      <c r="Q439" s="312"/>
      <c r="R439" s="312"/>
      <c r="S439" s="312"/>
      <c r="T439" s="312"/>
      <c r="U439" s="312"/>
      <c r="V439" s="312"/>
      <c r="W439" s="312"/>
      <c r="X439" s="312"/>
      <c r="Y439" s="312"/>
      <c r="Z439" s="312"/>
    </row>
    <row r="440" ht="12.75" customHeight="1">
      <c r="A440" s="1"/>
      <c r="B440" s="1"/>
      <c r="C440" s="1"/>
      <c r="D440" s="1"/>
      <c r="E440" s="265"/>
      <c r="F440" s="1"/>
      <c r="G440" s="1"/>
      <c r="H440" s="1"/>
      <c r="I440" s="1"/>
      <c r="J440" s="1"/>
      <c r="K440" s="6"/>
      <c r="L440" s="311"/>
      <c r="M440" s="312"/>
      <c r="N440" s="312"/>
      <c r="O440" s="312"/>
      <c r="P440" s="312"/>
      <c r="Q440" s="312"/>
      <c r="R440" s="312"/>
      <c r="S440" s="312"/>
      <c r="T440" s="312"/>
      <c r="U440" s="312"/>
      <c r="V440" s="312"/>
      <c r="W440" s="312"/>
      <c r="X440" s="312"/>
      <c r="Y440" s="312"/>
      <c r="Z440" s="312"/>
    </row>
    <row r="441" ht="12.75" customHeight="1">
      <c r="A441" s="1"/>
      <c r="B441" s="1"/>
      <c r="C441" s="1"/>
      <c r="D441" s="1"/>
      <c r="E441" s="265"/>
      <c r="F441" s="1"/>
      <c r="G441" s="1"/>
      <c r="H441" s="1"/>
      <c r="I441" s="1"/>
      <c r="J441" s="1"/>
      <c r="K441" s="6"/>
      <c r="L441" s="311"/>
      <c r="M441" s="312"/>
      <c r="N441" s="312"/>
      <c r="O441" s="312"/>
      <c r="P441" s="312"/>
      <c r="Q441" s="312"/>
      <c r="R441" s="312"/>
      <c r="S441" s="312"/>
      <c r="T441" s="312"/>
      <c r="U441" s="312"/>
      <c r="V441" s="312"/>
      <c r="W441" s="312"/>
      <c r="X441" s="312"/>
      <c r="Y441" s="312"/>
      <c r="Z441" s="312"/>
    </row>
    <row r="442" ht="12.75" customHeight="1">
      <c r="A442" s="1"/>
      <c r="B442" s="1"/>
      <c r="C442" s="1"/>
      <c r="D442" s="1"/>
      <c r="E442" s="265"/>
      <c r="F442" s="1"/>
      <c r="G442" s="1"/>
      <c r="H442" s="1"/>
      <c r="I442" s="1"/>
      <c r="J442" s="1"/>
      <c r="K442" s="6"/>
      <c r="L442" s="311"/>
      <c r="M442" s="312"/>
      <c r="N442" s="312"/>
      <c r="O442" s="312"/>
      <c r="P442" s="312"/>
      <c r="Q442" s="312"/>
      <c r="R442" s="312"/>
      <c r="S442" s="312"/>
      <c r="T442" s="312"/>
      <c r="U442" s="312"/>
      <c r="V442" s="312"/>
      <c r="W442" s="312"/>
      <c r="X442" s="312"/>
      <c r="Y442" s="312"/>
      <c r="Z442" s="312"/>
    </row>
    <row r="443" ht="12.75" customHeight="1">
      <c r="A443" s="1"/>
      <c r="B443" s="1"/>
      <c r="C443" s="1"/>
      <c r="D443" s="1"/>
      <c r="E443" s="265"/>
      <c r="F443" s="1"/>
      <c r="G443" s="1"/>
      <c r="H443" s="1"/>
      <c r="I443" s="1"/>
      <c r="J443" s="1"/>
      <c r="K443" s="6"/>
      <c r="L443" s="311"/>
      <c r="M443" s="312"/>
      <c r="N443" s="312"/>
      <c r="O443" s="312"/>
      <c r="P443" s="312"/>
      <c r="Q443" s="312"/>
      <c r="R443" s="312"/>
      <c r="S443" s="312"/>
      <c r="T443" s="312"/>
      <c r="U443" s="312"/>
      <c r="V443" s="312"/>
      <c r="W443" s="312"/>
      <c r="X443" s="312"/>
      <c r="Y443" s="312"/>
      <c r="Z443" s="312"/>
    </row>
    <row r="444" ht="12.75" customHeight="1">
      <c r="A444" s="1"/>
      <c r="B444" s="1"/>
      <c r="C444" s="1"/>
      <c r="D444" s="1"/>
      <c r="E444" s="265"/>
      <c r="F444" s="1"/>
      <c r="G444" s="1"/>
      <c r="H444" s="1"/>
      <c r="I444" s="1"/>
      <c r="J444" s="1"/>
      <c r="K444" s="6"/>
      <c r="L444" s="311"/>
      <c r="M444" s="312"/>
      <c r="N444" s="312"/>
      <c r="O444" s="312"/>
      <c r="P444" s="312"/>
      <c r="Q444" s="312"/>
      <c r="R444" s="312"/>
      <c r="S444" s="312"/>
      <c r="T444" s="312"/>
      <c r="U444" s="312"/>
      <c r="V444" s="312"/>
      <c r="W444" s="312"/>
      <c r="X444" s="312"/>
      <c r="Y444" s="312"/>
      <c r="Z444" s="312"/>
    </row>
    <row r="445" ht="12.75" customHeight="1">
      <c r="A445" s="1"/>
      <c r="B445" s="1"/>
      <c r="C445" s="1"/>
      <c r="D445" s="1"/>
      <c r="E445" s="265"/>
      <c r="F445" s="1"/>
      <c r="G445" s="1"/>
      <c r="H445" s="1"/>
      <c r="I445" s="1"/>
      <c r="J445" s="1"/>
      <c r="K445" s="6"/>
      <c r="L445" s="311"/>
      <c r="M445" s="312"/>
      <c r="N445" s="312"/>
      <c r="O445" s="312"/>
      <c r="P445" s="312"/>
      <c r="Q445" s="312"/>
      <c r="R445" s="312"/>
      <c r="S445" s="312"/>
      <c r="T445" s="312"/>
      <c r="U445" s="312"/>
      <c r="V445" s="312"/>
      <c r="W445" s="312"/>
      <c r="X445" s="312"/>
      <c r="Y445" s="312"/>
      <c r="Z445" s="312"/>
    </row>
    <row r="446" ht="12.75" customHeight="1">
      <c r="A446" s="1"/>
      <c r="B446" s="1"/>
      <c r="C446" s="1"/>
      <c r="D446" s="1"/>
      <c r="E446" s="265"/>
      <c r="F446" s="1"/>
      <c r="G446" s="1"/>
      <c r="H446" s="1"/>
      <c r="I446" s="1"/>
      <c r="J446" s="1"/>
      <c r="K446" s="6"/>
      <c r="L446" s="311"/>
      <c r="M446" s="312"/>
      <c r="N446" s="312"/>
      <c r="O446" s="312"/>
      <c r="P446" s="312"/>
      <c r="Q446" s="312"/>
      <c r="R446" s="312"/>
      <c r="S446" s="312"/>
      <c r="T446" s="312"/>
      <c r="U446" s="312"/>
      <c r="V446" s="312"/>
      <c r="W446" s="312"/>
      <c r="X446" s="312"/>
      <c r="Y446" s="312"/>
      <c r="Z446" s="312"/>
    </row>
    <row r="447" ht="12.75" customHeight="1">
      <c r="A447" s="1"/>
      <c r="B447" s="1"/>
      <c r="C447" s="1"/>
      <c r="D447" s="1"/>
      <c r="E447" s="265"/>
      <c r="F447" s="1"/>
      <c r="G447" s="1"/>
      <c r="H447" s="1"/>
      <c r="I447" s="1"/>
      <c r="J447" s="1"/>
      <c r="K447" s="6"/>
      <c r="L447" s="311"/>
      <c r="M447" s="312"/>
      <c r="N447" s="312"/>
      <c r="O447" s="312"/>
      <c r="P447" s="312"/>
      <c r="Q447" s="312"/>
      <c r="R447" s="312"/>
      <c r="S447" s="312"/>
      <c r="T447" s="312"/>
      <c r="U447" s="312"/>
      <c r="V447" s="312"/>
      <c r="W447" s="312"/>
      <c r="X447" s="312"/>
      <c r="Y447" s="312"/>
      <c r="Z447" s="312"/>
    </row>
    <row r="448" ht="12.75" customHeight="1">
      <c r="A448" s="1"/>
      <c r="B448" s="1"/>
      <c r="C448" s="1"/>
      <c r="D448" s="1"/>
      <c r="E448" s="265"/>
      <c r="F448" s="1"/>
      <c r="G448" s="1"/>
      <c r="H448" s="1"/>
      <c r="I448" s="1"/>
      <c r="J448" s="1"/>
      <c r="K448" s="6"/>
      <c r="L448" s="311"/>
      <c r="M448" s="312"/>
      <c r="N448" s="312"/>
      <c r="O448" s="312"/>
      <c r="P448" s="312"/>
      <c r="Q448" s="312"/>
      <c r="R448" s="312"/>
      <c r="S448" s="312"/>
      <c r="T448" s="312"/>
      <c r="U448" s="312"/>
      <c r="V448" s="312"/>
      <c r="W448" s="312"/>
      <c r="X448" s="312"/>
      <c r="Y448" s="312"/>
      <c r="Z448" s="312"/>
    </row>
    <row r="449" ht="12.75" customHeight="1">
      <c r="A449" s="1"/>
      <c r="B449" s="1"/>
      <c r="C449" s="1"/>
      <c r="D449" s="1"/>
      <c r="E449" s="265"/>
      <c r="F449" s="1"/>
      <c r="G449" s="1"/>
      <c r="H449" s="1"/>
      <c r="I449" s="1"/>
      <c r="J449" s="1"/>
      <c r="K449" s="6"/>
      <c r="L449" s="311"/>
      <c r="M449" s="312"/>
      <c r="N449" s="312"/>
      <c r="O449" s="312"/>
      <c r="P449" s="312"/>
      <c r="Q449" s="312"/>
      <c r="R449" s="312"/>
      <c r="S449" s="312"/>
      <c r="T449" s="312"/>
      <c r="U449" s="312"/>
      <c r="V449" s="312"/>
      <c r="W449" s="312"/>
      <c r="X449" s="312"/>
      <c r="Y449" s="312"/>
      <c r="Z449" s="312"/>
    </row>
    <row r="450" ht="12.75" customHeight="1">
      <c r="A450" s="1"/>
      <c r="B450" s="1"/>
      <c r="C450" s="1"/>
      <c r="D450" s="1"/>
      <c r="E450" s="265"/>
      <c r="F450" s="1"/>
      <c r="G450" s="1"/>
      <c r="H450" s="1"/>
      <c r="I450" s="1"/>
      <c r="J450" s="1"/>
      <c r="K450" s="6"/>
      <c r="L450" s="311"/>
      <c r="M450" s="312"/>
      <c r="N450" s="312"/>
      <c r="O450" s="312"/>
      <c r="P450" s="312"/>
      <c r="Q450" s="312"/>
      <c r="R450" s="312"/>
      <c r="S450" s="312"/>
      <c r="T450" s="312"/>
      <c r="U450" s="312"/>
      <c r="V450" s="312"/>
      <c r="W450" s="312"/>
      <c r="X450" s="312"/>
      <c r="Y450" s="312"/>
      <c r="Z450" s="312"/>
    </row>
    <row r="451" ht="12.75" customHeight="1">
      <c r="A451" s="1"/>
      <c r="B451" s="1"/>
      <c r="C451" s="1"/>
      <c r="D451" s="1"/>
      <c r="E451" s="265"/>
      <c r="F451" s="1"/>
      <c r="G451" s="1"/>
      <c r="H451" s="1"/>
      <c r="I451" s="1"/>
      <c r="J451" s="1"/>
      <c r="K451" s="6"/>
      <c r="L451" s="311"/>
      <c r="M451" s="312"/>
      <c r="N451" s="312"/>
      <c r="O451" s="312"/>
      <c r="P451" s="312"/>
      <c r="Q451" s="312"/>
      <c r="R451" s="312"/>
      <c r="S451" s="312"/>
      <c r="T451" s="312"/>
      <c r="U451" s="312"/>
      <c r="V451" s="312"/>
      <c r="W451" s="312"/>
      <c r="X451" s="312"/>
      <c r="Y451" s="312"/>
      <c r="Z451" s="312"/>
    </row>
    <row r="452" ht="12.75" customHeight="1">
      <c r="A452" s="1"/>
      <c r="B452" s="1"/>
      <c r="C452" s="1"/>
      <c r="D452" s="1"/>
      <c r="E452" s="265"/>
      <c r="F452" s="1"/>
      <c r="G452" s="1"/>
      <c r="H452" s="1"/>
      <c r="I452" s="1"/>
      <c r="J452" s="1"/>
      <c r="K452" s="6"/>
      <c r="L452" s="311"/>
      <c r="M452" s="312"/>
      <c r="N452" s="312"/>
      <c r="O452" s="312"/>
      <c r="P452" s="312"/>
      <c r="Q452" s="312"/>
      <c r="R452" s="312"/>
      <c r="S452" s="312"/>
      <c r="T452" s="312"/>
      <c r="U452" s="312"/>
      <c r="V452" s="312"/>
      <c r="W452" s="312"/>
      <c r="X452" s="312"/>
      <c r="Y452" s="312"/>
      <c r="Z452" s="312"/>
    </row>
    <row r="453" ht="12.75" customHeight="1">
      <c r="A453" s="1"/>
      <c r="B453" s="1"/>
      <c r="C453" s="1"/>
      <c r="D453" s="1"/>
      <c r="E453" s="265"/>
      <c r="F453" s="1"/>
      <c r="G453" s="1"/>
      <c r="H453" s="1"/>
      <c r="I453" s="1"/>
      <c r="J453" s="1"/>
      <c r="K453" s="6"/>
      <c r="L453" s="311"/>
      <c r="M453" s="312"/>
      <c r="N453" s="312"/>
      <c r="O453" s="312"/>
      <c r="P453" s="312"/>
      <c r="Q453" s="312"/>
      <c r="R453" s="312"/>
      <c r="S453" s="312"/>
      <c r="T453" s="312"/>
      <c r="U453" s="312"/>
      <c r="V453" s="312"/>
      <c r="W453" s="312"/>
      <c r="X453" s="312"/>
      <c r="Y453" s="312"/>
      <c r="Z453" s="312"/>
    </row>
    <row r="454" ht="12.75" customHeight="1">
      <c r="A454" s="1"/>
      <c r="B454" s="1"/>
      <c r="C454" s="1"/>
      <c r="D454" s="1"/>
      <c r="E454" s="265"/>
      <c r="F454" s="1"/>
      <c r="G454" s="1"/>
      <c r="H454" s="1"/>
      <c r="I454" s="1"/>
      <c r="J454" s="1"/>
      <c r="K454" s="6"/>
      <c r="L454" s="311"/>
      <c r="M454" s="312"/>
      <c r="N454" s="312"/>
      <c r="O454" s="312"/>
      <c r="P454" s="312"/>
      <c r="Q454" s="312"/>
      <c r="R454" s="312"/>
      <c r="S454" s="312"/>
      <c r="T454" s="312"/>
      <c r="U454" s="312"/>
      <c r="V454" s="312"/>
      <c r="W454" s="312"/>
      <c r="X454" s="312"/>
      <c r="Y454" s="312"/>
      <c r="Z454" s="312"/>
    </row>
    <row r="455" ht="12.75" customHeight="1">
      <c r="A455" s="1"/>
      <c r="B455" s="1"/>
      <c r="C455" s="1"/>
      <c r="D455" s="1"/>
      <c r="E455" s="265"/>
      <c r="F455" s="1"/>
      <c r="G455" s="1"/>
      <c r="H455" s="1"/>
      <c r="I455" s="1"/>
      <c r="J455" s="1"/>
      <c r="K455" s="6"/>
      <c r="L455" s="311"/>
      <c r="M455" s="312"/>
      <c r="N455" s="312"/>
      <c r="O455" s="312"/>
      <c r="P455" s="312"/>
      <c r="Q455" s="312"/>
      <c r="R455" s="312"/>
      <c r="S455" s="312"/>
      <c r="T455" s="312"/>
      <c r="U455" s="312"/>
      <c r="V455" s="312"/>
      <c r="W455" s="312"/>
      <c r="X455" s="312"/>
      <c r="Y455" s="312"/>
      <c r="Z455" s="312"/>
    </row>
    <row r="456" ht="12.75" customHeight="1">
      <c r="A456" s="1"/>
      <c r="B456" s="1"/>
      <c r="C456" s="1"/>
      <c r="D456" s="1"/>
      <c r="E456" s="265"/>
      <c r="F456" s="1"/>
      <c r="G456" s="1"/>
      <c r="H456" s="1"/>
      <c r="I456" s="1"/>
      <c r="J456" s="1"/>
      <c r="K456" s="6"/>
      <c r="L456" s="311"/>
      <c r="M456" s="312"/>
      <c r="N456" s="312"/>
      <c r="O456" s="312"/>
      <c r="P456" s="312"/>
      <c r="Q456" s="312"/>
      <c r="R456" s="312"/>
      <c r="S456" s="312"/>
      <c r="T456" s="312"/>
      <c r="U456" s="312"/>
      <c r="V456" s="312"/>
      <c r="W456" s="312"/>
      <c r="X456" s="312"/>
      <c r="Y456" s="312"/>
      <c r="Z456" s="312"/>
    </row>
    <row r="457" ht="12.75" customHeight="1">
      <c r="A457" s="1"/>
      <c r="B457" s="1"/>
      <c r="C457" s="1"/>
      <c r="D457" s="1"/>
      <c r="E457" s="265"/>
      <c r="F457" s="1"/>
      <c r="G457" s="1"/>
      <c r="H457" s="1"/>
      <c r="I457" s="1"/>
      <c r="J457" s="1"/>
      <c r="K457" s="6"/>
      <c r="L457" s="311"/>
      <c r="M457" s="312"/>
      <c r="N457" s="312"/>
      <c r="O457" s="312"/>
      <c r="P457" s="312"/>
      <c r="Q457" s="312"/>
      <c r="R457" s="312"/>
      <c r="S457" s="312"/>
      <c r="T457" s="312"/>
      <c r="U457" s="312"/>
      <c r="V457" s="312"/>
      <c r="W457" s="312"/>
      <c r="X457" s="312"/>
      <c r="Y457" s="312"/>
      <c r="Z457" s="312"/>
    </row>
    <row r="458" ht="12.75" customHeight="1">
      <c r="A458" s="1"/>
      <c r="B458" s="1"/>
      <c r="C458" s="1"/>
      <c r="D458" s="1"/>
      <c r="E458" s="265"/>
      <c r="F458" s="1"/>
      <c r="G458" s="1"/>
      <c r="H458" s="1"/>
      <c r="I458" s="1"/>
      <c r="J458" s="1"/>
      <c r="K458" s="6"/>
      <c r="L458" s="311"/>
      <c r="M458" s="312"/>
      <c r="N458" s="312"/>
      <c r="O458" s="312"/>
      <c r="P458" s="312"/>
      <c r="Q458" s="312"/>
      <c r="R458" s="312"/>
      <c r="S458" s="312"/>
      <c r="T458" s="312"/>
      <c r="U458" s="312"/>
      <c r="V458" s="312"/>
      <c r="W458" s="312"/>
      <c r="X458" s="312"/>
      <c r="Y458" s="312"/>
      <c r="Z458" s="312"/>
    </row>
    <row r="459" ht="12.75" customHeight="1">
      <c r="A459" s="1"/>
      <c r="B459" s="1"/>
      <c r="C459" s="1"/>
      <c r="D459" s="1"/>
      <c r="E459" s="265"/>
      <c r="F459" s="1"/>
      <c r="G459" s="1"/>
      <c r="H459" s="1"/>
      <c r="I459" s="1"/>
      <c r="J459" s="1"/>
      <c r="K459" s="6"/>
      <c r="L459" s="311"/>
      <c r="M459" s="312"/>
      <c r="N459" s="312"/>
      <c r="O459" s="312"/>
      <c r="P459" s="312"/>
      <c r="Q459" s="312"/>
      <c r="R459" s="312"/>
      <c r="S459" s="312"/>
      <c r="T459" s="312"/>
      <c r="U459" s="312"/>
      <c r="V459" s="312"/>
      <c r="W459" s="312"/>
      <c r="X459" s="312"/>
      <c r="Y459" s="312"/>
      <c r="Z459" s="312"/>
    </row>
    <row r="460" ht="12.75" customHeight="1">
      <c r="A460" s="1"/>
      <c r="B460" s="1"/>
      <c r="C460" s="1"/>
      <c r="D460" s="1"/>
      <c r="E460" s="265"/>
      <c r="F460" s="1"/>
      <c r="G460" s="1"/>
      <c r="H460" s="1"/>
      <c r="I460" s="1"/>
      <c r="J460" s="1"/>
      <c r="K460" s="6"/>
      <c r="L460" s="311"/>
      <c r="M460" s="312"/>
      <c r="N460" s="312"/>
      <c r="O460" s="312"/>
      <c r="P460" s="312"/>
      <c r="Q460" s="312"/>
      <c r="R460" s="312"/>
      <c r="S460" s="312"/>
      <c r="T460" s="312"/>
      <c r="U460" s="312"/>
      <c r="V460" s="312"/>
      <c r="W460" s="312"/>
      <c r="X460" s="312"/>
      <c r="Y460" s="312"/>
      <c r="Z460" s="312"/>
    </row>
    <row r="461" ht="12.75" customHeight="1">
      <c r="A461" s="1"/>
      <c r="B461" s="1"/>
      <c r="C461" s="1"/>
      <c r="D461" s="1"/>
      <c r="E461" s="265"/>
      <c r="F461" s="1"/>
      <c r="G461" s="1"/>
      <c r="H461" s="1"/>
      <c r="I461" s="1"/>
      <c r="J461" s="1"/>
      <c r="K461" s="6"/>
      <c r="L461" s="311"/>
      <c r="M461" s="312"/>
      <c r="N461" s="312"/>
      <c r="O461" s="312"/>
      <c r="P461" s="312"/>
      <c r="Q461" s="312"/>
      <c r="R461" s="312"/>
      <c r="S461" s="312"/>
      <c r="T461" s="312"/>
      <c r="U461" s="312"/>
      <c r="V461" s="312"/>
      <c r="W461" s="312"/>
      <c r="X461" s="312"/>
      <c r="Y461" s="312"/>
      <c r="Z461" s="312"/>
    </row>
    <row r="462" ht="12.75" customHeight="1">
      <c r="A462" s="1"/>
      <c r="B462" s="1"/>
      <c r="C462" s="1"/>
      <c r="D462" s="1"/>
      <c r="E462" s="265"/>
      <c r="F462" s="1"/>
      <c r="G462" s="1"/>
      <c r="H462" s="1"/>
      <c r="I462" s="1"/>
      <c r="J462" s="1"/>
      <c r="K462" s="6"/>
      <c r="L462" s="311"/>
      <c r="M462" s="312"/>
      <c r="N462" s="312"/>
      <c r="O462" s="312"/>
      <c r="P462" s="312"/>
      <c r="Q462" s="312"/>
      <c r="R462" s="312"/>
      <c r="S462" s="312"/>
      <c r="T462" s="312"/>
      <c r="U462" s="312"/>
      <c r="V462" s="312"/>
      <c r="W462" s="312"/>
      <c r="X462" s="312"/>
      <c r="Y462" s="312"/>
      <c r="Z462" s="312"/>
    </row>
    <row r="463" ht="12.75" customHeight="1">
      <c r="A463" s="1"/>
      <c r="B463" s="1"/>
      <c r="C463" s="1"/>
      <c r="D463" s="1"/>
      <c r="E463" s="265"/>
      <c r="F463" s="1"/>
      <c r="G463" s="1"/>
      <c r="H463" s="1"/>
      <c r="I463" s="1"/>
      <c r="J463" s="1"/>
      <c r="K463" s="6"/>
      <c r="L463" s="311"/>
      <c r="M463" s="312"/>
      <c r="N463" s="312"/>
      <c r="O463" s="312"/>
      <c r="P463" s="312"/>
      <c r="Q463" s="312"/>
      <c r="R463" s="312"/>
      <c r="S463" s="312"/>
      <c r="T463" s="312"/>
      <c r="U463" s="312"/>
      <c r="V463" s="312"/>
      <c r="W463" s="312"/>
      <c r="X463" s="312"/>
      <c r="Y463" s="312"/>
      <c r="Z463" s="312"/>
    </row>
    <row r="464" ht="12.75" customHeight="1">
      <c r="A464" s="1"/>
      <c r="B464" s="1"/>
      <c r="C464" s="1"/>
      <c r="D464" s="1"/>
      <c r="E464" s="265"/>
      <c r="F464" s="1"/>
      <c r="G464" s="1"/>
      <c r="H464" s="1"/>
      <c r="I464" s="1"/>
      <c r="J464" s="1"/>
      <c r="K464" s="6"/>
      <c r="L464" s="311"/>
      <c r="M464" s="312"/>
      <c r="N464" s="312"/>
      <c r="O464" s="312"/>
      <c r="P464" s="312"/>
      <c r="Q464" s="312"/>
      <c r="R464" s="312"/>
      <c r="S464" s="312"/>
      <c r="T464" s="312"/>
      <c r="U464" s="312"/>
      <c r="V464" s="312"/>
      <c r="W464" s="312"/>
      <c r="X464" s="312"/>
      <c r="Y464" s="312"/>
      <c r="Z464" s="312"/>
    </row>
    <row r="465" ht="12.75" customHeight="1">
      <c r="A465" s="1"/>
      <c r="B465" s="1"/>
      <c r="C465" s="1"/>
      <c r="D465" s="1"/>
      <c r="E465" s="265"/>
      <c r="F465" s="1"/>
      <c r="G465" s="1"/>
      <c r="H465" s="1"/>
      <c r="I465" s="1"/>
      <c r="J465" s="1"/>
      <c r="K465" s="6"/>
      <c r="L465" s="311"/>
      <c r="M465" s="312"/>
      <c r="N465" s="312"/>
      <c r="O465" s="312"/>
      <c r="P465" s="312"/>
      <c r="Q465" s="312"/>
      <c r="R465" s="312"/>
      <c r="S465" s="312"/>
      <c r="T465" s="312"/>
      <c r="U465" s="312"/>
      <c r="V465" s="312"/>
      <c r="W465" s="312"/>
      <c r="X465" s="312"/>
      <c r="Y465" s="312"/>
      <c r="Z465" s="312"/>
    </row>
    <row r="466" ht="12.75" customHeight="1">
      <c r="A466" s="1"/>
      <c r="B466" s="1"/>
      <c r="C466" s="1"/>
      <c r="D466" s="1"/>
      <c r="E466" s="265"/>
      <c r="F466" s="1"/>
      <c r="G466" s="1"/>
      <c r="H466" s="1"/>
      <c r="I466" s="1"/>
      <c r="J466" s="1"/>
      <c r="K466" s="6"/>
      <c r="L466" s="311"/>
      <c r="M466" s="312"/>
      <c r="N466" s="312"/>
      <c r="O466" s="312"/>
      <c r="P466" s="312"/>
      <c r="Q466" s="312"/>
      <c r="R466" s="312"/>
      <c r="S466" s="312"/>
      <c r="T466" s="312"/>
      <c r="U466" s="312"/>
      <c r="V466" s="312"/>
      <c r="W466" s="312"/>
      <c r="X466" s="312"/>
      <c r="Y466" s="312"/>
      <c r="Z466" s="312"/>
    </row>
    <row r="467" ht="12.75" customHeight="1">
      <c r="A467" s="1"/>
      <c r="B467" s="1"/>
      <c r="C467" s="1"/>
      <c r="D467" s="1"/>
      <c r="E467" s="265"/>
      <c r="F467" s="1"/>
      <c r="G467" s="1"/>
      <c r="H467" s="1"/>
      <c r="I467" s="1"/>
      <c r="J467" s="1"/>
      <c r="K467" s="6"/>
      <c r="L467" s="311"/>
      <c r="M467" s="312"/>
      <c r="N467" s="312"/>
      <c r="O467" s="312"/>
      <c r="P467" s="312"/>
      <c r="Q467" s="312"/>
      <c r="R467" s="312"/>
      <c r="S467" s="312"/>
      <c r="T467" s="312"/>
      <c r="U467" s="312"/>
      <c r="V467" s="312"/>
      <c r="W467" s="312"/>
      <c r="X467" s="312"/>
      <c r="Y467" s="312"/>
      <c r="Z467" s="312"/>
    </row>
    <row r="468" ht="12.75" customHeight="1">
      <c r="A468" s="1"/>
      <c r="B468" s="1"/>
      <c r="C468" s="1"/>
      <c r="D468" s="1"/>
      <c r="E468" s="265"/>
      <c r="F468" s="1"/>
      <c r="G468" s="1"/>
      <c r="H468" s="1"/>
      <c r="I468" s="1"/>
      <c r="J468" s="1"/>
      <c r="K468" s="6"/>
      <c r="L468" s="311"/>
      <c r="M468" s="312"/>
      <c r="N468" s="312"/>
      <c r="O468" s="312"/>
      <c r="P468" s="312"/>
      <c r="Q468" s="312"/>
      <c r="R468" s="312"/>
      <c r="S468" s="312"/>
      <c r="T468" s="312"/>
      <c r="U468" s="312"/>
      <c r="V468" s="312"/>
      <c r="W468" s="312"/>
      <c r="X468" s="312"/>
      <c r="Y468" s="312"/>
      <c r="Z468" s="312"/>
    </row>
    <row r="469" ht="12.75" customHeight="1">
      <c r="A469" s="1"/>
      <c r="B469" s="1"/>
      <c r="C469" s="1"/>
      <c r="D469" s="1"/>
      <c r="E469" s="265"/>
      <c r="F469" s="1"/>
      <c r="G469" s="1"/>
      <c r="H469" s="1"/>
      <c r="I469" s="1"/>
      <c r="J469" s="1"/>
      <c r="K469" s="6"/>
      <c r="L469" s="311"/>
      <c r="M469" s="312"/>
      <c r="N469" s="312"/>
      <c r="O469" s="312"/>
      <c r="P469" s="312"/>
      <c r="Q469" s="312"/>
      <c r="R469" s="312"/>
      <c r="S469" s="312"/>
      <c r="T469" s="312"/>
      <c r="U469" s="312"/>
      <c r="V469" s="312"/>
      <c r="W469" s="312"/>
      <c r="X469" s="312"/>
      <c r="Y469" s="312"/>
      <c r="Z469" s="312"/>
    </row>
    <row r="470" ht="12.75" customHeight="1">
      <c r="A470" s="1"/>
      <c r="B470" s="1"/>
      <c r="C470" s="1"/>
      <c r="D470" s="1"/>
      <c r="E470" s="265"/>
      <c r="F470" s="1"/>
      <c r="G470" s="1"/>
      <c r="H470" s="1"/>
      <c r="I470" s="1"/>
      <c r="J470" s="1"/>
      <c r="K470" s="6"/>
      <c r="L470" s="311"/>
      <c r="M470" s="312"/>
      <c r="N470" s="312"/>
      <c r="O470" s="312"/>
      <c r="P470" s="312"/>
      <c r="Q470" s="312"/>
      <c r="R470" s="312"/>
      <c r="S470" s="312"/>
      <c r="T470" s="312"/>
      <c r="U470" s="312"/>
      <c r="V470" s="312"/>
      <c r="W470" s="312"/>
      <c r="X470" s="312"/>
      <c r="Y470" s="312"/>
      <c r="Z470" s="312"/>
    </row>
    <row r="471" ht="12.75" customHeight="1">
      <c r="A471" s="1"/>
      <c r="B471" s="1"/>
      <c r="C471" s="1"/>
      <c r="D471" s="1"/>
      <c r="E471" s="265"/>
      <c r="F471" s="1"/>
      <c r="G471" s="1"/>
      <c r="H471" s="1"/>
      <c r="I471" s="1"/>
      <c r="J471" s="1"/>
      <c r="K471" s="6"/>
      <c r="L471" s="311"/>
      <c r="M471" s="312"/>
      <c r="N471" s="312"/>
      <c r="O471" s="312"/>
      <c r="P471" s="312"/>
      <c r="Q471" s="312"/>
      <c r="R471" s="312"/>
      <c r="S471" s="312"/>
      <c r="T471" s="312"/>
      <c r="U471" s="312"/>
      <c r="V471" s="312"/>
      <c r="W471" s="312"/>
      <c r="X471" s="312"/>
      <c r="Y471" s="312"/>
      <c r="Z471" s="312"/>
    </row>
    <row r="472" ht="12.75" customHeight="1">
      <c r="A472" s="1"/>
      <c r="B472" s="1"/>
      <c r="C472" s="1"/>
      <c r="D472" s="1"/>
      <c r="E472" s="265"/>
      <c r="F472" s="1"/>
      <c r="G472" s="1"/>
      <c r="H472" s="1"/>
      <c r="I472" s="1"/>
      <c r="J472" s="1"/>
      <c r="K472" s="6"/>
      <c r="L472" s="311"/>
      <c r="M472" s="312"/>
      <c r="N472" s="312"/>
      <c r="O472" s="312"/>
      <c r="P472" s="312"/>
      <c r="Q472" s="312"/>
      <c r="R472" s="312"/>
      <c r="S472" s="312"/>
      <c r="T472" s="312"/>
      <c r="U472" s="312"/>
      <c r="V472" s="312"/>
      <c r="W472" s="312"/>
      <c r="X472" s="312"/>
      <c r="Y472" s="312"/>
      <c r="Z472" s="312"/>
    </row>
    <row r="473" ht="12.75" customHeight="1">
      <c r="A473" s="1"/>
      <c r="B473" s="1"/>
      <c r="C473" s="1"/>
      <c r="D473" s="1"/>
      <c r="E473" s="265"/>
      <c r="F473" s="1"/>
      <c r="G473" s="1"/>
      <c r="H473" s="1"/>
      <c r="I473" s="1"/>
      <c r="J473" s="1"/>
      <c r="K473" s="6"/>
      <c r="L473" s="311"/>
      <c r="M473" s="312"/>
      <c r="N473" s="312"/>
      <c r="O473" s="312"/>
      <c r="P473" s="312"/>
      <c r="Q473" s="312"/>
      <c r="R473" s="312"/>
      <c r="S473" s="312"/>
      <c r="T473" s="312"/>
      <c r="U473" s="312"/>
      <c r="V473" s="312"/>
      <c r="W473" s="312"/>
      <c r="X473" s="312"/>
      <c r="Y473" s="312"/>
      <c r="Z473" s="312"/>
    </row>
    <row r="474" ht="12.75" customHeight="1">
      <c r="A474" s="1"/>
      <c r="B474" s="1"/>
      <c r="C474" s="1"/>
      <c r="D474" s="1"/>
      <c r="E474" s="265"/>
      <c r="F474" s="1"/>
      <c r="G474" s="1"/>
      <c r="H474" s="1"/>
      <c r="I474" s="1"/>
      <c r="J474" s="1"/>
      <c r="K474" s="6"/>
      <c r="L474" s="311"/>
      <c r="M474" s="312"/>
      <c r="N474" s="312"/>
      <c r="O474" s="312"/>
      <c r="P474" s="312"/>
      <c r="Q474" s="312"/>
      <c r="R474" s="312"/>
      <c r="S474" s="312"/>
      <c r="T474" s="312"/>
      <c r="U474" s="312"/>
      <c r="V474" s="312"/>
      <c r="W474" s="312"/>
      <c r="X474" s="312"/>
      <c r="Y474" s="312"/>
      <c r="Z474" s="312"/>
    </row>
    <row r="475" ht="12.75" customHeight="1">
      <c r="A475" s="1"/>
      <c r="B475" s="1"/>
      <c r="C475" s="1"/>
      <c r="D475" s="1"/>
      <c r="E475" s="265"/>
      <c r="F475" s="1"/>
      <c r="G475" s="1"/>
      <c r="H475" s="1"/>
      <c r="I475" s="1"/>
      <c r="J475" s="1"/>
      <c r="K475" s="6"/>
      <c r="L475" s="311"/>
      <c r="M475" s="312"/>
      <c r="N475" s="312"/>
      <c r="O475" s="312"/>
      <c r="P475" s="312"/>
      <c r="Q475" s="312"/>
      <c r="R475" s="312"/>
      <c r="S475" s="312"/>
      <c r="T475" s="312"/>
      <c r="U475" s="312"/>
      <c r="V475" s="312"/>
      <c r="W475" s="312"/>
      <c r="X475" s="312"/>
      <c r="Y475" s="312"/>
      <c r="Z475" s="312"/>
    </row>
    <row r="476" ht="12.75" customHeight="1">
      <c r="A476" s="1"/>
      <c r="B476" s="1"/>
      <c r="C476" s="1"/>
      <c r="D476" s="1"/>
      <c r="E476" s="265"/>
      <c r="F476" s="1"/>
      <c r="G476" s="1"/>
      <c r="H476" s="1"/>
      <c r="I476" s="1"/>
      <c r="J476" s="1"/>
      <c r="K476" s="6"/>
      <c r="L476" s="311"/>
      <c r="M476" s="312"/>
      <c r="N476" s="312"/>
      <c r="O476" s="312"/>
      <c r="P476" s="312"/>
      <c r="Q476" s="312"/>
      <c r="R476" s="312"/>
      <c r="S476" s="312"/>
      <c r="T476" s="312"/>
      <c r="U476" s="312"/>
      <c r="V476" s="312"/>
      <c r="W476" s="312"/>
      <c r="X476" s="312"/>
      <c r="Y476" s="312"/>
      <c r="Z476" s="312"/>
    </row>
    <row r="477" ht="12.75" customHeight="1">
      <c r="A477" s="1"/>
      <c r="B477" s="1"/>
      <c r="C477" s="1"/>
      <c r="D477" s="1"/>
      <c r="E477" s="265"/>
      <c r="F477" s="1"/>
      <c r="G477" s="1"/>
      <c r="H477" s="1"/>
      <c r="I477" s="1"/>
      <c r="J477" s="1"/>
      <c r="K477" s="6"/>
      <c r="L477" s="311"/>
      <c r="M477" s="312"/>
      <c r="N477" s="312"/>
      <c r="O477" s="312"/>
      <c r="P477" s="312"/>
      <c r="Q477" s="312"/>
      <c r="R477" s="312"/>
      <c r="S477" s="312"/>
      <c r="T477" s="312"/>
      <c r="U477" s="312"/>
      <c r="V477" s="312"/>
      <c r="W477" s="312"/>
      <c r="X477" s="312"/>
      <c r="Y477" s="312"/>
      <c r="Z477" s="312"/>
    </row>
    <row r="478" ht="12.75" customHeight="1">
      <c r="A478" s="1"/>
      <c r="B478" s="1"/>
      <c r="C478" s="1"/>
      <c r="D478" s="1"/>
      <c r="E478" s="265"/>
      <c r="F478" s="1"/>
      <c r="G478" s="1"/>
      <c r="H478" s="1"/>
      <c r="I478" s="1"/>
      <c r="J478" s="1"/>
      <c r="K478" s="6"/>
      <c r="L478" s="311"/>
      <c r="M478" s="312"/>
      <c r="N478" s="312"/>
      <c r="O478" s="312"/>
      <c r="P478" s="312"/>
      <c r="Q478" s="312"/>
      <c r="R478" s="312"/>
      <c r="S478" s="312"/>
      <c r="T478" s="312"/>
      <c r="U478" s="312"/>
      <c r="V478" s="312"/>
      <c r="W478" s="312"/>
      <c r="X478" s="312"/>
      <c r="Y478" s="312"/>
      <c r="Z478" s="312"/>
    </row>
    <row r="479" ht="12.75" customHeight="1">
      <c r="A479" s="1"/>
      <c r="B479" s="1"/>
      <c r="C479" s="1"/>
      <c r="D479" s="1"/>
      <c r="E479" s="265"/>
      <c r="F479" s="1"/>
      <c r="G479" s="1"/>
      <c r="H479" s="1"/>
      <c r="I479" s="1"/>
      <c r="J479" s="1"/>
      <c r="K479" s="6"/>
      <c r="L479" s="311"/>
      <c r="M479" s="312"/>
      <c r="N479" s="312"/>
      <c r="O479" s="312"/>
      <c r="P479" s="312"/>
      <c r="Q479" s="312"/>
      <c r="R479" s="312"/>
      <c r="S479" s="312"/>
      <c r="T479" s="312"/>
      <c r="U479" s="312"/>
      <c r="V479" s="312"/>
      <c r="W479" s="312"/>
      <c r="X479" s="312"/>
      <c r="Y479" s="312"/>
      <c r="Z479" s="312"/>
    </row>
    <row r="480" ht="12.75" customHeight="1">
      <c r="A480" s="1"/>
      <c r="B480" s="1"/>
      <c r="C480" s="1"/>
      <c r="D480" s="1"/>
      <c r="E480" s="265"/>
      <c r="F480" s="1"/>
      <c r="G480" s="1"/>
      <c r="H480" s="1"/>
      <c r="I480" s="1"/>
      <c r="J480" s="1"/>
      <c r="K480" s="6"/>
      <c r="L480" s="311"/>
      <c r="M480" s="312"/>
      <c r="N480" s="312"/>
      <c r="O480" s="312"/>
      <c r="P480" s="312"/>
      <c r="Q480" s="312"/>
      <c r="R480" s="312"/>
      <c r="S480" s="312"/>
      <c r="T480" s="312"/>
      <c r="U480" s="312"/>
      <c r="V480" s="312"/>
      <c r="W480" s="312"/>
      <c r="X480" s="312"/>
      <c r="Y480" s="312"/>
      <c r="Z480" s="312"/>
    </row>
    <row r="481" ht="12.75" customHeight="1">
      <c r="A481" s="1"/>
      <c r="B481" s="1"/>
      <c r="C481" s="1"/>
      <c r="D481" s="1"/>
      <c r="E481" s="265"/>
      <c r="F481" s="1"/>
      <c r="G481" s="1"/>
      <c r="H481" s="1"/>
      <c r="I481" s="1"/>
      <c r="J481" s="1"/>
      <c r="K481" s="6"/>
      <c r="L481" s="311"/>
      <c r="M481" s="312"/>
      <c r="N481" s="312"/>
      <c r="O481" s="312"/>
      <c r="P481" s="312"/>
      <c r="Q481" s="312"/>
      <c r="R481" s="312"/>
      <c r="S481" s="312"/>
      <c r="T481" s="312"/>
      <c r="U481" s="312"/>
      <c r="V481" s="312"/>
      <c r="W481" s="312"/>
      <c r="X481" s="312"/>
      <c r="Y481" s="312"/>
      <c r="Z481" s="312"/>
    </row>
    <row r="482" ht="12.75" customHeight="1">
      <c r="A482" s="1"/>
      <c r="B482" s="1"/>
      <c r="C482" s="1"/>
      <c r="D482" s="1"/>
      <c r="E482" s="265"/>
      <c r="F482" s="1"/>
      <c r="G482" s="1"/>
      <c r="H482" s="1"/>
      <c r="I482" s="1"/>
      <c r="J482" s="1"/>
      <c r="K482" s="6"/>
      <c r="L482" s="311"/>
      <c r="M482" s="312"/>
      <c r="N482" s="312"/>
      <c r="O482" s="312"/>
      <c r="P482" s="312"/>
      <c r="Q482" s="312"/>
      <c r="R482" s="312"/>
      <c r="S482" s="312"/>
      <c r="T482" s="312"/>
      <c r="U482" s="312"/>
      <c r="V482" s="312"/>
      <c r="W482" s="312"/>
      <c r="X482" s="312"/>
      <c r="Y482" s="312"/>
      <c r="Z482" s="312"/>
    </row>
    <row r="483" ht="12.75" customHeight="1">
      <c r="A483" s="1"/>
      <c r="B483" s="1"/>
      <c r="C483" s="1"/>
      <c r="D483" s="1"/>
      <c r="E483" s="265"/>
      <c r="F483" s="1"/>
      <c r="G483" s="1"/>
      <c r="H483" s="1"/>
      <c r="I483" s="1"/>
      <c r="J483" s="1"/>
      <c r="K483" s="6"/>
      <c r="L483" s="311"/>
      <c r="M483" s="312"/>
      <c r="N483" s="312"/>
      <c r="O483" s="312"/>
      <c r="P483" s="312"/>
      <c r="Q483" s="312"/>
      <c r="R483" s="312"/>
      <c r="S483" s="312"/>
      <c r="T483" s="312"/>
      <c r="U483" s="312"/>
      <c r="V483" s="312"/>
      <c r="W483" s="312"/>
      <c r="X483" s="312"/>
      <c r="Y483" s="312"/>
      <c r="Z483" s="312"/>
    </row>
    <row r="484" ht="12.75" customHeight="1">
      <c r="A484" s="1"/>
      <c r="B484" s="1"/>
      <c r="C484" s="1"/>
      <c r="D484" s="1"/>
      <c r="E484" s="265"/>
      <c r="F484" s="1"/>
      <c r="G484" s="1"/>
      <c r="H484" s="1"/>
      <c r="I484" s="1"/>
      <c r="J484" s="1"/>
      <c r="K484" s="6"/>
      <c r="L484" s="311"/>
      <c r="M484" s="312"/>
      <c r="N484" s="312"/>
      <c r="O484" s="312"/>
      <c r="P484" s="312"/>
      <c r="Q484" s="312"/>
      <c r="R484" s="312"/>
      <c r="S484" s="312"/>
      <c r="T484" s="312"/>
      <c r="U484" s="312"/>
      <c r="V484" s="312"/>
      <c r="W484" s="312"/>
      <c r="X484" s="312"/>
      <c r="Y484" s="312"/>
      <c r="Z484" s="312"/>
    </row>
    <row r="485" ht="12.75" customHeight="1">
      <c r="A485" s="1"/>
      <c r="B485" s="1"/>
      <c r="C485" s="1"/>
      <c r="D485" s="1"/>
      <c r="E485" s="265"/>
      <c r="F485" s="1"/>
      <c r="G485" s="1"/>
      <c r="H485" s="1"/>
      <c r="I485" s="1"/>
      <c r="J485" s="1"/>
      <c r="K485" s="6"/>
      <c r="L485" s="311"/>
      <c r="M485" s="312"/>
      <c r="N485" s="312"/>
      <c r="O485" s="312"/>
      <c r="P485" s="312"/>
      <c r="Q485" s="312"/>
      <c r="R485" s="312"/>
      <c r="S485" s="312"/>
      <c r="T485" s="312"/>
      <c r="U485" s="312"/>
      <c r="V485" s="312"/>
      <c r="W485" s="312"/>
      <c r="X485" s="312"/>
      <c r="Y485" s="312"/>
      <c r="Z485" s="312"/>
    </row>
    <row r="486" ht="12.75" customHeight="1">
      <c r="A486" s="1"/>
      <c r="B486" s="1"/>
      <c r="C486" s="1"/>
      <c r="D486" s="1"/>
      <c r="E486" s="265"/>
      <c r="F486" s="1"/>
      <c r="G486" s="1"/>
      <c r="H486" s="1"/>
      <c r="I486" s="1"/>
      <c r="J486" s="1"/>
      <c r="K486" s="6"/>
      <c r="L486" s="311"/>
      <c r="M486" s="312"/>
      <c r="N486" s="312"/>
      <c r="O486" s="312"/>
      <c r="P486" s="312"/>
      <c r="Q486" s="312"/>
      <c r="R486" s="312"/>
      <c r="S486" s="312"/>
      <c r="T486" s="312"/>
      <c r="U486" s="312"/>
      <c r="V486" s="312"/>
      <c r="W486" s="312"/>
      <c r="X486" s="312"/>
      <c r="Y486" s="312"/>
      <c r="Z486" s="312"/>
    </row>
    <row r="487" ht="12.75" customHeight="1">
      <c r="A487" s="1"/>
      <c r="B487" s="1"/>
      <c r="C487" s="1"/>
      <c r="D487" s="1"/>
      <c r="E487" s="265"/>
      <c r="F487" s="1"/>
      <c r="G487" s="1"/>
      <c r="H487" s="1"/>
      <c r="I487" s="1"/>
      <c r="J487" s="1"/>
      <c r="K487" s="6"/>
      <c r="L487" s="311"/>
      <c r="M487" s="312"/>
      <c r="N487" s="312"/>
      <c r="O487" s="312"/>
      <c r="P487" s="312"/>
      <c r="Q487" s="312"/>
      <c r="R487" s="312"/>
      <c r="S487" s="312"/>
      <c r="T487" s="312"/>
      <c r="U487" s="312"/>
      <c r="V487" s="312"/>
      <c r="W487" s="312"/>
      <c r="X487" s="312"/>
      <c r="Y487" s="312"/>
      <c r="Z487" s="312"/>
    </row>
    <row r="488" ht="12.75" customHeight="1">
      <c r="A488" s="1"/>
      <c r="B488" s="1"/>
      <c r="C488" s="1"/>
      <c r="D488" s="1"/>
      <c r="E488" s="265"/>
      <c r="F488" s="1"/>
      <c r="G488" s="1"/>
      <c r="H488" s="1"/>
      <c r="I488" s="1"/>
      <c r="J488" s="1"/>
      <c r="K488" s="6"/>
      <c r="L488" s="311"/>
      <c r="M488" s="312"/>
      <c r="N488" s="312"/>
      <c r="O488" s="312"/>
      <c r="P488" s="312"/>
      <c r="Q488" s="312"/>
      <c r="R488" s="312"/>
      <c r="S488" s="312"/>
      <c r="T488" s="312"/>
      <c r="U488" s="312"/>
      <c r="V488" s="312"/>
      <c r="W488" s="312"/>
      <c r="X488" s="312"/>
      <c r="Y488" s="312"/>
      <c r="Z488" s="312"/>
    </row>
    <row r="489" ht="12.75" customHeight="1">
      <c r="A489" s="1"/>
      <c r="B489" s="1"/>
      <c r="C489" s="1"/>
      <c r="D489" s="1"/>
      <c r="E489" s="265"/>
      <c r="F489" s="1"/>
      <c r="G489" s="1"/>
      <c r="H489" s="1"/>
      <c r="I489" s="1"/>
      <c r="J489" s="1"/>
      <c r="K489" s="6"/>
      <c r="L489" s="311"/>
      <c r="M489" s="312"/>
      <c r="N489" s="312"/>
      <c r="O489" s="312"/>
      <c r="P489" s="312"/>
      <c r="Q489" s="312"/>
      <c r="R489" s="312"/>
      <c r="S489" s="312"/>
      <c r="T489" s="312"/>
      <c r="U489" s="312"/>
      <c r="V489" s="312"/>
      <c r="W489" s="312"/>
      <c r="X489" s="312"/>
      <c r="Y489" s="312"/>
      <c r="Z489" s="312"/>
    </row>
    <row r="490" ht="12.75" customHeight="1">
      <c r="A490" s="1"/>
      <c r="B490" s="1"/>
      <c r="C490" s="1"/>
      <c r="D490" s="1"/>
      <c r="E490" s="265"/>
      <c r="F490" s="1"/>
      <c r="G490" s="1"/>
      <c r="H490" s="1"/>
      <c r="I490" s="1"/>
      <c r="J490" s="1"/>
      <c r="K490" s="6"/>
      <c r="L490" s="311"/>
      <c r="M490" s="312"/>
      <c r="N490" s="312"/>
      <c r="O490" s="312"/>
      <c r="P490" s="312"/>
      <c r="Q490" s="312"/>
      <c r="R490" s="312"/>
      <c r="S490" s="312"/>
      <c r="T490" s="312"/>
      <c r="U490" s="312"/>
      <c r="V490" s="312"/>
      <c r="W490" s="312"/>
      <c r="X490" s="312"/>
      <c r="Y490" s="312"/>
      <c r="Z490" s="312"/>
    </row>
    <row r="491" ht="12.75" customHeight="1">
      <c r="A491" s="1"/>
      <c r="B491" s="1"/>
      <c r="C491" s="1"/>
      <c r="D491" s="1"/>
      <c r="E491" s="265"/>
      <c r="F491" s="1"/>
      <c r="G491" s="1"/>
      <c r="H491" s="1"/>
      <c r="I491" s="1"/>
      <c r="J491" s="1"/>
      <c r="K491" s="6"/>
      <c r="L491" s="311"/>
      <c r="M491" s="312"/>
      <c r="N491" s="312"/>
      <c r="O491" s="312"/>
      <c r="P491" s="312"/>
      <c r="Q491" s="312"/>
      <c r="R491" s="312"/>
      <c r="S491" s="312"/>
      <c r="T491" s="312"/>
      <c r="U491" s="312"/>
      <c r="V491" s="312"/>
      <c r="W491" s="312"/>
      <c r="X491" s="312"/>
      <c r="Y491" s="312"/>
      <c r="Z491" s="312"/>
    </row>
    <row r="492" ht="12.75" customHeight="1">
      <c r="A492" s="1"/>
      <c r="B492" s="1"/>
      <c r="C492" s="1"/>
      <c r="D492" s="1"/>
      <c r="E492" s="265"/>
      <c r="F492" s="1"/>
      <c r="G492" s="1"/>
      <c r="H492" s="1"/>
      <c r="I492" s="1"/>
      <c r="J492" s="1"/>
      <c r="K492" s="6"/>
      <c r="L492" s="311"/>
      <c r="M492" s="312"/>
      <c r="N492" s="312"/>
      <c r="O492" s="312"/>
      <c r="P492" s="312"/>
      <c r="Q492" s="312"/>
      <c r="R492" s="312"/>
      <c r="S492" s="312"/>
      <c r="T492" s="312"/>
      <c r="U492" s="312"/>
      <c r="V492" s="312"/>
      <c r="W492" s="312"/>
      <c r="X492" s="312"/>
      <c r="Y492" s="312"/>
      <c r="Z492" s="312"/>
    </row>
    <row r="493" ht="12.75" customHeight="1">
      <c r="A493" s="1"/>
      <c r="B493" s="1"/>
      <c r="C493" s="1"/>
      <c r="D493" s="1"/>
      <c r="E493" s="265"/>
      <c r="F493" s="1"/>
      <c r="G493" s="1"/>
      <c r="H493" s="1"/>
      <c r="I493" s="1"/>
      <c r="J493" s="1"/>
      <c r="K493" s="6"/>
      <c r="L493" s="311"/>
      <c r="M493" s="312"/>
      <c r="N493" s="312"/>
      <c r="O493" s="312"/>
      <c r="P493" s="312"/>
      <c r="Q493" s="312"/>
      <c r="R493" s="312"/>
      <c r="S493" s="312"/>
      <c r="T493" s="312"/>
      <c r="U493" s="312"/>
      <c r="V493" s="312"/>
      <c r="W493" s="312"/>
      <c r="X493" s="312"/>
      <c r="Y493" s="312"/>
      <c r="Z493" s="312"/>
    </row>
    <row r="494" ht="12.75" customHeight="1">
      <c r="A494" s="1"/>
      <c r="B494" s="1"/>
      <c r="C494" s="1"/>
      <c r="D494" s="1"/>
      <c r="E494" s="265"/>
      <c r="F494" s="1"/>
      <c r="G494" s="1"/>
      <c r="H494" s="1"/>
      <c r="I494" s="1"/>
      <c r="J494" s="1"/>
      <c r="K494" s="6"/>
      <c r="L494" s="311"/>
      <c r="M494" s="312"/>
      <c r="N494" s="312"/>
      <c r="O494" s="312"/>
      <c r="P494" s="312"/>
      <c r="Q494" s="312"/>
      <c r="R494" s="312"/>
      <c r="S494" s="312"/>
      <c r="T494" s="312"/>
      <c r="U494" s="312"/>
      <c r="V494" s="312"/>
      <c r="W494" s="312"/>
      <c r="X494" s="312"/>
      <c r="Y494" s="312"/>
      <c r="Z494" s="312"/>
    </row>
    <row r="495" ht="12.75" customHeight="1">
      <c r="A495" s="1"/>
      <c r="B495" s="1"/>
      <c r="C495" s="1"/>
      <c r="D495" s="1"/>
      <c r="E495" s="265"/>
      <c r="F495" s="1"/>
      <c r="G495" s="1"/>
      <c r="H495" s="1"/>
      <c r="I495" s="1"/>
      <c r="J495" s="1"/>
      <c r="K495" s="6"/>
      <c r="L495" s="311"/>
      <c r="M495" s="312"/>
      <c r="N495" s="312"/>
      <c r="O495" s="312"/>
      <c r="P495" s="312"/>
      <c r="Q495" s="312"/>
      <c r="R495" s="312"/>
      <c r="S495" s="312"/>
      <c r="T495" s="312"/>
      <c r="U495" s="312"/>
      <c r="V495" s="312"/>
      <c r="W495" s="312"/>
      <c r="X495" s="312"/>
      <c r="Y495" s="312"/>
      <c r="Z495" s="312"/>
    </row>
    <row r="496" ht="12.75" customHeight="1">
      <c r="A496" s="1"/>
      <c r="B496" s="1"/>
      <c r="C496" s="1"/>
      <c r="D496" s="1"/>
      <c r="E496" s="265"/>
      <c r="F496" s="1"/>
      <c r="G496" s="1"/>
      <c r="H496" s="1"/>
      <c r="I496" s="1"/>
      <c r="J496" s="1"/>
      <c r="K496" s="6"/>
      <c r="L496" s="311"/>
      <c r="M496" s="312"/>
      <c r="N496" s="312"/>
      <c r="O496" s="312"/>
      <c r="P496" s="312"/>
      <c r="Q496" s="312"/>
      <c r="R496" s="312"/>
      <c r="S496" s="312"/>
      <c r="T496" s="312"/>
      <c r="U496" s="312"/>
      <c r="V496" s="312"/>
      <c r="W496" s="312"/>
      <c r="X496" s="312"/>
      <c r="Y496" s="312"/>
      <c r="Z496" s="312"/>
    </row>
    <row r="497" ht="12.75" customHeight="1">
      <c r="A497" s="1"/>
      <c r="B497" s="1"/>
      <c r="C497" s="1"/>
      <c r="D497" s="1"/>
      <c r="E497" s="265"/>
      <c r="F497" s="1"/>
      <c r="G497" s="1"/>
      <c r="H497" s="1"/>
      <c r="I497" s="1"/>
      <c r="J497" s="1"/>
      <c r="K497" s="6"/>
      <c r="L497" s="311"/>
      <c r="M497" s="312"/>
      <c r="N497" s="312"/>
      <c r="O497" s="312"/>
      <c r="P497" s="312"/>
      <c r="Q497" s="312"/>
      <c r="R497" s="312"/>
      <c r="S497" s="312"/>
      <c r="T497" s="312"/>
      <c r="U497" s="312"/>
      <c r="V497" s="312"/>
      <c r="W497" s="312"/>
      <c r="X497" s="312"/>
      <c r="Y497" s="312"/>
      <c r="Z497" s="312"/>
    </row>
    <row r="498" ht="12.75" customHeight="1">
      <c r="A498" s="1"/>
      <c r="B498" s="1"/>
      <c r="C498" s="1"/>
      <c r="D498" s="1"/>
      <c r="E498" s="265"/>
      <c r="F498" s="1"/>
      <c r="G498" s="1"/>
      <c r="H498" s="1"/>
      <c r="I498" s="1"/>
      <c r="J498" s="1"/>
      <c r="K498" s="6"/>
      <c r="L498" s="311"/>
      <c r="M498" s="312"/>
      <c r="N498" s="312"/>
      <c r="O498" s="312"/>
      <c r="P498" s="312"/>
      <c r="Q498" s="312"/>
      <c r="R498" s="312"/>
      <c r="S498" s="312"/>
      <c r="T498" s="312"/>
      <c r="U498" s="312"/>
      <c r="V498" s="312"/>
      <c r="W498" s="312"/>
      <c r="X498" s="312"/>
      <c r="Y498" s="312"/>
      <c r="Z498" s="312"/>
    </row>
    <row r="499" ht="12.75" customHeight="1">
      <c r="A499" s="1"/>
      <c r="B499" s="1"/>
      <c r="C499" s="1"/>
      <c r="D499" s="1"/>
      <c r="E499" s="265"/>
      <c r="F499" s="1"/>
      <c r="G499" s="1"/>
      <c r="H499" s="1"/>
      <c r="I499" s="1"/>
      <c r="J499" s="1"/>
      <c r="K499" s="6"/>
      <c r="L499" s="311"/>
      <c r="M499" s="312"/>
      <c r="N499" s="312"/>
      <c r="O499" s="312"/>
      <c r="P499" s="312"/>
      <c r="Q499" s="312"/>
      <c r="R499" s="312"/>
      <c r="S499" s="312"/>
      <c r="T499" s="312"/>
      <c r="U499" s="312"/>
      <c r="V499" s="312"/>
      <c r="W499" s="312"/>
      <c r="X499" s="312"/>
      <c r="Y499" s="312"/>
      <c r="Z499" s="312"/>
    </row>
    <row r="500" ht="12.75" customHeight="1">
      <c r="A500" s="1"/>
      <c r="B500" s="1"/>
      <c r="C500" s="1"/>
      <c r="D500" s="1"/>
      <c r="E500" s="265"/>
      <c r="F500" s="1"/>
      <c r="G500" s="1"/>
      <c r="H500" s="1"/>
      <c r="I500" s="1"/>
      <c r="J500" s="1"/>
      <c r="K500" s="6"/>
      <c r="L500" s="311"/>
      <c r="M500" s="312"/>
      <c r="N500" s="312"/>
      <c r="O500" s="312"/>
      <c r="P500" s="312"/>
      <c r="Q500" s="312"/>
      <c r="R500" s="312"/>
      <c r="S500" s="312"/>
      <c r="T500" s="312"/>
      <c r="U500" s="312"/>
      <c r="V500" s="312"/>
      <c r="W500" s="312"/>
      <c r="X500" s="312"/>
      <c r="Y500" s="312"/>
      <c r="Z500" s="312"/>
    </row>
    <row r="501" ht="12.75" customHeight="1">
      <c r="A501" s="1"/>
      <c r="B501" s="1"/>
      <c r="C501" s="1"/>
      <c r="D501" s="1"/>
      <c r="E501" s="265"/>
      <c r="F501" s="1"/>
      <c r="G501" s="1"/>
      <c r="H501" s="1"/>
      <c r="I501" s="1"/>
      <c r="J501" s="1"/>
      <c r="K501" s="6"/>
      <c r="L501" s="311"/>
      <c r="M501" s="312"/>
      <c r="N501" s="312"/>
      <c r="O501" s="312"/>
      <c r="P501" s="312"/>
      <c r="Q501" s="312"/>
      <c r="R501" s="312"/>
      <c r="S501" s="312"/>
      <c r="T501" s="312"/>
      <c r="U501" s="312"/>
      <c r="V501" s="312"/>
      <c r="W501" s="312"/>
      <c r="X501" s="312"/>
      <c r="Y501" s="312"/>
      <c r="Z501" s="312"/>
    </row>
    <row r="502" ht="12.75" customHeight="1">
      <c r="A502" s="1"/>
      <c r="B502" s="1"/>
      <c r="C502" s="1"/>
      <c r="D502" s="1"/>
      <c r="E502" s="265"/>
      <c r="F502" s="1"/>
      <c r="G502" s="1"/>
      <c r="H502" s="1"/>
      <c r="I502" s="1"/>
      <c r="J502" s="1"/>
      <c r="K502" s="6"/>
      <c r="L502" s="311"/>
      <c r="M502" s="312"/>
      <c r="N502" s="312"/>
      <c r="O502" s="312"/>
      <c r="P502" s="312"/>
      <c r="Q502" s="312"/>
      <c r="R502" s="312"/>
      <c r="S502" s="312"/>
      <c r="T502" s="312"/>
      <c r="U502" s="312"/>
      <c r="V502" s="312"/>
      <c r="W502" s="312"/>
      <c r="X502" s="312"/>
      <c r="Y502" s="312"/>
      <c r="Z502" s="312"/>
    </row>
    <row r="503" ht="12.75" customHeight="1">
      <c r="A503" s="1"/>
      <c r="B503" s="1"/>
      <c r="C503" s="1"/>
      <c r="D503" s="1"/>
      <c r="E503" s="265"/>
      <c r="F503" s="1"/>
      <c r="G503" s="1"/>
      <c r="H503" s="1"/>
      <c r="I503" s="1"/>
      <c r="J503" s="1"/>
      <c r="K503" s="6"/>
      <c r="L503" s="311"/>
      <c r="M503" s="312"/>
      <c r="N503" s="312"/>
      <c r="O503" s="312"/>
      <c r="P503" s="312"/>
      <c r="Q503" s="312"/>
      <c r="R503" s="312"/>
      <c r="S503" s="312"/>
      <c r="T503" s="312"/>
      <c r="U503" s="312"/>
      <c r="V503" s="312"/>
      <c r="W503" s="312"/>
      <c r="X503" s="312"/>
      <c r="Y503" s="312"/>
      <c r="Z503" s="312"/>
    </row>
    <row r="504" ht="12.75" customHeight="1">
      <c r="A504" s="1"/>
      <c r="B504" s="1"/>
      <c r="C504" s="1"/>
      <c r="D504" s="1"/>
      <c r="E504" s="265"/>
      <c r="F504" s="1"/>
      <c r="G504" s="1"/>
      <c r="H504" s="1"/>
      <c r="I504" s="1"/>
      <c r="J504" s="1"/>
      <c r="K504" s="6"/>
      <c r="L504" s="311"/>
      <c r="M504" s="312"/>
      <c r="N504" s="312"/>
      <c r="O504" s="312"/>
      <c r="P504" s="312"/>
      <c r="Q504" s="312"/>
      <c r="R504" s="312"/>
      <c r="S504" s="312"/>
      <c r="T504" s="312"/>
      <c r="U504" s="312"/>
      <c r="V504" s="312"/>
      <c r="W504" s="312"/>
      <c r="X504" s="312"/>
      <c r="Y504" s="312"/>
      <c r="Z504" s="312"/>
    </row>
    <row r="505" ht="12.75" customHeight="1">
      <c r="A505" s="1"/>
      <c r="B505" s="1"/>
      <c r="C505" s="1"/>
      <c r="D505" s="1"/>
      <c r="E505" s="265"/>
      <c r="F505" s="1"/>
      <c r="G505" s="1"/>
      <c r="H505" s="1"/>
      <c r="I505" s="1"/>
      <c r="J505" s="1"/>
      <c r="K505" s="6"/>
      <c r="L505" s="311"/>
      <c r="M505" s="312"/>
      <c r="N505" s="312"/>
      <c r="O505" s="312"/>
      <c r="P505" s="312"/>
      <c r="Q505" s="312"/>
      <c r="R505" s="312"/>
      <c r="S505" s="312"/>
      <c r="T505" s="312"/>
      <c r="U505" s="312"/>
      <c r="V505" s="312"/>
      <c r="W505" s="312"/>
      <c r="X505" s="312"/>
      <c r="Y505" s="312"/>
      <c r="Z505" s="312"/>
    </row>
    <row r="506" ht="12.75" customHeight="1">
      <c r="A506" s="1"/>
      <c r="B506" s="1"/>
      <c r="C506" s="1"/>
      <c r="D506" s="1"/>
      <c r="E506" s="265"/>
      <c r="F506" s="1"/>
      <c r="G506" s="1"/>
      <c r="H506" s="1"/>
      <c r="I506" s="1"/>
      <c r="J506" s="1"/>
      <c r="K506" s="6"/>
      <c r="L506" s="311"/>
      <c r="M506" s="312"/>
      <c r="N506" s="312"/>
      <c r="O506" s="312"/>
      <c r="P506" s="312"/>
      <c r="Q506" s="312"/>
      <c r="R506" s="312"/>
      <c r="S506" s="312"/>
      <c r="T506" s="312"/>
      <c r="U506" s="312"/>
      <c r="V506" s="312"/>
      <c r="W506" s="312"/>
      <c r="X506" s="312"/>
      <c r="Y506" s="312"/>
      <c r="Z506" s="312"/>
    </row>
    <row r="507" ht="12.75" customHeight="1">
      <c r="A507" s="1"/>
      <c r="B507" s="1"/>
      <c r="C507" s="1"/>
      <c r="D507" s="1"/>
      <c r="E507" s="265"/>
      <c r="F507" s="1"/>
      <c r="G507" s="1"/>
      <c r="H507" s="1"/>
      <c r="I507" s="1"/>
      <c r="J507" s="1"/>
      <c r="K507" s="6"/>
      <c r="L507" s="311"/>
      <c r="M507" s="312"/>
      <c r="N507" s="312"/>
      <c r="O507" s="312"/>
      <c r="P507" s="312"/>
      <c r="Q507" s="312"/>
      <c r="R507" s="312"/>
      <c r="S507" s="312"/>
      <c r="T507" s="312"/>
      <c r="U507" s="312"/>
      <c r="V507" s="312"/>
      <c r="W507" s="312"/>
      <c r="X507" s="312"/>
      <c r="Y507" s="312"/>
      <c r="Z507" s="312"/>
    </row>
    <row r="508" ht="12.75" customHeight="1">
      <c r="A508" s="1"/>
      <c r="B508" s="1"/>
      <c r="C508" s="1"/>
      <c r="D508" s="1"/>
      <c r="E508" s="265"/>
      <c r="F508" s="1"/>
      <c r="G508" s="1"/>
      <c r="H508" s="1"/>
      <c r="I508" s="1"/>
      <c r="J508" s="1"/>
      <c r="K508" s="6"/>
      <c r="L508" s="311"/>
      <c r="M508" s="312"/>
      <c r="N508" s="312"/>
      <c r="O508" s="312"/>
      <c r="P508" s="312"/>
      <c r="Q508" s="312"/>
      <c r="R508" s="312"/>
      <c r="S508" s="312"/>
      <c r="T508" s="312"/>
      <c r="U508" s="312"/>
      <c r="V508" s="312"/>
      <c r="W508" s="312"/>
      <c r="X508" s="312"/>
      <c r="Y508" s="312"/>
      <c r="Z508" s="312"/>
    </row>
    <row r="509" ht="12.75" customHeight="1">
      <c r="A509" s="1"/>
      <c r="B509" s="1"/>
      <c r="C509" s="1"/>
      <c r="D509" s="1"/>
      <c r="E509" s="265"/>
      <c r="F509" s="1"/>
      <c r="G509" s="1"/>
      <c r="H509" s="1"/>
      <c r="I509" s="1"/>
      <c r="J509" s="1"/>
      <c r="K509" s="6"/>
      <c r="L509" s="311"/>
      <c r="M509" s="312"/>
      <c r="N509" s="312"/>
      <c r="O509" s="312"/>
      <c r="P509" s="312"/>
      <c r="Q509" s="312"/>
      <c r="R509" s="312"/>
      <c r="S509" s="312"/>
      <c r="T509" s="312"/>
      <c r="U509" s="312"/>
      <c r="V509" s="312"/>
      <c r="W509" s="312"/>
      <c r="X509" s="312"/>
      <c r="Y509" s="312"/>
      <c r="Z509" s="312"/>
    </row>
    <row r="510" ht="12.75" customHeight="1">
      <c r="A510" s="1"/>
      <c r="B510" s="1"/>
      <c r="C510" s="1"/>
      <c r="D510" s="1"/>
      <c r="E510" s="265"/>
      <c r="F510" s="1"/>
      <c r="G510" s="1"/>
      <c r="H510" s="1"/>
      <c r="I510" s="1"/>
      <c r="J510" s="1"/>
      <c r="K510" s="6"/>
      <c r="L510" s="311"/>
      <c r="M510" s="312"/>
      <c r="N510" s="312"/>
      <c r="O510" s="312"/>
      <c r="P510" s="312"/>
      <c r="Q510" s="312"/>
      <c r="R510" s="312"/>
      <c r="S510" s="312"/>
      <c r="T510" s="312"/>
      <c r="U510" s="312"/>
      <c r="V510" s="312"/>
      <c r="W510" s="312"/>
      <c r="X510" s="312"/>
      <c r="Y510" s="312"/>
      <c r="Z510" s="312"/>
    </row>
    <row r="511" ht="12.75" customHeight="1">
      <c r="A511" s="1"/>
      <c r="B511" s="1"/>
      <c r="C511" s="1"/>
      <c r="D511" s="1"/>
      <c r="E511" s="265"/>
      <c r="F511" s="1"/>
      <c r="G511" s="1"/>
      <c r="H511" s="1"/>
      <c r="I511" s="1"/>
      <c r="J511" s="1"/>
      <c r="K511" s="6"/>
      <c r="L511" s="311"/>
      <c r="M511" s="312"/>
      <c r="N511" s="312"/>
      <c r="O511" s="312"/>
      <c r="P511" s="312"/>
      <c r="Q511" s="312"/>
      <c r="R511" s="312"/>
      <c r="S511" s="312"/>
      <c r="T511" s="312"/>
      <c r="U511" s="312"/>
      <c r="V511" s="312"/>
      <c r="W511" s="312"/>
      <c r="X511" s="312"/>
      <c r="Y511" s="312"/>
      <c r="Z511" s="312"/>
    </row>
    <row r="512" ht="12.75" customHeight="1">
      <c r="A512" s="1"/>
      <c r="B512" s="1"/>
      <c r="C512" s="1"/>
      <c r="D512" s="1"/>
      <c r="E512" s="265"/>
      <c r="F512" s="1"/>
      <c r="G512" s="1"/>
      <c r="H512" s="1"/>
      <c r="I512" s="1"/>
      <c r="J512" s="1"/>
      <c r="K512" s="6"/>
      <c r="L512" s="311"/>
      <c r="M512" s="312"/>
      <c r="N512" s="312"/>
      <c r="O512" s="312"/>
      <c r="P512" s="312"/>
      <c r="Q512" s="312"/>
      <c r="R512" s="312"/>
      <c r="S512" s="312"/>
      <c r="T512" s="312"/>
      <c r="U512" s="312"/>
      <c r="V512" s="312"/>
      <c r="W512" s="312"/>
      <c r="X512" s="312"/>
      <c r="Y512" s="312"/>
      <c r="Z512" s="312"/>
    </row>
    <row r="513" ht="12.75" customHeight="1">
      <c r="A513" s="1"/>
      <c r="B513" s="1"/>
      <c r="C513" s="1"/>
      <c r="D513" s="1"/>
      <c r="E513" s="265"/>
      <c r="F513" s="1"/>
      <c r="G513" s="1"/>
      <c r="H513" s="1"/>
      <c r="I513" s="1"/>
      <c r="J513" s="1"/>
      <c r="K513" s="6"/>
      <c r="L513" s="311"/>
      <c r="M513" s="312"/>
      <c r="N513" s="312"/>
      <c r="O513" s="312"/>
      <c r="P513" s="312"/>
      <c r="Q513" s="312"/>
      <c r="R513" s="312"/>
      <c r="S513" s="312"/>
      <c r="T513" s="312"/>
      <c r="U513" s="312"/>
      <c r="V513" s="312"/>
      <c r="W513" s="312"/>
      <c r="X513" s="312"/>
      <c r="Y513" s="312"/>
      <c r="Z513" s="312"/>
    </row>
    <row r="514" ht="12.75" customHeight="1">
      <c r="A514" s="1"/>
      <c r="B514" s="1"/>
      <c r="C514" s="1"/>
      <c r="D514" s="1"/>
      <c r="E514" s="265"/>
      <c r="F514" s="1"/>
      <c r="G514" s="1"/>
      <c r="H514" s="1"/>
      <c r="I514" s="1"/>
      <c r="J514" s="1"/>
      <c r="K514" s="6"/>
      <c r="L514" s="311"/>
      <c r="M514" s="312"/>
      <c r="N514" s="312"/>
      <c r="O514" s="312"/>
      <c r="P514" s="312"/>
      <c r="Q514" s="312"/>
      <c r="R514" s="312"/>
      <c r="S514" s="312"/>
      <c r="T514" s="312"/>
      <c r="U514" s="312"/>
      <c r="V514" s="312"/>
      <c r="W514" s="312"/>
      <c r="X514" s="312"/>
      <c r="Y514" s="312"/>
      <c r="Z514" s="312"/>
    </row>
    <row r="515" ht="12.75" customHeight="1">
      <c r="A515" s="1"/>
      <c r="B515" s="1"/>
      <c r="C515" s="1"/>
      <c r="D515" s="1"/>
      <c r="E515" s="265"/>
      <c r="F515" s="1"/>
      <c r="G515" s="1"/>
      <c r="H515" s="1"/>
      <c r="I515" s="1"/>
      <c r="J515" s="1"/>
      <c r="K515" s="6"/>
      <c r="L515" s="311"/>
      <c r="M515" s="312"/>
      <c r="N515" s="312"/>
      <c r="O515" s="312"/>
      <c r="P515" s="312"/>
      <c r="Q515" s="312"/>
      <c r="R515" s="312"/>
      <c r="S515" s="312"/>
      <c r="T515" s="312"/>
      <c r="U515" s="312"/>
      <c r="V515" s="312"/>
      <c r="W515" s="312"/>
      <c r="X515" s="312"/>
      <c r="Y515" s="312"/>
      <c r="Z515" s="312"/>
    </row>
    <row r="516" ht="12.75" customHeight="1">
      <c r="A516" s="1"/>
      <c r="B516" s="1"/>
      <c r="C516" s="1"/>
      <c r="D516" s="1"/>
      <c r="E516" s="265"/>
      <c r="F516" s="1"/>
      <c r="G516" s="1"/>
      <c r="H516" s="1"/>
      <c r="I516" s="1"/>
      <c r="J516" s="1"/>
      <c r="K516" s="6"/>
      <c r="L516" s="311"/>
      <c r="M516" s="312"/>
      <c r="N516" s="312"/>
      <c r="O516" s="312"/>
      <c r="P516" s="312"/>
      <c r="Q516" s="312"/>
      <c r="R516" s="312"/>
      <c r="S516" s="312"/>
      <c r="T516" s="312"/>
      <c r="U516" s="312"/>
      <c r="V516" s="312"/>
      <c r="W516" s="312"/>
      <c r="X516" s="312"/>
      <c r="Y516" s="312"/>
      <c r="Z516" s="312"/>
    </row>
    <row r="517" ht="12.75" customHeight="1">
      <c r="A517" s="1"/>
      <c r="B517" s="1"/>
      <c r="C517" s="1"/>
      <c r="D517" s="1"/>
      <c r="E517" s="265"/>
      <c r="F517" s="1"/>
      <c r="G517" s="1"/>
      <c r="H517" s="1"/>
      <c r="I517" s="1"/>
      <c r="J517" s="1"/>
      <c r="K517" s="6"/>
      <c r="L517" s="311"/>
      <c r="M517" s="312"/>
      <c r="N517" s="312"/>
      <c r="O517" s="312"/>
      <c r="P517" s="312"/>
      <c r="Q517" s="312"/>
      <c r="R517" s="312"/>
      <c r="S517" s="312"/>
      <c r="T517" s="312"/>
      <c r="U517" s="312"/>
      <c r="V517" s="312"/>
      <c r="W517" s="312"/>
      <c r="X517" s="312"/>
      <c r="Y517" s="312"/>
      <c r="Z517" s="312"/>
    </row>
    <row r="518" ht="12.75" customHeight="1">
      <c r="A518" s="1"/>
      <c r="B518" s="1"/>
      <c r="C518" s="1"/>
      <c r="D518" s="1"/>
      <c r="E518" s="265"/>
      <c r="F518" s="1"/>
      <c r="G518" s="1"/>
      <c r="H518" s="1"/>
      <c r="I518" s="1"/>
      <c r="J518" s="1"/>
      <c r="K518" s="6"/>
      <c r="L518" s="311"/>
      <c r="M518" s="312"/>
      <c r="N518" s="312"/>
      <c r="O518" s="312"/>
      <c r="P518" s="312"/>
      <c r="Q518" s="312"/>
      <c r="R518" s="312"/>
      <c r="S518" s="312"/>
      <c r="T518" s="312"/>
      <c r="U518" s="312"/>
      <c r="V518" s="312"/>
      <c r="W518" s="312"/>
      <c r="X518" s="312"/>
      <c r="Y518" s="312"/>
      <c r="Z518" s="312"/>
    </row>
    <row r="519" ht="12.75" customHeight="1">
      <c r="A519" s="1"/>
      <c r="B519" s="1"/>
      <c r="C519" s="1"/>
      <c r="D519" s="1"/>
      <c r="E519" s="265"/>
      <c r="F519" s="1"/>
      <c r="G519" s="1"/>
      <c r="H519" s="1"/>
      <c r="I519" s="1"/>
      <c r="J519" s="1"/>
      <c r="K519" s="6"/>
      <c r="L519" s="311"/>
      <c r="M519" s="312"/>
      <c r="N519" s="312"/>
      <c r="O519" s="312"/>
      <c r="P519" s="312"/>
      <c r="Q519" s="312"/>
      <c r="R519" s="312"/>
      <c r="S519" s="312"/>
      <c r="T519" s="312"/>
      <c r="U519" s="312"/>
      <c r="V519" s="312"/>
      <c r="W519" s="312"/>
      <c r="X519" s="312"/>
      <c r="Y519" s="312"/>
      <c r="Z519" s="312"/>
    </row>
    <row r="520" ht="12.75" customHeight="1">
      <c r="A520" s="1"/>
      <c r="B520" s="1"/>
      <c r="C520" s="1"/>
      <c r="D520" s="1"/>
      <c r="E520" s="265"/>
      <c r="F520" s="1"/>
      <c r="G520" s="1"/>
      <c r="H520" s="1"/>
      <c r="I520" s="1"/>
      <c r="J520" s="1"/>
      <c r="K520" s="6"/>
      <c r="L520" s="311"/>
      <c r="M520" s="312"/>
      <c r="N520" s="312"/>
      <c r="O520" s="312"/>
      <c r="P520" s="312"/>
      <c r="Q520" s="312"/>
      <c r="R520" s="312"/>
      <c r="S520" s="312"/>
      <c r="T520" s="312"/>
      <c r="U520" s="312"/>
      <c r="V520" s="312"/>
      <c r="W520" s="312"/>
      <c r="X520" s="312"/>
      <c r="Y520" s="312"/>
      <c r="Z520" s="312"/>
    </row>
    <row r="521" ht="12.75" customHeight="1">
      <c r="A521" s="1"/>
      <c r="B521" s="1"/>
      <c r="C521" s="1"/>
      <c r="D521" s="1"/>
      <c r="E521" s="265"/>
      <c r="F521" s="1"/>
      <c r="G521" s="1"/>
      <c r="H521" s="1"/>
      <c r="I521" s="1"/>
      <c r="J521" s="1"/>
      <c r="K521" s="6"/>
      <c r="L521" s="311"/>
      <c r="M521" s="312"/>
      <c r="N521" s="312"/>
      <c r="O521" s="312"/>
      <c r="P521" s="312"/>
      <c r="Q521" s="312"/>
      <c r="R521" s="312"/>
      <c r="S521" s="312"/>
      <c r="T521" s="312"/>
      <c r="U521" s="312"/>
      <c r="V521" s="312"/>
      <c r="W521" s="312"/>
      <c r="X521" s="312"/>
      <c r="Y521" s="312"/>
      <c r="Z521" s="312"/>
    </row>
    <row r="522" ht="12.75" customHeight="1">
      <c r="A522" s="1"/>
      <c r="B522" s="1"/>
      <c r="C522" s="1"/>
      <c r="D522" s="1"/>
      <c r="E522" s="265"/>
      <c r="F522" s="1"/>
      <c r="G522" s="1"/>
      <c r="H522" s="1"/>
      <c r="I522" s="1"/>
      <c r="J522" s="1"/>
      <c r="K522" s="6"/>
      <c r="L522" s="311"/>
      <c r="M522" s="312"/>
      <c r="N522" s="312"/>
      <c r="O522" s="312"/>
      <c r="P522" s="312"/>
      <c r="Q522" s="312"/>
      <c r="R522" s="312"/>
      <c r="S522" s="312"/>
      <c r="T522" s="312"/>
      <c r="U522" s="312"/>
      <c r="V522" s="312"/>
      <c r="W522" s="312"/>
      <c r="X522" s="312"/>
      <c r="Y522" s="312"/>
      <c r="Z522" s="312"/>
    </row>
    <row r="523" ht="12.75" customHeight="1">
      <c r="A523" s="1"/>
      <c r="B523" s="1"/>
      <c r="C523" s="1"/>
      <c r="D523" s="1"/>
      <c r="E523" s="265"/>
      <c r="F523" s="1"/>
      <c r="G523" s="1"/>
      <c r="H523" s="1"/>
      <c r="I523" s="1"/>
      <c r="J523" s="1"/>
      <c r="K523" s="6"/>
      <c r="L523" s="311"/>
      <c r="M523" s="312"/>
      <c r="N523" s="312"/>
      <c r="O523" s="312"/>
      <c r="P523" s="312"/>
      <c r="Q523" s="312"/>
      <c r="R523" s="312"/>
      <c r="S523" s="312"/>
      <c r="T523" s="312"/>
      <c r="U523" s="312"/>
      <c r="V523" s="312"/>
      <c r="W523" s="312"/>
      <c r="X523" s="312"/>
      <c r="Y523" s="312"/>
      <c r="Z523" s="312"/>
    </row>
    <row r="524" ht="12.75" customHeight="1">
      <c r="A524" s="1"/>
      <c r="B524" s="1"/>
      <c r="C524" s="1"/>
      <c r="D524" s="1"/>
      <c r="E524" s="265"/>
      <c r="F524" s="1"/>
      <c r="G524" s="1"/>
      <c r="H524" s="1"/>
      <c r="I524" s="1"/>
      <c r="J524" s="1"/>
      <c r="K524" s="6"/>
      <c r="L524" s="311"/>
      <c r="M524" s="312"/>
      <c r="N524" s="312"/>
      <c r="O524" s="312"/>
      <c r="P524" s="312"/>
      <c r="Q524" s="312"/>
      <c r="R524" s="312"/>
      <c r="S524" s="312"/>
      <c r="T524" s="312"/>
      <c r="U524" s="312"/>
      <c r="V524" s="312"/>
      <c r="W524" s="312"/>
      <c r="X524" s="312"/>
      <c r="Y524" s="312"/>
      <c r="Z524" s="312"/>
    </row>
    <row r="525" ht="12.75" customHeight="1">
      <c r="A525" s="1"/>
      <c r="B525" s="1"/>
      <c r="C525" s="1"/>
      <c r="D525" s="1"/>
      <c r="E525" s="265"/>
      <c r="F525" s="1"/>
      <c r="G525" s="1"/>
      <c r="H525" s="1"/>
      <c r="I525" s="1"/>
      <c r="J525" s="1"/>
      <c r="K525" s="6"/>
      <c r="L525" s="311"/>
      <c r="M525" s="312"/>
      <c r="N525" s="312"/>
      <c r="O525" s="312"/>
      <c r="P525" s="312"/>
      <c r="Q525" s="312"/>
      <c r="R525" s="312"/>
      <c r="S525" s="312"/>
      <c r="T525" s="312"/>
      <c r="U525" s="312"/>
      <c r="V525" s="312"/>
      <c r="W525" s="312"/>
      <c r="X525" s="312"/>
      <c r="Y525" s="312"/>
      <c r="Z525" s="312"/>
    </row>
    <row r="526" ht="12.75" customHeight="1">
      <c r="A526" s="1"/>
      <c r="B526" s="1"/>
      <c r="C526" s="1"/>
      <c r="D526" s="1"/>
      <c r="E526" s="265"/>
      <c r="F526" s="1"/>
      <c r="G526" s="1"/>
      <c r="H526" s="1"/>
      <c r="I526" s="1"/>
      <c r="J526" s="1"/>
      <c r="K526" s="6"/>
      <c r="L526" s="311"/>
      <c r="M526" s="312"/>
      <c r="N526" s="312"/>
      <c r="O526" s="312"/>
      <c r="P526" s="312"/>
      <c r="Q526" s="312"/>
      <c r="R526" s="312"/>
      <c r="S526" s="312"/>
      <c r="T526" s="312"/>
      <c r="U526" s="312"/>
      <c r="V526" s="312"/>
      <c r="W526" s="312"/>
      <c r="X526" s="312"/>
      <c r="Y526" s="312"/>
      <c r="Z526" s="312"/>
    </row>
    <row r="527" ht="12.75" customHeight="1">
      <c r="A527" s="1"/>
      <c r="B527" s="1"/>
      <c r="C527" s="1"/>
      <c r="D527" s="1"/>
      <c r="E527" s="265"/>
      <c r="F527" s="1"/>
      <c r="G527" s="1"/>
      <c r="H527" s="1"/>
      <c r="I527" s="1"/>
      <c r="J527" s="1"/>
      <c r="K527" s="6"/>
      <c r="L527" s="311"/>
      <c r="M527" s="312"/>
      <c r="N527" s="312"/>
      <c r="O527" s="312"/>
      <c r="P527" s="312"/>
      <c r="Q527" s="312"/>
      <c r="R527" s="312"/>
      <c r="S527" s="312"/>
      <c r="T527" s="312"/>
      <c r="U527" s="312"/>
      <c r="V527" s="312"/>
      <c r="W527" s="312"/>
      <c r="X527" s="312"/>
      <c r="Y527" s="312"/>
      <c r="Z527" s="312"/>
    </row>
    <row r="528" ht="12.75" customHeight="1">
      <c r="A528" s="1"/>
      <c r="B528" s="1"/>
      <c r="C528" s="1"/>
      <c r="D528" s="1"/>
      <c r="E528" s="265"/>
      <c r="F528" s="1"/>
      <c r="G528" s="1"/>
      <c r="H528" s="1"/>
      <c r="I528" s="1"/>
      <c r="J528" s="1"/>
      <c r="K528" s="6"/>
      <c r="L528" s="311"/>
      <c r="M528" s="312"/>
      <c r="N528" s="312"/>
      <c r="O528" s="312"/>
      <c r="P528" s="312"/>
      <c r="Q528" s="312"/>
      <c r="R528" s="312"/>
      <c r="S528" s="312"/>
      <c r="T528" s="312"/>
      <c r="U528" s="312"/>
      <c r="V528" s="312"/>
      <c r="W528" s="312"/>
      <c r="X528" s="312"/>
      <c r="Y528" s="312"/>
      <c r="Z528" s="312"/>
    </row>
    <row r="529" ht="12.75" customHeight="1">
      <c r="A529" s="1"/>
      <c r="B529" s="1"/>
      <c r="C529" s="1"/>
      <c r="D529" s="1"/>
      <c r="E529" s="265"/>
      <c r="F529" s="1"/>
      <c r="G529" s="1"/>
      <c r="H529" s="1"/>
      <c r="I529" s="1"/>
      <c r="J529" s="1"/>
      <c r="K529" s="6"/>
      <c r="L529" s="311"/>
      <c r="M529" s="312"/>
      <c r="N529" s="312"/>
      <c r="O529" s="312"/>
      <c r="P529" s="312"/>
      <c r="Q529" s="312"/>
      <c r="R529" s="312"/>
      <c r="S529" s="312"/>
      <c r="T529" s="312"/>
      <c r="U529" s="312"/>
      <c r="V529" s="312"/>
      <c r="W529" s="312"/>
      <c r="X529" s="312"/>
      <c r="Y529" s="312"/>
      <c r="Z529" s="312"/>
    </row>
    <row r="530" ht="12.75" customHeight="1">
      <c r="A530" s="1"/>
      <c r="B530" s="1"/>
      <c r="C530" s="1"/>
      <c r="D530" s="1"/>
      <c r="E530" s="265"/>
      <c r="F530" s="1"/>
      <c r="G530" s="1"/>
      <c r="H530" s="1"/>
      <c r="I530" s="1"/>
      <c r="J530" s="1"/>
      <c r="K530" s="6"/>
      <c r="L530" s="311"/>
      <c r="M530" s="312"/>
      <c r="N530" s="312"/>
      <c r="O530" s="312"/>
      <c r="P530" s="312"/>
      <c r="Q530" s="312"/>
      <c r="R530" s="312"/>
      <c r="S530" s="312"/>
      <c r="T530" s="312"/>
      <c r="U530" s="312"/>
      <c r="V530" s="312"/>
      <c r="W530" s="312"/>
      <c r="X530" s="312"/>
      <c r="Y530" s="312"/>
      <c r="Z530" s="312"/>
    </row>
    <row r="531" ht="12.75" customHeight="1">
      <c r="A531" s="1"/>
      <c r="B531" s="1"/>
      <c r="C531" s="1"/>
      <c r="D531" s="1"/>
      <c r="E531" s="265"/>
      <c r="F531" s="1"/>
      <c r="G531" s="1"/>
      <c r="H531" s="1"/>
      <c r="I531" s="1"/>
      <c r="J531" s="1"/>
      <c r="K531" s="6"/>
      <c r="L531" s="311"/>
      <c r="M531" s="312"/>
      <c r="N531" s="312"/>
      <c r="O531" s="312"/>
      <c r="P531" s="312"/>
      <c r="Q531" s="312"/>
      <c r="R531" s="312"/>
      <c r="S531" s="312"/>
      <c r="T531" s="312"/>
      <c r="U531" s="312"/>
      <c r="V531" s="312"/>
      <c r="W531" s="312"/>
      <c r="X531" s="312"/>
      <c r="Y531" s="312"/>
      <c r="Z531" s="312"/>
    </row>
    <row r="532" ht="12.75" customHeight="1">
      <c r="A532" s="1"/>
      <c r="B532" s="1"/>
      <c r="C532" s="1"/>
      <c r="D532" s="1"/>
      <c r="E532" s="265"/>
      <c r="F532" s="1"/>
      <c r="G532" s="1"/>
      <c r="H532" s="1"/>
      <c r="I532" s="1"/>
      <c r="J532" s="1"/>
      <c r="K532" s="6"/>
      <c r="L532" s="311"/>
      <c r="M532" s="312"/>
      <c r="N532" s="312"/>
      <c r="O532" s="312"/>
      <c r="P532" s="312"/>
      <c r="Q532" s="312"/>
      <c r="R532" s="312"/>
      <c r="S532" s="312"/>
      <c r="T532" s="312"/>
      <c r="U532" s="312"/>
      <c r="V532" s="312"/>
      <c r="W532" s="312"/>
      <c r="X532" s="312"/>
      <c r="Y532" s="312"/>
      <c r="Z532" s="312"/>
    </row>
    <row r="533" ht="12.75" customHeight="1">
      <c r="A533" s="1"/>
      <c r="B533" s="1"/>
      <c r="C533" s="1"/>
      <c r="D533" s="1"/>
      <c r="E533" s="265"/>
      <c r="F533" s="1"/>
      <c r="G533" s="1"/>
      <c r="H533" s="1"/>
      <c r="I533" s="1"/>
      <c r="J533" s="1"/>
      <c r="K533" s="6"/>
      <c r="L533" s="311"/>
      <c r="M533" s="312"/>
      <c r="N533" s="312"/>
      <c r="O533" s="312"/>
      <c r="P533" s="312"/>
      <c r="Q533" s="312"/>
      <c r="R533" s="312"/>
      <c r="S533" s="312"/>
      <c r="T533" s="312"/>
      <c r="U533" s="312"/>
      <c r="V533" s="312"/>
      <c r="W533" s="312"/>
      <c r="X533" s="312"/>
      <c r="Y533" s="312"/>
      <c r="Z533" s="312"/>
    </row>
    <row r="534" ht="12.75" customHeight="1">
      <c r="A534" s="1"/>
      <c r="B534" s="1"/>
      <c r="C534" s="1"/>
      <c r="D534" s="1"/>
      <c r="E534" s="265"/>
      <c r="F534" s="1"/>
      <c r="G534" s="1"/>
      <c r="H534" s="1"/>
      <c r="I534" s="1"/>
      <c r="J534" s="1"/>
      <c r="K534" s="6"/>
      <c r="L534" s="311"/>
      <c r="M534" s="312"/>
      <c r="N534" s="312"/>
      <c r="O534" s="312"/>
      <c r="P534" s="312"/>
      <c r="Q534" s="312"/>
      <c r="R534" s="312"/>
      <c r="S534" s="312"/>
      <c r="T534" s="312"/>
      <c r="U534" s="312"/>
      <c r="V534" s="312"/>
      <c r="W534" s="312"/>
      <c r="X534" s="312"/>
      <c r="Y534" s="312"/>
      <c r="Z534" s="312"/>
    </row>
    <row r="535" ht="12.75" customHeight="1">
      <c r="A535" s="1"/>
      <c r="B535" s="1"/>
      <c r="C535" s="1"/>
      <c r="D535" s="1"/>
      <c r="E535" s="265"/>
      <c r="F535" s="1"/>
      <c r="G535" s="1"/>
      <c r="H535" s="1"/>
      <c r="I535" s="1"/>
      <c r="J535" s="1"/>
      <c r="K535" s="6"/>
      <c r="L535" s="311"/>
      <c r="M535" s="312"/>
      <c r="N535" s="312"/>
      <c r="O535" s="312"/>
      <c r="P535" s="312"/>
      <c r="Q535" s="312"/>
      <c r="R535" s="312"/>
      <c r="S535" s="312"/>
      <c r="T535" s="312"/>
      <c r="U535" s="312"/>
      <c r="V535" s="312"/>
      <c r="W535" s="312"/>
      <c r="X535" s="312"/>
      <c r="Y535" s="312"/>
      <c r="Z535" s="312"/>
    </row>
    <row r="536" ht="12.75" customHeight="1">
      <c r="A536" s="1"/>
      <c r="B536" s="1"/>
      <c r="C536" s="1"/>
      <c r="D536" s="1"/>
      <c r="E536" s="265"/>
      <c r="F536" s="1"/>
      <c r="G536" s="1"/>
      <c r="H536" s="1"/>
      <c r="I536" s="1"/>
      <c r="J536" s="1"/>
      <c r="K536" s="6"/>
      <c r="L536" s="311"/>
      <c r="M536" s="312"/>
      <c r="N536" s="312"/>
      <c r="O536" s="312"/>
      <c r="P536" s="312"/>
      <c r="Q536" s="312"/>
      <c r="R536" s="312"/>
      <c r="S536" s="312"/>
      <c r="T536" s="312"/>
      <c r="U536" s="312"/>
      <c r="V536" s="312"/>
      <c r="W536" s="312"/>
      <c r="X536" s="312"/>
      <c r="Y536" s="312"/>
      <c r="Z536" s="312"/>
    </row>
    <row r="537" ht="12.75" customHeight="1">
      <c r="A537" s="1"/>
      <c r="B537" s="1"/>
      <c r="C537" s="1"/>
      <c r="D537" s="1"/>
      <c r="E537" s="265"/>
      <c r="F537" s="1"/>
      <c r="G537" s="1"/>
      <c r="H537" s="1"/>
      <c r="I537" s="1"/>
      <c r="J537" s="1"/>
      <c r="K537" s="6"/>
      <c r="L537" s="311"/>
      <c r="M537" s="312"/>
      <c r="N537" s="312"/>
      <c r="O537" s="312"/>
      <c r="P537" s="312"/>
      <c r="Q537" s="312"/>
      <c r="R537" s="312"/>
      <c r="S537" s="312"/>
      <c r="T537" s="312"/>
      <c r="U537" s="312"/>
      <c r="V537" s="312"/>
      <c r="W537" s="312"/>
      <c r="X537" s="312"/>
      <c r="Y537" s="312"/>
      <c r="Z537" s="312"/>
    </row>
    <row r="538" ht="12.75" customHeight="1">
      <c r="A538" s="1"/>
      <c r="B538" s="1"/>
      <c r="C538" s="1"/>
      <c r="D538" s="1"/>
      <c r="E538" s="265"/>
      <c r="F538" s="1"/>
      <c r="G538" s="1"/>
      <c r="H538" s="1"/>
      <c r="I538" s="1"/>
      <c r="J538" s="1"/>
      <c r="K538" s="6"/>
      <c r="L538" s="311"/>
      <c r="M538" s="312"/>
      <c r="N538" s="312"/>
      <c r="O538" s="312"/>
      <c r="P538" s="312"/>
      <c r="Q538" s="312"/>
      <c r="R538" s="312"/>
      <c r="S538" s="312"/>
      <c r="T538" s="312"/>
      <c r="U538" s="312"/>
      <c r="V538" s="312"/>
      <c r="W538" s="312"/>
      <c r="X538" s="312"/>
      <c r="Y538" s="312"/>
      <c r="Z538" s="312"/>
    </row>
    <row r="539" ht="12.75" customHeight="1">
      <c r="A539" s="1"/>
      <c r="B539" s="1"/>
      <c r="C539" s="1"/>
      <c r="D539" s="1"/>
      <c r="E539" s="265"/>
      <c r="F539" s="1"/>
      <c r="G539" s="1"/>
      <c r="H539" s="1"/>
      <c r="I539" s="1"/>
      <c r="J539" s="1"/>
      <c r="K539" s="6"/>
      <c r="L539" s="311"/>
      <c r="M539" s="312"/>
      <c r="N539" s="312"/>
      <c r="O539" s="312"/>
      <c r="P539" s="312"/>
      <c r="Q539" s="312"/>
      <c r="R539" s="312"/>
      <c r="S539" s="312"/>
      <c r="T539" s="312"/>
      <c r="U539" s="312"/>
      <c r="V539" s="312"/>
      <c r="W539" s="312"/>
      <c r="X539" s="312"/>
      <c r="Y539" s="312"/>
      <c r="Z539" s="312"/>
    </row>
    <row r="540" ht="12.75" customHeight="1">
      <c r="A540" s="1"/>
      <c r="B540" s="1"/>
      <c r="C540" s="1"/>
      <c r="D540" s="1"/>
      <c r="E540" s="265"/>
      <c r="F540" s="1"/>
      <c r="G540" s="1"/>
      <c r="H540" s="1"/>
      <c r="I540" s="1"/>
      <c r="J540" s="1"/>
      <c r="K540" s="6"/>
      <c r="L540" s="311"/>
      <c r="M540" s="312"/>
      <c r="N540" s="312"/>
      <c r="O540" s="312"/>
      <c r="P540" s="312"/>
      <c r="Q540" s="312"/>
      <c r="R540" s="312"/>
      <c r="S540" s="312"/>
      <c r="T540" s="312"/>
      <c r="U540" s="312"/>
      <c r="V540" s="312"/>
      <c r="W540" s="312"/>
      <c r="X540" s="312"/>
      <c r="Y540" s="312"/>
      <c r="Z540" s="312"/>
    </row>
    <row r="541" ht="12.75" customHeight="1">
      <c r="A541" s="1"/>
      <c r="B541" s="1"/>
      <c r="C541" s="1"/>
      <c r="D541" s="1"/>
      <c r="E541" s="265"/>
      <c r="F541" s="1"/>
      <c r="G541" s="1"/>
      <c r="H541" s="1"/>
      <c r="I541" s="1"/>
      <c r="J541" s="1"/>
      <c r="K541" s="6"/>
      <c r="L541" s="311"/>
      <c r="M541" s="312"/>
      <c r="N541" s="312"/>
      <c r="O541" s="312"/>
      <c r="P541" s="312"/>
      <c r="Q541" s="312"/>
      <c r="R541" s="312"/>
      <c r="S541" s="312"/>
      <c r="T541" s="312"/>
      <c r="U541" s="312"/>
      <c r="V541" s="312"/>
      <c r="W541" s="312"/>
      <c r="X541" s="312"/>
      <c r="Y541" s="312"/>
      <c r="Z541" s="312"/>
    </row>
    <row r="542" ht="12.75" customHeight="1">
      <c r="A542" s="1"/>
      <c r="B542" s="1"/>
      <c r="C542" s="1"/>
      <c r="D542" s="1"/>
      <c r="E542" s="265"/>
      <c r="F542" s="1"/>
      <c r="G542" s="1"/>
      <c r="H542" s="1"/>
      <c r="I542" s="1"/>
      <c r="J542" s="1"/>
      <c r="K542" s="6"/>
      <c r="L542" s="311"/>
      <c r="M542" s="312"/>
      <c r="N542" s="312"/>
      <c r="O542" s="312"/>
      <c r="P542" s="312"/>
      <c r="Q542" s="312"/>
      <c r="R542" s="312"/>
      <c r="S542" s="312"/>
      <c r="T542" s="312"/>
      <c r="U542" s="312"/>
      <c r="V542" s="312"/>
      <c r="W542" s="312"/>
      <c r="X542" s="312"/>
      <c r="Y542" s="312"/>
      <c r="Z542" s="312"/>
    </row>
    <row r="543" ht="12.75" customHeight="1">
      <c r="A543" s="1"/>
      <c r="B543" s="1"/>
      <c r="C543" s="1"/>
      <c r="D543" s="1"/>
      <c r="E543" s="265"/>
      <c r="F543" s="1"/>
      <c r="G543" s="1"/>
      <c r="H543" s="1"/>
      <c r="I543" s="1"/>
      <c r="J543" s="1"/>
      <c r="K543" s="6"/>
      <c r="L543" s="311"/>
      <c r="M543" s="312"/>
      <c r="N543" s="312"/>
      <c r="O543" s="312"/>
      <c r="P543" s="312"/>
      <c r="Q543" s="312"/>
      <c r="R543" s="312"/>
      <c r="S543" s="312"/>
      <c r="T543" s="312"/>
      <c r="U543" s="312"/>
      <c r="V543" s="312"/>
      <c r="W543" s="312"/>
      <c r="X543" s="312"/>
      <c r="Y543" s="312"/>
      <c r="Z543" s="312"/>
    </row>
    <row r="544" ht="12.75" customHeight="1">
      <c r="A544" s="1"/>
      <c r="B544" s="1"/>
      <c r="C544" s="1"/>
      <c r="D544" s="1"/>
      <c r="E544" s="265"/>
      <c r="F544" s="1"/>
      <c r="G544" s="1"/>
      <c r="H544" s="1"/>
      <c r="I544" s="1"/>
      <c r="J544" s="1"/>
      <c r="K544" s="6"/>
      <c r="L544" s="311"/>
      <c r="M544" s="312"/>
      <c r="N544" s="312"/>
      <c r="O544" s="312"/>
      <c r="P544" s="312"/>
      <c r="Q544" s="312"/>
      <c r="R544" s="312"/>
      <c r="S544" s="312"/>
      <c r="T544" s="312"/>
      <c r="U544" s="312"/>
      <c r="V544" s="312"/>
      <c r="W544" s="312"/>
      <c r="X544" s="312"/>
      <c r="Y544" s="312"/>
      <c r="Z544" s="312"/>
    </row>
    <row r="545" ht="12.75" customHeight="1">
      <c r="A545" s="1"/>
      <c r="B545" s="1"/>
      <c r="C545" s="1"/>
      <c r="D545" s="1"/>
      <c r="E545" s="265"/>
      <c r="F545" s="1"/>
      <c r="G545" s="1"/>
      <c r="H545" s="1"/>
      <c r="I545" s="1"/>
      <c r="J545" s="1"/>
      <c r="K545" s="6"/>
      <c r="L545" s="311"/>
      <c r="M545" s="312"/>
      <c r="N545" s="312"/>
      <c r="O545" s="312"/>
      <c r="P545" s="312"/>
      <c r="Q545" s="312"/>
      <c r="R545" s="312"/>
      <c r="S545" s="312"/>
      <c r="T545" s="312"/>
      <c r="U545" s="312"/>
      <c r="V545" s="312"/>
      <c r="W545" s="312"/>
      <c r="X545" s="312"/>
      <c r="Y545" s="312"/>
      <c r="Z545" s="312"/>
    </row>
    <row r="546" ht="12.75" customHeight="1">
      <c r="A546" s="1"/>
      <c r="B546" s="1"/>
      <c r="C546" s="1"/>
      <c r="D546" s="1"/>
      <c r="E546" s="265"/>
      <c r="F546" s="1"/>
      <c r="G546" s="1"/>
      <c r="H546" s="1"/>
      <c r="I546" s="1"/>
      <c r="J546" s="1"/>
      <c r="K546" s="6"/>
      <c r="L546" s="311"/>
      <c r="M546" s="312"/>
      <c r="N546" s="312"/>
      <c r="O546" s="312"/>
      <c r="P546" s="312"/>
      <c r="Q546" s="312"/>
      <c r="R546" s="312"/>
      <c r="S546" s="312"/>
      <c r="T546" s="312"/>
      <c r="U546" s="312"/>
      <c r="V546" s="312"/>
      <c r="W546" s="312"/>
      <c r="X546" s="312"/>
      <c r="Y546" s="312"/>
      <c r="Z546" s="312"/>
    </row>
    <row r="547" ht="12.75" customHeight="1">
      <c r="A547" s="1"/>
      <c r="B547" s="1"/>
      <c r="C547" s="1"/>
      <c r="D547" s="1"/>
      <c r="E547" s="265"/>
      <c r="F547" s="1"/>
      <c r="G547" s="1"/>
      <c r="H547" s="1"/>
      <c r="I547" s="1"/>
      <c r="J547" s="1"/>
      <c r="K547" s="6"/>
      <c r="L547" s="311"/>
      <c r="M547" s="312"/>
      <c r="N547" s="312"/>
      <c r="O547" s="312"/>
      <c r="P547" s="312"/>
      <c r="Q547" s="312"/>
      <c r="R547" s="312"/>
      <c r="S547" s="312"/>
      <c r="T547" s="312"/>
      <c r="U547" s="312"/>
      <c r="V547" s="312"/>
      <c r="W547" s="312"/>
      <c r="X547" s="312"/>
      <c r="Y547" s="312"/>
      <c r="Z547" s="312"/>
    </row>
    <row r="548" ht="12.75" customHeight="1">
      <c r="A548" s="1"/>
      <c r="B548" s="1"/>
      <c r="C548" s="1"/>
      <c r="D548" s="1"/>
      <c r="E548" s="265"/>
      <c r="F548" s="1"/>
      <c r="G548" s="1"/>
      <c r="H548" s="1"/>
      <c r="I548" s="1"/>
      <c r="J548" s="1"/>
      <c r="K548" s="6"/>
      <c r="L548" s="311"/>
      <c r="M548" s="312"/>
      <c r="N548" s="312"/>
      <c r="O548" s="312"/>
      <c r="P548" s="312"/>
      <c r="Q548" s="312"/>
      <c r="R548" s="312"/>
      <c r="S548" s="312"/>
      <c r="T548" s="312"/>
      <c r="U548" s="312"/>
      <c r="V548" s="312"/>
      <c r="W548" s="312"/>
      <c r="X548" s="312"/>
      <c r="Y548" s="312"/>
      <c r="Z548" s="312"/>
    </row>
    <row r="549" ht="12.75" customHeight="1">
      <c r="A549" s="1"/>
      <c r="B549" s="1"/>
      <c r="C549" s="1"/>
      <c r="D549" s="1"/>
      <c r="E549" s="265"/>
      <c r="F549" s="1"/>
      <c r="G549" s="1"/>
      <c r="H549" s="1"/>
      <c r="I549" s="1"/>
      <c r="J549" s="1"/>
      <c r="K549" s="6"/>
      <c r="L549" s="311"/>
      <c r="M549" s="312"/>
      <c r="N549" s="312"/>
      <c r="O549" s="312"/>
      <c r="P549" s="312"/>
      <c r="Q549" s="312"/>
      <c r="R549" s="312"/>
      <c r="S549" s="312"/>
      <c r="T549" s="312"/>
      <c r="U549" s="312"/>
      <c r="V549" s="312"/>
      <c r="W549" s="312"/>
      <c r="X549" s="312"/>
      <c r="Y549" s="312"/>
      <c r="Z549" s="312"/>
    </row>
    <row r="550" ht="12.75" customHeight="1">
      <c r="A550" s="1"/>
      <c r="B550" s="1"/>
      <c r="C550" s="1"/>
      <c r="D550" s="1"/>
      <c r="E550" s="265"/>
      <c r="F550" s="1"/>
      <c r="G550" s="1"/>
      <c r="H550" s="1"/>
      <c r="I550" s="1"/>
      <c r="J550" s="1"/>
      <c r="K550" s="6"/>
      <c r="L550" s="311"/>
      <c r="M550" s="312"/>
      <c r="N550" s="312"/>
      <c r="O550" s="312"/>
      <c r="P550" s="312"/>
      <c r="Q550" s="312"/>
      <c r="R550" s="312"/>
      <c r="S550" s="312"/>
      <c r="T550" s="312"/>
      <c r="U550" s="312"/>
      <c r="V550" s="312"/>
      <c r="W550" s="312"/>
      <c r="X550" s="312"/>
      <c r="Y550" s="312"/>
      <c r="Z550" s="312"/>
    </row>
    <row r="551" ht="12.75" customHeight="1">
      <c r="A551" s="1"/>
      <c r="B551" s="1"/>
      <c r="C551" s="1"/>
      <c r="D551" s="1"/>
      <c r="E551" s="265"/>
      <c r="F551" s="1"/>
      <c r="G551" s="1"/>
      <c r="H551" s="1"/>
      <c r="I551" s="1"/>
      <c r="J551" s="1"/>
      <c r="K551" s="6"/>
      <c r="L551" s="311"/>
      <c r="M551" s="312"/>
      <c r="N551" s="312"/>
      <c r="O551" s="312"/>
      <c r="P551" s="312"/>
      <c r="Q551" s="312"/>
      <c r="R551" s="312"/>
      <c r="S551" s="312"/>
      <c r="T551" s="312"/>
      <c r="U551" s="312"/>
      <c r="V551" s="312"/>
      <c r="W551" s="312"/>
      <c r="X551" s="312"/>
      <c r="Y551" s="312"/>
      <c r="Z551" s="312"/>
    </row>
    <row r="552" ht="12.75" customHeight="1">
      <c r="A552" s="1"/>
      <c r="B552" s="1"/>
      <c r="C552" s="1"/>
      <c r="D552" s="1"/>
      <c r="E552" s="265"/>
      <c r="F552" s="1"/>
      <c r="G552" s="1"/>
      <c r="H552" s="1"/>
      <c r="I552" s="1"/>
      <c r="J552" s="1"/>
      <c r="K552" s="6"/>
      <c r="L552" s="311"/>
      <c r="M552" s="312"/>
      <c r="N552" s="312"/>
      <c r="O552" s="312"/>
      <c r="P552" s="312"/>
      <c r="Q552" s="312"/>
      <c r="R552" s="312"/>
      <c r="S552" s="312"/>
      <c r="T552" s="312"/>
      <c r="U552" s="312"/>
      <c r="V552" s="312"/>
      <c r="W552" s="312"/>
      <c r="X552" s="312"/>
      <c r="Y552" s="312"/>
      <c r="Z552" s="312"/>
    </row>
    <row r="553" ht="12.75" customHeight="1">
      <c r="A553" s="1"/>
      <c r="B553" s="1"/>
      <c r="C553" s="1"/>
      <c r="D553" s="1"/>
      <c r="E553" s="265"/>
      <c r="F553" s="1"/>
      <c r="G553" s="1"/>
      <c r="H553" s="1"/>
      <c r="I553" s="1"/>
      <c r="J553" s="1"/>
      <c r="K553" s="6"/>
      <c r="L553" s="311"/>
      <c r="M553" s="312"/>
      <c r="N553" s="312"/>
      <c r="O553" s="312"/>
      <c r="P553" s="312"/>
      <c r="Q553" s="312"/>
      <c r="R553" s="312"/>
      <c r="S553" s="312"/>
      <c r="T553" s="312"/>
      <c r="U553" s="312"/>
      <c r="V553" s="312"/>
      <c r="W553" s="312"/>
      <c r="X553" s="312"/>
      <c r="Y553" s="312"/>
      <c r="Z553" s="312"/>
    </row>
    <row r="554" ht="12.75" customHeight="1">
      <c r="A554" s="1"/>
      <c r="B554" s="1"/>
      <c r="C554" s="1"/>
      <c r="D554" s="1"/>
      <c r="E554" s="265"/>
      <c r="F554" s="1"/>
      <c r="G554" s="1"/>
      <c r="H554" s="1"/>
      <c r="I554" s="1"/>
      <c r="J554" s="1"/>
      <c r="K554" s="6"/>
      <c r="L554" s="311"/>
      <c r="M554" s="312"/>
      <c r="N554" s="312"/>
      <c r="O554" s="312"/>
      <c r="P554" s="312"/>
      <c r="Q554" s="312"/>
      <c r="R554" s="312"/>
      <c r="S554" s="312"/>
      <c r="T554" s="312"/>
      <c r="U554" s="312"/>
      <c r="V554" s="312"/>
      <c r="W554" s="312"/>
      <c r="X554" s="312"/>
      <c r="Y554" s="312"/>
      <c r="Z554" s="312"/>
    </row>
    <row r="555" ht="12.75" customHeight="1">
      <c r="A555" s="1"/>
      <c r="B555" s="1"/>
      <c r="C555" s="1"/>
      <c r="D555" s="1"/>
      <c r="E555" s="265"/>
      <c r="F555" s="1"/>
      <c r="G555" s="1"/>
      <c r="H555" s="1"/>
      <c r="I555" s="1"/>
      <c r="J555" s="1"/>
      <c r="K555" s="6"/>
      <c r="L555" s="311"/>
      <c r="M555" s="312"/>
      <c r="N555" s="312"/>
      <c r="O555" s="312"/>
      <c r="P555" s="312"/>
      <c r="Q555" s="312"/>
      <c r="R555" s="312"/>
      <c r="S555" s="312"/>
      <c r="T555" s="312"/>
      <c r="U555" s="312"/>
      <c r="V555" s="312"/>
      <c r="W555" s="312"/>
      <c r="X555" s="312"/>
      <c r="Y555" s="312"/>
      <c r="Z555" s="312"/>
    </row>
    <row r="556" ht="12.75" customHeight="1">
      <c r="A556" s="1"/>
      <c r="B556" s="1"/>
      <c r="C556" s="1"/>
      <c r="D556" s="1"/>
      <c r="E556" s="265"/>
      <c r="F556" s="1"/>
      <c r="G556" s="1"/>
      <c r="H556" s="1"/>
      <c r="I556" s="1"/>
      <c r="J556" s="1"/>
      <c r="K556" s="6"/>
      <c r="L556" s="311"/>
      <c r="M556" s="312"/>
      <c r="N556" s="312"/>
      <c r="O556" s="312"/>
      <c r="P556" s="312"/>
      <c r="Q556" s="312"/>
      <c r="R556" s="312"/>
      <c r="S556" s="312"/>
      <c r="T556" s="312"/>
      <c r="U556" s="312"/>
      <c r="V556" s="312"/>
      <c r="W556" s="312"/>
      <c r="X556" s="312"/>
      <c r="Y556" s="312"/>
      <c r="Z556" s="312"/>
    </row>
    <row r="557" ht="12.75" customHeight="1">
      <c r="A557" s="1"/>
      <c r="B557" s="1"/>
      <c r="C557" s="1"/>
      <c r="D557" s="1"/>
      <c r="E557" s="265"/>
      <c r="F557" s="1"/>
      <c r="G557" s="1"/>
      <c r="H557" s="1"/>
      <c r="I557" s="1"/>
      <c r="J557" s="1"/>
      <c r="K557" s="6"/>
      <c r="L557" s="311"/>
      <c r="M557" s="312"/>
      <c r="N557" s="312"/>
      <c r="O557" s="312"/>
      <c r="P557" s="312"/>
      <c r="Q557" s="312"/>
      <c r="R557" s="312"/>
      <c r="S557" s="312"/>
      <c r="T557" s="312"/>
      <c r="U557" s="312"/>
      <c r="V557" s="312"/>
      <c r="W557" s="312"/>
      <c r="X557" s="312"/>
      <c r="Y557" s="312"/>
      <c r="Z557" s="312"/>
    </row>
    <row r="558" ht="12.75" customHeight="1">
      <c r="A558" s="1"/>
      <c r="B558" s="1"/>
      <c r="C558" s="1"/>
      <c r="D558" s="1"/>
      <c r="E558" s="265"/>
      <c r="F558" s="1"/>
      <c r="G558" s="1"/>
      <c r="H558" s="1"/>
      <c r="I558" s="1"/>
      <c r="J558" s="1"/>
      <c r="K558" s="6"/>
      <c r="L558" s="311"/>
      <c r="M558" s="312"/>
      <c r="N558" s="312"/>
      <c r="O558" s="312"/>
      <c r="P558" s="312"/>
      <c r="Q558" s="312"/>
      <c r="R558" s="312"/>
      <c r="S558" s="312"/>
      <c r="T558" s="312"/>
      <c r="U558" s="312"/>
      <c r="V558" s="312"/>
      <c r="W558" s="312"/>
      <c r="X558" s="312"/>
      <c r="Y558" s="312"/>
      <c r="Z558" s="312"/>
    </row>
    <row r="559" ht="12.75" customHeight="1">
      <c r="A559" s="1"/>
      <c r="B559" s="1"/>
      <c r="C559" s="1"/>
      <c r="D559" s="1"/>
      <c r="E559" s="265"/>
      <c r="F559" s="1"/>
      <c r="G559" s="1"/>
      <c r="H559" s="1"/>
      <c r="I559" s="1"/>
      <c r="J559" s="1"/>
      <c r="K559" s="6"/>
      <c r="L559" s="311"/>
      <c r="M559" s="312"/>
      <c r="N559" s="312"/>
      <c r="O559" s="312"/>
      <c r="P559" s="312"/>
      <c r="Q559" s="312"/>
      <c r="R559" s="312"/>
      <c r="S559" s="312"/>
      <c r="T559" s="312"/>
      <c r="U559" s="312"/>
      <c r="V559" s="312"/>
      <c r="W559" s="312"/>
      <c r="X559" s="312"/>
      <c r="Y559" s="312"/>
      <c r="Z559" s="312"/>
    </row>
    <row r="560" ht="12.75" customHeight="1">
      <c r="A560" s="1"/>
      <c r="B560" s="1"/>
      <c r="C560" s="1"/>
      <c r="D560" s="1"/>
      <c r="E560" s="265"/>
      <c r="F560" s="1"/>
      <c r="G560" s="1"/>
      <c r="H560" s="1"/>
      <c r="I560" s="1"/>
      <c r="J560" s="1"/>
      <c r="K560" s="6"/>
      <c r="L560" s="311"/>
      <c r="M560" s="312"/>
      <c r="N560" s="312"/>
      <c r="O560" s="312"/>
      <c r="P560" s="312"/>
      <c r="Q560" s="312"/>
      <c r="R560" s="312"/>
      <c r="S560" s="312"/>
      <c r="T560" s="312"/>
      <c r="U560" s="312"/>
      <c r="V560" s="312"/>
      <c r="W560" s="312"/>
      <c r="X560" s="312"/>
      <c r="Y560" s="312"/>
      <c r="Z560" s="312"/>
    </row>
    <row r="561" ht="12.75" customHeight="1">
      <c r="A561" s="1"/>
      <c r="B561" s="1"/>
      <c r="C561" s="1"/>
      <c r="D561" s="1"/>
      <c r="E561" s="265"/>
      <c r="F561" s="1"/>
      <c r="G561" s="1"/>
      <c r="H561" s="1"/>
      <c r="I561" s="1"/>
      <c r="J561" s="1"/>
      <c r="K561" s="6"/>
      <c r="L561" s="311"/>
      <c r="M561" s="312"/>
      <c r="N561" s="312"/>
      <c r="O561" s="312"/>
      <c r="P561" s="312"/>
      <c r="Q561" s="312"/>
      <c r="R561" s="312"/>
      <c r="S561" s="312"/>
      <c r="T561" s="312"/>
      <c r="U561" s="312"/>
      <c r="V561" s="312"/>
      <c r="W561" s="312"/>
      <c r="X561" s="312"/>
      <c r="Y561" s="312"/>
      <c r="Z561" s="312"/>
    </row>
    <row r="562" ht="12.75" customHeight="1">
      <c r="A562" s="1"/>
      <c r="B562" s="1"/>
      <c r="C562" s="1"/>
      <c r="D562" s="1"/>
      <c r="E562" s="265"/>
      <c r="F562" s="1"/>
      <c r="G562" s="1"/>
      <c r="H562" s="1"/>
      <c r="I562" s="1"/>
      <c r="J562" s="1"/>
      <c r="K562" s="6"/>
      <c r="L562" s="311"/>
      <c r="M562" s="312"/>
      <c r="N562" s="312"/>
      <c r="O562" s="312"/>
      <c r="P562" s="312"/>
      <c r="Q562" s="312"/>
      <c r="R562" s="312"/>
      <c r="S562" s="312"/>
      <c r="T562" s="312"/>
      <c r="U562" s="312"/>
      <c r="V562" s="312"/>
      <c r="W562" s="312"/>
      <c r="X562" s="312"/>
      <c r="Y562" s="312"/>
      <c r="Z562" s="312"/>
    </row>
    <row r="563" ht="12.75" customHeight="1">
      <c r="A563" s="1"/>
      <c r="B563" s="1"/>
      <c r="C563" s="1"/>
      <c r="D563" s="1"/>
      <c r="E563" s="265"/>
      <c r="F563" s="1"/>
      <c r="G563" s="1"/>
      <c r="H563" s="1"/>
      <c r="I563" s="1"/>
      <c r="J563" s="1"/>
      <c r="K563" s="6"/>
      <c r="L563" s="311"/>
      <c r="M563" s="312"/>
      <c r="N563" s="312"/>
      <c r="O563" s="312"/>
      <c r="P563" s="312"/>
      <c r="Q563" s="312"/>
      <c r="R563" s="312"/>
      <c r="S563" s="312"/>
      <c r="T563" s="312"/>
      <c r="U563" s="312"/>
      <c r="V563" s="312"/>
      <c r="W563" s="312"/>
      <c r="X563" s="312"/>
      <c r="Y563" s="312"/>
      <c r="Z563" s="312"/>
    </row>
    <row r="564" ht="12.75" customHeight="1">
      <c r="A564" s="1"/>
      <c r="B564" s="1"/>
      <c r="C564" s="1"/>
      <c r="D564" s="1"/>
      <c r="E564" s="265"/>
      <c r="F564" s="1"/>
      <c r="G564" s="1"/>
      <c r="H564" s="1"/>
      <c r="I564" s="1"/>
      <c r="J564" s="1"/>
      <c r="K564" s="6"/>
      <c r="L564" s="311"/>
      <c r="M564" s="312"/>
      <c r="N564" s="312"/>
      <c r="O564" s="312"/>
      <c r="P564" s="312"/>
      <c r="Q564" s="312"/>
      <c r="R564" s="312"/>
      <c r="S564" s="312"/>
      <c r="T564" s="312"/>
      <c r="U564" s="312"/>
      <c r="V564" s="312"/>
      <c r="W564" s="312"/>
      <c r="X564" s="312"/>
      <c r="Y564" s="312"/>
      <c r="Z564" s="312"/>
    </row>
    <row r="565" ht="12.75" customHeight="1">
      <c r="A565" s="1"/>
      <c r="B565" s="1"/>
      <c r="C565" s="1"/>
      <c r="D565" s="1"/>
      <c r="E565" s="265"/>
      <c r="F565" s="1"/>
      <c r="G565" s="1"/>
      <c r="H565" s="1"/>
      <c r="I565" s="1"/>
      <c r="J565" s="1"/>
      <c r="K565" s="6"/>
      <c r="L565" s="311"/>
      <c r="M565" s="312"/>
      <c r="N565" s="312"/>
      <c r="O565" s="312"/>
      <c r="P565" s="312"/>
      <c r="Q565" s="312"/>
      <c r="R565" s="312"/>
      <c r="S565" s="312"/>
      <c r="T565" s="312"/>
      <c r="U565" s="312"/>
      <c r="V565" s="312"/>
      <c r="W565" s="312"/>
      <c r="X565" s="312"/>
      <c r="Y565" s="312"/>
      <c r="Z565" s="312"/>
    </row>
    <row r="566" ht="12.75" customHeight="1">
      <c r="A566" s="1"/>
      <c r="B566" s="1"/>
      <c r="C566" s="1"/>
      <c r="D566" s="1"/>
      <c r="E566" s="265"/>
      <c r="F566" s="1"/>
      <c r="G566" s="1"/>
      <c r="H566" s="1"/>
      <c r="I566" s="1"/>
      <c r="J566" s="1"/>
      <c r="K566" s="6"/>
      <c r="L566" s="311"/>
      <c r="M566" s="312"/>
      <c r="N566" s="312"/>
      <c r="O566" s="312"/>
      <c r="P566" s="312"/>
      <c r="Q566" s="312"/>
      <c r="R566" s="312"/>
      <c r="S566" s="312"/>
      <c r="T566" s="312"/>
      <c r="U566" s="312"/>
      <c r="V566" s="312"/>
      <c r="W566" s="312"/>
      <c r="X566" s="312"/>
      <c r="Y566" s="312"/>
      <c r="Z566" s="312"/>
    </row>
    <row r="567" ht="12.75" customHeight="1">
      <c r="A567" s="1"/>
      <c r="B567" s="1"/>
      <c r="C567" s="1"/>
      <c r="D567" s="1"/>
      <c r="E567" s="265"/>
      <c r="F567" s="1"/>
      <c r="G567" s="1"/>
      <c r="H567" s="1"/>
      <c r="I567" s="1"/>
      <c r="J567" s="1"/>
      <c r="K567" s="6"/>
      <c r="L567" s="311"/>
      <c r="M567" s="312"/>
      <c r="N567" s="312"/>
      <c r="O567" s="312"/>
      <c r="P567" s="312"/>
      <c r="Q567" s="312"/>
      <c r="R567" s="312"/>
      <c r="S567" s="312"/>
      <c r="T567" s="312"/>
      <c r="U567" s="312"/>
      <c r="V567" s="312"/>
      <c r="W567" s="312"/>
      <c r="X567" s="312"/>
      <c r="Y567" s="312"/>
      <c r="Z567" s="312"/>
    </row>
    <row r="568" ht="12.75" customHeight="1">
      <c r="A568" s="1"/>
      <c r="B568" s="1"/>
      <c r="C568" s="1"/>
      <c r="D568" s="1"/>
      <c r="E568" s="265"/>
      <c r="F568" s="1"/>
      <c r="G568" s="1"/>
      <c r="H568" s="1"/>
      <c r="I568" s="1"/>
      <c r="J568" s="1"/>
      <c r="K568" s="6"/>
      <c r="L568" s="311"/>
      <c r="M568" s="312"/>
      <c r="N568" s="312"/>
      <c r="O568" s="312"/>
      <c r="P568" s="312"/>
      <c r="Q568" s="312"/>
      <c r="R568" s="312"/>
      <c r="S568" s="312"/>
      <c r="T568" s="312"/>
      <c r="U568" s="312"/>
      <c r="V568" s="312"/>
      <c r="W568" s="312"/>
      <c r="X568" s="312"/>
      <c r="Y568" s="312"/>
      <c r="Z568" s="312"/>
    </row>
    <row r="569" ht="12.75" customHeight="1">
      <c r="A569" s="1"/>
      <c r="B569" s="1"/>
      <c r="C569" s="1"/>
      <c r="D569" s="1"/>
      <c r="E569" s="265"/>
      <c r="F569" s="1"/>
      <c r="G569" s="1"/>
      <c r="H569" s="1"/>
      <c r="I569" s="1"/>
      <c r="J569" s="1"/>
      <c r="K569" s="6"/>
      <c r="L569" s="311"/>
      <c r="M569" s="312"/>
      <c r="N569" s="312"/>
      <c r="O569" s="312"/>
      <c r="P569" s="312"/>
      <c r="Q569" s="312"/>
      <c r="R569" s="312"/>
      <c r="S569" s="312"/>
      <c r="T569" s="312"/>
      <c r="U569" s="312"/>
      <c r="V569" s="312"/>
      <c r="W569" s="312"/>
      <c r="X569" s="312"/>
      <c r="Y569" s="312"/>
      <c r="Z569" s="312"/>
    </row>
    <row r="570" ht="12.75" customHeight="1">
      <c r="A570" s="1"/>
      <c r="B570" s="1"/>
      <c r="C570" s="1"/>
      <c r="D570" s="1"/>
      <c r="E570" s="265"/>
      <c r="F570" s="1"/>
      <c r="G570" s="1"/>
      <c r="H570" s="1"/>
      <c r="I570" s="1"/>
      <c r="J570" s="1"/>
      <c r="K570" s="6"/>
      <c r="L570" s="311"/>
      <c r="M570" s="312"/>
      <c r="N570" s="312"/>
      <c r="O570" s="312"/>
      <c r="P570" s="312"/>
      <c r="Q570" s="312"/>
      <c r="R570" s="312"/>
      <c r="S570" s="312"/>
      <c r="T570" s="312"/>
      <c r="U570" s="312"/>
      <c r="V570" s="312"/>
      <c r="W570" s="312"/>
      <c r="X570" s="312"/>
      <c r="Y570" s="312"/>
      <c r="Z570" s="312"/>
    </row>
    <row r="571" ht="12.75" customHeight="1">
      <c r="A571" s="1"/>
      <c r="B571" s="1"/>
      <c r="C571" s="1"/>
      <c r="D571" s="1"/>
      <c r="E571" s="265"/>
      <c r="F571" s="1"/>
      <c r="G571" s="1"/>
      <c r="H571" s="1"/>
      <c r="I571" s="1"/>
      <c r="J571" s="1"/>
      <c r="K571" s="6"/>
      <c r="L571" s="311"/>
      <c r="M571" s="312"/>
      <c r="N571" s="312"/>
      <c r="O571" s="312"/>
      <c r="P571" s="312"/>
      <c r="Q571" s="312"/>
      <c r="R571" s="312"/>
      <c r="S571" s="312"/>
      <c r="T571" s="312"/>
      <c r="U571" s="312"/>
      <c r="V571" s="312"/>
      <c r="W571" s="312"/>
      <c r="X571" s="312"/>
      <c r="Y571" s="312"/>
      <c r="Z571" s="312"/>
    </row>
    <row r="572" ht="12.75" customHeight="1">
      <c r="A572" s="1"/>
      <c r="B572" s="1"/>
      <c r="C572" s="1"/>
      <c r="D572" s="1"/>
      <c r="E572" s="265"/>
      <c r="F572" s="1"/>
      <c r="G572" s="1"/>
      <c r="H572" s="1"/>
      <c r="I572" s="1"/>
      <c r="J572" s="1"/>
      <c r="K572" s="6"/>
      <c r="L572" s="311"/>
      <c r="M572" s="312"/>
      <c r="N572" s="312"/>
      <c r="O572" s="312"/>
      <c r="P572" s="312"/>
      <c r="Q572" s="312"/>
      <c r="R572" s="312"/>
      <c r="S572" s="312"/>
      <c r="T572" s="312"/>
      <c r="U572" s="312"/>
      <c r="V572" s="312"/>
      <c r="W572" s="312"/>
      <c r="X572" s="312"/>
      <c r="Y572" s="312"/>
      <c r="Z572" s="312"/>
    </row>
    <row r="573" ht="12.75" customHeight="1">
      <c r="A573" s="1"/>
      <c r="B573" s="1"/>
      <c r="C573" s="1"/>
      <c r="D573" s="1"/>
      <c r="E573" s="265"/>
      <c r="F573" s="1"/>
      <c r="G573" s="1"/>
      <c r="H573" s="1"/>
      <c r="I573" s="1"/>
      <c r="J573" s="1"/>
      <c r="K573" s="6"/>
      <c r="L573" s="311"/>
      <c r="M573" s="312"/>
      <c r="N573" s="312"/>
      <c r="O573" s="312"/>
      <c r="P573" s="312"/>
      <c r="Q573" s="312"/>
      <c r="R573" s="312"/>
      <c r="S573" s="312"/>
      <c r="T573" s="312"/>
      <c r="U573" s="312"/>
      <c r="V573" s="312"/>
      <c r="W573" s="312"/>
      <c r="X573" s="312"/>
      <c r="Y573" s="312"/>
      <c r="Z573" s="312"/>
    </row>
    <row r="574" ht="12.75" customHeight="1">
      <c r="A574" s="1"/>
      <c r="B574" s="1"/>
      <c r="C574" s="1"/>
      <c r="D574" s="1"/>
      <c r="E574" s="265"/>
      <c r="F574" s="1"/>
      <c r="G574" s="1"/>
      <c r="H574" s="1"/>
      <c r="I574" s="1"/>
      <c r="J574" s="1"/>
      <c r="K574" s="6"/>
      <c r="L574" s="311"/>
      <c r="M574" s="312"/>
      <c r="N574" s="312"/>
      <c r="O574" s="312"/>
      <c r="P574" s="312"/>
      <c r="Q574" s="312"/>
      <c r="R574" s="312"/>
      <c r="S574" s="312"/>
      <c r="T574" s="312"/>
      <c r="U574" s="312"/>
      <c r="V574" s="312"/>
      <c r="W574" s="312"/>
      <c r="X574" s="312"/>
      <c r="Y574" s="312"/>
      <c r="Z574" s="312"/>
    </row>
    <row r="575" ht="12.75" customHeight="1">
      <c r="A575" s="1"/>
      <c r="B575" s="1"/>
      <c r="C575" s="1"/>
      <c r="D575" s="1"/>
      <c r="E575" s="265"/>
      <c r="F575" s="1"/>
      <c r="G575" s="1"/>
      <c r="H575" s="1"/>
      <c r="I575" s="1"/>
      <c r="J575" s="1"/>
      <c r="K575" s="6"/>
      <c r="L575" s="311"/>
      <c r="M575" s="312"/>
      <c r="N575" s="312"/>
      <c r="O575" s="312"/>
      <c r="P575" s="312"/>
      <c r="Q575" s="312"/>
      <c r="R575" s="312"/>
      <c r="S575" s="312"/>
      <c r="T575" s="312"/>
      <c r="U575" s="312"/>
      <c r="V575" s="312"/>
      <c r="W575" s="312"/>
      <c r="X575" s="312"/>
      <c r="Y575" s="312"/>
      <c r="Z575" s="312"/>
    </row>
    <row r="576" ht="12.75" customHeight="1">
      <c r="A576" s="1"/>
      <c r="B576" s="1"/>
      <c r="C576" s="1"/>
      <c r="D576" s="1"/>
      <c r="E576" s="265"/>
      <c r="F576" s="1"/>
      <c r="G576" s="1"/>
      <c r="H576" s="1"/>
      <c r="I576" s="1"/>
      <c r="J576" s="1"/>
      <c r="K576" s="6"/>
      <c r="L576" s="311"/>
      <c r="M576" s="312"/>
      <c r="N576" s="312"/>
      <c r="O576" s="312"/>
      <c r="P576" s="312"/>
      <c r="Q576" s="312"/>
      <c r="R576" s="312"/>
      <c r="S576" s="312"/>
      <c r="T576" s="312"/>
      <c r="U576" s="312"/>
      <c r="V576" s="312"/>
      <c r="W576" s="312"/>
      <c r="X576" s="312"/>
      <c r="Y576" s="312"/>
      <c r="Z576" s="312"/>
    </row>
    <row r="577" ht="12.75" customHeight="1">
      <c r="A577" s="1"/>
      <c r="B577" s="1"/>
      <c r="C577" s="1"/>
      <c r="D577" s="1"/>
      <c r="E577" s="265"/>
      <c r="F577" s="1"/>
      <c r="G577" s="1"/>
      <c r="H577" s="1"/>
      <c r="I577" s="1"/>
      <c r="J577" s="1"/>
      <c r="K577" s="6"/>
      <c r="L577" s="311"/>
      <c r="M577" s="312"/>
      <c r="N577" s="312"/>
      <c r="O577" s="312"/>
      <c r="P577" s="312"/>
      <c r="Q577" s="312"/>
      <c r="R577" s="312"/>
      <c r="S577" s="312"/>
      <c r="T577" s="312"/>
      <c r="U577" s="312"/>
      <c r="V577" s="312"/>
      <c r="W577" s="312"/>
      <c r="X577" s="312"/>
      <c r="Y577" s="312"/>
      <c r="Z577" s="312"/>
    </row>
    <row r="578" ht="12.75" customHeight="1">
      <c r="A578" s="1"/>
      <c r="B578" s="1"/>
      <c r="C578" s="1"/>
      <c r="D578" s="1"/>
      <c r="E578" s="265"/>
      <c r="F578" s="1"/>
      <c r="G578" s="1"/>
      <c r="H578" s="1"/>
      <c r="I578" s="1"/>
      <c r="J578" s="1"/>
      <c r="K578" s="6"/>
      <c r="L578" s="311"/>
      <c r="M578" s="312"/>
      <c r="N578" s="312"/>
      <c r="O578" s="312"/>
      <c r="P578" s="312"/>
      <c r="Q578" s="312"/>
      <c r="R578" s="312"/>
      <c r="S578" s="312"/>
      <c r="T578" s="312"/>
      <c r="U578" s="312"/>
      <c r="V578" s="312"/>
      <c r="W578" s="312"/>
      <c r="X578" s="312"/>
      <c r="Y578" s="312"/>
      <c r="Z578" s="312"/>
    </row>
    <row r="579" ht="12.75" customHeight="1">
      <c r="A579" s="1"/>
      <c r="B579" s="1"/>
      <c r="C579" s="1"/>
      <c r="D579" s="1"/>
      <c r="E579" s="265"/>
      <c r="F579" s="1"/>
      <c r="G579" s="1"/>
      <c r="H579" s="1"/>
      <c r="I579" s="1"/>
      <c r="J579" s="1"/>
      <c r="K579" s="6"/>
      <c r="L579" s="311"/>
      <c r="M579" s="312"/>
      <c r="N579" s="312"/>
      <c r="O579" s="312"/>
      <c r="P579" s="312"/>
      <c r="Q579" s="312"/>
      <c r="R579" s="312"/>
      <c r="S579" s="312"/>
      <c r="T579" s="312"/>
      <c r="U579" s="312"/>
      <c r="V579" s="312"/>
      <c r="W579" s="312"/>
      <c r="X579" s="312"/>
      <c r="Y579" s="312"/>
      <c r="Z579" s="312"/>
    </row>
    <row r="580" ht="12.75" customHeight="1">
      <c r="A580" s="1"/>
      <c r="B580" s="1"/>
      <c r="C580" s="1"/>
      <c r="D580" s="1"/>
      <c r="E580" s="265"/>
      <c r="F580" s="1"/>
      <c r="G580" s="1"/>
      <c r="H580" s="1"/>
      <c r="I580" s="1"/>
      <c r="J580" s="1"/>
      <c r="K580" s="6"/>
      <c r="L580" s="311"/>
      <c r="M580" s="312"/>
      <c r="N580" s="312"/>
      <c r="O580" s="312"/>
      <c r="P580" s="312"/>
      <c r="Q580" s="312"/>
      <c r="R580" s="312"/>
      <c r="S580" s="312"/>
      <c r="T580" s="312"/>
      <c r="U580" s="312"/>
      <c r="V580" s="312"/>
      <c r="W580" s="312"/>
      <c r="X580" s="312"/>
      <c r="Y580" s="312"/>
      <c r="Z580" s="312"/>
    </row>
    <row r="581" ht="12.75" customHeight="1">
      <c r="A581" s="1"/>
      <c r="B581" s="1"/>
      <c r="C581" s="1"/>
      <c r="D581" s="1"/>
      <c r="E581" s="265"/>
      <c r="F581" s="1"/>
      <c r="G581" s="1"/>
      <c r="H581" s="1"/>
      <c r="I581" s="1"/>
      <c r="J581" s="1"/>
      <c r="K581" s="6"/>
      <c r="L581" s="311"/>
      <c r="M581" s="312"/>
      <c r="N581" s="312"/>
      <c r="O581" s="312"/>
      <c r="P581" s="312"/>
      <c r="Q581" s="312"/>
      <c r="R581" s="312"/>
      <c r="S581" s="312"/>
      <c r="T581" s="312"/>
      <c r="U581" s="312"/>
      <c r="V581" s="312"/>
      <c r="W581" s="312"/>
      <c r="X581" s="312"/>
      <c r="Y581" s="312"/>
      <c r="Z581" s="312"/>
    </row>
    <row r="582" ht="12.75" customHeight="1">
      <c r="A582" s="1"/>
      <c r="B582" s="1"/>
      <c r="C582" s="1"/>
      <c r="D582" s="1"/>
      <c r="E582" s="265"/>
      <c r="F582" s="1"/>
      <c r="G582" s="1"/>
      <c r="H582" s="1"/>
      <c r="I582" s="1"/>
      <c r="J582" s="1"/>
      <c r="K582" s="6"/>
      <c r="L582" s="311"/>
      <c r="M582" s="312"/>
      <c r="N582" s="312"/>
      <c r="O582" s="312"/>
      <c r="P582" s="312"/>
      <c r="Q582" s="312"/>
      <c r="R582" s="312"/>
      <c r="S582" s="312"/>
      <c r="T582" s="312"/>
      <c r="U582" s="312"/>
      <c r="V582" s="312"/>
      <c r="W582" s="312"/>
      <c r="X582" s="312"/>
      <c r="Y582" s="312"/>
      <c r="Z582" s="312"/>
    </row>
    <row r="583" ht="12.75" customHeight="1">
      <c r="A583" s="1"/>
      <c r="B583" s="1"/>
      <c r="C583" s="1"/>
      <c r="D583" s="1"/>
      <c r="E583" s="265"/>
      <c r="F583" s="1"/>
      <c r="G583" s="1"/>
      <c r="H583" s="1"/>
      <c r="I583" s="1"/>
      <c r="J583" s="1"/>
      <c r="K583" s="6"/>
      <c r="L583" s="311"/>
      <c r="M583" s="312"/>
      <c r="N583" s="312"/>
      <c r="O583" s="312"/>
      <c r="P583" s="312"/>
      <c r="Q583" s="312"/>
      <c r="R583" s="312"/>
      <c r="S583" s="312"/>
      <c r="T583" s="312"/>
      <c r="U583" s="312"/>
      <c r="V583" s="312"/>
      <c r="W583" s="312"/>
      <c r="X583" s="312"/>
      <c r="Y583" s="312"/>
      <c r="Z583" s="312"/>
    </row>
    <row r="584" ht="12.75" customHeight="1">
      <c r="A584" s="1"/>
      <c r="B584" s="1"/>
      <c r="C584" s="1"/>
      <c r="D584" s="1"/>
      <c r="E584" s="265"/>
      <c r="F584" s="1"/>
      <c r="G584" s="1"/>
      <c r="H584" s="1"/>
      <c r="I584" s="1"/>
      <c r="J584" s="1"/>
      <c r="K584" s="6"/>
      <c r="L584" s="311"/>
      <c r="M584" s="312"/>
      <c r="N584" s="312"/>
      <c r="O584" s="312"/>
      <c r="P584" s="312"/>
      <c r="Q584" s="312"/>
      <c r="R584" s="312"/>
      <c r="S584" s="312"/>
      <c r="T584" s="312"/>
      <c r="U584" s="312"/>
      <c r="V584" s="312"/>
      <c r="W584" s="312"/>
      <c r="X584" s="312"/>
      <c r="Y584" s="312"/>
      <c r="Z584" s="312"/>
    </row>
    <row r="585" ht="12.75" customHeight="1">
      <c r="A585" s="1"/>
      <c r="B585" s="1"/>
      <c r="C585" s="1"/>
      <c r="D585" s="1"/>
      <c r="E585" s="265"/>
      <c r="F585" s="1"/>
      <c r="G585" s="1"/>
      <c r="H585" s="1"/>
      <c r="I585" s="1"/>
      <c r="J585" s="1"/>
      <c r="K585" s="6"/>
      <c r="L585" s="311"/>
      <c r="M585" s="312"/>
      <c r="N585" s="312"/>
      <c r="O585" s="312"/>
      <c r="P585" s="312"/>
      <c r="Q585" s="312"/>
      <c r="R585" s="312"/>
      <c r="S585" s="312"/>
      <c r="T585" s="312"/>
      <c r="U585" s="312"/>
      <c r="V585" s="312"/>
      <c r="W585" s="312"/>
      <c r="X585" s="312"/>
      <c r="Y585" s="312"/>
      <c r="Z585" s="312"/>
    </row>
    <row r="586" ht="12.75" customHeight="1">
      <c r="A586" s="1"/>
      <c r="B586" s="1"/>
      <c r="C586" s="1"/>
      <c r="D586" s="1"/>
      <c r="E586" s="265"/>
      <c r="F586" s="1"/>
      <c r="G586" s="1"/>
      <c r="H586" s="1"/>
      <c r="I586" s="1"/>
      <c r="J586" s="1"/>
      <c r="K586" s="6"/>
      <c r="L586" s="311"/>
      <c r="M586" s="312"/>
      <c r="N586" s="312"/>
      <c r="O586" s="312"/>
      <c r="P586" s="312"/>
      <c r="Q586" s="312"/>
      <c r="R586" s="312"/>
      <c r="S586" s="312"/>
      <c r="T586" s="312"/>
      <c r="U586" s="312"/>
      <c r="V586" s="312"/>
      <c r="W586" s="312"/>
      <c r="X586" s="312"/>
      <c r="Y586" s="312"/>
      <c r="Z586" s="312"/>
    </row>
    <row r="587" ht="12.75" customHeight="1">
      <c r="A587" s="1"/>
      <c r="B587" s="1"/>
      <c r="C587" s="1"/>
      <c r="D587" s="1"/>
      <c r="E587" s="265"/>
      <c r="F587" s="1"/>
      <c r="G587" s="1"/>
      <c r="H587" s="1"/>
      <c r="I587" s="1"/>
      <c r="J587" s="1"/>
      <c r="K587" s="6"/>
      <c r="L587" s="311"/>
      <c r="M587" s="312"/>
      <c r="N587" s="312"/>
      <c r="O587" s="312"/>
      <c r="P587" s="312"/>
      <c r="Q587" s="312"/>
      <c r="R587" s="312"/>
      <c r="S587" s="312"/>
      <c r="T587" s="312"/>
      <c r="U587" s="312"/>
      <c r="V587" s="312"/>
      <c r="W587" s="312"/>
      <c r="X587" s="312"/>
      <c r="Y587" s="312"/>
      <c r="Z587" s="312"/>
    </row>
    <row r="588" ht="12.75" customHeight="1">
      <c r="A588" s="1"/>
      <c r="B588" s="1"/>
      <c r="C588" s="1"/>
      <c r="D588" s="1"/>
      <c r="E588" s="265"/>
      <c r="F588" s="1"/>
      <c r="G588" s="1"/>
      <c r="H588" s="1"/>
      <c r="I588" s="1"/>
      <c r="J588" s="1"/>
      <c r="K588" s="6"/>
      <c r="L588" s="311"/>
      <c r="M588" s="312"/>
      <c r="N588" s="312"/>
      <c r="O588" s="312"/>
      <c r="P588" s="312"/>
      <c r="Q588" s="312"/>
      <c r="R588" s="312"/>
      <c r="S588" s="312"/>
      <c r="T588" s="312"/>
      <c r="U588" s="312"/>
      <c r="V588" s="312"/>
      <c r="W588" s="312"/>
      <c r="X588" s="312"/>
      <c r="Y588" s="312"/>
      <c r="Z588" s="312"/>
    </row>
    <row r="589" ht="12.75" customHeight="1">
      <c r="A589" s="1"/>
      <c r="B589" s="1"/>
      <c r="C589" s="1"/>
      <c r="D589" s="1"/>
      <c r="E589" s="265"/>
      <c r="F589" s="1"/>
      <c r="G589" s="1"/>
      <c r="H589" s="1"/>
      <c r="I589" s="1"/>
      <c r="J589" s="1"/>
      <c r="K589" s="6"/>
      <c r="L589" s="311"/>
      <c r="M589" s="312"/>
      <c r="N589" s="312"/>
      <c r="O589" s="312"/>
      <c r="P589" s="312"/>
      <c r="Q589" s="312"/>
      <c r="R589" s="312"/>
      <c r="S589" s="312"/>
      <c r="T589" s="312"/>
      <c r="U589" s="312"/>
      <c r="V589" s="312"/>
      <c r="W589" s="312"/>
      <c r="X589" s="312"/>
      <c r="Y589" s="312"/>
      <c r="Z589" s="312"/>
    </row>
    <row r="590" ht="12.75" customHeight="1">
      <c r="A590" s="1"/>
      <c r="B590" s="1"/>
      <c r="C590" s="1"/>
      <c r="D590" s="1"/>
      <c r="E590" s="265"/>
      <c r="F590" s="1"/>
      <c r="G590" s="1"/>
      <c r="H590" s="1"/>
      <c r="I590" s="1"/>
      <c r="J590" s="1"/>
      <c r="K590" s="6"/>
      <c r="L590" s="311"/>
      <c r="M590" s="312"/>
      <c r="N590" s="312"/>
      <c r="O590" s="312"/>
      <c r="P590" s="312"/>
      <c r="Q590" s="312"/>
      <c r="R590" s="312"/>
      <c r="S590" s="312"/>
      <c r="T590" s="312"/>
      <c r="U590" s="312"/>
      <c r="V590" s="312"/>
      <c r="W590" s="312"/>
      <c r="X590" s="312"/>
      <c r="Y590" s="312"/>
      <c r="Z590" s="312"/>
    </row>
    <row r="591" ht="12.75" customHeight="1">
      <c r="A591" s="1"/>
      <c r="B591" s="1"/>
      <c r="C591" s="1"/>
      <c r="D591" s="1"/>
      <c r="E591" s="265"/>
      <c r="F591" s="1"/>
      <c r="G591" s="1"/>
      <c r="H591" s="1"/>
      <c r="I591" s="1"/>
      <c r="J591" s="1"/>
      <c r="K591" s="6"/>
      <c r="L591" s="311"/>
      <c r="M591" s="312"/>
      <c r="N591" s="312"/>
      <c r="O591" s="312"/>
      <c r="P591" s="312"/>
      <c r="Q591" s="312"/>
      <c r="R591" s="312"/>
      <c r="S591" s="312"/>
      <c r="T591" s="312"/>
      <c r="U591" s="312"/>
      <c r="V591" s="312"/>
      <c r="W591" s="312"/>
      <c r="X591" s="312"/>
      <c r="Y591" s="312"/>
      <c r="Z591" s="312"/>
    </row>
    <row r="592" ht="12.75" customHeight="1">
      <c r="A592" s="1"/>
      <c r="B592" s="1"/>
      <c r="C592" s="1"/>
      <c r="D592" s="1"/>
      <c r="E592" s="265"/>
      <c r="F592" s="1"/>
      <c r="G592" s="1"/>
      <c r="H592" s="1"/>
      <c r="I592" s="1"/>
      <c r="J592" s="1"/>
      <c r="K592" s="6"/>
      <c r="L592" s="311"/>
      <c r="M592" s="312"/>
      <c r="N592" s="312"/>
      <c r="O592" s="312"/>
      <c r="P592" s="312"/>
      <c r="Q592" s="312"/>
      <c r="R592" s="312"/>
      <c r="S592" s="312"/>
      <c r="T592" s="312"/>
      <c r="U592" s="312"/>
      <c r="V592" s="312"/>
      <c r="W592" s="312"/>
      <c r="X592" s="312"/>
      <c r="Y592" s="312"/>
      <c r="Z592" s="312"/>
    </row>
    <row r="593" ht="12.75" customHeight="1">
      <c r="A593" s="1"/>
      <c r="B593" s="1"/>
      <c r="C593" s="1"/>
      <c r="D593" s="1"/>
      <c r="E593" s="265"/>
      <c r="F593" s="1"/>
      <c r="G593" s="1"/>
      <c r="H593" s="1"/>
      <c r="I593" s="1"/>
      <c r="J593" s="1"/>
      <c r="K593" s="6"/>
      <c r="L593" s="311"/>
      <c r="M593" s="312"/>
      <c r="N593" s="312"/>
      <c r="O593" s="312"/>
      <c r="P593" s="312"/>
      <c r="Q593" s="312"/>
      <c r="R593" s="312"/>
      <c r="S593" s="312"/>
      <c r="T593" s="312"/>
      <c r="U593" s="312"/>
      <c r="V593" s="312"/>
      <c r="W593" s="312"/>
      <c r="X593" s="312"/>
      <c r="Y593" s="312"/>
      <c r="Z593" s="312"/>
    </row>
    <row r="594" ht="12.75" customHeight="1">
      <c r="A594" s="1"/>
      <c r="B594" s="1"/>
      <c r="C594" s="1"/>
      <c r="D594" s="1"/>
      <c r="E594" s="265"/>
      <c r="F594" s="1"/>
      <c r="G594" s="1"/>
      <c r="H594" s="1"/>
      <c r="I594" s="1"/>
      <c r="J594" s="1"/>
      <c r="K594" s="6"/>
      <c r="L594" s="311"/>
      <c r="M594" s="312"/>
      <c r="N594" s="312"/>
      <c r="O594" s="312"/>
      <c r="P594" s="312"/>
      <c r="Q594" s="312"/>
      <c r="R594" s="312"/>
      <c r="S594" s="312"/>
      <c r="T594" s="312"/>
      <c r="U594" s="312"/>
      <c r="V594" s="312"/>
      <c r="W594" s="312"/>
      <c r="X594" s="312"/>
      <c r="Y594" s="312"/>
      <c r="Z594" s="312"/>
    </row>
    <row r="595" ht="12.75" customHeight="1">
      <c r="A595" s="1"/>
      <c r="B595" s="1"/>
      <c r="C595" s="1"/>
      <c r="D595" s="1"/>
      <c r="E595" s="265"/>
      <c r="F595" s="1"/>
      <c r="G595" s="1"/>
      <c r="H595" s="1"/>
      <c r="I595" s="1"/>
      <c r="J595" s="1"/>
      <c r="K595" s="6"/>
      <c r="L595" s="311"/>
      <c r="M595" s="312"/>
      <c r="N595" s="312"/>
      <c r="O595" s="312"/>
      <c r="P595" s="312"/>
      <c r="Q595" s="312"/>
      <c r="R595" s="312"/>
      <c r="S595" s="312"/>
      <c r="T595" s="312"/>
      <c r="U595" s="312"/>
      <c r="V595" s="312"/>
      <c r="W595" s="312"/>
      <c r="X595" s="312"/>
      <c r="Y595" s="312"/>
      <c r="Z595" s="312"/>
    </row>
    <row r="596" ht="12.75" customHeight="1">
      <c r="A596" s="1"/>
      <c r="B596" s="1"/>
      <c r="C596" s="1"/>
      <c r="D596" s="1"/>
      <c r="E596" s="265"/>
      <c r="F596" s="1"/>
      <c r="G596" s="1"/>
      <c r="H596" s="1"/>
      <c r="I596" s="1"/>
      <c r="J596" s="1"/>
      <c r="K596" s="6"/>
      <c r="L596" s="311"/>
      <c r="M596" s="312"/>
      <c r="N596" s="312"/>
      <c r="O596" s="312"/>
      <c r="P596" s="312"/>
      <c r="Q596" s="312"/>
      <c r="R596" s="312"/>
      <c r="S596" s="312"/>
      <c r="T596" s="312"/>
      <c r="U596" s="312"/>
      <c r="V596" s="312"/>
      <c r="W596" s="312"/>
      <c r="X596" s="312"/>
      <c r="Y596" s="312"/>
      <c r="Z596" s="312"/>
    </row>
    <row r="597" ht="12.75" customHeight="1">
      <c r="A597" s="1"/>
      <c r="B597" s="1"/>
      <c r="C597" s="1"/>
      <c r="D597" s="1"/>
      <c r="E597" s="265"/>
      <c r="F597" s="1"/>
      <c r="G597" s="1"/>
      <c r="H597" s="1"/>
      <c r="I597" s="1"/>
      <c r="J597" s="1"/>
      <c r="K597" s="6"/>
      <c r="L597" s="311"/>
      <c r="M597" s="312"/>
      <c r="N597" s="312"/>
      <c r="O597" s="312"/>
      <c r="P597" s="312"/>
      <c r="Q597" s="312"/>
      <c r="R597" s="312"/>
      <c r="S597" s="312"/>
      <c r="T597" s="312"/>
      <c r="U597" s="312"/>
      <c r="V597" s="312"/>
      <c r="W597" s="312"/>
      <c r="X597" s="312"/>
      <c r="Y597" s="312"/>
      <c r="Z597" s="312"/>
    </row>
    <row r="598" ht="12.75" customHeight="1">
      <c r="A598" s="1"/>
      <c r="B598" s="1"/>
      <c r="C598" s="1"/>
      <c r="D598" s="1"/>
      <c r="E598" s="265"/>
      <c r="F598" s="1"/>
      <c r="G598" s="1"/>
      <c r="H598" s="1"/>
      <c r="I598" s="1"/>
      <c r="J598" s="1"/>
      <c r="K598" s="6"/>
      <c r="L598" s="311"/>
      <c r="M598" s="312"/>
      <c r="N598" s="312"/>
      <c r="O598" s="312"/>
      <c r="P598" s="312"/>
      <c r="Q598" s="312"/>
      <c r="R598" s="312"/>
      <c r="S598" s="312"/>
      <c r="T598" s="312"/>
      <c r="U598" s="312"/>
      <c r="V598" s="312"/>
      <c r="W598" s="312"/>
      <c r="X598" s="312"/>
      <c r="Y598" s="312"/>
      <c r="Z598" s="312"/>
    </row>
    <row r="599" ht="12.75" customHeight="1">
      <c r="A599" s="1"/>
      <c r="B599" s="1"/>
      <c r="C599" s="1"/>
      <c r="D599" s="1"/>
      <c r="E599" s="265"/>
      <c r="F599" s="1"/>
      <c r="G599" s="1"/>
      <c r="H599" s="1"/>
      <c r="I599" s="1"/>
      <c r="J599" s="1"/>
      <c r="K599" s="6"/>
      <c r="L599" s="311"/>
      <c r="M599" s="312"/>
      <c r="N599" s="312"/>
      <c r="O599" s="312"/>
      <c r="P599" s="312"/>
      <c r="Q599" s="312"/>
      <c r="R599" s="312"/>
      <c r="S599" s="312"/>
      <c r="T599" s="312"/>
      <c r="U599" s="312"/>
      <c r="V599" s="312"/>
      <c r="W599" s="312"/>
      <c r="X599" s="312"/>
      <c r="Y599" s="312"/>
      <c r="Z599" s="312"/>
    </row>
    <row r="600" ht="12.75" customHeight="1">
      <c r="A600" s="1"/>
      <c r="B600" s="1"/>
      <c r="C600" s="1"/>
      <c r="D600" s="1"/>
      <c r="E600" s="265"/>
      <c r="F600" s="1"/>
      <c r="G600" s="1"/>
      <c r="H600" s="1"/>
      <c r="I600" s="1"/>
      <c r="J600" s="1"/>
      <c r="K600" s="6"/>
      <c r="L600" s="311"/>
      <c r="M600" s="312"/>
      <c r="N600" s="312"/>
      <c r="O600" s="312"/>
      <c r="P600" s="312"/>
      <c r="Q600" s="312"/>
      <c r="R600" s="312"/>
      <c r="S600" s="312"/>
      <c r="T600" s="312"/>
      <c r="U600" s="312"/>
      <c r="V600" s="312"/>
      <c r="W600" s="312"/>
      <c r="X600" s="312"/>
      <c r="Y600" s="312"/>
      <c r="Z600" s="312"/>
    </row>
    <row r="601" ht="12.75" customHeight="1">
      <c r="A601" s="1"/>
      <c r="B601" s="1"/>
      <c r="C601" s="1"/>
      <c r="D601" s="1"/>
      <c r="E601" s="265"/>
      <c r="F601" s="1"/>
      <c r="G601" s="1"/>
      <c r="H601" s="1"/>
      <c r="I601" s="1"/>
      <c r="J601" s="1"/>
      <c r="K601" s="6"/>
      <c r="L601" s="311"/>
      <c r="M601" s="312"/>
      <c r="N601" s="312"/>
      <c r="O601" s="312"/>
      <c r="P601" s="312"/>
      <c r="Q601" s="312"/>
      <c r="R601" s="312"/>
      <c r="S601" s="312"/>
      <c r="T601" s="312"/>
      <c r="U601" s="312"/>
      <c r="V601" s="312"/>
      <c r="W601" s="312"/>
      <c r="X601" s="312"/>
      <c r="Y601" s="312"/>
      <c r="Z601" s="312"/>
    </row>
    <row r="602" ht="12.75" customHeight="1">
      <c r="A602" s="1"/>
      <c r="B602" s="1"/>
      <c r="C602" s="1"/>
      <c r="D602" s="1"/>
      <c r="E602" s="265"/>
      <c r="F602" s="1"/>
      <c r="G602" s="1"/>
      <c r="H602" s="1"/>
      <c r="I602" s="1"/>
      <c r="J602" s="1"/>
      <c r="K602" s="6"/>
      <c r="L602" s="311"/>
      <c r="M602" s="312"/>
      <c r="N602" s="312"/>
      <c r="O602" s="312"/>
      <c r="P602" s="312"/>
      <c r="Q602" s="312"/>
      <c r="R602" s="312"/>
      <c r="S602" s="312"/>
      <c r="T602" s="312"/>
      <c r="U602" s="312"/>
      <c r="V602" s="312"/>
      <c r="W602" s="312"/>
      <c r="X602" s="312"/>
      <c r="Y602" s="312"/>
      <c r="Z602" s="312"/>
    </row>
    <row r="603" ht="12.75" customHeight="1">
      <c r="A603" s="1"/>
      <c r="B603" s="1"/>
      <c r="C603" s="1"/>
      <c r="D603" s="1"/>
      <c r="E603" s="265"/>
      <c r="F603" s="1"/>
      <c r="G603" s="1"/>
      <c r="H603" s="1"/>
      <c r="I603" s="1"/>
      <c r="J603" s="1"/>
      <c r="K603" s="6"/>
      <c r="L603" s="311"/>
      <c r="M603" s="312"/>
      <c r="N603" s="312"/>
      <c r="O603" s="312"/>
      <c r="P603" s="312"/>
      <c r="Q603" s="312"/>
      <c r="R603" s="312"/>
      <c r="S603" s="312"/>
      <c r="T603" s="312"/>
      <c r="U603" s="312"/>
      <c r="V603" s="312"/>
      <c r="W603" s="312"/>
      <c r="X603" s="312"/>
      <c r="Y603" s="312"/>
      <c r="Z603" s="312"/>
    </row>
    <row r="604" ht="12.75" customHeight="1">
      <c r="A604" s="1"/>
      <c r="B604" s="1"/>
      <c r="C604" s="1"/>
      <c r="D604" s="1"/>
      <c r="E604" s="265"/>
      <c r="F604" s="1"/>
      <c r="G604" s="1"/>
      <c r="H604" s="1"/>
      <c r="I604" s="1"/>
      <c r="J604" s="1"/>
      <c r="K604" s="6"/>
      <c r="L604" s="311"/>
      <c r="M604" s="312"/>
      <c r="N604" s="312"/>
      <c r="O604" s="312"/>
      <c r="P604" s="312"/>
      <c r="Q604" s="312"/>
      <c r="R604" s="312"/>
      <c r="S604" s="312"/>
      <c r="T604" s="312"/>
      <c r="U604" s="312"/>
      <c r="V604" s="312"/>
      <c r="W604" s="312"/>
      <c r="X604" s="312"/>
      <c r="Y604" s="312"/>
      <c r="Z604" s="312"/>
    </row>
    <row r="605" ht="12.75" customHeight="1">
      <c r="A605" s="1"/>
      <c r="B605" s="1"/>
      <c r="C605" s="1"/>
      <c r="D605" s="1"/>
      <c r="E605" s="265"/>
      <c r="F605" s="1"/>
      <c r="G605" s="1"/>
      <c r="H605" s="1"/>
      <c r="I605" s="1"/>
      <c r="J605" s="1"/>
      <c r="K605" s="6"/>
      <c r="L605" s="311"/>
      <c r="M605" s="312"/>
      <c r="N605" s="312"/>
      <c r="O605" s="312"/>
      <c r="P605" s="312"/>
      <c r="Q605" s="312"/>
      <c r="R605" s="312"/>
      <c r="S605" s="312"/>
      <c r="T605" s="312"/>
      <c r="U605" s="312"/>
      <c r="V605" s="312"/>
      <c r="W605" s="312"/>
      <c r="X605" s="312"/>
      <c r="Y605" s="312"/>
      <c r="Z605" s="312"/>
    </row>
    <row r="606" ht="12.75" customHeight="1">
      <c r="A606" s="1"/>
      <c r="B606" s="1"/>
      <c r="C606" s="1"/>
      <c r="D606" s="1"/>
      <c r="E606" s="265"/>
      <c r="F606" s="1"/>
      <c r="G606" s="1"/>
      <c r="H606" s="1"/>
      <c r="I606" s="1"/>
      <c r="J606" s="1"/>
      <c r="K606" s="6"/>
      <c r="L606" s="311"/>
      <c r="M606" s="312"/>
      <c r="N606" s="312"/>
      <c r="O606" s="312"/>
      <c r="P606" s="312"/>
      <c r="Q606" s="312"/>
      <c r="R606" s="312"/>
      <c r="S606" s="312"/>
      <c r="T606" s="312"/>
      <c r="U606" s="312"/>
      <c r="V606" s="312"/>
      <c r="W606" s="312"/>
      <c r="X606" s="312"/>
      <c r="Y606" s="312"/>
      <c r="Z606" s="312"/>
    </row>
    <row r="607" ht="12.75" customHeight="1">
      <c r="A607" s="1"/>
      <c r="B607" s="1"/>
      <c r="C607" s="1"/>
      <c r="D607" s="1"/>
      <c r="E607" s="265"/>
      <c r="F607" s="1"/>
      <c r="G607" s="1"/>
      <c r="H607" s="1"/>
      <c r="I607" s="1"/>
      <c r="J607" s="1"/>
      <c r="K607" s="6"/>
      <c r="L607" s="311"/>
      <c r="M607" s="312"/>
      <c r="N607" s="312"/>
      <c r="O607" s="312"/>
      <c r="P607" s="312"/>
      <c r="Q607" s="312"/>
      <c r="R607" s="312"/>
      <c r="S607" s="312"/>
      <c r="T607" s="312"/>
      <c r="U607" s="312"/>
      <c r="V607" s="312"/>
      <c r="W607" s="312"/>
      <c r="X607" s="312"/>
      <c r="Y607" s="312"/>
      <c r="Z607" s="312"/>
    </row>
    <row r="608" ht="12.75" customHeight="1">
      <c r="A608" s="1"/>
      <c r="B608" s="1"/>
      <c r="C608" s="1"/>
      <c r="D608" s="1"/>
      <c r="E608" s="265"/>
      <c r="F608" s="1"/>
      <c r="G608" s="1"/>
      <c r="H608" s="1"/>
      <c r="I608" s="1"/>
      <c r="J608" s="1"/>
      <c r="K608" s="6"/>
      <c r="L608" s="311"/>
      <c r="M608" s="312"/>
      <c r="N608" s="312"/>
      <c r="O608" s="312"/>
      <c r="P608" s="312"/>
      <c r="Q608" s="312"/>
      <c r="R608" s="312"/>
      <c r="S608" s="312"/>
      <c r="T608" s="312"/>
      <c r="U608" s="312"/>
      <c r="V608" s="312"/>
      <c r="W608" s="312"/>
      <c r="X608" s="312"/>
      <c r="Y608" s="312"/>
      <c r="Z608" s="312"/>
    </row>
    <row r="609" ht="12.75" customHeight="1">
      <c r="A609" s="1"/>
      <c r="B609" s="1"/>
      <c r="C609" s="1"/>
      <c r="D609" s="1"/>
      <c r="E609" s="265"/>
      <c r="F609" s="1"/>
      <c r="G609" s="1"/>
      <c r="H609" s="1"/>
      <c r="I609" s="1"/>
      <c r="J609" s="1"/>
      <c r="K609" s="6"/>
      <c r="L609" s="311"/>
      <c r="M609" s="312"/>
      <c r="N609" s="312"/>
      <c r="O609" s="312"/>
      <c r="P609" s="312"/>
      <c r="Q609" s="312"/>
      <c r="R609" s="312"/>
      <c r="S609" s="312"/>
      <c r="T609" s="312"/>
      <c r="U609" s="312"/>
      <c r="V609" s="312"/>
      <c r="W609" s="312"/>
      <c r="X609" s="312"/>
      <c r="Y609" s="312"/>
      <c r="Z609" s="312"/>
    </row>
    <row r="610" ht="12.75" customHeight="1">
      <c r="A610" s="1"/>
      <c r="B610" s="1"/>
      <c r="C610" s="1"/>
      <c r="D610" s="1"/>
      <c r="E610" s="265"/>
      <c r="F610" s="1"/>
      <c r="G610" s="1"/>
      <c r="H610" s="1"/>
      <c r="I610" s="1"/>
      <c r="J610" s="1"/>
      <c r="K610" s="6"/>
      <c r="L610" s="311"/>
      <c r="M610" s="312"/>
      <c r="N610" s="312"/>
      <c r="O610" s="312"/>
      <c r="P610" s="312"/>
      <c r="Q610" s="312"/>
      <c r="R610" s="312"/>
      <c r="S610" s="312"/>
      <c r="T610" s="312"/>
      <c r="U610" s="312"/>
      <c r="V610" s="312"/>
      <c r="W610" s="312"/>
      <c r="X610" s="312"/>
      <c r="Y610" s="312"/>
      <c r="Z610" s="312"/>
    </row>
    <row r="611" ht="12.75" customHeight="1">
      <c r="A611" s="1"/>
      <c r="B611" s="1"/>
      <c r="C611" s="1"/>
      <c r="D611" s="1"/>
      <c r="E611" s="265"/>
      <c r="F611" s="1"/>
      <c r="G611" s="1"/>
      <c r="H611" s="1"/>
      <c r="I611" s="1"/>
      <c r="J611" s="1"/>
      <c r="K611" s="6"/>
      <c r="L611" s="311"/>
      <c r="M611" s="312"/>
      <c r="N611" s="312"/>
      <c r="O611" s="312"/>
      <c r="P611" s="312"/>
      <c r="Q611" s="312"/>
      <c r="R611" s="312"/>
      <c r="S611" s="312"/>
      <c r="T611" s="312"/>
      <c r="U611" s="312"/>
      <c r="V611" s="312"/>
      <c r="W611" s="312"/>
      <c r="X611" s="312"/>
      <c r="Y611" s="312"/>
      <c r="Z611" s="312"/>
    </row>
    <row r="612" ht="12.75" customHeight="1">
      <c r="A612" s="1"/>
      <c r="B612" s="1"/>
      <c r="C612" s="1"/>
      <c r="D612" s="1"/>
      <c r="E612" s="265"/>
      <c r="F612" s="1"/>
      <c r="G612" s="1"/>
      <c r="H612" s="1"/>
      <c r="I612" s="1"/>
      <c r="J612" s="1"/>
      <c r="K612" s="6"/>
      <c r="L612" s="311"/>
      <c r="M612" s="312"/>
      <c r="N612" s="312"/>
      <c r="O612" s="312"/>
      <c r="P612" s="312"/>
      <c r="Q612" s="312"/>
      <c r="R612" s="312"/>
      <c r="S612" s="312"/>
      <c r="T612" s="312"/>
      <c r="U612" s="312"/>
      <c r="V612" s="312"/>
      <c r="W612" s="312"/>
      <c r="X612" s="312"/>
      <c r="Y612" s="312"/>
      <c r="Z612" s="312"/>
    </row>
    <row r="613" ht="12.75" customHeight="1">
      <c r="A613" s="1"/>
      <c r="B613" s="1"/>
      <c r="C613" s="1"/>
      <c r="D613" s="1"/>
      <c r="E613" s="265"/>
      <c r="F613" s="1"/>
      <c r="G613" s="1"/>
      <c r="H613" s="1"/>
      <c r="I613" s="1"/>
      <c r="J613" s="1"/>
      <c r="K613" s="6"/>
      <c r="L613" s="311"/>
      <c r="M613" s="312"/>
      <c r="N613" s="312"/>
      <c r="O613" s="312"/>
      <c r="P613" s="312"/>
      <c r="Q613" s="312"/>
      <c r="R613" s="312"/>
      <c r="S613" s="312"/>
      <c r="T613" s="312"/>
      <c r="U613" s="312"/>
      <c r="V613" s="312"/>
      <c r="W613" s="312"/>
      <c r="X613" s="312"/>
      <c r="Y613" s="312"/>
      <c r="Z613" s="312"/>
    </row>
    <row r="614" ht="12.75" customHeight="1">
      <c r="A614" s="1"/>
      <c r="B614" s="1"/>
      <c r="C614" s="1"/>
      <c r="D614" s="1"/>
      <c r="E614" s="265"/>
      <c r="F614" s="1"/>
      <c r="G614" s="1"/>
      <c r="H614" s="1"/>
      <c r="I614" s="1"/>
      <c r="J614" s="1"/>
      <c r="K614" s="6"/>
      <c r="L614" s="311"/>
      <c r="M614" s="312"/>
      <c r="N614" s="312"/>
      <c r="O614" s="312"/>
      <c r="P614" s="312"/>
      <c r="Q614" s="312"/>
      <c r="R614" s="312"/>
      <c r="S614" s="312"/>
      <c r="T614" s="312"/>
      <c r="U614" s="312"/>
      <c r="V614" s="312"/>
      <c r="W614" s="312"/>
      <c r="X614" s="312"/>
      <c r="Y614" s="312"/>
      <c r="Z614" s="312"/>
    </row>
    <row r="615" ht="12.75" customHeight="1">
      <c r="A615" s="1"/>
      <c r="B615" s="1"/>
      <c r="C615" s="1"/>
      <c r="D615" s="1"/>
      <c r="E615" s="265"/>
      <c r="F615" s="1"/>
      <c r="G615" s="1"/>
      <c r="H615" s="1"/>
      <c r="I615" s="1"/>
      <c r="J615" s="1"/>
      <c r="K615" s="6"/>
      <c r="L615" s="311"/>
      <c r="M615" s="312"/>
      <c r="N615" s="312"/>
      <c r="O615" s="312"/>
      <c r="P615" s="312"/>
      <c r="Q615" s="312"/>
      <c r="R615" s="312"/>
      <c r="S615" s="312"/>
      <c r="T615" s="312"/>
      <c r="U615" s="312"/>
      <c r="V615" s="312"/>
      <c r="W615" s="312"/>
      <c r="X615" s="312"/>
      <c r="Y615" s="312"/>
      <c r="Z615" s="312"/>
    </row>
    <row r="616" ht="12.75" customHeight="1">
      <c r="A616" s="1"/>
      <c r="B616" s="1"/>
      <c r="C616" s="1"/>
      <c r="D616" s="1"/>
      <c r="E616" s="265"/>
      <c r="F616" s="1"/>
      <c r="G616" s="1"/>
      <c r="H616" s="1"/>
      <c r="I616" s="1"/>
      <c r="J616" s="1"/>
      <c r="K616" s="6"/>
      <c r="L616" s="311"/>
      <c r="M616" s="312"/>
      <c r="N616" s="312"/>
      <c r="O616" s="312"/>
      <c r="P616" s="312"/>
      <c r="Q616" s="312"/>
      <c r="R616" s="312"/>
      <c r="S616" s="312"/>
      <c r="T616" s="312"/>
      <c r="U616" s="312"/>
      <c r="V616" s="312"/>
      <c r="W616" s="312"/>
      <c r="X616" s="312"/>
      <c r="Y616" s="312"/>
      <c r="Z616" s="312"/>
    </row>
    <row r="617" ht="12.75" customHeight="1">
      <c r="A617" s="1"/>
      <c r="B617" s="1"/>
      <c r="C617" s="1"/>
      <c r="D617" s="1"/>
      <c r="E617" s="265"/>
      <c r="F617" s="1"/>
      <c r="G617" s="1"/>
      <c r="H617" s="1"/>
      <c r="I617" s="1"/>
      <c r="J617" s="1"/>
      <c r="K617" s="6"/>
      <c r="L617" s="311"/>
      <c r="M617" s="312"/>
      <c r="N617" s="312"/>
      <c r="O617" s="312"/>
      <c r="P617" s="312"/>
      <c r="Q617" s="312"/>
      <c r="R617" s="312"/>
      <c r="S617" s="312"/>
      <c r="T617" s="312"/>
      <c r="U617" s="312"/>
      <c r="V617" s="312"/>
      <c r="W617" s="312"/>
      <c r="X617" s="312"/>
      <c r="Y617" s="312"/>
      <c r="Z617" s="312"/>
    </row>
    <row r="618" ht="12.75" customHeight="1">
      <c r="A618" s="1"/>
      <c r="B618" s="1"/>
      <c r="C618" s="1"/>
      <c r="D618" s="1"/>
      <c r="E618" s="265"/>
      <c r="F618" s="1"/>
      <c r="G618" s="1"/>
      <c r="H618" s="1"/>
      <c r="I618" s="1"/>
      <c r="J618" s="1"/>
      <c r="K618" s="6"/>
      <c r="L618" s="311"/>
      <c r="M618" s="312"/>
      <c r="N618" s="312"/>
      <c r="O618" s="312"/>
      <c r="P618" s="312"/>
      <c r="Q618" s="312"/>
      <c r="R618" s="312"/>
      <c r="S618" s="312"/>
      <c r="T618" s="312"/>
      <c r="U618" s="312"/>
      <c r="V618" s="312"/>
      <c r="W618" s="312"/>
      <c r="X618" s="312"/>
      <c r="Y618" s="312"/>
      <c r="Z618" s="312"/>
    </row>
    <row r="619" ht="12.75" customHeight="1">
      <c r="A619" s="1"/>
      <c r="B619" s="1"/>
      <c r="C619" s="1"/>
      <c r="D619" s="1"/>
      <c r="E619" s="265"/>
      <c r="F619" s="1"/>
      <c r="G619" s="1"/>
      <c r="H619" s="1"/>
      <c r="I619" s="1"/>
      <c r="J619" s="1"/>
      <c r="K619" s="6"/>
      <c r="L619" s="311"/>
      <c r="M619" s="312"/>
      <c r="N619" s="312"/>
      <c r="O619" s="312"/>
      <c r="P619" s="312"/>
      <c r="Q619" s="312"/>
      <c r="R619" s="312"/>
      <c r="S619" s="312"/>
      <c r="T619" s="312"/>
      <c r="U619" s="312"/>
      <c r="V619" s="312"/>
      <c r="W619" s="312"/>
      <c r="X619" s="312"/>
      <c r="Y619" s="312"/>
      <c r="Z619" s="312"/>
    </row>
    <row r="620" ht="12.75" customHeight="1">
      <c r="A620" s="1"/>
      <c r="B620" s="1"/>
      <c r="C620" s="1"/>
      <c r="D620" s="1"/>
      <c r="E620" s="265"/>
      <c r="F620" s="1"/>
      <c r="G620" s="1"/>
      <c r="H620" s="1"/>
      <c r="I620" s="1"/>
      <c r="J620" s="1"/>
      <c r="K620" s="6"/>
      <c r="L620" s="311"/>
      <c r="M620" s="312"/>
      <c r="N620" s="312"/>
      <c r="O620" s="312"/>
      <c r="P620" s="312"/>
      <c r="Q620" s="312"/>
      <c r="R620" s="312"/>
      <c r="S620" s="312"/>
      <c r="T620" s="312"/>
      <c r="U620" s="312"/>
      <c r="V620" s="312"/>
      <c r="W620" s="312"/>
      <c r="X620" s="312"/>
      <c r="Y620" s="312"/>
      <c r="Z620" s="312"/>
    </row>
    <row r="621" ht="12.75" customHeight="1">
      <c r="A621" s="1"/>
      <c r="B621" s="1"/>
      <c r="C621" s="1"/>
      <c r="D621" s="1"/>
      <c r="E621" s="265"/>
      <c r="F621" s="1"/>
      <c r="G621" s="1"/>
      <c r="H621" s="1"/>
      <c r="I621" s="1"/>
      <c r="J621" s="1"/>
      <c r="K621" s="6"/>
      <c r="L621" s="311"/>
      <c r="M621" s="312"/>
      <c r="N621" s="312"/>
      <c r="O621" s="312"/>
      <c r="P621" s="312"/>
      <c r="Q621" s="312"/>
      <c r="R621" s="312"/>
      <c r="S621" s="312"/>
      <c r="T621" s="312"/>
      <c r="U621" s="312"/>
      <c r="V621" s="312"/>
      <c r="W621" s="312"/>
      <c r="X621" s="312"/>
      <c r="Y621" s="312"/>
      <c r="Z621" s="312"/>
    </row>
    <row r="622" ht="12.75" customHeight="1">
      <c r="A622" s="1"/>
      <c r="B622" s="1"/>
      <c r="C622" s="1"/>
      <c r="D622" s="1"/>
      <c r="E622" s="265"/>
      <c r="F622" s="1"/>
      <c r="G622" s="1"/>
      <c r="H622" s="1"/>
      <c r="I622" s="1"/>
      <c r="J622" s="1"/>
      <c r="K622" s="6"/>
      <c r="L622" s="311"/>
      <c r="M622" s="312"/>
      <c r="N622" s="312"/>
      <c r="O622" s="312"/>
      <c r="P622" s="312"/>
      <c r="Q622" s="312"/>
      <c r="R622" s="312"/>
      <c r="S622" s="312"/>
      <c r="T622" s="312"/>
      <c r="U622" s="312"/>
      <c r="V622" s="312"/>
      <c r="W622" s="312"/>
      <c r="X622" s="312"/>
      <c r="Y622" s="312"/>
      <c r="Z622" s="312"/>
    </row>
    <row r="623" ht="12.75" customHeight="1">
      <c r="A623" s="1"/>
      <c r="B623" s="1"/>
      <c r="C623" s="1"/>
      <c r="D623" s="1"/>
      <c r="E623" s="265"/>
      <c r="F623" s="1"/>
      <c r="G623" s="1"/>
      <c r="H623" s="1"/>
      <c r="I623" s="1"/>
      <c r="J623" s="1"/>
      <c r="K623" s="6"/>
      <c r="L623" s="311"/>
      <c r="M623" s="312"/>
      <c r="N623" s="312"/>
      <c r="O623" s="312"/>
      <c r="P623" s="312"/>
      <c r="Q623" s="312"/>
      <c r="R623" s="312"/>
      <c r="S623" s="312"/>
      <c r="T623" s="312"/>
      <c r="U623" s="312"/>
      <c r="V623" s="312"/>
      <c r="W623" s="312"/>
      <c r="X623" s="312"/>
      <c r="Y623" s="312"/>
      <c r="Z623" s="312"/>
    </row>
    <row r="624" ht="12.75" customHeight="1">
      <c r="A624" s="1"/>
      <c r="B624" s="1"/>
      <c r="C624" s="1"/>
      <c r="D624" s="1"/>
      <c r="E624" s="265"/>
      <c r="F624" s="1"/>
      <c r="G624" s="1"/>
      <c r="H624" s="1"/>
      <c r="I624" s="1"/>
      <c r="J624" s="1"/>
      <c r="K624" s="6"/>
      <c r="L624" s="311"/>
      <c r="M624" s="312"/>
      <c r="N624" s="312"/>
      <c r="O624" s="312"/>
      <c r="P624" s="312"/>
      <c r="Q624" s="312"/>
      <c r="R624" s="312"/>
      <c r="S624" s="312"/>
      <c r="T624" s="312"/>
      <c r="U624" s="312"/>
      <c r="V624" s="312"/>
      <c r="W624" s="312"/>
      <c r="X624" s="312"/>
      <c r="Y624" s="312"/>
      <c r="Z624" s="312"/>
    </row>
    <row r="625" ht="12.75" customHeight="1">
      <c r="A625" s="1"/>
      <c r="B625" s="1"/>
      <c r="C625" s="1"/>
      <c r="D625" s="1"/>
      <c r="E625" s="265"/>
      <c r="F625" s="1"/>
      <c r="G625" s="1"/>
      <c r="H625" s="1"/>
      <c r="I625" s="1"/>
      <c r="J625" s="1"/>
      <c r="K625" s="6"/>
      <c r="L625" s="311"/>
      <c r="M625" s="312"/>
      <c r="N625" s="312"/>
      <c r="O625" s="312"/>
      <c r="P625" s="312"/>
      <c r="Q625" s="312"/>
      <c r="R625" s="312"/>
      <c r="S625" s="312"/>
      <c r="T625" s="312"/>
      <c r="U625" s="312"/>
      <c r="V625" s="312"/>
      <c r="W625" s="312"/>
      <c r="X625" s="312"/>
      <c r="Y625" s="312"/>
      <c r="Z625" s="312"/>
    </row>
    <row r="626" ht="12.75" customHeight="1">
      <c r="A626" s="1"/>
      <c r="B626" s="1"/>
      <c r="C626" s="1"/>
      <c r="D626" s="1"/>
      <c r="E626" s="265"/>
      <c r="F626" s="1"/>
      <c r="G626" s="1"/>
      <c r="H626" s="1"/>
      <c r="I626" s="1"/>
      <c r="J626" s="1"/>
      <c r="K626" s="6"/>
      <c r="L626" s="311"/>
      <c r="M626" s="312"/>
      <c r="N626" s="312"/>
      <c r="O626" s="312"/>
      <c r="P626" s="312"/>
      <c r="Q626" s="312"/>
      <c r="R626" s="312"/>
      <c r="S626" s="312"/>
      <c r="T626" s="312"/>
      <c r="U626" s="312"/>
      <c r="V626" s="312"/>
      <c r="W626" s="312"/>
      <c r="X626" s="312"/>
      <c r="Y626" s="312"/>
      <c r="Z626" s="312"/>
    </row>
    <row r="627" ht="12.75" customHeight="1">
      <c r="A627" s="1"/>
      <c r="B627" s="1"/>
      <c r="C627" s="1"/>
      <c r="D627" s="1"/>
      <c r="E627" s="265"/>
      <c r="F627" s="1"/>
      <c r="G627" s="1"/>
      <c r="H627" s="1"/>
      <c r="I627" s="1"/>
      <c r="J627" s="1"/>
      <c r="K627" s="6"/>
      <c r="L627" s="311"/>
      <c r="M627" s="312"/>
      <c r="N627" s="312"/>
      <c r="O627" s="312"/>
      <c r="P627" s="312"/>
      <c r="Q627" s="312"/>
      <c r="R627" s="312"/>
      <c r="S627" s="312"/>
      <c r="T627" s="312"/>
      <c r="U627" s="312"/>
      <c r="V627" s="312"/>
      <c r="W627" s="312"/>
      <c r="X627" s="312"/>
      <c r="Y627" s="312"/>
      <c r="Z627" s="312"/>
    </row>
    <row r="628" ht="12.75" customHeight="1">
      <c r="A628" s="1"/>
      <c r="B628" s="1"/>
      <c r="C628" s="1"/>
      <c r="D628" s="1"/>
      <c r="E628" s="265"/>
      <c r="F628" s="1"/>
      <c r="G628" s="1"/>
      <c r="H628" s="1"/>
      <c r="I628" s="1"/>
      <c r="J628" s="1"/>
      <c r="K628" s="6"/>
      <c r="L628" s="311"/>
      <c r="M628" s="312"/>
      <c r="N628" s="312"/>
      <c r="O628" s="312"/>
      <c r="P628" s="312"/>
      <c r="Q628" s="312"/>
      <c r="R628" s="312"/>
      <c r="S628" s="312"/>
      <c r="T628" s="312"/>
      <c r="U628" s="312"/>
      <c r="V628" s="312"/>
      <c r="W628" s="312"/>
      <c r="X628" s="312"/>
      <c r="Y628" s="312"/>
      <c r="Z628" s="312"/>
    </row>
    <row r="629" ht="12.75" customHeight="1">
      <c r="A629" s="1"/>
      <c r="B629" s="1"/>
      <c r="C629" s="1"/>
      <c r="D629" s="1"/>
      <c r="E629" s="265"/>
      <c r="F629" s="1"/>
      <c r="G629" s="1"/>
      <c r="H629" s="1"/>
      <c r="I629" s="1"/>
      <c r="J629" s="1"/>
      <c r="K629" s="6"/>
      <c r="L629" s="311"/>
      <c r="M629" s="312"/>
      <c r="N629" s="312"/>
      <c r="O629" s="312"/>
      <c r="P629" s="312"/>
      <c r="Q629" s="312"/>
      <c r="R629" s="312"/>
      <c r="S629" s="312"/>
      <c r="T629" s="312"/>
      <c r="U629" s="312"/>
      <c r="V629" s="312"/>
      <c r="W629" s="312"/>
      <c r="X629" s="312"/>
      <c r="Y629" s="312"/>
      <c r="Z629" s="312"/>
    </row>
    <row r="630" ht="12.75" customHeight="1">
      <c r="A630" s="1"/>
      <c r="B630" s="1"/>
      <c r="C630" s="1"/>
      <c r="D630" s="1"/>
      <c r="E630" s="265"/>
      <c r="F630" s="1"/>
      <c r="G630" s="1"/>
      <c r="H630" s="1"/>
      <c r="I630" s="1"/>
      <c r="J630" s="1"/>
      <c r="K630" s="6"/>
      <c r="L630" s="311"/>
      <c r="M630" s="312"/>
      <c r="N630" s="312"/>
      <c r="O630" s="312"/>
      <c r="P630" s="312"/>
      <c r="Q630" s="312"/>
      <c r="R630" s="312"/>
      <c r="S630" s="312"/>
      <c r="T630" s="312"/>
      <c r="U630" s="312"/>
      <c r="V630" s="312"/>
      <c r="W630" s="312"/>
      <c r="X630" s="312"/>
      <c r="Y630" s="312"/>
      <c r="Z630" s="312"/>
    </row>
    <row r="631" ht="12.75" customHeight="1">
      <c r="A631" s="1"/>
      <c r="B631" s="1"/>
      <c r="C631" s="1"/>
      <c r="D631" s="1"/>
      <c r="E631" s="265"/>
      <c r="F631" s="1"/>
      <c r="G631" s="1"/>
      <c r="H631" s="1"/>
      <c r="I631" s="1"/>
      <c r="J631" s="1"/>
      <c r="K631" s="6"/>
      <c r="L631" s="311"/>
      <c r="M631" s="312"/>
      <c r="N631" s="312"/>
      <c r="O631" s="312"/>
      <c r="P631" s="312"/>
      <c r="Q631" s="312"/>
      <c r="R631" s="312"/>
      <c r="S631" s="312"/>
      <c r="T631" s="312"/>
      <c r="U631" s="312"/>
      <c r="V631" s="312"/>
      <c r="W631" s="312"/>
      <c r="X631" s="312"/>
      <c r="Y631" s="312"/>
      <c r="Z631" s="312"/>
    </row>
    <row r="632" ht="12.75" customHeight="1">
      <c r="A632" s="1"/>
      <c r="B632" s="1"/>
      <c r="C632" s="1"/>
      <c r="D632" s="1"/>
      <c r="E632" s="265"/>
      <c r="F632" s="1"/>
      <c r="G632" s="1"/>
      <c r="H632" s="1"/>
      <c r="I632" s="1"/>
      <c r="J632" s="1"/>
      <c r="K632" s="6"/>
      <c r="L632" s="311"/>
      <c r="M632" s="312"/>
      <c r="N632" s="312"/>
      <c r="O632" s="312"/>
      <c r="P632" s="312"/>
      <c r="Q632" s="312"/>
      <c r="R632" s="312"/>
      <c r="S632" s="312"/>
      <c r="T632" s="312"/>
      <c r="U632" s="312"/>
      <c r="V632" s="312"/>
      <c r="W632" s="312"/>
      <c r="X632" s="312"/>
      <c r="Y632" s="312"/>
      <c r="Z632" s="312"/>
    </row>
    <row r="633" ht="12.75" customHeight="1">
      <c r="A633" s="1"/>
      <c r="B633" s="1"/>
      <c r="C633" s="1"/>
      <c r="D633" s="1"/>
      <c r="E633" s="265"/>
      <c r="F633" s="1"/>
      <c r="G633" s="1"/>
      <c r="H633" s="1"/>
      <c r="I633" s="1"/>
      <c r="J633" s="1"/>
      <c r="K633" s="6"/>
      <c r="L633" s="311"/>
      <c r="M633" s="312"/>
      <c r="N633" s="312"/>
      <c r="O633" s="312"/>
      <c r="P633" s="312"/>
      <c r="Q633" s="312"/>
      <c r="R633" s="312"/>
      <c r="S633" s="312"/>
      <c r="T633" s="312"/>
      <c r="U633" s="312"/>
      <c r="V633" s="312"/>
      <c r="W633" s="312"/>
      <c r="X633" s="312"/>
      <c r="Y633" s="312"/>
      <c r="Z633" s="312"/>
    </row>
    <row r="634" ht="12.75" customHeight="1">
      <c r="A634" s="1"/>
      <c r="B634" s="1"/>
      <c r="C634" s="1"/>
      <c r="D634" s="1"/>
      <c r="E634" s="265"/>
      <c r="F634" s="1"/>
      <c r="G634" s="1"/>
      <c r="H634" s="1"/>
      <c r="I634" s="1"/>
      <c r="J634" s="1"/>
      <c r="K634" s="6"/>
      <c r="L634" s="311"/>
      <c r="M634" s="312"/>
      <c r="N634" s="312"/>
      <c r="O634" s="312"/>
      <c r="P634" s="312"/>
      <c r="Q634" s="312"/>
      <c r="R634" s="312"/>
      <c r="S634" s="312"/>
      <c r="T634" s="312"/>
      <c r="U634" s="312"/>
      <c r="V634" s="312"/>
      <c r="W634" s="312"/>
      <c r="X634" s="312"/>
      <c r="Y634" s="312"/>
      <c r="Z634" s="312"/>
    </row>
    <row r="635" ht="12.75" customHeight="1">
      <c r="A635" s="1"/>
      <c r="B635" s="1"/>
      <c r="C635" s="1"/>
      <c r="D635" s="1"/>
      <c r="E635" s="265"/>
      <c r="F635" s="1"/>
      <c r="G635" s="1"/>
      <c r="H635" s="1"/>
      <c r="I635" s="1"/>
      <c r="J635" s="1"/>
      <c r="K635" s="6"/>
      <c r="L635" s="311"/>
      <c r="M635" s="312"/>
      <c r="N635" s="312"/>
      <c r="O635" s="312"/>
      <c r="P635" s="312"/>
      <c r="Q635" s="312"/>
      <c r="R635" s="312"/>
      <c r="S635" s="312"/>
      <c r="T635" s="312"/>
      <c r="U635" s="312"/>
      <c r="V635" s="312"/>
      <c r="W635" s="312"/>
      <c r="X635" s="312"/>
      <c r="Y635" s="312"/>
      <c r="Z635" s="312"/>
    </row>
    <row r="636" ht="12.75" customHeight="1">
      <c r="A636" s="1"/>
      <c r="B636" s="1"/>
      <c r="C636" s="1"/>
      <c r="D636" s="1"/>
      <c r="E636" s="265"/>
      <c r="F636" s="1"/>
      <c r="G636" s="1"/>
      <c r="H636" s="1"/>
      <c r="I636" s="1"/>
      <c r="J636" s="1"/>
      <c r="K636" s="6"/>
      <c r="L636" s="311"/>
      <c r="M636" s="312"/>
      <c r="N636" s="312"/>
      <c r="O636" s="312"/>
      <c r="P636" s="312"/>
      <c r="Q636" s="312"/>
      <c r="R636" s="312"/>
      <c r="S636" s="312"/>
      <c r="T636" s="312"/>
      <c r="U636" s="312"/>
      <c r="V636" s="312"/>
      <c r="W636" s="312"/>
      <c r="X636" s="312"/>
      <c r="Y636" s="312"/>
      <c r="Z636" s="312"/>
    </row>
    <row r="637" ht="12.75" customHeight="1">
      <c r="A637" s="1"/>
      <c r="B637" s="1"/>
      <c r="C637" s="1"/>
      <c r="D637" s="1"/>
      <c r="E637" s="265"/>
      <c r="F637" s="1"/>
      <c r="G637" s="1"/>
      <c r="H637" s="1"/>
      <c r="I637" s="1"/>
      <c r="J637" s="1"/>
      <c r="K637" s="6"/>
      <c r="L637" s="311"/>
      <c r="M637" s="312"/>
      <c r="N637" s="312"/>
      <c r="O637" s="312"/>
      <c r="P637" s="312"/>
      <c r="Q637" s="312"/>
      <c r="R637" s="312"/>
      <c r="S637" s="312"/>
      <c r="T637" s="312"/>
      <c r="U637" s="312"/>
      <c r="V637" s="312"/>
      <c r="W637" s="312"/>
      <c r="X637" s="312"/>
      <c r="Y637" s="312"/>
      <c r="Z637" s="312"/>
    </row>
    <row r="638" ht="12.75" customHeight="1">
      <c r="A638" s="1"/>
      <c r="B638" s="1"/>
      <c r="C638" s="1"/>
      <c r="D638" s="1"/>
      <c r="E638" s="265"/>
      <c r="F638" s="1"/>
      <c r="G638" s="1"/>
      <c r="H638" s="1"/>
      <c r="I638" s="1"/>
      <c r="J638" s="1"/>
      <c r="K638" s="6"/>
      <c r="L638" s="311"/>
      <c r="M638" s="312"/>
      <c r="N638" s="312"/>
      <c r="O638" s="312"/>
      <c r="P638" s="312"/>
      <c r="Q638" s="312"/>
      <c r="R638" s="312"/>
      <c r="S638" s="312"/>
      <c r="T638" s="312"/>
      <c r="U638" s="312"/>
      <c r="V638" s="312"/>
      <c r="W638" s="312"/>
      <c r="X638" s="312"/>
      <c r="Y638" s="312"/>
      <c r="Z638" s="312"/>
    </row>
    <row r="639" ht="12.75" customHeight="1">
      <c r="A639" s="1"/>
      <c r="B639" s="1"/>
      <c r="C639" s="1"/>
      <c r="D639" s="1"/>
      <c r="E639" s="265"/>
      <c r="F639" s="1"/>
      <c r="G639" s="1"/>
      <c r="H639" s="1"/>
      <c r="I639" s="1"/>
      <c r="J639" s="1"/>
      <c r="K639" s="6"/>
      <c r="L639" s="311"/>
      <c r="M639" s="312"/>
      <c r="N639" s="312"/>
      <c r="O639" s="312"/>
      <c r="P639" s="312"/>
      <c r="Q639" s="312"/>
      <c r="R639" s="312"/>
      <c r="S639" s="312"/>
      <c r="T639" s="312"/>
      <c r="U639" s="312"/>
      <c r="V639" s="312"/>
      <c r="W639" s="312"/>
      <c r="X639" s="312"/>
      <c r="Y639" s="312"/>
      <c r="Z639" s="312"/>
    </row>
    <row r="640" ht="12.75" customHeight="1">
      <c r="A640" s="1"/>
      <c r="B640" s="1"/>
      <c r="C640" s="1"/>
      <c r="D640" s="1"/>
      <c r="E640" s="265"/>
      <c r="F640" s="1"/>
      <c r="G640" s="1"/>
      <c r="H640" s="1"/>
      <c r="I640" s="1"/>
      <c r="J640" s="1"/>
      <c r="K640" s="6"/>
      <c r="L640" s="311"/>
      <c r="M640" s="312"/>
      <c r="N640" s="312"/>
      <c r="O640" s="312"/>
      <c r="P640" s="312"/>
      <c r="Q640" s="312"/>
      <c r="R640" s="312"/>
      <c r="S640" s="312"/>
      <c r="T640" s="312"/>
      <c r="U640" s="312"/>
      <c r="V640" s="312"/>
      <c r="W640" s="312"/>
      <c r="X640" s="312"/>
      <c r="Y640" s="312"/>
      <c r="Z640" s="312"/>
    </row>
    <row r="641" ht="12.75" customHeight="1">
      <c r="A641" s="1"/>
      <c r="B641" s="1"/>
      <c r="C641" s="1"/>
      <c r="D641" s="1"/>
      <c r="E641" s="265"/>
      <c r="F641" s="1"/>
      <c r="G641" s="1"/>
      <c r="H641" s="1"/>
      <c r="I641" s="1"/>
      <c r="J641" s="1"/>
      <c r="K641" s="6"/>
      <c r="L641" s="311"/>
      <c r="M641" s="312"/>
      <c r="N641" s="312"/>
      <c r="O641" s="312"/>
      <c r="P641" s="312"/>
      <c r="Q641" s="312"/>
      <c r="R641" s="312"/>
      <c r="S641" s="312"/>
      <c r="T641" s="312"/>
      <c r="U641" s="312"/>
      <c r="V641" s="312"/>
      <c r="W641" s="312"/>
      <c r="X641" s="312"/>
      <c r="Y641" s="312"/>
      <c r="Z641" s="312"/>
    </row>
    <row r="642" ht="12.75" customHeight="1">
      <c r="A642" s="1"/>
      <c r="B642" s="1"/>
      <c r="C642" s="1"/>
      <c r="D642" s="1"/>
      <c r="E642" s="265"/>
      <c r="F642" s="1"/>
      <c r="G642" s="1"/>
      <c r="H642" s="1"/>
      <c r="I642" s="1"/>
      <c r="J642" s="1"/>
      <c r="K642" s="6"/>
      <c r="L642" s="311"/>
      <c r="M642" s="312"/>
      <c r="N642" s="312"/>
      <c r="O642" s="312"/>
      <c r="P642" s="312"/>
      <c r="Q642" s="312"/>
      <c r="R642" s="312"/>
      <c r="S642" s="312"/>
      <c r="T642" s="312"/>
      <c r="U642" s="312"/>
      <c r="V642" s="312"/>
      <c r="W642" s="312"/>
      <c r="X642" s="312"/>
      <c r="Y642" s="312"/>
      <c r="Z642" s="312"/>
    </row>
    <row r="643" ht="12.75" customHeight="1">
      <c r="A643" s="1"/>
      <c r="B643" s="1"/>
      <c r="C643" s="1"/>
      <c r="D643" s="1"/>
      <c r="E643" s="265"/>
      <c r="F643" s="1"/>
      <c r="G643" s="1"/>
      <c r="H643" s="1"/>
      <c r="I643" s="1"/>
      <c r="J643" s="1"/>
      <c r="K643" s="6"/>
      <c r="L643" s="311"/>
      <c r="M643" s="312"/>
      <c r="N643" s="312"/>
      <c r="O643" s="312"/>
      <c r="P643" s="312"/>
      <c r="Q643" s="312"/>
      <c r="R643" s="312"/>
      <c r="S643" s="312"/>
      <c r="T643" s="312"/>
      <c r="U643" s="312"/>
      <c r="V643" s="312"/>
      <c r="W643" s="312"/>
      <c r="X643" s="312"/>
      <c r="Y643" s="312"/>
      <c r="Z643" s="312"/>
    </row>
    <row r="644" ht="12.75" customHeight="1">
      <c r="A644" s="1"/>
      <c r="B644" s="1"/>
      <c r="C644" s="1"/>
      <c r="D644" s="1"/>
      <c r="E644" s="265"/>
      <c r="F644" s="1"/>
      <c r="G644" s="1"/>
      <c r="H644" s="1"/>
      <c r="I644" s="1"/>
      <c r="J644" s="1"/>
      <c r="K644" s="6"/>
      <c r="L644" s="311"/>
      <c r="M644" s="312"/>
      <c r="N644" s="312"/>
      <c r="O644" s="312"/>
      <c r="P644" s="312"/>
      <c r="Q644" s="312"/>
      <c r="R644" s="312"/>
      <c r="S644" s="312"/>
      <c r="T644" s="312"/>
      <c r="U644" s="312"/>
      <c r="V644" s="312"/>
      <c r="W644" s="312"/>
      <c r="X644" s="312"/>
      <c r="Y644" s="312"/>
      <c r="Z644" s="312"/>
    </row>
    <row r="645" ht="12.75" customHeight="1">
      <c r="A645" s="1"/>
      <c r="B645" s="1"/>
      <c r="C645" s="1"/>
      <c r="D645" s="1"/>
      <c r="E645" s="265"/>
      <c r="F645" s="1"/>
      <c r="G645" s="1"/>
      <c r="H645" s="1"/>
      <c r="I645" s="1"/>
      <c r="J645" s="1"/>
      <c r="K645" s="6"/>
      <c r="L645" s="311"/>
      <c r="M645" s="312"/>
      <c r="N645" s="312"/>
      <c r="O645" s="312"/>
      <c r="P645" s="312"/>
      <c r="Q645" s="312"/>
      <c r="R645" s="312"/>
      <c r="S645" s="312"/>
      <c r="T645" s="312"/>
      <c r="U645" s="312"/>
      <c r="V645" s="312"/>
      <c r="W645" s="312"/>
      <c r="X645" s="312"/>
      <c r="Y645" s="312"/>
      <c r="Z645" s="312"/>
    </row>
    <row r="646" ht="12.75" customHeight="1">
      <c r="A646" s="1"/>
      <c r="B646" s="1"/>
      <c r="C646" s="1"/>
      <c r="D646" s="1"/>
      <c r="E646" s="265"/>
      <c r="F646" s="1"/>
      <c r="G646" s="1"/>
      <c r="H646" s="1"/>
      <c r="I646" s="1"/>
      <c r="J646" s="1"/>
      <c r="K646" s="6"/>
      <c r="L646" s="311"/>
      <c r="M646" s="312"/>
      <c r="N646" s="312"/>
      <c r="O646" s="312"/>
      <c r="P646" s="312"/>
      <c r="Q646" s="312"/>
      <c r="R646" s="312"/>
      <c r="S646" s="312"/>
      <c r="T646" s="312"/>
      <c r="U646" s="312"/>
      <c r="V646" s="312"/>
      <c r="W646" s="312"/>
      <c r="X646" s="312"/>
      <c r="Y646" s="312"/>
      <c r="Z646" s="312"/>
    </row>
    <row r="647" ht="12.75" customHeight="1">
      <c r="A647" s="1"/>
      <c r="B647" s="1"/>
      <c r="C647" s="1"/>
      <c r="D647" s="1"/>
      <c r="E647" s="265"/>
      <c r="F647" s="1"/>
      <c r="G647" s="1"/>
      <c r="H647" s="1"/>
      <c r="I647" s="1"/>
      <c r="J647" s="1"/>
      <c r="K647" s="6"/>
      <c r="L647" s="311"/>
      <c r="M647" s="312"/>
      <c r="N647" s="312"/>
      <c r="O647" s="312"/>
      <c r="P647" s="312"/>
      <c r="Q647" s="312"/>
      <c r="R647" s="312"/>
      <c r="S647" s="312"/>
      <c r="T647" s="312"/>
      <c r="U647" s="312"/>
      <c r="V647" s="312"/>
      <c r="W647" s="312"/>
      <c r="X647" s="312"/>
      <c r="Y647" s="312"/>
      <c r="Z647" s="312"/>
    </row>
    <row r="648" ht="12.75" customHeight="1">
      <c r="A648" s="1"/>
      <c r="B648" s="1"/>
      <c r="C648" s="1"/>
      <c r="D648" s="1"/>
      <c r="E648" s="265"/>
      <c r="F648" s="1"/>
      <c r="G648" s="1"/>
      <c r="H648" s="1"/>
      <c r="I648" s="1"/>
      <c r="J648" s="1"/>
      <c r="K648" s="6"/>
      <c r="L648" s="311"/>
      <c r="M648" s="312"/>
      <c r="N648" s="312"/>
      <c r="O648" s="312"/>
      <c r="P648" s="312"/>
      <c r="Q648" s="312"/>
      <c r="R648" s="312"/>
      <c r="S648" s="312"/>
      <c r="T648" s="312"/>
      <c r="U648" s="312"/>
      <c r="V648" s="312"/>
      <c r="W648" s="312"/>
      <c r="X648" s="312"/>
      <c r="Y648" s="312"/>
      <c r="Z648" s="312"/>
    </row>
    <row r="649" ht="12.75" customHeight="1">
      <c r="A649" s="1"/>
      <c r="B649" s="1"/>
      <c r="C649" s="1"/>
      <c r="D649" s="1"/>
      <c r="E649" s="265"/>
      <c r="F649" s="1"/>
      <c r="G649" s="1"/>
      <c r="H649" s="1"/>
      <c r="I649" s="1"/>
      <c r="J649" s="1"/>
      <c r="K649" s="6"/>
      <c r="L649" s="311"/>
      <c r="M649" s="312"/>
      <c r="N649" s="312"/>
      <c r="O649" s="312"/>
      <c r="P649" s="312"/>
      <c r="Q649" s="312"/>
      <c r="R649" s="312"/>
      <c r="S649" s="312"/>
      <c r="T649" s="312"/>
      <c r="U649" s="312"/>
      <c r="V649" s="312"/>
      <c r="W649" s="312"/>
      <c r="X649" s="312"/>
      <c r="Y649" s="312"/>
      <c r="Z649" s="312"/>
    </row>
    <row r="650" ht="12.75" customHeight="1">
      <c r="A650" s="1"/>
      <c r="B650" s="1"/>
      <c r="C650" s="1"/>
      <c r="D650" s="1"/>
      <c r="E650" s="265"/>
      <c r="F650" s="1"/>
      <c r="G650" s="1"/>
      <c r="H650" s="1"/>
      <c r="I650" s="1"/>
      <c r="J650" s="1"/>
      <c r="K650" s="6"/>
      <c r="L650" s="311"/>
      <c r="M650" s="312"/>
      <c r="N650" s="312"/>
      <c r="O650" s="312"/>
      <c r="P650" s="312"/>
      <c r="Q650" s="312"/>
      <c r="R650" s="312"/>
      <c r="S650" s="312"/>
      <c r="T650" s="312"/>
      <c r="U650" s="312"/>
      <c r="V650" s="312"/>
      <c r="W650" s="312"/>
      <c r="X650" s="312"/>
      <c r="Y650" s="312"/>
      <c r="Z650" s="312"/>
    </row>
    <row r="651" ht="12.75" customHeight="1">
      <c r="A651" s="1"/>
      <c r="B651" s="1"/>
      <c r="C651" s="1"/>
      <c r="D651" s="1"/>
      <c r="E651" s="265"/>
      <c r="F651" s="1"/>
      <c r="G651" s="1"/>
      <c r="H651" s="1"/>
      <c r="I651" s="1"/>
      <c r="J651" s="1"/>
      <c r="K651" s="6"/>
      <c r="L651" s="311"/>
      <c r="M651" s="312"/>
      <c r="N651" s="312"/>
      <c r="O651" s="312"/>
      <c r="P651" s="312"/>
      <c r="Q651" s="312"/>
      <c r="R651" s="312"/>
      <c r="S651" s="312"/>
      <c r="T651" s="312"/>
      <c r="U651" s="312"/>
      <c r="V651" s="312"/>
      <c r="W651" s="312"/>
      <c r="X651" s="312"/>
      <c r="Y651" s="312"/>
      <c r="Z651" s="312"/>
    </row>
    <row r="652" ht="12.75" customHeight="1">
      <c r="A652" s="1"/>
      <c r="B652" s="1"/>
      <c r="C652" s="1"/>
      <c r="D652" s="1"/>
      <c r="E652" s="265"/>
      <c r="F652" s="1"/>
      <c r="G652" s="1"/>
      <c r="H652" s="1"/>
      <c r="I652" s="1"/>
      <c r="J652" s="1"/>
      <c r="K652" s="6"/>
      <c r="L652" s="311"/>
      <c r="M652" s="312"/>
      <c r="N652" s="312"/>
      <c r="O652" s="312"/>
      <c r="P652" s="312"/>
      <c r="Q652" s="312"/>
      <c r="R652" s="312"/>
      <c r="S652" s="312"/>
      <c r="T652" s="312"/>
      <c r="U652" s="312"/>
      <c r="V652" s="312"/>
      <c r="W652" s="312"/>
      <c r="X652" s="312"/>
      <c r="Y652" s="312"/>
      <c r="Z652" s="312"/>
    </row>
    <row r="653" ht="12.75" customHeight="1">
      <c r="A653" s="1"/>
      <c r="B653" s="1"/>
      <c r="C653" s="1"/>
      <c r="D653" s="1"/>
      <c r="E653" s="265"/>
      <c r="F653" s="1"/>
      <c r="G653" s="1"/>
      <c r="H653" s="1"/>
      <c r="I653" s="1"/>
      <c r="J653" s="1"/>
      <c r="K653" s="6"/>
      <c r="L653" s="311"/>
      <c r="M653" s="312"/>
      <c r="N653" s="312"/>
      <c r="O653" s="312"/>
      <c r="P653" s="312"/>
      <c r="Q653" s="312"/>
      <c r="R653" s="312"/>
      <c r="S653" s="312"/>
      <c r="T653" s="312"/>
      <c r="U653" s="312"/>
      <c r="V653" s="312"/>
      <c r="W653" s="312"/>
      <c r="X653" s="312"/>
      <c r="Y653" s="312"/>
      <c r="Z653" s="312"/>
    </row>
    <row r="654" ht="12.75" customHeight="1">
      <c r="A654" s="1"/>
      <c r="B654" s="1"/>
      <c r="C654" s="1"/>
      <c r="D654" s="1"/>
      <c r="E654" s="265"/>
      <c r="F654" s="1"/>
      <c r="G654" s="1"/>
      <c r="H654" s="1"/>
      <c r="I654" s="1"/>
      <c r="J654" s="1"/>
      <c r="K654" s="6"/>
      <c r="L654" s="311"/>
      <c r="M654" s="312"/>
      <c r="N654" s="312"/>
      <c r="O654" s="312"/>
      <c r="P654" s="312"/>
      <c r="Q654" s="312"/>
      <c r="R654" s="312"/>
      <c r="S654" s="312"/>
      <c r="T654" s="312"/>
      <c r="U654" s="312"/>
      <c r="V654" s="312"/>
      <c r="W654" s="312"/>
      <c r="X654" s="312"/>
      <c r="Y654" s="312"/>
      <c r="Z654" s="312"/>
    </row>
    <row r="655" ht="12.75" customHeight="1">
      <c r="A655" s="1"/>
      <c r="B655" s="1"/>
      <c r="C655" s="1"/>
      <c r="D655" s="1"/>
      <c r="E655" s="265"/>
      <c r="F655" s="1"/>
      <c r="G655" s="1"/>
      <c r="H655" s="1"/>
      <c r="I655" s="1"/>
      <c r="J655" s="1"/>
      <c r="K655" s="6"/>
      <c r="L655" s="311"/>
      <c r="M655" s="312"/>
      <c r="N655" s="312"/>
      <c r="O655" s="312"/>
      <c r="P655" s="312"/>
      <c r="Q655" s="312"/>
      <c r="R655" s="312"/>
      <c r="S655" s="312"/>
      <c r="T655" s="312"/>
      <c r="U655" s="312"/>
      <c r="V655" s="312"/>
      <c r="W655" s="312"/>
      <c r="X655" s="312"/>
      <c r="Y655" s="312"/>
      <c r="Z655" s="312"/>
    </row>
    <row r="656" ht="12.75" customHeight="1">
      <c r="A656" s="1"/>
      <c r="B656" s="1"/>
      <c r="C656" s="1"/>
      <c r="D656" s="1"/>
      <c r="E656" s="265"/>
      <c r="F656" s="1"/>
      <c r="G656" s="1"/>
      <c r="H656" s="1"/>
      <c r="I656" s="1"/>
      <c r="J656" s="1"/>
      <c r="K656" s="6"/>
      <c r="L656" s="311"/>
      <c r="M656" s="312"/>
      <c r="N656" s="312"/>
      <c r="O656" s="312"/>
      <c r="P656" s="312"/>
      <c r="Q656" s="312"/>
      <c r="R656" s="312"/>
      <c r="S656" s="312"/>
      <c r="T656" s="312"/>
      <c r="U656" s="312"/>
      <c r="V656" s="312"/>
      <c r="W656" s="312"/>
      <c r="X656" s="312"/>
      <c r="Y656" s="312"/>
      <c r="Z656" s="312"/>
    </row>
    <row r="657" ht="12.75" customHeight="1">
      <c r="A657" s="1"/>
      <c r="B657" s="1"/>
      <c r="C657" s="1"/>
      <c r="D657" s="1"/>
      <c r="E657" s="265"/>
      <c r="F657" s="1"/>
      <c r="G657" s="1"/>
      <c r="H657" s="1"/>
      <c r="I657" s="1"/>
      <c r="J657" s="1"/>
      <c r="K657" s="6"/>
      <c r="L657" s="311"/>
      <c r="M657" s="312"/>
      <c r="N657" s="312"/>
      <c r="O657" s="312"/>
      <c r="P657" s="312"/>
      <c r="Q657" s="312"/>
      <c r="R657" s="312"/>
      <c r="S657" s="312"/>
      <c r="T657" s="312"/>
      <c r="U657" s="312"/>
      <c r="V657" s="312"/>
      <c r="W657" s="312"/>
      <c r="X657" s="312"/>
      <c r="Y657" s="312"/>
      <c r="Z657" s="312"/>
    </row>
    <row r="658" ht="12.75" customHeight="1">
      <c r="A658" s="1"/>
      <c r="B658" s="1"/>
      <c r="C658" s="1"/>
      <c r="D658" s="1"/>
      <c r="E658" s="265"/>
      <c r="F658" s="1"/>
      <c r="G658" s="1"/>
      <c r="H658" s="1"/>
      <c r="I658" s="1"/>
      <c r="J658" s="1"/>
      <c r="K658" s="6"/>
      <c r="L658" s="311"/>
      <c r="M658" s="312"/>
      <c r="N658" s="312"/>
      <c r="O658" s="312"/>
      <c r="P658" s="312"/>
      <c r="Q658" s="312"/>
      <c r="R658" s="312"/>
      <c r="S658" s="312"/>
      <c r="T658" s="312"/>
      <c r="U658" s="312"/>
      <c r="V658" s="312"/>
      <c r="W658" s="312"/>
      <c r="X658" s="312"/>
      <c r="Y658" s="312"/>
      <c r="Z658" s="312"/>
    </row>
    <row r="659" ht="12.75" customHeight="1">
      <c r="A659" s="1"/>
      <c r="B659" s="1"/>
      <c r="C659" s="1"/>
      <c r="D659" s="1"/>
      <c r="E659" s="265"/>
      <c r="F659" s="1"/>
      <c r="G659" s="1"/>
      <c r="H659" s="1"/>
      <c r="I659" s="1"/>
      <c r="J659" s="1"/>
      <c r="K659" s="6"/>
      <c r="L659" s="311"/>
      <c r="M659" s="312"/>
      <c r="N659" s="312"/>
      <c r="O659" s="312"/>
      <c r="P659" s="312"/>
      <c r="Q659" s="312"/>
      <c r="R659" s="312"/>
      <c r="S659" s="312"/>
      <c r="T659" s="312"/>
      <c r="U659" s="312"/>
      <c r="V659" s="312"/>
      <c r="W659" s="312"/>
      <c r="X659" s="312"/>
      <c r="Y659" s="312"/>
      <c r="Z659" s="312"/>
    </row>
    <row r="660" ht="12.75" customHeight="1">
      <c r="A660" s="1"/>
      <c r="B660" s="1"/>
      <c r="C660" s="1"/>
      <c r="D660" s="1"/>
      <c r="E660" s="265"/>
      <c r="F660" s="1"/>
      <c r="G660" s="1"/>
      <c r="H660" s="1"/>
      <c r="I660" s="1"/>
      <c r="J660" s="1"/>
      <c r="K660" s="6"/>
      <c r="L660" s="311"/>
      <c r="M660" s="312"/>
      <c r="N660" s="312"/>
      <c r="O660" s="312"/>
      <c r="P660" s="312"/>
      <c r="Q660" s="312"/>
      <c r="R660" s="312"/>
      <c r="S660" s="312"/>
      <c r="T660" s="312"/>
      <c r="U660" s="312"/>
      <c r="V660" s="312"/>
      <c r="W660" s="312"/>
      <c r="X660" s="312"/>
      <c r="Y660" s="312"/>
      <c r="Z660" s="312"/>
    </row>
    <row r="661" ht="12.75" customHeight="1">
      <c r="A661" s="1"/>
      <c r="B661" s="1"/>
      <c r="C661" s="1"/>
      <c r="D661" s="1"/>
      <c r="E661" s="265"/>
      <c r="F661" s="1"/>
      <c r="G661" s="1"/>
      <c r="H661" s="1"/>
      <c r="I661" s="1"/>
      <c r="J661" s="1"/>
      <c r="K661" s="6"/>
      <c r="L661" s="311"/>
      <c r="M661" s="312"/>
      <c r="N661" s="312"/>
      <c r="O661" s="312"/>
      <c r="P661" s="312"/>
      <c r="Q661" s="312"/>
      <c r="R661" s="312"/>
      <c r="S661" s="312"/>
      <c r="T661" s="312"/>
      <c r="U661" s="312"/>
      <c r="V661" s="312"/>
      <c r="W661" s="312"/>
      <c r="X661" s="312"/>
      <c r="Y661" s="312"/>
      <c r="Z661" s="312"/>
    </row>
    <row r="662" ht="12.75" customHeight="1">
      <c r="A662" s="1"/>
      <c r="B662" s="1"/>
      <c r="C662" s="1"/>
      <c r="D662" s="1"/>
      <c r="E662" s="265"/>
      <c r="F662" s="1"/>
      <c r="G662" s="1"/>
      <c r="H662" s="1"/>
      <c r="I662" s="1"/>
      <c r="J662" s="1"/>
      <c r="K662" s="6"/>
      <c r="L662" s="311"/>
      <c r="M662" s="312"/>
      <c r="N662" s="312"/>
      <c r="O662" s="312"/>
      <c r="P662" s="312"/>
      <c r="Q662" s="312"/>
      <c r="R662" s="312"/>
      <c r="S662" s="312"/>
      <c r="T662" s="312"/>
      <c r="U662" s="312"/>
      <c r="V662" s="312"/>
      <c r="W662" s="312"/>
      <c r="X662" s="312"/>
      <c r="Y662" s="312"/>
      <c r="Z662" s="312"/>
    </row>
    <row r="663" ht="12.75" customHeight="1">
      <c r="A663" s="1"/>
      <c r="B663" s="1"/>
      <c r="C663" s="1"/>
      <c r="D663" s="1"/>
      <c r="E663" s="265"/>
      <c r="F663" s="1"/>
      <c r="G663" s="1"/>
      <c r="H663" s="1"/>
      <c r="I663" s="1"/>
      <c r="J663" s="1"/>
      <c r="K663" s="6"/>
      <c r="L663" s="311"/>
      <c r="M663" s="312"/>
      <c r="N663" s="312"/>
      <c r="O663" s="312"/>
      <c r="P663" s="312"/>
      <c r="Q663" s="312"/>
      <c r="R663" s="312"/>
      <c r="S663" s="312"/>
      <c r="T663" s="312"/>
      <c r="U663" s="312"/>
      <c r="V663" s="312"/>
      <c r="W663" s="312"/>
      <c r="X663" s="312"/>
      <c r="Y663" s="312"/>
      <c r="Z663" s="312"/>
    </row>
    <row r="664" ht="12.75" customHeight="1">
      <c r="A664" s="1"/>
      <c r="B664" s="1"/>
      <c r="C664" s="1"/>
      <c r="D664" s="1"/>
      <c r="E664" s="265"/>
      <c r="F664" s="1"/>
      <c r="G664" s="1"/>
      <c r="H664" s="1"/>
      <c r="I664" s="1"/>
      <c r="J664" s="1"/>
      <c r="K664" s="6"/>
      <c r="L664" s="311"/>
      <c r="M664" s="312"/>
      <c r="N664" s="312"/>
      <c r="O664" s="312"/>
      <c r="P664" s="312"/>
      <c r="Q664" s="312"/>
      <c r="R664" s="312"/>
      <c r="S664" s="312"/>
      <c r="T664" s="312"/>
      <c r="U664" s="312"/>
      <c r="V664" s="312"/>
      <c r="W664" s="312"/>
      <c r="X664" s="312"/>
      <c r="Y664" s="312"/>
      <c r="Z664" s="312"/>
    </row>
    <row r="665" ht="12.75" customHeight="1">
      <c r="A665" s="1"/>
      <c r="B665" s="1"/>
      <c r="C665" s="1"/>
      <c r="D665" s="1"/>
      <c r="E665" s="265"/>
      <c r="F665" s="1"/>
      <c r="G665" s="1"/>
      <c r="H665" s="1"/>
      <c r="I665" s="1"/>
      <c r="J665" s="1"/>
      <c r="K665" s="6"/>
      <c r="L665" s="311"/>
      <c r="M665" s="312"/>
      <c r="N665" s="312"/>
      <c r="O665" s="312"/>
      <c r="P665" s="312"/>
      <c r="Q665" s="312"/>
      <c r="R665" s="312"/>
      <c r="S665" s="312"/>
      <c r="T665" s="312"/>
      <c r="U665" s="312"/>
      <c r="V665" s="312"/>
      <c r="W665" s="312"/>
      <c r="X665" s="312"/>
      <c r="Y665" s="312"/>
      <c r="Z665" s="312"/>
    </row>
    <row r="666" ht="12.75" customHeight="1">
      <c r="A666" s="1"/>
      <c r="B666" s="1"/>
      <c r="C666" s="1"/>
      <c r="D666" s="1"/>
      <c r="E666" s="265"/>
      <c r="F666" s="1"/>
      <c r="G666" s="1"/>
      <c r="H666" s="1"/>
      <c r="I666" s="1"/>
      <c r="J666" s="1"/>
      <c r="K666" s="6"/>
      <c r="L666" s="311"/>
      <c r="M666" s="312"/>
      <c r="N666" s="312"/>
      <c r="O666" s="312"/>
      <c r="P666" s="312"/>
      <c r="Q666" s="312"/>
      <c r="R666" s="312"/>
      <c r="S666" s="312"/>
      <c r="T666" s="312"/>
      <c r="U666" s="312"/>
      <c r="V666" s="312"/>
      <c r="W666" s="312"/>
      <c r="X666" s="312"/>
      <c r="Y666" s="312"/>
      <c r="Z666" s="312"/>
    </row>
    <row r="667" ht="12.75" customHeight="1">
      <c r="A667" s="1"/>
      <c r="B667" s="1"/>
      <c r="C667" s="1"/>
      <c r="D667" s="1"/>
      <c r="E667" s="265"/>
      <c r="F667" s="1"/>
      <c r="G667" s="1"/>
      <c r="H667" s="1"/>
      <c r="I667" s="1"/>
      <c r="J667" s="1"/>
      <c r="K667" s="6"/>
      <c r="L667" s="311"/>
      <c r="M667" s="312"/>
      <c r="N667" s="312"/>
      <c r="O667" s="312"/>
      <c r="P667" s="312"/>
      <c r="Q667" s="312"/>
      <c r="R667" s="312"/>
      <c r="S667" s="312"/>
      <c r="T667" s="312"/>
      <c r="U667" s="312"/>
      <c r="V667" s="312"/>
      <c r="W667" s="312"/>
      <c r="X667" s="312"/>
      <c r="Y667" s="312"/>
      <c r="Z667" s="312"/>
    </row>
    <row r="668" ht="12.75" customHeight="1">
      <c r="A668" s="1"/>
      <c r="B668" s="1"/>
      <c r="C668" s="1"/>
      <c r="D668" s="1"/>
      <c r="E668" s="265"/>
      <c r="F668" s="1"/>
      <c r="G668" s="1"/>
      <c r="H668" s="1"/>
      <c r="I668" s="1"/>
      <c r="J668" s="1"/>
      <c r="K668" s="6"/>
      <c r="L668" s="311"/>
      <c r="M668" s="312"/>
      <c r="N668" s="312"/>
      <c r="O668" s="312"/>
      <c r="P668" s="312"/>
      <c r="Q668" s="312"/>
      <c r="R668" s="312"/>
      <c r="S668" s="312"/>
      <c r="T668" s="312"/>
      <c r="U668" s="312"/>
      <c r="V668" s="312"/>
      <c r="W668" s="312"/>
      <c r="X668" s="312"/>
      <c r="Y668" s="312"/>
      <c r="Z668" s="312"/>
    </row>
    <row r="669" ht="12.75" customHeight="1">
      <c r="A669" s="1"/>
      <c r="B669" s="1"/>
      <c r="C669" s="1"/>
      <c r="D669" s="1"/>
      <c r="E669" s="265"/>
      <c r="F669" s="1"/>
      <c r="G669" s="1"/>
      <c r="H669" s="1"/>
      <c r="I669" s="1"/>
      <c r="J669" s="1"/>
      <c r="K669" s="6"/>
      <c r="L669" s="311"/>
      <c r="M669" s="312"/>
      <c r="N669" s="312"/>
      <c r="O669" s="312"/>
      <c r="P669" s="312"/>
      <c r="Q669" s="312"/>
      <c r="R669" s="312"/>
      <c r="S669" s="312"/>
      <c r="T669" s="312"/>
      <c r="U669" s="312"/>
      <c r="V669" s="312"/>
      <c r="W669" s="312"/>
      <c r="X669" s="312"/>
      <c r="Y669" s="312"/>
      <c r="Z669" s="312"/>
    </row>
    <row r="670" ht="12.75" customHeight="1">
      <c r="A670" s="1"/>
      <c r="B670" s="1"/>
      <c r="C670" s="1"/>
      <c r="D670" s="1"/>
      <c r="E670" s="265"/>
      <c r="F670" s="1"/>
      <c r="G670" s="1"/>
      <c r="H670" s="1"/>
      <c r="I670" s="1"/>
      <c r="J670" s="1"/>
      <c r="K670" s="6"/>
      <c r="L670" s="311"/>
      <c r="M670" s="312"/>
      <c r="N670" s="312"/>
      <c r="O670" s="312"/>
      <c r="P670" s="312"/>
      <c r="Q670" s="312"/>
      <c r="R670" s="312"/>
      <c r="S670" s="312"/>
      <c r="T670" s="312"/>
      <c r="U670" s="312"/>
      <c r="V670" s="312"/>
      <c r="W670" s="312"/>
      <c r="X670" s="312"/>
      <c r="Y670" s="312"/>
      <c r="Z670" s="312"/>
    </row>
    <row r="671" ht="12.75" customHeight="1">
      <c r="A671" s="1"/>
      <c r="B671" s="1"/>
      <c r="C671" s="1"/>
      <c r="D671" s="1"/>
      <c r="E671" s="265"/>
      <c r="F671" s="1"/>
      <c r="G671" s="1"/>
      <c r="H671" s="1"/>
      <c r="I671" s="1"/>
      <c r="J671" s="1"/>
      <c r="K671" s="6"/>
      <c r="L671" s="311"/>
      <c r="M671" s="312"/>
      <c r="N671" s="312"/>
      <c r="O671" s="312"/>
      <c r="P671" s="312"/>
      <c r="Q671" s="312"/>
      <c r="R671" s="312"/>
      <c r="S671" s="312"/>
      <c r="T671" s="312"/>
      <c r="U671" s="312"/>
      <c r="V671" s="312"/>
      <c r="W671" s="312"/>
      <c r="X671" s="312"/>
      <c r="Y671" s="312"/>
      <c r="Z671" s="312"/>
    </row>
    <row r="672" ht="12.75" customHeight="1">
      <c r="A672" s="1"/>
      <c r="B672" s="1"/>
      <c r="C672" s="1"/>
      <c r="D672" s="1"/>
      <c r="E672" s="265"/>
      <c r="F672" s="1"/>
      <c r="G672" s="1"/>
      <c r="H672" s="1"/>
      <c r="I672" s="1"/>
      <c r="J672" s="1"/>
      <c r="K672" s="6"/>
      <c r="L672" s="311"/>
      <c r="M672" s="312"/>
      <c r="N672" s="312"/>
      <c r="O672" s="312"/>
      <c r="P672" s="312"/>
      <c r="Q672" s="312"/>
      <c r="R672" s="312"/>
      <c r="S672" s="312"/>
      <c r="T672" s="312"/>
      <c r="U672" s="312"/>
      <c r="V672" s="312"/>
      <c r="W672" s="312"/>
      <c r="X672" s="312"/>
      <c r="Y672" s="312"/>
      <c r="Z672" s="312"/>
    </row>
    <row r="673" ht="12.75" customHeight="1">
      <c r="A673" s="1"/>
      <c r="B673" s="1"/>
      <c r="C673" s="1"/>
      <c r="D673" s="1"/>
      <c r="E673" s="265"/>
      <c r="F673" s="1"/>
      <c r="G673" s="1"/>
      <c r="H673" s="1"/>
      <c r="I673" s="1"/>
      <c r="J673" s="1"/>
      <c r="K673" s="6"/>
      <c r="L673" s="311"/>
      <c r="M673" s="312"/>
      <c r="N673" s="312"/>
      <c r="O673" s="312"/>
      <c r="P673" s="312"/>
      <c r="Q673" s="312"/>
      <c r="R673" s="312"/>
      <c r="S673" s="312"/>
      <c r="T673" s="312"/>
      <c r="U673" s="312"/>
      <c r="V673" s="312"/>
      <c r="W673" s="312"/>
      <c r="X673" s="312"/>
      <c r="Y673" s="312"/>
      <c r="Z673" s="312"/>
    </row>
    <row r="674" ht="12.75" customHeight="1">
      <c r="A674" s="1"/>
      <c r="B674" s="1"/>
      <c r="C674" s="1"/>
      <c r="D674" s="1"/>
      <c r="E674" s="265"/>
      <c r="F674" s="1"/>
      <c r="G674" s="1"/>
      <c r="H674" s="1"/>
      <c r="I674" s="1"/>
      <c r="J674" s="1"/>
      <c r="K674" s="6"/>
      <c r="L674" s="311"/>
      <c r="M674" s="312"/>
      <c r="N674" s="312"/>
      <c r="O674" s="312"/>
      <c r="P674" s="312"/>
      <c r="Q674" s="312"/>
      <c r="R674" s="312"/>
      <c r="S674" s="312"/>
      <c r="T674" s="312"/>
      <c r="U674" s="312"/>
      <c r="V674" s="312"/>
      <c r="W674" s="312"/>
      <c r="X674" s="312"/>
      <c r="Y674" s="312"/>
      <c r="Z674" s="312"/>
    </row>
    <row r="675" ht="12.75" customHeight="1">
      <c r="A675" s="1"/>
      <c r="B675" s="1"/>
      <c r="C675" s="1"/>
      <c r="D675" s="1"/>
      <c r="E675" s="265"/>
      <c r="F675" s="1"/>
      <c r="G675" s="1"/>
      <c r="H675" s="1"/>
      <c r="I675" s="1"/>
      <c r="J675" s="1"/>
      <c r="K675" s="6"/>
      <c r="L675" s="311"/>
      <c r="M675" s="312"/>
      <c r="N675" s="312"/>
      <c r="O675" s="312"/>
      <c r="P675" s="312"/>
      <c r="Q675" s="312"/>
      <c r="R675" s="312"/>
      <c r="S675" s="312"/>
      <c r="T675" s="312"/>
      <c r="U675" s="312"/>
      <c r="V675" s="312"/>
      <c r="W675" s="312"/>
      <c r="X675" s="312"/>
      <c r="Y675" s="312"/>
      <c r="Z675" s="312"/>
    </row>
    <row r="676" ht="12.75" customHeight="1">
      <c r="A676" s="1"/>
      <c r="B676" s="1"/>
      <c r="C676" s="1"/>
      <c r="D676" s="1"/>
      <c r="E676" s="265"/>
      <c r="F676" s="1"/>
      <c r="G676" s="1"/>
      <c r="H676" s="1"/>
      <c r="I676" s="1"/>
      <c r="J676" s="1"/>
      <c r="K676" s="6"/>
      <c r="L676" s="311"/>
      <c r="M676" s="312"/>
      <c r="N676" s="312"/>
      <c r="O676" s="312"/>
      <c r="P676" s="312"/>
      <c r="Q676" s="312"/>
      <c r="R676" s="312"/>
      <c r="S676" s="312"/>
      <c r="T676" s="312"/>
      <c r="U676" s="312"/>
      <c r="V676" s="312"/>
      <c r="W676" s="312"/>
      <c r="X676" s="312"/>
      <c r="Y676" s="312"/>
      <c r="Z676" s="312"/>
    </row>
    <row r="677" ht="12.75" customHeight="1">
      <c r="A677" s="1"/>
      <c r="B677" s="1"/>
      <c r="C677" s="1"/>
      <c r="D677" s="1"/>
      <c r="E677" s="265"/>
      <c r="F677" s="1"/>
      <c r="G677" s="1"/>
      <c r="H677" s="1"/>
      <c r="I677" s="1"/>
      <c r="J677" s="1"/>
      <c r="K677" s="6"/>
      <c r="L677" s="311"/>
      <c r="M677" s="312"/>
      <c r="N677" s="312"/>
      <c r="O677" s="312"/>
      <c r="P677" s="312"/>
      <c r="Q677" s="312"/>
      <c r="R677" s="312"/>
      <c r="S677" s="312"/>
      <c r="T677" s="312"/>
      <c r="U677" s="312"/>
      <c r="V677" s="312"/>
      <c r="W677" s="312"/>
      <c r="X677" s="312"/>
      <c r="Y677" s="312"/>
      <c r="Z677" s="312"/>
    </row>
    <row r="678" ht="12.75" customHeight="1">
      <c r="A678" s="1"/>
      <c r="B678" s="1"/>
      <c r="C678" s="1"/>
      <c r="D678" s="1"/>
      <c r="E678" s="265"/>
      <c r="F678" s="1"/>
      <c r="G678" s="1"/>
      <c r="H678" s="1"/>
      <c r="I678" s="1"/>
      <c r="J678" s="1"/>
      <c r="K678" s="6"/>
      <c r="L678" s="311"/>
      <c r="M678" s="312"/>
      <c r="N678" s="312"/>
      <c r="O678" s="312"/>
      <c r="P678" s="312"/>
      <c r="Q678" s="312"/>
      <c r="R678" s="312"/>
      <c r="S678" s="312"/>
      <c r="T678" s="312"/>
      <c r="U678" s="312"/>
      <c r="V678" s="312"/>
      <c r="W678" s="312"/>
      <c r="X678" s="312"/>
      <c r="Y678" s="312"/>
      <c r="Z678" s="312"/>
    </row>
    <row r="679" ht="12.75" customHeight="1">
      <c r="A679" s="1"/>
      <c r="B679" s="1"/>
      <c r="C679" s="1"/>
      <c r="D679" s="1"/>
      <c r="E679" s="265"/>
      <c r="F679" s="1"/>
      <c r="G679" s="1"/>
      <c r="H679" s="1"/>
      <c r="I679" s="1"/>
      <c r="J679" s="1"/>
      <c r="K679" s="6"/>
      <c r="L679" s="311"/>
      <c r="M679" s="312"/>
      <c r="N679" s="312"/>
      <c r="O679" s="312"/>
      <c r="P679" s="312"/>
      <c r="Q679" s="312"/>
      <c r="R679" s="312"/>
      <c r="S679" s="312"/>
      <c r="T679" s="312"/>
      <c r="U679" s="312"/>
      <c r="V679" s="312"/>
      <c r="W679" s="312"/>
      <c r="X679" s="312"/>
      <c r="Y679" s="312"/>
      <c r="Z679" s="312"/>
    </row>
    <row r="680" ht="12.75" customHeight="1">
      <c r="A680" s="1"/>
      <c r="B680" s="1"/>
      <c r="C680" s="1"/>
      <c r="D680" s="1"/>
      <c r="E680" s="265"/>
      <c r="F680" s="1"/>
      <c r="G680" s="1"/>
      <c r="H680" s="1"/>
      <c r="I680" s="1"/>
      <c r="J680" s="1"/>
      <c r="K680" s="6"/>
      <c r="L680" s="311"/>
      <c r="M680" s="312"/>
      <c r="N680" s="312"/>
      <c r="O680" s="312"/>
      <c r="P680" s="312"/>
      <c r="Q680" s="312"/>
      <c r="R680" s="312"/>
      <c r="S680" s="312"/>
      <c r="T680" s="312"/>
      <c r="U680" s="312"/>
      <c r="V680" s="312"/>
      <c r="W680" s="312"/>
      <c r="X680" s="312"/>
      <c r="Y680" s="312"/>
      <c r="Z680" s="312"/>
    </row>
    <row r="681" ht="12.75" customHeight="1">
      <c r="A681" s="1"/>
      <c r="B681" s="1"/>
      <c r="C681" s="1"/>
      <c r="D681" s="1"/>
      <c r="E681" s="265"/>
      <c r="F681" s="1"/>
      <c r="G681" s="1"/>
      <c r="H681" s="1"/>
      <c r="I681" s="1"/>
      <c r="J681" s="1"/>
      <c r="K681" s="6"/>
      <c r="L681" s="311"/>
      <c r="M681" s="312"/>
      <c r="N681" s="312"/>
      <c r="O681" s="312"/>
      <c r="P681" s="312"/>
      <c r="Q681" s="312"/>
      <c r="R681" s="312"/>
      <c r="S681" s="312"/>
      <c r="T681" s="312"/>
      <c r="U681" s="312"/>
      <c r="V681" s="312"/>
      <c r="W681" s="312"/>
      <c r="X681" s="312"/>
      <c r="Y681" s="312"/>
      <c r="Z681" s="312"/>
    </row>
    <row r="682" ht="12.75" customHeight="1">
      <c r="A682" s="1"/>
      <c r="B682" s="1"/>
      <c r="C682" s="1"/>
      <c r="D682" s="1"/>
      <c r="E682" s="265"/>
      <c r="F682" s="1"/>
      <c r="G682" s="1"/>
      <c r="H682" s="1"/>
      <c r="I682" s="1"/>
      <c r="J682" s="1"/>
      <c r="K682" s="6"/>
      <c r="L682" s="311"/>
      <c r="M682" s="312"/>
      <c r="N682" s="312"/>
      <c r="O682" s="312"/>
      <c r="P682" s="312"/>
      <c r="Q682" s="312"/>
      <c r="R682" s="312"/>
      <c r="S682" s="312"/>
      <c r="T682" s="312"/>
      <c r="U682" s="312"/>
      <c r="V682" s="312"/>
      <c r="W682" s="312"/>
      <c r="X682" s="312"/>
      <c r="Y682" s="312"/>
      <c r="Z682" s="312"/>
    </row>
    <row r="683" ht="12.75" customHeight="1">
      <c r="A683" s="1"/>
      <c r="B683" s="1"/>
      <c r="C683" s="1"/>
      <c r="D683" s="1"/>
      <c r="E683" s="265"/>
      <c r="F683" s="1"/>
      <c r="G683" s="1"/>
      <c r="H683" s="1"/>
      <c r="I683" s="1"/>
      <c r="J683" s="1"/>
      <c r="K683" s="6"/>
      <c r="L683" s="311"/>
      <c r="M683" s="312"/>
      <c r="N683" s="312"/>
      <c r="O683" s="312"/>
      <c r="P683" s="312"/>
      <c r="Q683" s="312"/>
      <c r="R683" s="312"/>
      <c r="S683" s="312"/>
      <c r="T683" s="312"/>
      <c r="U683" s="312"/>
      <c r="V683" s="312"/>
      <c r="W683" s="312"/>
      <c r="X683" s="312"/>
      <c r="Y683" s="312"/>
      <c r="Z683" s="312"/>
    </row>
    <row r="684" ht="12.75" customHeight="1">
      <c r="A684" s="1"/>
      <c r="B684" s="1"/>
      <c r="C684" s="1"/>
      <c r="D684" s="1"/>
      <c r="E684" s="265"/>
      <c r="F684" s="1"/>
      <c r="G684" s="1"/>
      <c r="H684" s="1"/>
      <c r="I684" s="1"/>
      <c r="J684" s="1"/>
      <c r="K684" s="6"/>
      <c r="L684" s="311"/>
      <c r="M684" s="312"/>
      <c r="N684" s="312"/>
      <c r="O684" s="312"/>
      <c r="P684" s="312"/>
      <c r="Q684" s="312"/>
      <c r="R684" s="312"/>
      <c r="S684" s="312"/>
      <c r="T684" s="312"/>
      <c r="U684" s="312"/>
      <c r="V684" s="312"/>
      <c r="W684" s="312"/>
      <c r="X684" s="312"/>
      <c r="Y684" s="312"/>
      <c r="Z684" s="312"/>
    </row>
    <row r="685" ht="12.75" customHeight="1">
      <c r="A685" s="1"/>
      <c r="B685" s="1"/>
      <c r="C685" s="1"/>
      <c r="D685" s="1"/>
      <c r="E685" s="265"/>
      <c r="F685" s="1"/>
      <c r="G685" s="1"/>
      <c r="H685" s="1"/>
      <c r="I685" s="1"/>
      <c r="J685" s="1"/>
      <c r="K685" s="6"/>
      <c r="L685" s="311"/>
      <c r="M685" s="312"/>
      <c r="N685" s="312"/>
      <c r="O685" s="312"/>
      <c r="P685" s="312"/>
      <c r="Q685" s="312"/>
      <c r="R685" s="312"/>
      <c r="S685" s="312"/>
      <c r="T685" s="312"/>
      <c r="U685" s="312"/>
      <c r="V685" s="312"/>
      <c r="W685" s="312"/>
      <c r="X685" s="312"/>
      <c r="Y685" s="312"/>
      <c r="Z685" s="312"/>
    </row>
    <row r="686" ht="12.75" customHeight="1">
      <c r="A686" s="1"/>
      <c r="B686" s="1"/>
      <c r="C686" s="1"/>
      <c r="D686" s="1"/>
      <c r="E686" s="265"/>
      <c r="F686" s="1"/>
      <c r="G686" s="1"/>
      <c r="H686" s="1"/>
      <c r="I686" s="1"/>
      <c r="J686" s="1"/>
      <c r="K686" s="6"/>
      <c r="L686" s="311"/>
      <c r="M686" s="312"/>
      <c r="N686" s="312"/>
      <c r="O686" s="312"/>
      <c r="P686" s="312"/>
      <c r="Q686" s="312"/>
      <c r="R686" s="312"/>
      <c r="S686" s="312"/>
      <c r="T686" s="312"/>
      <c r="U686" s="312"/>
      <c r="V686" s="312"/>
      <c r="W686" s="312"/>
      <c r="X686" s="312"/>
      <c r="Y686" s="312"/>
      <c r="Z686" s="312"/>
    </row>
    <row r="687" ht="12.75" customHeight="1">
      <c r="A687" s="1"/>
      <c r="B687" s="1"/>
      <c r="C687" s="1"/>
      <c r="D687" s="1"/>
      <c r="E687" s="265"/>
      <c r="F687" s="1"/>
      <c r="G687" s="1"/>
      <c r="H687" s="1"/>
      <c r="I687" s="1"/>
      <c r="J687" s="1"/>
      <c r="K687" s="6"/>
      <c r="L687" s="311"/>
      <c r="M687" s="312"/>
      <c r="N687" s="312"/>
      <c r="O687" s="312"/>
      <c r="P687" s="312"/>
      <c r="Q687" s="312"/>
      <c r="R687" s="312"/>
      <c r="S687" s="312"/>
      <c r="T687" s="312"/>
      <c r="U687" s="312"/>
      <c r="V687" s="312"/>
      <c r="W687" s="312"/>
      <c r="X687" s="312"/>
      <c r="Y687" s="312"/>
      <c r="Z687" s="312"/>
    </row>
    <row r="688" ht="12.75" customHeight="1">
      <c r="A688" s="1"/>
      <c r="B688" s="1"/>
      <c r="C688" s="1"/>
      <c r="D688" s="1"/>
      <c r="E688" s="265"/>
      <c r="F688" s="1"/>
      <c r="G688" s="1"/>
      <c r="H688" s="1"/>
      <c r="I688" s="1"/>
      <c r="J688" s="1"/>
      <c r="K688" s="6"/>
      <c r="L688" s="311"/>
      <c r="M688" s="312"/>
      <c r="N688" s="312"/>
      <c r="O688" s="312"/>
      <c r="P688" s="312"/>
      <c r="Q688" s="312"/>
      <c r="R688" s="312"/>
      <c r="S688" s="312"/>
      <c r="T688" s="312"/>
      <c r="U688" s="312"/>
      <c r="V688" s="312"/>
      <c r="W688" s="312"/>
      <c r="X688" s="312"/>
      <c r="Y688" s="312"/>
      <c r="Z688" s="312"/>
    </row>
    <row r="689" ht="12.75" customHeight="1">
      <c r="A689" s="1"/>
      <c r="B689" s="1"/>
      <c r="C689" s="1"/>
      <c r="D689" s="1"/>
      <c r="E689" s="265"/>
      <c r="F689" s="1"/>
      <c r="G689" s="1"/>
      <c r="H689" s="1"/>
      <c r="I689" s="1"/>
      <c r="J689" s="1"/>
      <c r="K689" s="6"/>
      <c r="L689" s="311"/>
      <c r="M689" s="312"/>
      <c r="N689" s="312"/>
      <c r="O689" s="312"/>
      <c r="P689" s="312"/>
      <c r="Q689" s="312"/>
      <c r="R689" s="312"/>
      <c r="S689" s="312"/>
      <c r="T689" s="312"/>
      <c r="U689" s="312"/>
      <c r="V689" s="312"/>
      <c r="W689" s="312"/>
      <c r="X689" s="312"/>
      <c r="Y689" s="312"/>
      <c r="Z689" s="312"/>
    </row>
    <row r="690" ht="12.75" customHeight="1">
      <c r="A690" s="1"/>
      <c r="B690" s="1"/>
      <c r="C690" s="1"/>
      <c r="D690" s="1"/>
      <c r="E690" s="265"/>
      <c r="F690" s="1"/>
      <c r="G690" s="1"/>
      <c r="H690" s="1"/>
      <c r="I690" s="1"/>
      <c r="J690" s="1"/>
      <c r="K690" s="6"/>
      <c r="L690" s="311"/>
      <c r="M690" s="312"/>
      <c r="N690" s="312"/>
      <c r="O690" s="312"/>
      <c r="P690" s="312"/>
      <c r="Q690" s="312"/>
      <c r="R690" s="312"/>
      <c r="S690" s="312"/>
      <c r="T690" s="312"/>
      <c r="U690" s="312"/>
      <c r="V690" s="312"/>
      <c r="W690" s="312"/>
      <c r="X690" s="312"/>
      <c r="Y690" s="312"/>
      <c r="Z690" s="312"/>
    </row>
    <row r="691" ht="12.75" customHeight="1">
      <c r="A691" s="1"/>
      <c r="B691" s="1"/>
      <c r="C691" s="1"/>
      <c r="D691" s="1"/>
      <c r="E691" s="265"/>
      <c r="F691" s="1"/>
      <c r="G691" s="1"/>
      <c r="H691" s="1"/>
      <c r="I691" s="1"/>
      <c r="J691" s="1"/>
      <c r="K691" s="6"/>
      <c r="L691" s="311"/>
      <c r="M691" s="312"/>
      <c r="N691" s="312"/>
      <c r="O691" s="312"/>
      <c r="P691" s="312"/>
      <c r="Q691" s="312"/>
      <c r="R691" s="312"/>
      <c r="S691" s="312"/>
      <c r="T691" s="312"/>
      <c r="U691" s="312"/>
      <c r="V691" s="312"/>
      <c r="W691" s="312"/>
      <c r="X691" s="312"/>
      <c r="Y691" s="312"/>
      <c r="Z691" s="312"/>
    </row>
    <row r="692" ht="12.75" customHeight="1">
      <c r="A692" s="1"/>
      <c r="B692" s="1"/>
      <c r="C692" s="1"/>
      <c r="D692" s="1"/>
      <c r="E692" s="265"/>
      <c r="F692" s="1"/>
      <c r="G692" s="1"/>
      <c r="H692" s="1"/>
      <c r="I692" s="1"/>
      <c r="J692" s="1"/>
      <c r="K692" s="6"/>
      <c r="L692" s="311"/>
      <c r="M692" s="312"/>
      <c r="N692" s="312"/>
      <c r="O692" s="312"/>
      <c r="P692" s="312"/>
      <c r="Q692" s="312"/>
      <c r="R692" s="312"/>
      <c r="S692" s="312"/>
      <c r="T692" s="312"/>
      <c r="U692" s="312"/>
      <c r="V692" s="312"/>
      <c r="W692" s="312"/>
      <c r="X692" s="312"/>
      <c r="Y692" s="312"/>
      <c r="Z692" s="312"/>
    </row>
    <row r="693" ht="12.75" customHeight="1">
      <c r="A693" s="1"/>
      <c r="B693" s="1"/>
      <c r="C693" s="1"/>
      <c r="D693" s="1"/>
      <c r="E693" s="265"/>
      <c r="F693" s="1"/>
      <c r="G693" s="1"/>
      <c r="H693" s="1"/>
      <c r="I693" s="1"/>
      <c r="J693" s="1"/>
      <c r="K693" s="6"/>
      <c r="L693" s="311"/>
      <c r="M693" s="312"/>
      <c r="N693" s="312"/>
      <c r="O693" s="312"/>
      <c r="P693" s="312"/>
      <c r="Q693" s="312"/>
      <c r="R693" s="312"/>
      <c r="S693" s="312"/>
      <c r="T693" s="312"/>
      <c r="U693" s="312"/>
      <c r="V693" s="312"/>
      <c r="W693" s="312"/>
      <c r="X693" s="312"/>
      <c r="Y693" s="312"/>
      <c r="Z693" s="312"/>
    </row>
    <row r="694" ht="12.75" customHeight="1">
      <c r="A694" s="1"/>
      <c r="B694" s="1"/>
      <c r="C694" s="1"/>
      <c r="D694" s="1"/>
      <c r="E694" s="265"/>
      <c r="F694" s="1"/>
      <c r="G694" s="1"/>
      <c r="H694" s="1"/>
      <c r="I694" s="1"/>
      <c r="J694" s="1"/>
      <c r="K694" s="6"/>
      <c r="L694" s="311"/>
      <c r="M694" s="312"/>
      <c r="N694" s="312"/>
      <c r="O694" s="312"/>
      <c r="P694" s="312"/>
      <c r="Q694" s="312"/>
      <c r="R694" s="312"/>
      <c r="S694" s="312"/>
      <c r="T694" s="312"/>
      <c r="U694" s="312"/>
      <c r="V694" s="312"/>
      <c r="W694" s="312"/>
      <c r="X694" s="312"/>
      <c r="Y694" s="312"/>
      <c r="Z694" s="312"/>
    </row>
    <row r="695" ht="12.75" customHeight="1">
      <c r="A695" s="1"/>
      <c r="B695" s="1"/>
      <c r="C695" s="1"/>
      <c r="D695" s="1"/>
      <c r="E695" s="265"/>
      <c r="F695" s="1"/>
      <c r="G695" s="1"/>
      <c r="H695" s="1"/>
      <c r="I695" s="1"/>
      <c r="J695" s="1"/>
      <c r="K695" s="6"/>
      <c r="L695" s="311"/>
      <c r="M695" s="312"/>
      <c r="N695" s="312"/>
      <c r="O695" s="312"/>
      <c r="P695" s="312"/>
      <c r="Q695" s="312"/>
      <c r="R695" s="312"/>
      <c r="S695" s="312"/>
      <c r="T695" s="312"/>
      <c r="U695" s="312"/>
      <c r="V695" s="312"/>
      <c r="W695" s="312"/>
      <c r="X695" s="312"/>
      <c r="Y695" s="312"/>
      <c r="Z695" s="312"/>
    </row>
    <row r="696" ht="12.75" customHeight="1">
      <c r="A696" s="1"/>
      <c r="B696" s="1"/>
      <c r="C696" s="1"/>
      <c r="D696" s="1"/>
      <c r="E696" s="265"/>
      <c r="F696" s="1"/>
      <c r="G696" s="1"/>
      <c r="H696" s="1"/>
      <c r="I696" s="1"/>
      <c r="J696" s="1"/>
      <c r="K696" s="6"/>
      <c r="L696" s="311"/>
      <c r="M696" s="312"/>
      <c r="N696" s="312"/>
      <c r="O696" s="312"/>
      <c r="P696" s="312"/>
      <c r="Q696" s="312"/>
      <c r="R696" s="312"/>
      <c r="S696" s="312"/>
      <c r="T696" s="312"/>
      <c r="U696" s="312"/>
      <c r="V696" s="312"/>
      <c r="W696" s="312"/>
      <c r="X696" s="312"/>
      <c r="Y696" s="312"/>
      <c r="Z696" s="312"/>
    </row>
    <row r="697" ht="12.75" customHeight="1">
      <c r="A697" s="1"/>
      <c r="B697" s="1"/>
      <c r="C697" s="1"/>
      <c r="D697" s="1"/>
      <c r="E697" s="265"/>
      <c r="F697" s="1"/>
      <c r="G697" s="1"/>
      <c r="H697" s="1"/>
      <c r="I697" s="1"/>
      <c r="J697" s="1"/>
      <c r="K697" s="6"/>
      <c r="L697" s="311"/>
      <c r="M697" s="312"/>
      <c r="N697" s="312"/>
      <c r="O697" s="312"/>
      <c r="P697" s="312"/>
      <c r="Q697" s="312"/>
      <c r="R697" s="312"/>
      <c r="S697" s="312"/>
      <c r="T697" s="312"/>
      <c r="U697" s="312"/>
      <c r="V697" s="312"/>
      <c r="W697" s="312"/>
      <c r="X697" s="312"/>
      <c r="Y697" s="312"/>
      <c r="Z697" s="312"/>
    </row>
    <row r="698" ht="12.75" customHeight="1">
      <c r="A698" s="1"/>
      <c r="B698" s="1"/>
      <c r="C698" s="1"/>
      <c r="D698" s="1"/>
      <c r="E698" s="265"/>
      <c r="F698" s="1"/>
      <c r="G698" s="1"/>
      <c r="H698" s="1"/>
      <c r="I698" s="1"/>
      <c r="J698" s="1"/>
      <c r="K698" s="6"/>
      <c r="L698" s="311"/>
      <c r="M698" s="312"/>
      <c r="N698" s="312"/>
      <c r="O698" s="312"/>
      <c r="P698" s="312"/>
      <c r="Q698" s="312"/>
      <c r="R698" s="312"/>
      <c r="S698" s="312"/>
      <c r="T698" s="312"/>
      <c r="U698" s="312"/>
      <c r="V698" s="312"/>
      <c r="W698" s="312"/>
      <c r="X698" s="312"/>
      <c r="Y698" s="312"/>
      <c r="Z698" s="312"/>
    </row>
    <row r="699" ht="12.75" customHeight="1">
      <c r="A699" s="1"/>
      <c r="B699" s="1"/>
      <c r="C699" s="1"/>
      <c r="D699" s="1"/>
      <c r="E699" s="265"/>
      <c r="F699" s="1"/>
      <c r="G699" s="1"/>
      <c r="H699" s="1"/>
      <c r="I699" s="1"/>
      <c r="J699" s="1"/>
      <c r="K699" s="6"/>
      <c r="L699" s="311"/>
      <c r="M699" s="312"/>
      <c r="N699" s="312"/>
      <c r="O699" s="312"/>
      <c r="P699" s="312"/>
      <c r="Q699" s="312"/>
      <c r="R699" s="312"/>
      <c r="S699" s="312"/>
      <c r="T699" s="312"/>
      <c r="U699" s="312"/>
      <c r="V699" s="312"/>
      <c r="W699" s="312"/>
      <c r="X699" s="312"/>
      <c r="Y699" s="312"/>
      <c r="Z699" s="312"/>
    </row>
    <row r="700" ht="12.75" customHeight="1">
      <c r="A700" s="1"/>
      <c r="B700" s="1"/>
      <c r="C700" s="1"/>
      <c r="D700" s="1"/>
      <c r="E700" s="265"/>
      <c r="F700" s="1"/>
      <c r="G700" s="1"/>
      <c r="H700" s="1"/>
      <c r="I700" s="1"/>
      <c r="J700" s="1"/>
      <c r="K700" s="6"/>
      <c r="L700" s="311"/>
      <c r="M700" s="312"/>
      <c r="N700" s="312"/>
      <c r="O700" s="312"/>
      <c r="P700" s="312"/>
      <c r="Q700" s="312"/>
      <c r="R700" s="312"/>
      <c r="S700" s="312"/>
      <c r="T700" s="312"/>
      <c r="U700" s="312"/>
      <c r="V700" s="312"/>
      <c r="W700" s="312"/>
      <c r="X700" s="312"/>
      <c r="Y700" s="312"/>
      <c r="Z700" s="312"/>
    </row>
    <row r="701" ht="12.75" customHeight="1">
      <c r="A701" s="1"/>
      <c r="B701" s="1"/>
      <c r="C701" s="1"/>
      <c r="D701" s="1"/>
      <c r="E701" s="265"/>
      <c r="F701" s="1"/>
      <c r="G701" s="1"/>
      <c r="H701" s="1"/>
      <c r="I701" s="1"/>
      <c r="J701" s="1"/>
      <c r="K701" s="6"/>
      <c r="L701" s="311"/>
      <c r="M701" s="312"/>
      <c r="N701" s="312"/>
      <c r="O701" s="312"/>
      <c r="P701" s="312"/>
      <c r="Q701" s="312"/>
      <c r="R701" s="312"/>
      <c r="S701" s="312"/>
      <c r="T701" s="312"/>
      <c r="U701" s="312"/>
      <c r="V701" s="312"/>
      <c r="W701" s="312"/>
      <c r="X701" s="312"/>
      <c r="Y701" s="312"/>
      <c r="Z701" s="312"/>
    </row>
    <row r="702" ht="12.75" customHeight="1">
      <c r="A702" s="1"/>
      <c r="B702" s="1"/>
      <c r="C702" s="1"/>
      <c r="D702" s="1"/>
      <c r="E702" s="265"/>
      <c r="F702" s="1"/>
      <c r="G702" s="1"/>
      <c r="H702" s="1"/>
      <c r="I702" s="1"/>
      <c r="J702" s="1"/>
      <c r="K702" s="6"/>
      <c r="L702" s="311"/>
      <c r="M702" s="312"/>
      <c r="N702" s="312"/>
      <c r="O702" s="312"/>
      <c r="P702" s="312"/>
      <c r="Q702" s="312"/>
      <c r="R702" s="312"/>
      <c r="S702" s="312"/>
      <c r="T702" s="312"/>
      <c r="U702" s="312"/>
      <c r="V702" s="312"/>
      <c r="W702" s="312"/>
      <c r="X702" s="312"/>
      <c r="Y702" s="312"/>
      <c r="Z702" s="312"/>
    </row>
    <row r="703" ht="12.75" customHeight="1">
      <c r="A703" s="1"/>
      <c r="B703" s="1"/>
      <c r="C703" s="1"/>
      <c r="D703" s="1"/>
      <c r="E703" s="265"/>
      <c r="F703" s="1"/>
      <c r="G703" s="1"/>
      <c r="H703" s="1"/>
      <c r="I703" s="1"/>
      <c r="J703" s="1"/>
      <c r="K703" s="6"/>
      <c r="L703" s="311"/>
      <c r="M703" s="312"/>
      <c r="N703" s="312"/>
      <c r="O703" s="312"/>
      <c r="P703" s="312"/>
      <c r="Q703" s="312"/>
      <c r="R703" s="312"/>
      <c r="S703" s="312"/>
      <c r="T703" s="312"/>
      <c r="U703" s="312"/>
      <c r="V703" s="312"/>
      <c r="W703" s="312"/>
      <c r="X703" s="312"/>
      <c r="Y703" s="312"/>
      <c r="Z703" s="312"/>
    </row>
    <row r="704" ht="12.75" customHeight="1">
      <c r="A704" s="1"/>
      <c r="B704" s="1"/>
      <c r="C704" s="1"/>
      <c r="D704" s="1"/>
      <c r="E704" s="265"/>
      <c r="F704" s="1"/>
      <c r="G704" s="1"/>
      <c r="H704" s="1"/>
      <c r="I704" s="1"/>
      <c r="J704" s="1"/>
      <c r="K704" s="6"/>
      <c r="L704" s="311"/>
      <c r="M704" s="312"/>
      <c r="N704" s="312"/>
      <c r="O704" s="312"/>
      <c r="P704" s="312"/>
      <c r="Q704" s="312"/>
      <c r="R704" s="312"/>
      <c r="S704" s="312"/>
      <c r="T704" s="312"/>
      <c r="U704" s="312"/>
      <c r="V704" s="312"/>
      <c r="W704" s="312"/>
      <c r="X704" s="312"/>
      <c r="Y704" s="312"/>
      <c r="Z704" s="312"/>
    </row>
    <row r="705" ht="12.75" customHeight="1">
      <c r="A705" s="1"/>
      <c r="B705" s="1"/>
      <c r="C705" s="1"/>
      <c r="D705" s="1"/>
      <c r="E705" s="265"/>
      <c r="F705" s="1"/>
      <c r="G705" s="1"/>
      <c r="H705" s="1"/>
      <c r="I705" s="1"/>
      <c r="J705" s="1"/>
      <c r="K705" s="6"/>
      <c r="L705" s="311"/>
      <c r="M705" s="312"/>
      <c r="N705" s="312"/>
      <c r="O705" s="312"/>
      <c r="P705" s="312"/>
      <c r="Q705" s="312"/>
      <c r="R705" s="312"/>
      <c r="S705" s="312"/>
      <c r="T705" s="312"/>
      <c r="U705" s="312"/>
      <c r="V705" s="312"/>
      <c r="W705" s="312"/>
      <c r="X705" s="312"/>
      <c r="Y705" s="312"/>
      <c r="Z705" s="312"/>
    </row>
    <row r="706" ht="12.75" customHeight="1">
      <c r="A706" s="1"/>
      <c r="B706" s="1"/>
      <c r="C706" s="1"/>
      <c r="D706" s="1"/>
      <c r="E706" s="265"/>
      <c r="F706" s="1"/>
      <c r="G706" s="1"/>
      <c r="H706" s="1"/>
      <c r="I706" s="1"/>
      <c r="J706" s="1"/>
      <c r="K706" s="6"/>
      <c r="L706" s="311"/>
      <c r="M706" s="312"/>
      <c r="N706" s="312"/>
      <c r="O706" s="312"/>
      <c r="P706" s="312"/>
      <c r="Q706" s="312"/>
      <c r="R706" s="312"/>
      <c r="S706" s="312"/>
      <c r="T706" s="312"/>
      <c r="U706" s="312"/>
      <c r="V706" s="312"/>
      <c r="W706" s="312"/>
      <c r="X706" s="312"/>
      <c r="Y706" s="312"/>
      <c r="Z706" s="312"/>
    </row>
    <row r="707" ht="12.75" customHeight="1">
      <c r="A707" s="1"/>
      <c r="B707" s="1"/>
      <c r="C707" s="1"/>
      <c r="D707" s="1"/>
      <c r="E707" s="265"/>
      <c r="F707" s="1"/>
      <c r="G707" s="1"/>
      <c r="H707" s="1"/>
      <c r="I707" s="1"/>
      <c r="J707" s="1"/>
      <c r="K707" s="6"/>
      <c r="L707" s="311"/>
      <c r="M707" s="312"/>
      <c r="N707" s="312"/>
      <c r="O707" s="312"/>
      <c r="P707" s="312"/>
      <c r="Q707" s="312"/>
      <c r="R707" s="312"/>
      <c r="S707" s="312"/>
      <c r="T707" s="312"/>
      <c r="U707" s="312"/>
      <c r="V707" s="312"/>
      <c r="W707" s="312"/>
      <c r="X707" s="312"/>
      <c r="Y707" s="312"/>
      <c r="Z707" s="312"/>
    </row>
    <row r="708" ht="12.75" customHeight="1">
      <c r="A708" s="1"/>
      <c r="B708" s="1"/>
      <c r="C708" s="1"/>
      <c r="D708" s="1"/>
      <c r="E708" s="265"/>
      <c r="F708" s="1"/>
      <c r="G708" s="1"/>
      <c r="H708" s="1"/>
      <c r="I708" s="1"/>
      <c r="J708" s="1"/>
      <c r="K708" s="6"/>
      <c r="L708" s="311"/>
      <c r="M708" s="312"/>
      <c r="N708" s="312"/>
      <c r="O708" s="312"/>
      <c r="P708" s="312"/>
      <c r="Q708" s="312"/>
      <c r="R708" s="312"/>
      <c r="S708" s="312"/>
      <c r="T708" s="312"/>
      <c r="U708" s="312"/>
      <c r="V708" s="312"/>
      <c r="W708" s="312"/>
      <c r="X708" s="312"/>
      <c r="Y708" s="312"/>
      <c r="Z708" s="312"/>
    </row>
    <row r="709" ht="12.75" customHeight="1">
      <c r="A709" s="1"/>
      <c r="B709" s="1"/>
      <c r="C709" s="1"/>
      <c r="D709" s="1"/>
      <c r="E709" s="265"/>
      <c r="F709" s="1"/>
      <c r="G709" s="1"/>
      <c r="H709" s="1"/>
      <c r="I709" s="1"/>
      <c r="J709" s="1"/>
      <c r="K709" s="6"/>
      <c r="L709" s="311"/>
      <c r="M709" s="312"/>
      <c r="N709" s="312"/>
      <c r="O709" s="312"/>
      <c r="P709" s="312"/>
      <c r="Q709" s="312"/>
      <c r="R709" s="312"/>
      <c r="S709" s="312"/>
      <c r="T709" s="312"/>
      <c r="U709" s="312"/>
      <c r="V709" s="312"/>
      <c r="W709" s="312"/>
      <c r="X709" s="312"/>
      <c r="Y709" s="312"/>
      <c r="Z709" s="312"/>
    </row>
    <row r="710" ht="12.75" customHeight="1">
      <c r="A710" s="1"/>
      <c r="B710" s="1"/>
      <c r="C710" s="1"/>
      <c r="D710" s="1"/>
      <c r="E710" s="265"/>
      <c r="F710" s="1"/>
      <c r="G710" s="1"/>
      <c r="H710" s="1"/>
      <c r="I710" s="1"/>
      <c r="J710" s="1"/>
      <c r="K710" s="6"/>
      <c r="L710" s="311"/>
      <c r="M710" s="312"/>
      <c r="N710" s="312"/>
      <c r="O710" s="312"/>
      <c r="P710" s="312"/>
      <c r="Q710" s="312"/>
      <c r="R710" s="312"/>
      <c r="S710" s="312"/>
      <c r="T710" s="312"/>
      <c r="U710" s="312"/>
      <c r="V710" s="312"/>
      <c r="W710" s="312"/>
      <c r="X710" s="312"/>
      <c r="Y710" s="312"/>
      <c r="Z710" s="312"/>
    </row>
    <row r="711" ht="12.75" customHeight="1">
      <c r="A711" s="1"/>
      <c r="B711" s="1"/>
      <c r="C711" s="1"/>
      <c r="D711" s="1"/>
      <c r="E711" s="265"/>
      <c r="F711" s="1"/>
      <c r="G711" s="1"/>
      <c r="H711" s="1"/>
      <c r="I711" s="1"/>
      <c r="J711" s="1"/>
      <c r="K711" s="6"/>
      <c r="L711" s="311"/>
      <c r="M711" s="312"/>
      <c r="N711" s="312"/>
      <c r="O711" s="312"/>
      <c r="P711" s="312"/>
      <c r="Q711" s="312"/>
      <c r="R711" s="312"/>
      <c r="S711" s="312"/>
      <c r="T711" s="312"/>
      <c r="U711" s="312"/>
      <c r="V711" s="312"/>
      <c r="W711" s="312"/>
      <c r="X711" s="312"/>
      <c r="Y711" s="312"/>
      <c r="Z711" s="312"/>
    </row>
    <row r="712" ht="12.75" customHeight="1">
      <c r="A712" s="1"/>
      <c r="B712" s="1"/>
      <c r="C712" s="1"/>
      <c r="D712" s="1"/>
      <c r="E712" s="265"/>
      <c r="F712" s="1"/>
      <c r="G712" s="1"/>
      <c r="H712" s="1"/>
      <c r="I712" s="1"/>
      <c r="J712" s="1"/>
      <c r="K712" s="6"/>
      <c r="L712" s="311"/>
      <c r="M712" s="312"/>
      <c r="N712" s="312"/>
      <c r="O712" s="312"/>
      <c r="P712" s="312"/>
      <c r="Q712" s="312"/>
      <c r="R712" s="312"/>
      <c r="S712" s="312"/>
      <c r="T712" s="312"/>
      <c r="U712" s="312"/>
      <c r="V712" s="312"/>
      <c r="W712" s="312"/>
      <c r="X712" s="312"/>
      <c r="Y712" s="312"/>
      <c r="Z712" s="312"/>
    </row>
    <row r="713" ht="12.75" customHeight="1">
      <c r="A713" s="1"/>
      <c r="B713" s="1"/>
      <c r="C713" s="1"/>
      <c r="D713" s="1"/>
      <c r="E713" s="265"/>
      <c r="F713" s="1"/>
      <c r="G713" s="1"/>
      <c r="H713" s="1"/>
      <c r="I713" s="1"/>
      <c r="J713" s="1"/>
      <c r="K713" s="6"/>
      <c r="L713" s="311"/>
      <c r="M713" s="312"/>
      <c r="N713" s="312"/>
      <c r="O713" s="312"/>
      <c r="P713" s="312"/>
      <c r="Q713" s="312"/>
      <c r="R713" s="312"/>
      <c r="S713" s="312"/>
      <c r="T713" s="312"/>
      <c r="U713" s="312"/>
      <c r="V713" s="312"/>
      <c r="W713" s="312"/>
      <c r="X713" s="312"/>
      <c r="Y713" s="312"/>
      <c r="Z713" s="312"/>
    </row>
    <row r="714" ht="12.75" customHeight="1">
      <c r="A714" s="1"/>
      <c r="B714" s="1"/>
      <c r="C714" s="1"/>
      <c r="D714" s="1"/>
      <c r="E714" s="265"/>
      <c r="F714" s="1"/>
      <c r="G714" s="1"/>
      <c r="H714" s="1"/>
      <c r="I714" s="1"/>
      <c r="J714" s="1"/>
      <c r="K714" s="6"/>
      <c r="L714" s="311"/>
      <c r="M714" s="312"/>
      <c r="N714" s="312"/>
      <c r="O714" s="312"/>
      <c r="P714" s="312"/>
      <c r="Q714" s="312"/>
      <c r="R714" s="312"/>
      <c r="S714" s="312"/>
      <c r="T714" s="312"/>
      <c r="U714" s="312"/>
      <c r="V714" s="312"/>
      <c r="W714" s="312"/>
      <c r="X714" s="312"/>
      <c r="Y714" s="312"/>
      <c r="Z714" s="312"/>
    </row>
    <row r="715" ht="12.75" customHeight="1">
      <c r="A715" s="1"/>
      <c r="B715" s="1"/>
      <c r="C715" s="1"/>
      <c r="D715" s="1"/>
      <c r="E715" s="265"/>
      <c r="F715" s="1"/>
      <c r="G715" s="1"/>
      <c r="H715" s="1"/>
      <c r="I715" s="1"/>
      <c r="J715" s="1"/>
      <c r="K715" s="6"/>
      <c r="L715" s="311"/>
      <c r="M715" s="312"/>
      <c r="N715" s="312"/>
      <c r="O715" s="312"/>
      <c r="P715" s="312"/>
      <c r="Q715" s="312"/>
      <c r="R715" s="312"/>
      <c r="S715" s="312"/>
      <c r="T715" s="312"/>
      <c r="U715" s="312"/>
      <c r="V715" s="312"/>
      <c r="W715" s="312"/>
      <c r="X715" s="312"/>
      <c r="Y715" s="312"/>
      <c r="Z715" s="312"/>
    </row>
    <row r="716" ht="12.75" customHeight="1">
      <c r="A716" s="1"/>
      <c r="B716" s="1"/>
      <c r="C716" s="1"/>
      <c r="D716" s="1"/>
      <c r="E716" s="265"/>
      <c r="F716" s="1"/>
      <c r="G716" s="1"/>
      <c r="H716" s="1"/>
      <c r="I716" s="1"/>
      <c r="J716" s="1"/>
      <c r="K716" s="6"/>
      <c r="L716" s="311"/>
      <c r="M716" s="312"/>
      <c r="N716" s="312"/>
      <c r="O716" s="312"/>
      <c r="P716" s="312"/>
      <c r="Q716" s="312"/>
      <c r="R716" s="312"/>
      <c r="S716" s="312"/>
      <c r="T716" s="312"/>
      <c r="U716" s="312"/>
      <c r="V716" s="312"/>
      <c r="W716" s="312"/>
      <c r="X716" s="312"/>
      <c r="Y716" s="312"/>
      <c r="Z716" s="312"/>
    </row>
    <row r="717" ht="12.75" customHeight="1">
      <c r="A717" s="1"/>
      <c r="B717" s="1"/>
      <c r="C717" s="1"/>
      <c r="D717" s="1"/>
      <c r="E717" s="265"/>
      <c r="F717" s="1"/>
      <c r="G717" s="1"/>
      <c r="H717" s="1"/>
      <c r="I717" s="1"/>
      <c r="J717" s="1"/>
      <c r="K717" s="6"/>
      <c r="L717" s="311"/>
      <c r="M717" s="312"/>
      <c r="N717" s="312"/>
      <c r="O717" s="312"/>
      <c r="P717" s="312"/>
      <c r="Q717" s="312"/>
      <c r="R717" s="312"/>
      <c r="S717" s="312"/>
      <c r="T717" s="312"/>
      <c r="U717" s="312"/>
      <c r="V717" s="312"/>
      <c r="W717" s="312"/>
      <c r="X717" s="312"/>
      <c r="Y717" s="312"/>
      <c r="Z717" s="312"/>
    </row>
    <row r="718" ht="12.75" customHeight="1">
      <c r="A718" s="1"/>
      <c r="B718" s="1"/>
      <c r="C718" s="1"/>
      <c r="D718" s="1"/>
      <c r="E718" s="265"/>
      <c r="F718" s="1"/>
      <c r="G718" s="1"/>
      <c r="H718" s="1"/>
      <c r="I718" s="1"/>
      <c r="J718" s="1"/>
      <c r="K718" s="6"/>
      <c r="L718" s="311"/>
      <c r="M718" s="312"/>
      <c r="N718" s="312"/>
      <c r="O718" s="312"/>
      <c r="P718" s="312"/>
      <c r="Q718" s="312"/>
      <c r="R718" s="312"/>
      <c r="S718" s="312"/>
      <c r="T718" s="312"/>
      <c r="U718" s="312"/>
      <c r="V718" s="312"/>
      <c r="W718" s="312"/>
      <c r="X718" s="312"/>
      <c r="Y718" s="312"/>
      <c r="Z718" s="312"/>
    </row>
    <row r="719" ht="12.75" customHeight="1">
      <c r="A719" s="1"/>
      <c r="B719" s="1"/>
      <c r="C719" s="1"/>
      <c r="D719" s="1"/>
      <c r="E719" s="265"/>
      <c r="F719" s="1"/>
      <c r="G719" s="1"/>
      <c r="H719" s="1"/>
      <c r="I719" s="1"/>
      <c r="J719" s="1"/>
      <c r="K719" s="6"/>
      <c r="L719" s="311"/>
      <c r="M719" s="312"/>
      <c r="N719" s="312"/>
      <c r="O719" s="312"/>
      <c r="P719" s="312"/>
      <c r="Q719" s="312"/>
      <c r="R719" s="312"/>
      <c r="S719" s="312"/>
      <c r="T719" s="312"/>
      <c r="U719" s="312"/>
      <c r="V719" s="312"/>
      <c r="W719" s="312"/>
      <c r="X719" s="312"/>
      <c r="Y719" s="312"/>
      <c r="Z719" s="312"/>
    </row>
    <row r="720" ht="12.75" customHeight="1">
      <c r="A720" s="1"/>
      <c r="B720" s="1"/>
      <c r="C720" s="1"/>
      <c r="D720" s="1"/>
      <c r="E720" s="265"/>
      <c r="F720" s="1"/>
      <c r="G720" s="1"/>
      <c r="H720" s="1"/>
      <c r="I720" s="1"/>
      <c r="J720" s="1"/>
      <c r="K720" s="6"/>
      <c r="L720" s="311"/>
      <c r="M720" s="312"/>
      <c r="N720" s="312"/>
      <c r="O720" s="312"/>
      <c r="P720" s="312"/>
      <c r="Q720" s="312"/>
      <c r="R720" s="312"/>
      <c r="S720" s="312"/>
      <c r="T720" s="312"/>
      <c r="U720" s="312"/>
      <c r="V720" s="312"/>
      <c r="W720" s="312"/>
      <c r="X720" s="312"/>
      <c r="Y720" s="312"/>
      <c r="Z720" s="312"/>
    </row>
    <row r="721" ht="12.75" customHeight="1">
      <c r="A721" s="1"/>
      <c r="B721" s="1"/>
      <c r="C721" s="1"/>
      <c r="D721" s="1"/>
      <c r="E721" s="265"/>
      <c r="F721" s="1"/>
      <c r="G721" s="1"/>
      <c r="H721" s="1"/>
      <c r="I721" s="1"/>
      <c r="J721" s="1"/>
      <c r="K721" s="6"/>
      <c r="L721" s="311"/>
      <c r="M721" s="312"/>
      <c r="N721" s="312"/>
      <c r="O721" s="312"/>
      <c r="P721" s="312"/>
      <c r="Q721" s="312"/>
      <c r="R721" s="312"/>
      <c r="S721" s="312"/>
      <c r="T721" s="312"/>
      <c r="U721" s="312"/>
      <c r="V721" s="312"/>
      <c r="W721" s="312"/>
      <c r="X721" s="312"/>
      <c r="Y721" s="312"/>
      <c r="Z721" s="312"/>
    </row>
    <row r="722" ht="12.75" customHeight="1">
      <c r="A722" s="1"/>
      <c r="B722" s="1"/>
      <c r="C722" s="1"/>
      <c r="D722" s="1"/>
      <c r="E722" s="265"/>
      <c r="F722" s="1"/>
      <c r="G722" s="1"/>
      <c r="H722" s="1"/>
      <c r="I722" s="1"/>
      <c r="J722" s="1"/>
      <c r="K722" s="6"/>
      <c r="L722" s="311"/>
      <c r="M722" s="312"/>
      <c r="N722" s="312"/>
      <c r="O722" s="312"/>
      <c r="P722" s="312"/>
      <c r="Q722" s="312"/>
      <c r="R722" s="312"/>
      <c r="S722" s="312"/>
      <c r="T722" s="312"/>
      <c r="U722" s="312"/>
      <c r="V722" s="312"/>
      <c r="W722" s="312"/>
      <c r="X722" s="312"/>
      <c r="Y722" s="312"/>
      <c r="Z722" s="312"/>
    </row>
    <row r="723" ht="12.75" customHeight="1">
      <c r="A723" s="1"/>
      <c r="B723" s="1"/>
      <c r="C723" s="1"/>
      <c r="D723" s="1"/>
      <c r="E723" s="265"/>
      <c r="F723" s="1"/>
      <c r="G723" s="1"/>
      <c r="H723" s="1"/>
      <c r="I723" s="1"/>
      <c r="J723" s="1"/>
      <c r="K723" s="6"/>
      <c r="L723" s="311"/>
      <c r="M723" s="312"/>
      <c r="N723" s="312"/>
      <c r="O723" s="312"/>
      <c r="P723" s="312"/>
      <c r="Q723" s="312"/>
      <c r="R723" s="312"/>
      <c r="S723" s="312"/>
      <c r="T723" s="312"/>
      <c r="U723" s="312"/>
      <c r="V723" s="312"/>
      <c r="W723" s="312"/>
      <c r="X723" s="312"/>
      <c r="Y723" s="312"/>
      <c r="Z723" s="312"/>
    </row>
    <row r="724" ht="12.75" customHeight="1">
      <c r="A724" s="1"/>
      <c r="B724" s="1"/>
      <c r="C724" s="1"/>
      <c r="D724" s="1"/>
      <c r="E724" s="265"/>
      <c r="F724" s="1"/>
      <c r="G724" s="1"/>
      <c r="H724" s="1"/>
      <c r="I724" s="1"/>
      <c r="J724" s="1"/>
      <c r="K724" s="6"/>
      <c r="L724" s="311"/>
      <c r="M724" s="312"/>
      <c r="N724" s="312"/>
      <c r="O724" s="312"/>
      <c r="P724" s="312"/>
      <c r="Q724" s="312"/>
      <c r="R724" s="312"/>
      <c r="S724" s="312"/>
      <c r="T724" s="312"/>
      <c r="U724" s="312"/>
      <c r="V724" s="312"/>
      <c r="W724" s="312"/>
      <c r="X724" s="312"/>
      <c r="Y724" s="312"/>
      <c r="Z724" s="312"/>
    </row>
    <row r="725" ht="12.75" customHeight="1">
      <c r="A725" s="1"/>
      <c r="B725" s="1"/>
      <c r="C725" s="1"/>
      <c r="D725" s="1"/>
      <c r="E725" s="265"/>
      <c r="F725" s="1"/>
      <c r="G725" s="1"/>
      <c r="H725" s="1"/>
      <c r="I725" s="1"/>
      <c r="J725" s="1"/>
      <c r="K725" s="6"/>
      <c r="L725" s="311"/>
      <c r="M725" s="312"/>
      <c r="N725" s="312"/>
      <c r="O725" s="312"/>
      <c r="P725" s="312"/>
      <c r="Q725" s="312"/>
      <c r="R725" s="312"/>
      <c r="S725" s="312"/>
      <c r="T725" s="312"/>
      <c r="U725" s="312"/>
      <c r="V725" s="312"/>
      <c r="W725" s="312"/>
      <c r="X725" s="312"/>
      <c r="Y725" s="312"/>
      <c r="Z725" s="312"/>
    </row>
    <row r="726" ht="12.75" customHeight="1">
      <c r="A726" s="1"/>
      <c r="B726" s="1"/>
      <c r="C726" s="1"/>
      <c r="D726" s="1"/>
      <c r="E726" s="265"/>
      <c r="F726" s="1"/>
      <c r="G726" s="1"/>
      <c r="H726" s="1"/>
      <c r="I726" s="1"/>
      <c r="J726" s="1"/>
      <c r="K726" s="6"/>
      <c r="L726" s="311"/>
      <c r="M726" s="312"/>
      <c r="N726" s="312"/>
      <c r="O726" s="312"/>
      <c r="P726" s="312"/>
      <c r="Q726" s="312"/>
      <c r="R726" s="312"/>
      <c r="S726" s="312"/>
      <c r="T726" s="312"/>
      <c r="U726" s="312"/>
      <c r="V726" s="312"/>
      <c r="W726" s="312"/>
      <c r="X726" s="312"/>
      <c r="Y726" s="312"/>
      <c r="Z726" s="312"/>
    </row>
    <row r="727" ht="12.75" customHeight="1">
      <c r="A727" s="1"/>
      <c r="B727" s="1"/>
      <c r="C727" s="1"/>
      <c r="D727" s="1"/>
      <c r="E727" s="265"/>
      <c r="F727" s="1"/>
      <c r="G727" s="1"/>
      <c r="H727" s="1"/>
      <c r="I727" s="1"/>
      <c r="J727" s="1"/>
      <c r="K727" s="6"/>
      <c r="L727" s="311"/>
      <c r="M727" s="312"/>
      <c r="N727" s="312"/>
      <c r="O727" s="312"/>
      <c r="P727" s="312"/>
      <c r="Q727" s="312"/>
      <c r="R727" s="312"/>
      <c r="S727" s="312"/>
      <c r="T727" s="312"/>
      <c r="U727" s="312"/>
      <c r="V727" s="312"/>
      <c r="W727" s="312"/>
      <c r="X727" s="312"/>
      <c r="Y727" s="312"/>
      <c r="Z727" s="312"/>
    </row>
    <row r="728" ht="12.75" customHeight="1">
      <c r="A728" s="1"/>
      <c r="B728" s="1"/>
      <c r="C728" s="1"/>
      <c r="D728" s="1"/>
      <c r="E728" s="265"/>
      <c r="F728" s="1"/>
      <c r="G728" s="1"/>
      <c r="H728" s="1"/>
      <c r="I728" s="1"/>
      <c r="J728" s="1"/>
      <c r="K728" s="6"/>
      <c r="L728" s="311"/>
      <c r="M728" s="312"/>
      <c r="N728" s="312"/>
      <c r="O728" s="312"/>
      <c r="P728" s="312"/>
      <c r="Q728" s="312"/>
      <c r="R728" s="312"/>
      <c r="S728" s="312"/>
      <c r="T728" s="312"/>
      <c r="U728" s="312"/>
      <c r="V728" s="312"/>
      <c r="W728" s="312"/>
      <c r="X728" s="312"/>
      <c r="Y728" s="312"/>
      <c r="Z728" s="312"/>
    </row>
    <row r="729" ht="12.75" customHeight="1">
      <c r="A729" s="1"/>
      <c r="B729" s="1"/>
      <c r="C729" s="1"/>
      <c r="D729" s="1"/>
      <c r="E729" s="265"/>
      <c r="F729" s="1"/>
      <c r="G729" s="1"/>
      <c r="H729" s="1"/>
      <c r="I729" s="1"/>
      <c r="J729" s="1"/>
      <c r="K729" s="6"/>
      <c r="L729" s="311"/>
      <c r="M729" s="312"/>
      <c r="N729" s="312"/>
      <c r="O729" s="312"/>
      <c r="P729" s="312"/>
      <c r="Q729" s="312"/>
      <c r="R729" s="312"/>
      <c r="S729" s="312"/>
      <c r="T729" s="312"/>
      <c r="U729" s="312"/>
      <c r="V729" s="312"/>
      <c r="W729" s="312"/>
      <c r="X729" s="312"/>
      <c r="Y729" s="312"/>
      <c r="Z729" s="312"/>
    </row>
    <row r="730" ht="12.75" customHeight="1">
      <c r="A730" s="1"/>
      <c r="B730" s="1"/>
      <c r="C730" s="1"/>
      <c r="D730" s="1"/>
      <c r="E730" s="265"/>
      <c r="F730" s="1"/>
      <c r="G730" s="1"/>
      <c r="H730" s="1"/>
      <c r="I730" s="1"/>
      <c r="J730" s="1"/>
      <c r="K730" s="6"/>
      <c r="L730" s="311"/>
      <c r="M730" s="312"/>
      <c r="N730" s="312"/>
      <c r="O730" s="312"/>
      <c r="P730" s="312"/>
      <c r="Q730" s="312"/>
      <c r="R730" s="312"/>
      <c r="S730" s="312"/>
      <c r="T730" s="312"/>
      <c r="U730" s="312"/>
      <c r="V730" s="312"/>
      <c r="W730" s="312"/>
      <c r="X730" s="312"/>
      <c r="Y730" s="312"/>
      <c r="Z730" s="312"/>
    </row>
    <row r="731" ht="12.75" customHeight="1">
      <c r="A731" s="1"/>
      <c r="B731" s="1"/>
      <c r="C731" s="1"/>
      <c r="D731" s="1"/>
      <c r="E731" s="265"/>
      <c r="F731" s="1"/>
      <c r="G731" s="1"/>
      <c r="H731" s="1"/>
      <c r="I731" s="1"/>
      <c r="J731" s="1"/>
      <c r="K731" s="6"/>
      <c r="L731" s="311"/>
      <c r="M731" s="312"/>
      <c r="N731" s="312"/>
      <c r="O731" s="312"/>
      <c r="P731" s="312"/>
      <c r="Q731" s="312"/>
      <c r="R731" s="312"/>
      <c r="S731" s="312"/>
      <c r="T731" s="312"/>
      <c r="U731" s="312"/>
      <c r="V731" s="312"/>
      <c r="W731" s="312"/>
      <c r="X731" s="312"/>
      <c r="Y731" s="312"/>
      <c r="Z731" s="312"/>
    </row>
    <row r="732" ht="12.75" customHeight="1">
      <c r="A732" s="1"/>
      <c r="B732" s="1"/>
      <c r="C732" s="1"/>
      <c r="D732" s="1"/>
      <c r="E732" s="265"/>
      <c r="F732" s="1"/>
      <c r="G732" s="1"/>
      <c r="H732" s="1"/>
      <c r="I732" s="1"/>
      <c r="J732" s="1"/>
      <c r="K732" s="6"/>
      <c r="L732" s="311"/>
      <c r="M732" s="312"/>
      <c r="N732" s="312"/>
      <c r="O732" s="312"/>
      <c r="P732" s="312"/>
      <c r="Q732" s="312"/>
      <c r="R732" s="312"/>
      <c r="S732" s="312"/>
      <c r="T732" s="312"/>
      <c r="U732" s="312"/>
      <c r="V732" s="312"/>
      <c r="W732" s="312"/>
      <c r="X732" s="312"/>
      <c r="Y732" s="312"/>
      <c r="Z732" s="312"/>
    </row>
    <row r="733" ht="12.75" customHeight="1">
      <c r="A733" s="1"/>
      <c r="B733" s="1"/>
      <c r="C733" s="1"/>
      <c r="D733" s="1"/>
      <c r="E733" s="265"/>
      <c r="F733" s="1"/>
      <c r="G733" s="1"/>
      <c r="H733" s="1"/>
      <c r="I733" s="1"/>
      <c r="J733" s="1"/>
      <c r="K733" s="6"/>
      <c r="L733" s="311"/>
      <c r="M733" s="312"/>
      <c r="N733" s="312"/>
      <c r="O733" s="312"/>
      <c r="P733" s="312"/>
      <c r="Q733" s="312"/>
      <c r="R733" s="312"/>
      <c r="S733" s="312"/>
      <c r="T733" s="312"/>
      <c r="U733" s="312"/>
      <c r="V733" s="312"/>
      <c r="W733" s="312"/>
      <c r="X733" s="312"/>
      <c r="Y733" s="312"/>
      <c r="Z733" s="312"/>
    </row>
    <row r="734" ht="12.75" customHeight="1">
      <c r="A734" s="1"/>
      <c r="B734" s="1"/>
      <c r="C734" s="1"/>
      <c r="D734" s="1"/>
      <c r="E734" s="265"/>
      <c r="F734" s="1"/>
      <c r="G734" s="1"/>
      <c r="H734" s="1"/>
      <c r="I734" s="1"/>
      <c r="J734" s="1"/>
      <c r="K734" s="6"/>
      <c r="L734" s="311"/>
      <c r="M734" s="312"/>
      <c r="N734" s="312"/>
      <c r="O734" s="312"/>
      <c r="P734" s="312"/>
      <c r="Q734" s="312"/>
      <c r="R734" s="312"/>
      <c r="S734" s="312"/>
      <c r="T734" s="312"/>
      <c r="U734" s="312"/>
      <c r="V734" s="312"/>
      <c r="W734" s="312"/>
      <c r="X734" s="312"/>
      <c r="Y734" s="312"/>
      <c r="Z734" s="312"/>
    </row>
    <row r="735" ht="12.75" customHeight="1">
      <c r="A735" s="1"/>
      <c r="B735" s="1"/>
      <c r="C735" s="1"/>
      <c r="D735" s="1"/>
      <c r="E735" s="265"/>
      <c r="F735" s="1"/>
      <c r="G735" s="1"/>
      <c r="H735" s="1"/>
      <c r="I735" s="1"/>
      <c r="J735" s="1"/>
      <c r="K735" s="6"/>
      <c r="L735" s="311"/>
      <c r="M735" s="312"/>
      <c r="N735" s="312"/>
      <c r="O735" s="312"/>
      <c r="P735" s="312"/>
      <c r="Q735" s="312"/>
      <c r="R735" s="312"/>
      <c r="S735" s="312"/>
      <c r="T735" s="312"/>
      <c r="U735" s="312"/>
      <c r="V735" s="312"/>
      <c r="W735" s="312"/>
      <c r="X735" s="312"/>
      <c r="Y735" s="312"/>
      <c r="Z735" s="312"/>
    </row>
    <row r="736" ht="12.75" customHeight="1">
      <c r="A736" s="1"/>
      <c r="B736" s="1"/>
      <c r="C736" s="1"/>
      <c r="D736" s="1"/>
      <c r="E736" s="265"/>
      <c r="F736" s="1"/>
      <c r="G736" s="1"/>
      <c r="H736" s="1"/>
      <c r="I736" s="1"/>
      <c r="J736" s="1"/>
      <c r="K736" s="6"/>
      <c r="L736" s="311"/>
      <c r="M736" s="312"/>
      <c r="N736" s="312"/>
      <c r="O736" s="312"/>
      <c r="P736" s="312"/>
      <c r="Q736" s="312"/>
      <c r="R736" s="312"/>
      <c r="S736" s="312"/>
      <c r="T736" s="312"/>
      <c r="U736" s="312"/>
      <c r="V736" s="312"/>
      <c r="W736" s="312"/>
      <c r="X736" s="312"/>
      <c r="Y736" s="312"/>
      <c r="Z736" s="312"/>
    </row>
    <row r="737" ht="12.75" customHeight="1">
      <c r="A737" s="1"/>
      <c r="B737" s="1"/>
      <c r="C737" s="1"/>
      <c r="D737" s="1"/>
      <c r="E737" s="265"/>
      <c r="F737" s="1"/>
      <c r="G737" s="1"/>
      <c r="H737" s="1"/>
      <c r="I737" s="1"/>
      <c r="J737" s="1"/>
      <c r="K737" s="6"/>
      <c r="L737" s="311"/>
      <c r="M737" s="312"/>
      <c r="N737" s="312"/>
      <c r="O737" s="312"/>
      <c r="P737" s="312"/>
      <c r="Q737" s="312"/>
      <c r="R737" s="312"/>
      <c r="S737" s="312"/>
      <c r="T737" s="312"/>
      <c r="U737" s="312"/>
      <c r="V737" s="312"/>
      <c r="W737" s="312"/>
      <c r="X737" s="312"/>
      <c r="Y737" s="312"/>
      <c r="Z737" s="312"/>
    </row>
    <row r="738" ht="12.75" customHeight="1">
      <c r="A738" s="1"/>
      <c r="B738" s="1"/>
      <c r="C738" s="1"/>
      <c r="D738" s="1"/>
      <c r="E738" s="265"/>
      <c r="F738" s="1"/>
      <c r="G738" s="1"/>
      <c r="H738" s="1"/>
      <c r="I738" s="1"/>
      <c r="J738" s="1"/>
      <c r="K738" s="6"/>
      <c r="L738" s="311"/>
      <c r="M738" s="312"/>
      <c r="N738" s="312"/>
      <c r="O738" s="312"/>
      <c r="P738" s="312"/>
      <c r="Q738" s="312"/>
      <c r="R738" s="312"/>
      <c r="S738" s="312"/>
      <c r="T738" s="312"/>
      <c r="U738" s="312"/>
      <c r="V738" s="312"/>
      <c r="W738" s="312"/>
      <c r="X738" s="312"/>
      <c r="Y738" s="312"/>
      <c r="Z738" s="312"/>
    </row>
    <row r="739" ht="12.75" customHeight="1">
      <c r="A739" s="1"/>
      <c r="B739" s="1"/>
      <c r="C739" s="1"/>
      <c r="D739" s="1"/>
      <c r="E739" s="265"/>
      <c r="F739" s="1"/>
      <c r="G739" s="1"/>
      <c r="H739" s="1"/>
      <c r="I739" s="1"/>
      <c r="J739" s="1"/>
      <c r="K739" s="6"/>
      <c r="L739" s="311"/>
      <c r="M739" s="312"/>
      <c r="N739" s="312"/>
      <c r="O739" s="312"/>
      <c r="P739" s="312"/>
      <c r="Q739" s="312"/>
      <c r="R739" s="312"/>
      <c r="S739" s="312"/>
      <c r="T739" s="312"/>
      <c r="U739" s="312"/>
      <c r="V739" s="312"/>
      <c r="W739" s="312"/>
      <c r="X739" s="312"/>
      <c r="Y739" s="312"/>
      <c r="Z739" s="312"/>
    </row>
    <row r="740" ht="12.75" customHeight="1">
      <c r="A740" s="1"/>
      <c r="B740" s="1"/>
      <c r="C740" s="1"/>
      <c r="D740" s="1"/>
      <c r="E740" s="265"/>
      <c r="F740" s="1"/>
      <c r="G740" s="1"/>
      <c r="H740" s="1"/>
      <c r="I740" s="1"/>
      <c r="J740" s="1"/>
      <c r="K740" s="6"/>
      <c r="L740" s="311"/>
      <c r="M740" s="312"/>
      <c r="N740" s="312"/>
      <c r="O740" s="312"/>
      <c r="P740" s="312"/>
      <c r="Q740" s="312"/>
      <c r="R740" s="312"/>
      <c r="S740" s="312"/>
      <c r="T740" s="312"/>
      <c r="U740" s="312"/>
      <c r="V740" s="312"/>
      <c r="W740" s="312"/>
      <c r="X740" s="312"/>
      <c r="Y740" s="312"/>
      <c r="Z740" s="312"/>
    </row>
    <row r="741" ht="12.75" customHeight="1">
      <c r="A741" s="1"/>
      <c r="B741" s="1"/>
      <c r="C741" s="1"/>
      <c r="D741" s="1"/>
      <c r="E741" s="265"/>
      <c r="F741" s="1"/>
      <c r="G741" s="1"/>
      <c r="H741" s="1"/>
      <c r="I741" s="1"/>
      <c r="J741" s="1"/>
      <c r="K741" s="6"/>
      <c r="L741" s="311"/>
      <c r="M741" s="312"/>
      <c r="N741" s="312"/>
      <c r="O741" s="312"/>
      <c r="P741" s="312"/>
      <c r="Q741" s="312"/>
      <c r="R741" s="312"/>
      <c r="S741" s="312"/>
      <c r="T741" s="312"/>
      <c r="U741" s="312"/>
      <c r="V741" s="312"/>
      <c r="W741" s="312"/>
      <c r="X741" s="312"/>
      <c r="Y741" s="312"/>
      <c r="Z741" s="312"/>
    </row>
    <row r="742" ht="12.75" customHeight="1">
      <c r="A742" s="1"/>
      <c r="B742" s="1"/>
      <c r="C742" s="1"/>
      <c r="D742" s="1"/>
      <c r="E742" s="265"/>
      <c r="F742" s="1"/>
      <c r="G742" s="1"/>
      <c r="H742" s="1"/>
      <c r="I742" s="1"/>
      <c r="J742" s="1"/>
      <c r="K742" s="6"/>
      <c r="L742" s="311"/>
      <c r="M742" s="312"/>
      <c r="N742" s="312"/>
      <c r="O742" s="312"/>
      <c r="P742" s="312"/>
      <c r="Q742" s="312"/>
      <c r="R742" s="312"/>
      <c r="S742" s="312"/>
      <c r="T742" s="312"/>
      <c r="U742" s="312"/>
      <c r="V742" s="312"/>
      <c r="W742" s="312"/>
      <c r="X742" s="312"/>
      <c r="Y742" s="312"/>
      <c r="Z742" s="312"/>
    </row>
    <row r="743" ht="12.75" customHeight="1">
      <c r="A743" s="1"/>
      <c r="B743" s="1"/>
      <c r="C743" s="1"/>
      <c r="D743" s="1"/>
      <c r="E743" s="265"/>
      <c r="F743" s="1"/>
      <c r="G743" s="1"/>
      <c r="H743" s="1"/>
      <c r="I743" s="1"/>
      <c r="J743" s="1"/>
      <c r="K743" s="6"/>
      <c r="L743" s="311"/>
      <c r="M743" s="312"/>
      <c r="N743" s="312"/>
      <c r="O743" s="312"/>
      <c r="P743" s="312"/>
      <c r="Q743" s="312"/>
      <c r="R743" s="312"/>
      <c r="S743" s="312"/>
      <c r="T743" s="312"/>
      <c r="U743" s="312"/>
      <c r="V743" s="312"/>
      <c r="W743" s="312"/>
      <c r="X743" s="312"/>
      <c r="Y743" s="312"/>
      <c r="Z743" s="312"/>
    </row>
    <row r="744" ht="12.75" customHeight="1">
      <c r="A744" s="1"/>
      <c r="B744" s="1"/>
      <c r="C744" s="1"/>
      <c r="D744" s="1"/>
      <c r="E744" s="265"/>
      <c r="F744" s="1"/>
      <c r="G744" s="1"/>
      <c r="H744" s="1"/>
      <c r="I744" s="1"/>
      <c r="J744" s="1"/>
      <c r="K744" s="6"/>
      <c r="L744" s="311"/>
      <c r="M744" s="312"/>
      <c r="N744" s="312"/>
      <c r="O744" s="312"/>
      <c r="P744" s="312"/>
      <c r="Q744" s="312"/>
      <c r="R744" s="312"/>
      <c r="S744" s="312"/>
      <c r="T744" s="312"/>
      <c r="U744" s="312"/>
      <c r="V744" s="312"/>
      <c r="W744" s="312"/>
      <c r="X744" s="312"/>
      <c r="Y744" s="312"/>
      <c r="Z744" s="312"/>
    </row>
    <row r="745" ht="12.75" customHeight="1">
      <c r="A745" s="1"/>
      <c r="B745" s="1"/>
      <c r="C745" s="1"/>
      <c r="D745" s="1"/>
      <c r="E745" s="265"/>
      <c r="F745" s="1"/>
      <c r="G745" s="1"/>
      <c r="H745" s="1"/>
      <c r="I745" s="1"/>
      <c r="J745" s="1"/>
      <c r="K745" s="6"/>
      <c r="L745" s="311"/>
      <c r="M745" s="312"/>
      <c r="N745" s="312"/>
      <c r="O745" s="312"/>
      <c r="P745" s="312"/>
      <c r="Q745" s="312"/>
      <c r="R745" s="312"/>
      <c r="S745" s="312"/>
      <c r="T745" s="312"/>
      <c r="U745" s="312"/>
      <c r="V745" s="312"/>
      <c r="W745" s="312"/>
      <c r="X745" s="312"/>
      <c r="Y745" s="312"/>
      <c r="Z745" s="312"/>
    </row>
    <row r="746" ht="12.75" customHeight="1">
      <c r="A746" s="1"/>
      <c r="B746" s="1"/>
      <c r="C746" s="1"/>
      <c r="D746" s="1"/>
      <c r="E746" s="265"/>
      <c r="F746" s="1"/>
      <c r="G746" s="1"/>
      <c r="H746" s="1"/>
      <c r="I746" s="1"/>
      <c r="J746" s="1"/>
      <c r="K746" s="6"/>
      <c r="L746" s="311"/>
      <c r="M746" s="312"/>
      <c r="N746" s="312"/>
      <c r="O746" s="312"/>
      <c r="P746" s="312"/>
      <c r="Q746" s="312"/>
      <c r="R746" s="312"/>
      <c r="S746" s="312"/>
      <c r="T746" s="312"/>
      <c r="U746" s="312"/>
      <c r="V746" s="312"/>
      <c r="W746" s="312"/>
      <c r="X746" s="312"/>
      <c r="Y746" s="312"/>
      <c r="Z746" s="312"/>
    </row>
    <row r="747" ht="12.75" customHeight="1">
      <c r="A747" s="1"/>
      <c r="B747" s="1"/>
      <c r="C747" s="1"/>
      <c r="D747" s="1"/>
      <c r="E747" s="265"/>
      <c r="F747" s="1"/>
      <c r="G747" s="1"/>
      <c r="H747" s="1"/>
      <c r="I747" s="1"/>
      <c r="J747" s="1"/>
      <c r="K747" s="6"/>
      <c r="L747" s="311"/>
      <c r="M747" s="312"/>
      <c r="N747" s="312"/>
      <c r="O747" s="312"/>
      <c r="P747" s="312"/>
      <c r="Q747" s="312"/>
      <c r="R747" s="312"/>
      <c r="S747" s="312"/>
      <c r="T747" s="312"/>
      <c r="U747" s="312"/>
      <c r="V747" s="312"/>
      <c r="W747" s="312"/>
      <c r="X747" s="312"/>
      <c r="Y747" s="312"/>
      <c r="Z747" s="312"/>
    </row>
    <row r="748" ht="12.75" customHeight="1">
      <c r="A748" s="1"/>
      <c r="B748" s="1"/>
      <c r="C748" s="1"/>
      <c r="D748" s="1"/>
      <c r="E748" s="265"/>
      <c r="F748" s="1"/>
      <c r="G748" s="1"/>
      <c r="H748" s="1"/>
      <c r="I748" s="1"/>
      <c r="J748" s="1"/>
      <c r="K748" s="6"/>
      <c r="L748" s="311"/>
      <c r="M748" s="312"/>
      <c r="N748" s="312"/>
      <c r="O748" s="312"/>
      <c r="P748" s="312"/>
      <c r="Q748" s="312"/>
      <c r="R748" s="312"/>
      <c r="S748" s="312"/>
      <c r="T748" s="312"/>
      <c r="U748" s="312"/>
      <c r="V748" s="312"/>
      <c r="W748" s="312"/>
      <c r="X748" s="312"/>
      <c r="Y748" s="312"/>
      <c r="Z748" s="312"/>
    </row>
    <row r="749" ht="12.75" customHeight="1">
      <c r="A749" s="1"/>
      <c r="B749" s="1"/>
      <c r="C749" s="1"/>
      <c r="D749" s="1"/>
      <c r="E749" s="265"/>
      <c r="F749" s="1"/>
      <c r="G749" s="1"/>
      <c r="H749" s="1"/>
      <c r="I749" s="1"/>
      <c r="J749" s="1"/>
      <c r="K749" s="6"/>
      <c r="L749" s="311"/>
      <c r="M749" s="312"/>
      <c r="N749" s="312"/>
      <c r="O749" s="312"/>
      <c r="P749" s="312"/>
      <c r="Q749" s="312"/>
      <c r="R749" s="312"/>
      <c r="S749" s="312"/>
      <c r="T749" s="312"/>
      <c r="U749" s="312"/>
      <c r="V749" s="312"/>
      <c r="W749" s="312"/>
      <c r="X749" s="312"/>
      <c r="Y749" s="312"/>
      <c r="Z749" s="312"/>
    </row>
    <row r="750" ht="12.75" customHeight="1">
      <c r="A750" s="1"/>
      <c r="B750" s="1"/>
      <c r="C750" s="1"/>
      <c r="D750" s="1"/>
      <c r="E750" s="265"/>
      <c r="F750" s="1"/>
      <c r="G750" s="1"/>
      <c r="H750" s="1"/>
      <c r="I750" s="1"/>
      <c r="J750" s="1"/>
      <c r="K750" s="6"/>
      <c r="L750" s="311"/>
      <c r="M750" s="312"/>
      <c r="N750" s="312"/>
      <c r="O750" s="312"/>
      <c r="P750" s="312"/>
      <c r="Q750" s="312"/>
      <c r="R750" s="312"/>
      <c r="S750" s="312"/>
      <c r="T750" s="312"/>
      <c r="U750" s="312"/>
      <c r="V750" s="312"/>
      <c r="W750" s="312"/>
      <c r="X750" s="312"/>
      <c r="Y750" s="312"/>
      <c r="Z750" s="312"/>
    </row>
    <row r="751" ht="12.75" customHeight="1">
      <c r="A751" s="1"/>
      <c r="B751" s="1"/>
      <c r="C751" s="1"/>
      <c r="D751" s="1"/>
      <c r="E751" s="265"/>
      <c r="F751" s="1"/>
      <c r="G751" s="1"/>
      <c r="H751" s="1"/>
      <c r="I751" s="1"/>
      <c r="J751" s="1"/>
      <c r="K751" s="6"/>
      <c r="L751" s="311"/>
      <c r="M751" s="312"/>
      <c r="N751" s="312"/>
      <c r="O751" s="312"/>
      <c r="P751" s="312"/>
      <c r="Q751" s="312"/>
      <c r="R751" s="312"/>
      <c r="S751" s="312"/>
      <c r="T751" s="312"/>
      <c r="U751" s="312"/>
      <c r="V751" s="312"/>
      <c r="W751" s="312"/>
      <c r="X751" s="312"/>
      <c r="Y751" s="312"/>
      <c r="Z751" s="312"/>
    </row>
    <row r="752" ht="12.75" customHeight="1">
      <c r="A752" s="1"/>
      <c r="B752" s="1"/>
      <c r="C752" s="1"/>
      <c r="D752" s="1"/>
      <c r="E752" s="265"/>
      <c r="F752" s="1"/>
      <c r="G752" s="1"/>
      <c r="H752" s="1"/>
      <c r="I752" s="1"/>
      <c r="J752" s="1"/>
      <c r="K752" s="6"/>
      <c r="L752" s="311"/>
      <c r="M752" s="312"/>
      <c r="N752" s="312"/>
      <c r="O752" s="312"/>
      <c r="P752" s="312"/>
      <c r="Q752" s="312"/>
      <c r="R752" s="312"/>
      <c r="S752" s="312"/>
      <c r="T752" s="312"/>
      <c r="U752" s="312"/>
      <c r="V752" s="312"/>
      <c r="W752" s="312"/>
      <c r="X752" s="312"/>
      <c r="Y752" s="312"/>
      <c r="Z752" s="312"/>
    </row>
    <row r="753" ht="12.75" customHeight="1">
      <c r="A753" s="1"/>
      <c r="B753" s="1"/>
      <c r="C753" s="1"/>
      <c r="D753" s="1"/>
      <c r="E753" s="265"/>
      <c r="F753" s="1"/>
      <c r="G753" s="1"/>
      <c r="H753" s="1"/>
      <c r="I753" s="1"/>
      <c r="J753" s="1"/>
      <c r="K753" s="6"/>
      <c r="L753" s="311"/>
      <c r="M753" s="312"/>
      <c r="N753" s="312"/>
      <c r="O753" s="312"/>
      <c r="P753" s="312"/>
      <c r="Q753" s="312"/>
      <c r="R753" s="312"/>
      <c r="S753" s="312"/>
      <c r="T753" s="312"/>
      <c r="U753" s="312"/>
      <c r="V753" s="312"/>
      <c r="W753" s="312"/>
      <c r="X753" s="312"/>
      <c r="Y753" s="312"/>
      <c r="Z753" s="312"/>
    </row>
    <row r="754" ht="12.75" customHeight="1">
      <c r="A754" s="1"/>
      <c r="B754" s="1"/>
      <c r="C754" s="1"/>
      <c r="D754" s="1"/>
      <c r="E754" s="265"/>
      <c r="F754" s="1"/>
      <c r="G754" s="1"/>
      <c r="H754" s="1"/>
      <c r="I754" s="1"/>
      <c r="J754" s="1"/>
      <c r="K754" s="6"/>
      <c r="L754" s="311"/>
      <c r="M754" s="312"/>
      <c r="N754" s="312"/>
      <c r="O754" s="312"/>
      <c r="P754" s="312"/>
      <c r="Q754" s="312"/>
      <c r="R754" s="312"/>
      <c r="S754" s="312"/>
      <c r="T754" s="312"/>
      <c r="U754" s="312"/>
      <c r="V754" s="312"/>
      <c r="W754" s="312"/>
      <c r="X754" s="312"/>
      <c r="Y754" s="312"/>
      <c r="Z754" s="312"/>
    </row>
    <row r="755" ht="12.75" customHeight="1">
      <c r="A755" s="1"/>
      <c r="B755" s="1"/>
      <c r="C755" s="1"/>
      <c r="D755" s="1"/>
      <c r="E755" s="265"/>
      <c r="F755" s="1"/>
      <c r="G755" s="1"/>
      <c r="H755" s="1"/>
      <c r="I755" s="1"/>
      <c r="J755" s="1"/>
      <c r="K755" s="6"/>
      <c r="L755" s="311"/>
      <c r="M755" s="312"/>
      <c r="N755" s="312"/>
      <c r="O755" s="312"/>
      <c r="P755" s="312"/>
      <c r="Q755" s="312"/>
      <c r="R755" s="312"/>
      <c r="S755" s="312"/>
      <c r="T755" s="312"/>
      <c r="U755" s="312"/>
      <c r="V755" s="312"/>
      <c r="W755" s="312"/>
      <c r="X755" s="312"/>
      <c r="Y755" s="312"/>
      <c r="Z755" s="312"/>
    </row>
    <row r="756" ht="12.75" customHeight="1">
      <c r="A756" s="1"/>
      <c r="B756" s="1"/>
      <c r="C756" s="1"/>
      <c r="D756" s="1"/>
      <c r="E756" s="265"/>
      <c r="F756" s="1"/>
      <c r="G756" s="1"/>
      <c r="H756" s="1"/>
      <c r="I756" s="1"/>
      <c r="J756" s="1"/>
      <c r="K756" s="6"/>
      <c r="L756" s="311"/>
      <c r="M756" s="312"/>
      <c r="N756" s="312"/>
      <c r="O756" s="312"/>
      <c r="P756" s="312"/>
      <c r="Q756" s="312"/>
      <c r="R756" s="312"/>
      <c r="S756" s="312"/>
      <c r="T756" s="312"/>
      <c r="U756" s="312"/>
      <c r="V756" s="312"/>
      <c r="W756" s="312"/>
      <c r="X756" s="312"/>
      <c r="Y756" s="312"/>
      <c r="Z756" s="312"/>
    </row>
    <row r="757" ht="12.75" customHeight="1">
      <c r="A757" s="1"/>
      <c r="B757" s="1"/>
      <c r="C757" s="1"/>
      <c r="D757" s="1"/>
      <c r="E757" s="265"/>
      <c r="F757" s="1"/>
      <c r="G757" s="1"/>
      <c r="H757" s="1"/>
      <c r="I757" s="1"/>
      <c r="J757" s="1"/>
      <c r="K757" s="6"/>
      <c r="L757" s="311"/>
      <c r="M757" s="312"/>
      <c r="N757" s="312"/>
      <c r="O757" s="312"/>
      <c r="P757" s="312"/>
      <c r="Q757" s="312"/>
      <c r="R757" s="312"/>
      <c r="S757" s="312"/>
      <c r="T757" s="312"/>
      <c r="U757" s="312"/>
      <c r="V757" s="312"/>
      <c r="W757" s="312"/>
      <c r="X757" s="312"/>
      <c r="Y757" s="312"/>
      <c r="Z757" s="312"/>
    </row>
    <row r="758" ht="12.75" customHeight="1">
      <c r="A758" s="1"/>
      <c r="B758" s="1"/>
      <c r="C758" s="1"/>
      <c r="D758" s="1"/>
      <c r="E758" s="265"/>
      <c r="F758" s="1"/>
      <c r="G758" s="1"/>
      <c r="H758" s="1"/>
      <c r="I758" s="1"/>
      <c r="J758" s="1"/>
      <c r="K758" s="6"/>
      <c r="L758" s="311"/>
      <c r="M758" s="312"/>
      <c r="N758" s="312"/>
      <c r="O758" s="312"/>
      <c r="P758" s="312"/>
      <c r="Q758" s="312"/>
      <c r="R758" s="312"/>
      <c r="S758" s="312"/>
      <c r="T758" s="312"/>
      <c r="U758" s="312"/>
      <c r="V758" s="312"/>
      <c r="W758" s="312"/>
      <c r="X758" s="312"/>
      <c r="Y758" s="312"/>
      <c r="Z758" s="312"/>
    </row>
    <row r="759" ht="12.75" customHeight="1">
      <c r="A759" s="1"/>
      <c r="B759" s="1"/>
      <c r="C759" s="1"/>
      <c r="D759" s="1"/>
      <c r="E759" s="265"/>
      <c r="F759" s="1"/>
      <c r="G759" s="1"/>
      <c r="H759" s="1"/>
      <c r="I759" s="1"/>
      <c r="J759" s="1"/>
      <c r="K759" s="6"/>
      <c r="L759" s="311"/>
      <c r="M759" s="312"/>
      <c r="N759" s="312"/>
      <c r="O759" s="312"/>
      <c r="P759" s="312"/>
      <c r="Q759" s="312"/>
      <c r="R759" s="312"/>
      <c r="S759" s="312"/>
      <c r="T759" s="312"/>
      <c r="U759" s="312"/>
      <c r="V759" s="312"/>
      <c r="W759" s="312"/>
      <c r="X759" s="312"/>
      <c r="Y759" s="312"/>
      <c r="Z759" s="312"/>
    </row>
    <row r="760" ht="12.75" customHeight="1">
      <c r="A760" s="1"/>
      <c r="B760" s="1"/>
      <c r="C760" s="1"/>
      <c r="D760" s="1"/>
      <c r="E760" s="265"/>
      <c r="F760" s="1"/>
      <c r="G760" s="1"/>
      <c r="H760" s="1"/>
      <c r="I760" s="1"/>
      <c r="J760" s="1"/>
      <c r="K760" s="6"/>
      <c r="L760" s="311"/>
      <c r="M760" s="312"/>
      <c r="N760" s="312"/>
      <c r="O760" s="312"/>
      <c r="P760" s="312"/>
      <c r="Q760" s="312"/>
      <c r="R760" s="312"/>
      <c r="S760" s="312"/>
      <c r="T760" s="312"/>
      <c r="U760" s="312"/>
      <c r="V760" s="312"/>
      <c r="W760" s="312"/>
      <c r="X760" s="312"/>
      <c r="Y760" s="312"/>
      <c r="Z760" s="312"/>
    </row>
    <row r="761" ht="12.75" customHeight="1">
      <c r="A761" s="1"/>
      <c r="B761" s="1"/>
      <c r="C761" s="1"/>
      <c r="D761" s="1"/>
      <c r="E761" s="265"/>
      <c r="F761" s="1"/>
      <c r="G761" s="1"/>
      <c r="H761" s="1"/>
      <c r="I761" s="1"/>
      <c r="J761" s="1"/>
      <c r="K761" s="6"/>
      <c r="L761" s="311"/>
      <c r="M761" s="312"/>
      <c r="N761" s="312"/>
      <c r="O761" s="312"/>
      <c r="P761" s="312"/>
      <c r="Q761" s="312"/>
      <c r="R761" s="312"/>
      <c r="S761" s="312"/>
      <c r="T761" s="312"/>
      <c r="U761" s="312"/>
      <c r="V761" s="312"/>
      <c r="W761" s="312"/>
      <c r="X761" s="312"/>
      <c r="Y761" s="312"/>
      <c r="Z761" s="312"/>
    </row>
    <row r="762" ht="12.75" customHeight="1">
      <c r="A762" s="1"/>
      <c r="B762" s="1"/>
      <c r="C762" s="1"/>
      <c r="D762" s="1"/>
      <c r="E762" s="265"/>
      <c r="F762" s="1"/>
      <c r="G762" s="1"/>
      <c r="H762" s="1"/>
      <c r="I762" s="1"/>
      <c r="J762" s="1"/>
      <c r="K762" s="6"/>
      <c r="L762" s="311"/>
      <c r="M762" s="312"/>
      <c r="N762" s="312"/>
      <c r="O762" s="312"/>
      <c r="P762" s="312"/>
      <c r="Q762" s="312"/>
      <c r="R762" s="312"/>
      <c r="S762" s="312"/>
      <c r="T762" s="312"/>
      <c r="U762" s="312"/>
      <c r="V762" s="312"/>
      <c r="W762" s="312"/>
      <c r="X762" s="312"/>
      <c r="Y762" s="312"/>
      <c r="Z762" s="312"/>
    </row>
    <row r="763" ht="12.75" customHeight="1">
      <c r="A763" s="1"/>
      <c r="B763" s="1"/>
      <c r="C763" s="1"/>
      <c r="D763" s="1"/>
      <c r="E763" s="265"/>
      <c r="F763" s="1"/>
      <c r="G763" s="1"/>
      <c r="H763" s="1"/>
      <c r="I763" s="1"/>
      <c r="J763" s="1"/>
      <c r="K763" s="6"/>
      <c r="L763" s="311"/>
      <c r="M763" s="312"/>
      <c r="N763" s="312"/>
      <c r="O763" s="312"/>
      <c r="P763" s="312"/>
      <c r="Q763" s="312"/>
      <c r="R763" s="312"/>
      <c r="S763" s="312"/>
      <c r="T763" s="312"/>
      <c r="U763" s="312"/>
      <c r="V763" s="312"/>
      <c r="W763" s="312"/>
      <c r="X763" s="312"/>
      <c r="Y763" s="312"/>
      <c r="Z763" s="312"/>
    </row>
    <row r="764" ht="12.75" customHeight="1">
      <c r="A764" s="1"/>
      <c r="B764" s="1"/>
      <c r="C764" s="1"/>
      <c r="D764" s="1"/>
      <c r="E764" s="265"/>
      <c r="F764" s="1"/>
      <c r="G764" s="1"/>
      <c r="H764" s="1"/>
      <c r="I764" s="1"/>
      <c r="J764" s="1"/>
      <c r="K764" s="6"/>
      <c r="L764" s="311"/>
      <c r="M764" s="312"/>
      <c r="N764" s="312"/>
      <c r="O764" s="312"/>
      <c r="P764" s="312"/>
      <c r="Q764" s="312"/>
      <c r="R764" s="312"/>
      <c r="S764" s="312"/>
      <c r="T764" s="312"/>
      <c r="U764" s="312"/>
      <c r="V764" s="312"/>
      <c r="W764" s="312"/>
      <c r="X764" s="312"/>
      <c r="Y764" s="312"/>
      <c r="Z764" s="312"/>
    </row>
    <row r="765" ht="12.75" customHeight="1">
      <c r="A765" s="1"/>
      <c r="B765" s="1"/>
      <c r="C765" s="1"/>
      <c r="D765" s="1"/>
      <c r="E765" s="265"/>
      <c r="F765" s="1"/>
      <c r="G765" s="1"/>
      <c r="H765" s="1"/>
      <c r="I765" s="1"/>
      <c r="J765" s="1"/>
      <c r="K765" s="6"/>
      <c r="L765" s="311"/>
      <c r="M765" s="312"/>
      <c r="N765" s="312"/>
      <c r="O765" s="312"/>
      <c r="P765" s="312"/>
      <c r="Q765" s="312"/>
      <c r="R765" s="312"/>
      <c r="S765" s="312"/>
      <c r="T765" s="312"/>
      <c r="U765" s="312"/>
      <c r="V765" s="312"/>
      <c r="W765" s="312"/>
      <c r="X765" s="312"/>
      <c r="Y765" s="312"/>
      <c r="Z765" s="312"/>
    </row>
    <row r="766" ht="12.75" customHeight="1">
      <c r="A766" s="1"/>
      <c r="B766" s="1"/>
      <c r="C766" s="1"/>
      <c r="D766" s="1"/>
      <c r="E766" s="265"/>
      <c r="F766" s="1"/>
      <c r="G766" s="1"/>
      <c r="H766" s="1"/>
      <c r="I766" s="1"/>
      <c r="J766" s="1"/>
      <c r="K766" s="6"/>
      <c r="L766" s="311"/>
      <c r="M766" s="312"/>
      <c r="N766" s="312"/>
      <c r="O766" s="312"/>
      <c r="P766" s="312"/>
      <c r="Q766" s="312"/>
      <c r="R766" s="312"/>
      <c r="S766" s="312"/>
      <c r="T766" s="312"/>
      <c r="U766" s="312"/>
      <c r="V766" s="312"/>
      <c r="W766" s="312"/>
      <c r="X766" s="312"/>
      <c r="Y766" s="312"/>
      <c r="Z766" s="312"/>
    </row>
    <row r="767" ht="12.75" customHeight="1">
      <c r="A767" s="1"/>
      <c r="B767" s="1"/>
      <c r="C767" s="1"/>
      <c r="D767" s="1"/>
      <c r="E767" s="265"/>
      <c r="F767" s="1"/>
      <c r="G767" s="1"/>
      <c r="H767" s="1"/>
      <c r="I767" s="1"/>
      <c r="J767" s="1"/>
      <c r="K767" s="6"/>
      <c r="L767" s="311"/>
      <c r="M767" s="312"/>
      <c r="N767" s="312"/>
      <c r="O767" s="312"/>
      <c r="P767" s="312"/>
      <c r="Q767" s="312"/>
      <c r="R767" s="312"/>
      <c r="S767" s="312"/>
      <c r="T767" s="312"/>
      <c r="U767" s="312"/>
      <c r="V767" s="312"/>
      <c r="W767" s="312"/>
      <c r="X767" s="312"/>
      <c r="Y767" s="312"/>
      <c r="Z767" s="312"/>
    </row>
    <row r="768" ht="12.75" customHeight="1">
      <c r="A768" s="1"/>
      <c r="B768" s="1"/>
      <c r="C768" s="1"/>
      <c r="D768" s="1"/>
      <c r="E768" s="265"/>
      <c r="F768" s="1"/>
      <c r="G768" s="1"/>
      <c r="H768" s="1"/>
      <c r="I768" s="1"/>
      <c r="J768" s="1"/>
      <c r="K768" s="6"/>
      <c r="L768" s="311"/>
      <c r="M768" s="312"/>
      <c r="N768" s="312"/>
      <c r="O768" s="312"/>
      <c r="P768" s="312"/>
      <c r="Q768" s="312"/>
      <c r="R768" s="312"/>
      <c r="S768" s="312"/>
      <c r="T768" s="312"/>
      <c r="U768" s="312"/>
      <c r="V768" s="312"/>
      <c r="W768" s="312"/>
      <c r="X768" s="312"/>
      <c r="Y768" s="312"/>
      <c r="Z768" s="312"/>
    </row>
    <row r="769" ht="12.75" customHeight="1">
      <c r="A769" s="1"/>
      <c r="B769" s="1"/>
      <c r="C769" s="1"/>
      <c r="D769" s="1"/>
      <c r="E769" s="265"/>
      <c r="F769" s="1"/>
      <c r="G769" s="1"/>
      <c r="H769" s="1"/>
      <c r="I769" s="1"/>
      <c r="J769" s="1"/>
      <c r="K769" s="6"/>
      <c r="L769" s="311"/>
      <c r="M769" s="312"/>
      <c r="N769" s="312"/>
      <c r="O769" s="312"/>
      <c r="P769" s="312"/>
      <c r="Q769" s="312"/>
      <c r="R769" s="312"/>
      <c r="S769" s="312"/>
      <c r="T769" s="312"/>
      <c r="U769" s="312"/>
      <c r="V769" s="312"/>
      <c r="W769" s="312"/>
      <c r="X769" s="312"/>
      <c r="Y769" s="312"/>
      <c r="Z769" s="312"/>
    </row>
    <row r="770" ht="12.75" customHeight="1">
      <c r="A770" s="1"/>
      <c r="B770" s="1"/>
      <c r="C770" s="1"/>
      <c r="D770" s="1"/>
      <c r="E770" s="265"/>
      <c r="F770" s="1"/>
      <c r="G770" s="1"/>
      <c r="H770" s="1"/>
      <c r="I770" s="1"/>
      <c r="J770" s="1"/>
      <c r="K770" s="6"/>
      <c r="L770" s="311"/>
      <c r="M770" s="312"/>
      <c r="N770" s="312"/>
      <c r="O770" s="312"/>
      <c r="P770" s="312"/>
      <c r="Q770" s="312"/>
      <c r="R770" s="312"/>
      <c r="S770" s="312"/>
      <c r="T770" s="312"/>
      <c r="U770" s="312"/>
      <c r="V770" s="312"/>
      <c r="W770" s="312"/>
      <c r="X770" s="312"/>
      <c r="Y770" s="312"/>
      <c r="Z770" s="312"/>
    </row>
    <row r="771" ht="12.75" customHeight="1">
      <c r="A771" s="1"/>
      <c r="B771" s="1"/>
      <c r="C771" s="1"/>
      <c r="D771" s="1"/>
      <c r="E771" s="265"/>
      <c r="F771" s="1"/>
      <c r="G771" s="1"/>
      <c r="H771" s="1"/>
      <c r="I771" s="1"/>
      <c r="J771" s="1"/>
      <c r="K771" s="6"/>
      <c r="L771" s="311"/>
      <c r="M771" s="312"/>
      <c r="N771" s="312"/>
      <c r="O771" s="312"/>
      <c r="P771" s="312"/>
      <c r="Q771" s="312"/>
      <c r="R771" s="312"/>
      <c r="S771" s="312"/>
      <c r="T771" s="312"/>
      <c r="U771" s="312"/>
      <c r="V771" s="312"/>
      <c r="W771" s="312"/>
      <c r="X771" s="312"/>
      <c r="Y771" s="312"/>
      <c r="Z771" s="312"/>
    </row>
    <row r="772" ht="12.75" customHeight="1">
      <c r="A772" s="1"/>
      <c r="B772" s="1"/>
      <c r="C772" s="1"/>
      <c r="D772" s="1"/>
      <c r="E772" s="265"/>
      <c r="F772" s="1"/>
      <c r="G772" s="1"/>
      <c r="H772" s="1"/>
      <c r="I772" s="1"/>
      <c r="J772" s="1"/>
      <c r="K772" s="6"/>
      <c r="L772" s="311"/>
      <c r="M772" s="312"/>
      <c r="N772" s="312"/>
      <c r="O772" s="312"/>
      <c r="P772" s="312"/>
      <c r="Q772" s="312"/>
      <c r="R772" s="312"/>
      <c r="S772" s="312"/>
      <c r="T772" s="312"/>
      <c r="U772" s="312"/>
      <c r="V772" s="312"/>
      <c r="W772" s="312"/>
      <c r="X772" s="312"/>
      <c r="Y772" s="312"/>
      <c r="Z772" s="312"/>
    </row>
    <row r="773" ht="12.75" customHeight="1">
      <c r="A773" s="1"/>
      <c r="B773" s="1"/>
      <c r="C773" s="1"/>
      <c r="D773" s="1"/>
      <c r="E773" s="265"/>
      <c r="F773" s="1"/>
      <c r="G773" s="1"/>
      <c r="H773" s="1"/>
      <c r="I773" s="1"/>
      <c r="J773" s="1"/>
      <c r="K773" s="6"/>
      <c r="L773" s="311"/>
      <c r="M773" s="312"/>
      <c r="N773" s="312"/>
      <c r="O773" s="312"/>
      <c r="P773" s="312"/>
      <c r="Q773" s="312"/>
      <c r="R773" s="312"/>
      <c r="S773" s="312"/>
      <c r="T773" s="312"/>
      <c r="U773" s="312"/>
      <c r="V773" s="312"/>
      <c r="W773" s="312"/>
      <c r="X773" s="312"/>
      <c r="Y773" s="312"/>
      <c r="Z773" s="312"/>
    </row>
    <row r="774" ht="12.75" customHeight="1">
      <c r="A774" s="1"/>
      <c r="B774" s="1"/>
      <c r="C774" s="1"/>
      <c r="D774" s="1"/>
      <c r="E774" s="265"/>
      <c r="F774" s="1"/>
      <c r="G774" s="1"/>
      <c r="H774" s="1"/>
      <c r="I774" s="1"/>
      <c r="J774" s="1"/>
      <c r="K774" s="6"/>
      <c r="L774" s="311"/>
      <c r="M774" s="312"/>
      <c r="N774" s="312"/>
      <c r="O774" s="312"/>
      <c r="P774" s="312"/>
      <c r="Q774" s="312"/>
      <c r="R774" s="312"/>
      <c r="S774" s="312"/>
      <c r="T774" s="312"/>
      <c r="U774" s="312"/>
      <c r="V774" s="312"/>
      <c r="W774" s="312"/>
      <c r="X774" s="312"/>
      <c r="Y774" s="312"/>
      <c r="Z774" s="312"/>
    </row>
    <row r="775" ht="12.75" customHeight="1">
      <c r="A775" s="1"/>
      <c r="B775" s="1"/>
      <c r="C775" s="1"/>
      <c r="D775" s="1"/>
      <c r="E775" s="265"/>
      <c r="F775" s="1"/>
      <c r="G775" s="1"/>
      <c r="H775" s="1"/>
      <c r="I775" s="1"/>
      <c r="J775" s="1"/>
      <c r="K775" s="6"/>
      <c r="L775" s="311"/>
      <c r="M775" s="312"/>
      <c r="N775" s="312"/>
      <c r="O775" s="312"/>
      <c r="P775" s="312"/>
      <c r="Q775" s="312"/>
      <c r="R775" s="312"/>
      <c r="S775" s="312"/>
      <c r="T775" s="312"/>
      <c r="U775" s="312"/>
      <c r="V775" s="312"/>
      <c r="W775" s="312"/>
      <c r="X775" s="312"/>
      <c r="Y775" s="312"/>
      <c r="Z775" s="312"/>
    </row>
    <row r="776" ht="12.75" customHeight="1">
      <c r="A776" s="1"/>
      <c r="B776" s="1"/>
      <c r="C776" s="1"/>
      <c r="D776" s="1"/>
      <c r="E776" s="265"/>
      <c r="F776" s="1"/>
      <c r="G776" s="1"/>
      <c r="H776" s="1"/>
      <c r="I776" s="1"/>
      <c r="J776" s="1"/>
      <c r="K776" s="6"/>
      <c r="L776" s="311"/>
      <c r="M776" s="312"/>
      <c r="N776" s="312"/>
      <c r="O776" s="312"/>
      <c r="P776" s="312"/>
      <c r="Q776" s="312"/>
      <c r="R776" s="312"/>
      <c r="S776" s="312"/>
      <c r="T776" s="312"/>
      <c r="U776" s="312"/>
      <c r="V776" s="312"/>
      <c r="W776" s="312"/>
      <c r="X776" s="312"/>
      <c r="Y776" s="312"/>
      <c r="Z776" s="312"/>
    </row>
    <row r="777" ht="12.75" customHeight="1">
      <c r="A777" s="1"/>
      <c r="B777" s="1"/>
      <c r="C777" s="1"/>
      <c r="D777" s="1"/>
      <c r="E777" s="265"/>
      <c r="F777" s="1"/>
      <c r="G777" s="1"/>
      <c r="H777" s="1"/>
      <c r="I777" s="1"/>
      <c r="J777" s="1"/>
      <c r="K777" s="6"/>
      <c r="L777" s="311"/>
      <c r="M777" s="312"/>
      <c r="N777" s="312"/>
      <c r="O777" s="312"/>
      <c r="P777" s="312"/>
      <c r="Q777" s="312"/>
      <c r="R777" s="312"/>
      <c r="S777" s="312"/>
      <c r="T777" s="312"/>
      <c r="U777" s="312"/>
      <c r="V777" s="312"/>
      <c r="W777" s="312"/>
      <c r="X777" s="312"/>
      <c r="Y777" s="312"/>
      <c r="Z777" s="312"/>
    </row>
    <row r="778" ht="12.75" customHeight="1">
      <c r="A778" s="1"/>
      <c r="B778" s="1"/>
      <c r="C778" s="1"/>
      <c r="D778" s="1"/>
      <c r="E778" s="265"/>
      <c r="F778" s="1"/>
      <c r="G778" s="1"/>
      <c r="H778" s="1"/>
      <c r="I778" s="1"/>
      <c r="J778" s="1"/>
      <c r="K778" s="6"/>
      <c r="L778" s="311"/>
      <c r="M778" s="312"/>
      <c r="N778" s="312"/>
      <c r="O778" s="312"/>
      <c r="P778" s="312"/>
      <c r="Q778" s="312"/>
      <c r="R778" s="312"/>
      <c r="S778" s="312"/>
      <c r="T778" s="312"/>
      <c r="U778" s="312"/>
      <c r="V778" s="312"/>
      <c r="W778" s="312"/>
      <c r="X778" s="312"/>
      <c r="Y778" s="312"/>
      <c r="Z778" s="312"/>
    </row>
    <row r="779" ht="12.75" customHeight="1">
      <c r="A779" s="1"/>
      <c r="B779" s="1"/>
      <c r="C779" s="1"/>
      <c r="D779" s="1"/>
      <c r="E779" s="265"/>
      <c r="F779" s="1"/>
      <c r="G779" s="1"/>
      <c r="H779" s="1"/>
      <c r="I779" s="1"/>
      <c r="J779" s="1"/>
      <c r="K779" s="6"/>
      <c r="L779" s="311"/>
      <c r="M779" s="312"/>
      <c r="N779" s="312"/>
      <c r="O779" s="312"/>
      <c r="P779" s="312"/>
      <c r="Q779" s="312"/>
      <c r="R779" s="312"/>
      <c r="S779" s="312"/>
      <c r="T779" s="312"/>
      <c r="U779" s="312"/>
      <c r="V779" s="312"/>
      <c r="W779" s="312"/>
      <c r="X779" s="312"/>
      <c r="Y779" s="312"/>
      <c r="Z779" s="312"/>
    </row>
    <row r="780" ht="12.75" customHeight="1">
      <c r="A780" s="1"/>
      <c r="B780" s="1"/>
      <c r="C780" s="1"/>
      <c r="D780" s="1"/>
      <c r="E780" s="265"/>
      <c r="F780" s="1"/>
      <c r="G780" s="1"/>
      <c r="H780" s="1"/>
      <c r="I780" s="1"/>
      <c r="J780" s="1"/>
      <c r="K780" s="6"/>
      <c r="L780" s="311"/>
      <c r="M780" s="312"/>
      <c r="N780" s="312"/>
      <c r="O780" s="312"/>
      <c r="P780" s="312"/>
      <c r="Q780" s="312"/>
      <c r="R780" s="312"/>
      <c r="S780" s="312"/>
      <c r="T780" s="312"/>
      <c r="U780" s="312"/>
      <c r="V780" s="312"/>
      <c r="W780" s="312"/>
      <c r="X780" s="312"/>
      <c r="Y780" s="312"/>
      <c r="Z780" s="312"/>
    </row>
    <row r="781" ht="12.75" customHeight="1">
      <c r="A781" s="1"/>
      <c r="B781" s="1"/>
      <c r="C781" s="1"/>
      <c r="D781" s="1"/>
      <c r="E781" s="265"/>
      <c r="F781" s="1"/>
      <c r="G781" s="1"/>
      <c r="H781" s="1"/>
      <c r="I781" s="1"/>
      <c r="J781" s="1"/>
      <c r="K781" s="6"/>
      <c r="L781" s="311"/>
      <c r="M781" s="312"/>
      <c r="N781" s="312"/>
      <c r="O781" s="312"/>
      <c r="P781" s="312"/>
      <c r="Q781" s="312"/>
      <c r="R781" s="312"/>
      <c r="S781" s="312"/>
      <c r="T781" s="312"/>
      <c r="U781" s="312"/>
      <c r="V781" s="312"/>
      <c r="W781" s="312"/>
      <c r="X781" s="312"/>
      <c r="Y781" s="312"/>
      <c r="Z781" s="312"/>
    </row>
    <row r="782" ht="12.75" customHeight="1">
      <c r="A782" s="1"/>
      <c r="B782" s="1"/>
      <c r="C782" s="1"/>
      <c r="D782" s="1"/>
      <c r="E782" s="265"/>
      <c r="F782" s="1"/>
      <c r="G782" s="1"/>
      <c r="H782" s="1"/>
      <c r="I782" s="1"/>
      <c r="J782" s="1"/>
      <c r="K782" s="6"/>
      <c r="L782" s="311"/>
      <c r="M782" s="312"/>
      <c r="N782" s="312"/>
      <c r="O782" s="312"/>
      <c r="P782" s="312"/>
      <c r="Q782" s="312"/>
      <c r="R782" s="312"/>
      <c r="S782" s="312"/>
      <c r="T782" s="312"/>
      <c r="U782" s="312"/>
      <c r="V782" s="312"/>
      <c r="W782" s="312"/>
      <c r="X782" s="312"/>
      <c r="Y782" s="312"/>
      <c r="Z782" s="312"/>
    </row>
    <row r="783" ht="12.75" customHeight="1">
      <c r="A783" s="1"/>
      <c r="B783" s="1"/>
      <c r="C783" s="1"/>
      <c r="D783" s="1"/>
      <c r="E783" s="265"/>
      <c r="F783" s="1"/>
      <c r="G783" s="1"/>
      <c r="H783" s="1"/>
      <c r="I783" s="1"/>
      <c r="J783" s="1"/>
      <c r="K783" s="6"/>
      <c r="L783" s="311"/>
      <c r="M783" s="312"/>
      <c r="N783" s="312"/>
      <c r="O783" s="312"/>
      <c r="P783" s="312"/>
      <c r="Q783" s="312"/>
      <c r="R783" s="312"/>
      <c r="S783" s="312"/>
      <c r="T783" s="312"/>
      <c r="U783" s="312"/>
      <c r="V783" s="312"/>
      <c r="W783" s="312"/>
      <c r="X783" s="312"/>
      <c r="Y783" s="312"/>
      <c r="Z783" s="312"/>
    </row>
    <row r="784" ht="12.75" customHeight="1">
      <c r="A784" s="1"/>
      <c r="B784" s="1"/>
      <c r="C784" s="1"/>
      <c r="D784" s="1"/>
      <c r="E784" s="265"/>
      <c r="F784" s="1"/>
      <c r="G784" s="1"/>
      <c r="H784" s="1"/>
      <c r="I784" s="1"/>
      <c r="J784" s="1"/>
      <c r="K784" s="6"/>
      <c r="L784" s="311"/>
      <c r="M784" s="312"/>
      <c r="N784" s="312"/>
      <c r="O784" s="312"/>
      <c r="P784" s="312"/>
      <c r="Q784" s="312"/>
      <c r="R784" s="312"/>
      <c r="S784" s="312"/>
      <c r="T784" s="312"/>
      <c r="U784" s="312"/>
      <c r="V784" s="312"/>
      <c r="W784" s="312"/>
      <c r="X784" s="312"/>
      <c r="Y784" s="312"/>
      <c r="Z784" s="312"/>
    </row>
    <row r="785" ht="12.75" customHeight="1">
      <c r="A785" s="1"/>
      <c r="B785" s="1"/>
      <c r="C785" s="1"/>
      <c r="D785" s="1"/>
      <c r="E785" s="265"/>
      <c r="F785" s="1"/>
      <c r="G785" s="1"/>
      <c r="H785" s="1"/>
      <c r="I785" s="1"/>
      <c r="J785" s="1"/>
      <c r="K785" s="6"/>
      <c r="L785" s="311"/>
      <c r="M785" s="312"/>
      <c r="N785" s="312"/>
      <c r="O785" s="312"/>
      <c r="P785" s="312"/>
      <c r="Q785" s="312"/>
      <c r="R785" s="312"/>
      <c r="S785" s="312"/>
      <c r="T785" s="312"/>
      <c r="U785" s="312"/>
      <c r="V785" s="312"/>
      <c r="W785" s="312"/>
      <c r="X785" s="312"/>
      <c r="Y785" s="312"/>
      <c r="Z785" s="312"/>
    </row>
    <row r="786" ht="12.75" customHeight="1">
      <c r="A786" s="1"/>
      <c r="B786" s="1"/>
      <c r="C786" s="1"/>
      <c r="D786" s="1"/>
      <c r="E786" s="265"/>
      <c r="F786" s="1"/>
      <c r="G786" s="1"/>
      <c r="H786" s="1"/>
      <c r="I786" s="1"/>
      <c r="J786" s="1"/>
      <c r="K786" s="6"/>
      <c r="L786" s="311"/>
      <c r="M786" s="312"/>
      <c r="N786" s="312"/>
      <c r="O786" s="312"/>
      <c r="P786" s="312"/>
      <c r="Q786" s="312"/>
      <c r="R786" s="312"/>
      <c r="S786" s="312"/>
      <c r="T786" s="312"/>
      <c r="U786" s="312"/>
      <c r="V786" s="312"/>
      <c r="W786" s="312"/>
      <c r="X786" s="312"/>
      <c r="Y786" s="312"/>
      <c r="Z786" s="312"/>
    </row>
    <row r="787" ht="12.75" customHeight="1">
      <c r="A787" s="1"/>
      <c r="B787" s="1"/>
      <c r="C787" s="1"/>
      <c r="D787" s="1"/>
      <c r="E787" s="265"/>
      <c r="F787" s="1"/>
      <c r="G787" s="1"/>
      <c r="H787" s="1"/>
      <c r="I787" s="1"/>
      <c r="J787" s="1"/>
      <c r="K787" s="6"/>
      <c r="L787" s="311"/>
      <c r="M787" s="312"/>
      <c r="N787" s="312"/>
      <c r="O787" s="312"/>
      <c r="P787" s="312"/>
      <c r="Q787" s="312"/>
      <c r="R787" s="312"/>
      <c r="S787" s="312"/>
      <c r="T787" s="312"/>
      <c r="U787" s="312"/>
      <c r="V787" s="312"/>
      <c r="W787" s="312"/>
      <c r="X787" s="312"/>
      <c r="Y787" s="312"/>
      <c r="Z787" s="312"/>
    </row>
    <row r="788" ht="12.75" customHeight="1">
      <c r="A788" s="1"/>
      <c r="B788" s="1"/>
      <c r="C788" s="1"/>
      <c r="D788" s="1"/>
      <c r="E788" s="265"/>
      <c r="F788" s="1"/>
      <c r="G788" s="1"/>
      <c r="H788" s="1"/>
      <c r="I788" s="1"/>
      <c r="J788" s="1"/>
      <c r="K788" s="6"/>
      <c r="L788" s="311"/>
      <c r="M788" s="312"/>
      <c r="N788" s="312"/>
      <c r="O788" s="312"/>
      <c r="P788" s="312"/>
      <c r="Q788" s="312"/>
      <c r="R788" s="312"/>
      <c r="S788" s="312"/>
      <c r="T788" s="312"/>
      <c r="U788" s="312"/>
      <c r="V788" s="312"/>
      <c r="W788" s="312"/>
      <c r="X788" s="312"/>
      <c r="Y788" s="312"/>
      <c r="Z788" s="312"/>
    </row>
    <row r="789" ht="12.75" customHeight="1">
      <c r="A789" s="1"/>
      <c r="B789" s="1"/>
      <c r="C789" s="1"/>
      <c r="D789" s="1"/>
      <c r="E789" s="265"/>
      <c r="F789" s="1"/>
      <c r="G789" s="1"/>
      <c r="H789" s="1"/>
      <c r="I789" s="1"/>
      <c r="J789" s="1"/>
      <c r="K789" s="6"/>
      <c r="L789" s="311"/>
      <c r="M789" s="312"/>
      <c r="N789" s="312"/>
      <c r="O789" s="312"/>
      <c r="P789" s="312"/>
      <c r="Q789" s="312"/>
      <c r="R789" s="312"/>
      <c r="S789" s="312"/>
      <c r="T789" s="312"/>
      <c r="U789" s="312"/>
      <c r="V789" s="312"/>
      <c r="W789" s="312"/>
      <c r="X789" s="312"/>
      <c r="Y789" s="312"/>
      <c r="Z789" s="312"/>
    </row>
    <row r="790" ht="12.75" customHeight="1">
      <c r="A790" s="1"/>
      <c r="B790" s="1"/>
      <c r="C790" s="1"/>
      <c r="D790" s="1"/>
      <c r="E790" s="265"/>
      <c r="F790" s="1"/>
      <c r="G790" s="1"/>
      <c r="H790" s="1"/>
      <c r="I790" s="1"/>
      <c r="J790" s="1"/>
      <c r="K790" s="6"/>
      <c r="L790" s="311"/>
      <c r="M790" s="312"/>
      <c r="N790" s="312"/>
      <c r="O790" s="312"/>
      <c r="P790" s="312"/>
      <c r="Q790" s="312"/>
      <c r="R790" s="312"/>
      <c r="S790" s="312"/>
      <c r="T790" s="312"/>
      <c r="U790" s="312"/>
      <c r="V790" s="312"/>
      <c r="W790" s="312"/>
      <c r="X790" s="312"/>
      <c r="Y790" s="312"/>
      <c r="Z790" s="312"/>
    </row>
    <row r="791" ht="12.75" customHeight="1">
      <c r="A791" s="1"/>
      <c r="B791" s="1"/>
      <c r="C791" s="1"/>
      <c r="D791" s="1"/>
      <c r="E791" s="265"/>
      <c r="F791" s="1"/>
      <c r="G791" s="1"/>
      <c r="H791" s="1"/>
      <c r="I791" s="1"/>
      <c r="J791" s="1"/>
      <c r="K791" s="6"/>
      <c r="L791" s="311"/>
      <c r="M791" s="312"/>
      <c r="N791" s="312"/>
      <c r="O791" s="312"/>
      <c r="P791" s="312"/>
      <c r="Q791" s="312"/>
      <c r="R791" s="312"/>
      <c r="S791" s="312"/>
      <c r="T791" s="312"/>
      <c r="U791" s="312"/>
      <c r="V791" s="312"/>
      <c r="W791" s="312"/>
      <c r="X791" s="312"/>
      <c r="Y791" s="312"/>
      <c r="Z791" s="312"/>
    </row>
    <row r="792" ht="12.75" customHeight="1">
      <c r="A792" s="1"/>
      <c r="B792" s="1"/>
      <c r="C792" s="1"/>
      <c r="D792" s="1"/>
      <c r="E792" s="265"/>
      <c r="F792" s="1"/>
      <c r="G792" s="1"/>
      <c r="H792" s="1"/>
      <c r="I792" s="1"/>
      <c r="J792" s="1"/>
      <c r="K792" s="6"/>
      <c r="L792" s="311"/>
      <c r="M792" s="312"/>
      <c r="N792" s="312"/>
      <c r="O792" s="312"/>
      <c r="P792" s="312"/>
      <c r="Q792" s="312"/>
      <c r="R792" s="312"/>
      <c r="S792" s="312"/>
      <c r="T792" s="312"/>
      <c r="U792" s="312"/>
      <c r="V792" s="312"/>
      <c r="W792" s="312"/>
      <c r="X792" s="312"/>
      <c r="Y792" s="312"/>
      <c r="Z792" s="312"/>
    </row>
    <row r="793" ht="12.75" customHeight="1">
      <c r="A793" s="1"/>
      <c r="B793" s="1"/>
      <c r="C793" s="1"/>
      <c r="D793" s="1"/>
      <c r="E793" s="265"/>
      <c r="F793" s="1"/>
      <c r="G793" s="1"/>
      <c r="H793" s="1"/>
      <c r="I793" s="1"/>
      <c r="J793" s="1"/>
      <c r="K793" s="6"/>
      <c r="L793" s="311"/>
      <c r="M793" s="312"/>
      <c r="N793" s="312"/>
      <c r="O793" s="312"/>
      <c r="P793" s="312"/>
      <c r="Q793" s="312"/>
      <c r="R793" s="312"/>
      <c r="S793" s="312"/>
      <c r="T793" s="312"/>
      <c r="U793" s="312"/>
      <c r="V793" s="312"/>
      <c r="W793" s="312"/>
      <c r="X793" s="312"/>
      <c r="Y793" s="312"/>
      <c r="Z793" s="312"/>
    </row>
    <row r="794" ht="12.75" customHeight="1">
      <c r="A794" s="1"/>
      <c r="B794" s="1"/>
      <c r="C794" s="1"/>
      <c r="D794" s="1"/>
      <c r="E794" s="265"/>
      <c r="F794" s="1"/>
      <c r="G794" s="1"/>
      <c r="H794" s="1"/>
      <c r="I794" s="1"/>
      <c r="J794" s="1"/>
      <c r="K794" s="6"/>
      <c r="L794" s="311"/>
      <c r="M794" s="312"/>
      <c r="N794" s="312"/>
      <c r="O794" s="312"/>
      <c r="P794" s="312"/>
      <c r="Q794" s="312"/>
      <c r="R794" s="312"/>
      <c r="S794" s="312"/>
      <c r="T794" s="312"/>
      <c r="U794" s="312"/>
      <c r="V794" s="312"/>
      <c r="W794" s="312"/>
      <c r="X794" s="312"/>
      <c r="Y794" s="312"/>
      <c r="Z794" s="312"/>
    </row>
    <row r="795" ht="12.75" customHeight="1">
      <c r="A795" s="1"/>
      <c r="B795" s="1"/>
      <c r="C795" s="1"/>
      <c r="D795" s="1"/>
      <c r="E795" s="265"/>
      <c r="F795" s="1"/>
      <c r="G795" s="1"/>
      <c r="H795" s="1"/>
      <c r="I795" s="1"/>
      <c r="J795" s="1"/>
      <c r="K795" s="6"/>
      <c r="L795" s="311"/>
      <c r="M795" s="312"/>
      <c r="N795" s="312"/>
      <c r="O795" s="312"/>
      <c r="P795" s="312"/>
      <c r="Q795" s="312"/>
      <c r="R795" s="312"/>
      <c r="S795" s="312"/>
      <c r="T795" s="312"/>
      <c r="U795" s="312"/>
      <c r="V795" s="312"/>
      <c r="W795" s="312"/>
      <c r="X795" s="312"/>
      <c r="Y795" s="312"/>
      <c r="Z795" s="312"/>
    </row>
    <row r="796" ht="12.75" customHeight="1">
      <c r="A796" s="1"/>
      <c r="B796" s="1"/>
      <c r="C796" s="1"/>
      <c r="D796" s="1"/>
      <c r="E796" s="265"/>
      <c r="F796" s="1"/>
      <c r="G796" s="1"/>
      <c r="H796" s="1"/>
      <c r="I796" s="1"/>
      <c r="J796" s="1"/>
      <c r="K796" s="6"/>
      <c r="L796" s="311"/>
      <c r="M796" s="312"/>
      <c r="N796" s="312"/>
      <c r="O796" s="312"/>
      <c r="P796" s="312"/>
      <c r="Q796" s="312"/>
      <c r="R796" s="312"/>
      <c r="S796" s="312"/>
      <c r="T796" s="312"/>
      <c r="U796" s="312"/>
      <c r="V796" s="312"/>
      <c r="W796" s="312"/>
      <c r="X796" s="312"/>
      <c r="Y796" s="312"/>
      <c r="Z796" s="312"/>
    </row>
    <row r="797" ht="12.75" customHeight="1">
      <c r="A797" s="1"/>
      <c r="B797" s="1"/>
      <c r="C797" s="1"/>
      <c r="D797" s="1"/>
      <c r="E797" s="265"/>
      <c r="F797" s="1"/>
      <c r="G797" s="1"/>
      <c r="H797" s="1"/>
      <c r="I797" s="1"/>
      <c r="J797" s="1"/>
      <c r="K797" s="6"/>
      <c r="L797" s="311"/>
      <c r="M797" s="312"/>
      <c r="N797" s="312"/>
      <c r="O797" s="312"/>
      <c r="P797" s="312"/>
      <c r="Q797" s="312"/>
      <c r="R797" s="312"/>
      <c r="S797" s="312"/>
      <c r="T797" s="312"/>
      <c r="U797" s="312"/>
      <c r="V797" s="312"/>
      <c r="W797" s="312"/>
      <c r="X797" s="312"/>
      <c r="Y797" s="312"/>
      <c r="Z797" s="312"/>
    </row>
    <row r="798" ht="12.75" customHeight="1">
      <c r="A798" s="1"/>
      <c r="B798" s="1"/>
      <c r="C798" s="1"/>
      <c r="D798" s="1"/>
      <c r="E798" s="265"/>
      <c r="F798" s="1"/>
      <c r="G798" s="1"/>
      <c r="H798" s="1"/>
      <c r="I798" s="1"/>
      <c r="J798" s="1"/>
      <c r="K798" s="6"/>
      <c r="L798" s="311"/>
      <c r="M798" s="312"/>
      <c r="N798" s="312"/>
      <c r="O798" s="312"/>
      <c r="P798" s="312"/>
      <c r="Q798" s="312"/>
      <c r="R798" s="312"/>
      <c r="S798" s="312"/>
      <c r="T798" s="312"/>
      <c r="U798" s="312"/>
      <c r="V798" s="312"/>
      <c r="W798" s="312"/>
      <c r="X798" s="312"/>
      <c r="Y798" s="312"/>
      <c r="Z798" s="312"/>
    </row>
    <row r="799" ht="12.75" customHeight="1">
      <c r="A799" s="1"/>
      <c r="B799" s="1"/>
      <c r="C799" s="1"/>
      <c r="D799" s="1"/>
      <c r="E799" s="265"/>
      <c r="F799" s="1"/>
      <c r="G799" s="1"/>
      <c r="H799" s="1"/>
      <c r="I799" s="1"/>
      <c r="J799" s="1"/>
      <c r="K799" s="6"/>
      <c r="L799" s="311"/>
      <c r="M799" s="312"/>
      <c r="N799" s="312"/>
      <c r="O799" s="312"/>
      <c r="P799" s="312"/>
      <c r="Q799" s="312"/>
      <c r="R799" s="312"/>
      <c r="S799" s="312"/>
      <c r="T799" s="312"/>
      <c r="U799" s="312"/>
      <c r="V799" s="312"/>
      <c r="W799" s="312"/>
      <c r="X799" s="312"/>
      <c r="Y799" s="312"/>
      <c r="Z799" s="312"/>
    </row>
    <row r="800" ht="12.75" customHeight="1">
      <c r="A800" s="1"/>
      <c r="B800" s="1"/>
      <c r="C800" s="1"/>
      <c r="D800" s="1"/>
      <c r="E800" s="265"/>
      <c r="F800" s="1"/>
      <c r="G800" s="1"/>
      <c r="H800" s="1"/>
      <c r="I800" s="1"/>
      <c r="J800" s="1"/>
      <c r="K800" s="6"/>
      <c r="L800" s="311"/>
      <c r="M800" s="312"/>
      <c r="N800" s="312"/>
      <c r="O800" s="312"/>
      <c r="P800" s="312"/>
      <c r="Q800" s="312"/>
      <c r="R800" s="312"/>
      <c r="S800" s="312"/>
      <c r="T800" s="312"/>
      <c r="U800" s="312"/>
      <c r="V800" s="312"/>
      <c r="W800" s="312"/>
      <c r="X800" s="312"/>
      <c r="Y800" s="312"/>
      <c r="Z800" s="312"/>
    </row>
    <row r="801" ht="12.75" customHeight="1">
      <c r="A801" s="1"/>
      <c r="B801" s="1"/>
      <c r="C801" s="1"/>
      <c r="D801" s="1"/>
      <c r="E801" s="265"/>
      <c r="F801" s="1"/>
      <c r="G801" s="1"/>
      <c r="H801" s="1"/>
      <c r="I801" s="1"/>
      <c r="J801" s="1"/>
      <c r="K801" s="6"/>
      <c r="L801" s="311"/>
      <c r="M801" s="312"/>
      <c r="N801" s="312"/>
      <c r="O801" s="312"/>
      <c r="P801" s="312"/>
      <c r="Q801" s="312"/>
      <c r="R801" s="312"/>
      <c r="S801" s="312"/>
      <c r="T801" s="312"/>
      <c r="U801" s="312"/>
      <c r="V801" s="312"/>
      <c r="W801" s="312"/>
      <c r="X801" s="312"/>
      <c r="Y801" s="312"/>
      <c r="Z801" s="312"/>
    </row>
    <row r="802" ht="12.75" customHeight="1">
      <c r="A802" s="1"/>
      <c r="B802" s="1"/>
      <c r="C802" s="1"/>
      <c r="D802" s="1"/>
      <c r="E802" s="265"/>
      <c r="F802" s="1"/>
      <c r="G802" s="1"/>
      <c r="H802" s="1"/>
      <c r="I802" s="1"/>
      <c r="J802" s="1"/>
      <c r="K802" s="6"/>
      <c r="L802" s="311"/>
      <c r="M802" s="312"/>
      <c r="N802" s="312"/>
      <c r="O802" s="312"/>
      <c r="P802" s="312"/>
      <c r="Q802" s="312"/>
      <c r="R802" s="312"/>
      <c r="S802" s="312"/>
      <c r="T802" s="312"/>
      <c r="U802" s="312"/>
      <c r="V802" s="312"/>
      <c r="W802" s="312"/>
      <c r="X802" s="312"/>
      <c r="Y802" s="312"/>
      <c r="Z802" s="312"/>
    </row>
    <row r="803" ht="12.75" customHeight="1">
      <c r="A803" s="1"/>
      <c r="B803" s="1"/>
      <c r="C803" s="1"/>
      <c r="D803" s="1"/>
      <c r="E803" s="265"/>
      <c r="F803" s="1"/>
      <c r="G803" s="1"/>
      <c r="H803" s="1"/>
      <c r="I803" s="1"/>
      <c r="J803" s="1"/>
      <c r="K803" s="6"/>
      <c r="L803" s="311"/>
      <c r="M803" s="312"/>
      <c r="N803" s="312"/>
      <c r="O803" s="312"/>
      <c r="P803" s="312"/>
      <c r="Q803" s="312"/>
      <c r="R803" s="312"/>
      <c r="S803" s="312"/>
      <c r="T803" s="312"/>
      <c r="U803" s="312"/>
      <c r="V803" s="312"/>
      <c r="W803" s="312"/>
      <c r="X803" s="312"/>
      <c r="Y803" s="312"/>
      <c r="Z803" s="312"/>
    </row>
    <row r="804" ht="12.75" customHeight="1">
      <c r="A804" s="1"/>
      <c r="B804" s="1"/>
      <c r="C804" s="1"/>
      <c r="D804" s="1"/>
      <c r="E804" s="265"/>
      <c r="F804" s="1"/>
      <c r="G804" s="1"/>
      <c r="H804" s="1"/>
      <c r="I804" s="1"/>
      <c r="J804" s="1"/>
      <c r="K804" s="6"/>
      <c r="L804" s="311"/>
      <c r="M804" s="312"/>
      <c r="N804" s="312"/>
      <c r="O804" s="312"/>
      <c r="P804" s="312"/>
      <c r="Q804" s="312"/>
      <c r="R804" s="312"/>
      <c r="S804" s="312"/>
      <c r="T804" s="312"/>
      <c r="U804" s="312"/>
      <c r="V804" s="312"/>
      <c r="W804" s="312"/>
      <c r="X804" s="312"/>
      <c r="Y804" s="312"/>
      <c r="Z804" s="312"/>
    </row>
    <row r="805" ht="12.75" customHeight="1">
      <c r="A805" s="1"/>
      <c r="B805" s="1"/>
      <c r="C805" s="1"/>
      <c r="D805" s="1"/>
      <c r="E805" s="265"/>
      <c r="F805" s="1"/>
      <c r="G805" s="1"/>
      <c r="H805" s="1"/>
      <c r="I805" s="1"/>
      <c r="J805" s="1"/>
      <c r="K805" s="6"/>
      <c r="L805" s="311"/>
      <c r="M805" s="312"/>
      <c r="N805" s="312"/>
      <c r="O805" s="312"/>
      <c r="P805" s="312"/>
      <c r="Q805" s="312"/>
      <c r="R805" s="312"/>
      <c r="S805" s="312"/>
      <c r="T805" s="312"/>
      <c r="U805" s="312"/>
      <c r="V805" s="312"/>
      <c r="W805" s="312"/>
      <c r="X805" s="312"/>
      <c r="Y805" s="312"/>
      <c r="Z805" s="312"/>
    </row>
    <row r="806" ht="12.75" customHeight="1">
      <c r="A806" s="1"/>
      <c r="B806" s="1"/>
      <c r="C806" s="1"/>
      <c r="D806" s="1"/>
      <c r="E806" s="265"/>
      <c r="F806" s="1"/>
      <c r="G806" s="1"/>
      <c r="H806" s="1"/>
      <c r="I806" s="1"/>
      <c r="J806" s="1"/>
      <c r="K806" s="6"/>
      <c r="L806" s="311"/>
      <c r="M806" s="312"/>
      <c r="N806" s="312"/>
      <c r="O806" s="312"/>
      <c r="P806" s="312"/>
      <c r="Q806" s="312"/>
      <c r="R806" s="312"/>
      <c r="S806" s="312"/>
      <c r="T806" s="312"/>
      <c r="U806" s="312"/>
      <c r="V806" s="312"/>
      <c r="W806" s="312"/>
      <c r="X806" s="312"/>
      <c r="Y806" s="312"/>
      <c r="Z806" s="312"/>
    </row>
    <row r="807" ht="12.75" customHeight="1">
      <c r="A807" s="1"/>
      <c r="B807" s="1"/>
      <c r="C807" s="1"/>
      <c r="D807" s="1"/>
      <c r="E807" s="265"/>
      <c r="F807" s="1"/>
      <c r="G807" s="1"/>
      <c r="H807" s="1"/>
      <c r="I807" s="1"/>
      <c r="J807" s="1"/>
      <c r="K807" s="6"/>
      <c r="L807" s="311"/>
      <c r="M807" s="312"/>
      <c r="N807" s="312"/>
      <c r="O807" s="312"/>
      <c r="P807" s="312"/>
      <c r="Q807" s="312"/>
      <c r="R807" s="312"/>
      <c r="S807" s="312"/>
      <c r="T807" s="312"/>
      <c r="U807" s="312"/>
      <c r="V807" s="312"/>
      <c r="W807" s="312"/>
      <c r="X807" s="312"/>
      <c r="Y807" s="312"/>
      <c r="Z807" s="312"/>
    </row>
    <row r="808" ht="12.75" customHeight="1">
      <c r="A808" s="1"/>
      <c r="B808" s="1"/>
      <c r="C808" s="1"/>
      <c r="D808" s="1"/>
      <c r="E808" s="265"/>
      <c r="F808" s="1"/>
      <c r="G808" s="1"/>
      <c r="H808" s="1"/>
      <c r="I808" s="1"/>
      <c r="J808" s="1"/>
      <c r="K808" s="6"/>
      <c r="L808" s="311"/>
      <c r="M808" s="312"/>
      <c r="N808" s="312"/>
      <c r="O808" s="312"/>
      <c r="P808" s="312"/>
      <c r="Q808" s="312"/>
      <c r="R808" s="312"/>
      <c r="S808" s="312"/>
      <c r="T808" s="312"/>
      <c r="U808" s="312"/>
      <c r="V808" s="312"/>
      <c r="W808" s="312"/>
      <c r="X808" s="312"/>
      <c r="Y808" s="312"/>
      <c r="Z808" s="312"/>
    </row>
    <row r="809" ht="12.75" customHeight="1">
      <c r="A809" s="1"/>
      <c r="B809" s="1"/>
      <c r="C809" s="1"/>
      <c r="D809" s="1"/>
      <c r="E809" s="265"/>
      <c r="F809" s="1"/>
      <c r="G809" s="1"/>
      <c r="H809" s="1"/>
      <c r="I809" s="1"/>
      <c r="J809" s="1"/>
      <c r="K809" s="6"/>
      <c r="L809" s="311"/>
      <c r="M809" s="312"/>
      <c r="N809" s="312"/>
      <c r="O809" s="312"/>
      <c r="P809" s="312"/>
      <c r="Q809" s="312"/>
      <c r="R809" s="312"/>
      <c r="S809" s="312"/>
      <c r="T809" s="312"/>
      <c r="U809" s="312"/>
      <c r="V809" s="312"/>
      <c r="W809" s="312"/>
      <c r="X809" s="312"/>
      <c r="Y809" s="312"/>
      <c r="Z809" s="312"/>
    </row>
    <row r="810" ht="12.75" customHeight="1">
      <c r="A810" s="1"/>
      <c r="B810" s="1"/>
      <c r="C810" s="1"/>
      <c r="D810" s="1"/>
      <c r="E810" s="265"/>
      <c r="F810" s="1"/>
      <c r="G810" s="1"/>
      <c r="H810" s="1"/>
      <c r="I810" s="1"/>
      <c r="J810" s="1"/>
      <c r="K810" s="6"/>
      <c r="L810" s="311"/>
      <c r="M810" s="312"/>
      <c r="N810" s="312"/>
      <c r="O810" s="312"/>
      <c r="P810" s="312"/>
      <c r="Q810" s="312"/>
      <c r="R810" s="312"/>
      <c r="S810" s="312"/>
      <c r="T810" s="312"/>
      <c r="U810" s="312"/>
      <c r="V810" s="312"/>
      <c r="W810" s="312"/>
      <c r="X810" s="312"/>
      <c r="Y810" s="312"/>
      <c r="Z810" s="312"/>
    </row>
    <row r="811" ht="12.75" customHeight="1">
      <c r="A811" s="1"/>
      <c r="B811" s="1"/>
      <c r="C811" s="1"/>
      <c r="D811" s="1"/>
      <c r="E811" s="265"/>
      <c r="F811" s="1"/>
      <c r="G811" s="1"/>
      <c r="H811" s="1"/>
      <c r="I811" s="1"/>
      <c r="J811" s="1"/>
      <c r="K811" s="6"/>
      <c r="L811" s="311"/>
      <c r="M811" s="312"/>
      <c r="N811" s="312"/>
      <c r="O811" s="312"/>
      <c r="P811" s="312"/>
      <c r="Q811" s="312"/>
      <c r="R811" s="312"/>
      <c r="S811" s="312"/>
      <c r="T811" s="312"/>
      <c r="U811" s="312"/>
      <c r="V811" s="312"/>
      <c r="W811" s="312"/>
      <c r="X811" s="312"/>
      <c r="Y811" s="312"/>
      <c r="Z811" s="312"/>
    </row>
    <row r="812" ht="12.75" customHeight="1">
      <c r="A812" s="1"/>
      <c r="B812" s="1"/>
      <c r="C812" s="1"/>
      <c r="D812" s="1"/>
      <c r="E812" s="265"/>
      <c r="F812" s="1"/>
      <c r="G812" s="1"/>
      <c r="H812" s="1"/>
      <c r="I812" s="1"/>
      <c r="J812" s="1"/>
      <c r="K812" s="6"/>
      <c r="L812" s="311"/>
      <c r="M812" s="312"/>
      <c r="N812" s="312"/>
      <c r="O812" s="312"/>
      <c r="P812" s="312"/>
      <c r="Q812" s="312"/>
      <c r="R812" s="312"/>
      <c r="S812" s="312"/>
      <c r="T812" s="312"/>
      <c r="U812" s="312"/>
      <c r="V812" s="312"/>
      <c r="W812" s="312"/>
      <c r="X812" s="312"/>
      <c r="Y812" s="312"/>
      <c r="Z812" s="312"/>
    </row>
    <row r="813" ht="12.75" customHeight="1">
      <c r="A813" s="1"/>
      <c r="B813" s="1"/>
      <c r="C813" s="1"/>
      <c r="D813" s="1"/>
      <c r="E813" s="265"/>
      <c r="F813" s="1"/>
      <c r="G813" s="1"/>
      <c r="H813" s="1"/>
      <c r="I813" s="1"/>
      <c r="J813" s="1"/>
      <c r="K813" s="6"/>
      <c r="L813" s="311"/>
      <c r="M813" s="312"/>
      <c r="N813" s="312"/>
      <c r="O813" s="312"/>
      <c r="P813" s="312"/>
      <c r="Q813" s="312"/>
      <c r="R813" s="312"/>
      <c r="S813" s="312"/>
      <c r="T813" s="312"/>
      <c r="U813" s="312"/>
      <c r="V813" s="312"/>
      <c r="W813" s="312"/>
      <c r="X813" s="312"/>
      <c r="Y813" s="312"/>
      <c r="Z813" s="312"/>
    </row>
    <row r="814" ht="12.75" customHeight="1">
      <c r="A814" s="1"/>
      <c r="B814" s="1"/>
      <c r="C814" s="1"/>
      <c r="D814" s="1"/>
      <c r="E814" s="265"/>
      <c r="F814" s="1"/>
      <c r="G814" s="1"/>
      <c r="H814" s="1"/>
      <c r="I814" s="1"/>
      <c r="J814" s="1"/>
      <c r="K814" s="6"/>
      <c r="L814" s="311"/>
      <c r="M814" s="312"/>
      <c r="N814" s="312"/>
      <c r="O814" s="312"/>
      <c r="P814" s="312"/>
      <c r="Q814" s="312"/>
      <c r="R814" s="312"/>
      <c r="S814" s="312"/>
      <c r="T814" s="312"/>
      <c r="U814" s="312"/>
      <c r="V814" s="312"/>
      <c r="W814" s="312"/>
      <c r="X814" s="312"/>
      <c r="Y814" s="312"/>
      <c r="Z814" s="312"/>
    </row>
    <row r="815" ht="12.75" customHeight="1">
      <c r="A815" s="1"/>
      <c r="B815" s="1"/>
      <c r="C815" s="1"/>
      <c r="D815" s="1"/>
      <c r="E815" s="265"/>
      <c r="F815" s="1"/>
      <c r="G815" s="1"/>
      <c r="H815" s="1"/>
      <c r="I815" s="1"/>
      <c r="J815" s="1"/>
      <c r="K815" s="6"/>
      <c r="L815" s="311"/>
      <c r="M815" s="312"/>
      <c r="N815" s="312"/>
      <c r="O815" s="312"/>
      <c r="P815" s="312"/>
      <c r="Q815" s="312"/>
      <c r="R815" s="312"/>
      <c r="S815" s="312"/>
      <c r="T815" s="312"/>
      <c r="U815" s="312"/>
      <c r="V815" s="312"/>
      <c r="W815" s="312"/>
      <c r="X815" s="312"/>
      <c r="Y815" s="312"/>
      <c r="Z815" s="312"/>
    </row>
    <row r="816" ht="12.75" customHeight="1">
      <c r="A816" s="1"/>
      <c r="B816" s="1"/>
      <c r="C816" s="1"/>
      <c r="D816" s="1"/>
      <c r="E816" s="265"/>
      <c r="F816" s="1"/>
      <c r="G816" s="1"/>
      <c r="H816" s="1"/>
      <c r="I816" s="1"/>
      <c r="J816" s="1"/>
      <c r="K816" s="6"/>
      <c r="L816" s="311"/>
      <c r="M816" s="312"/>
      <c r="N816" s="312"/>
      <c r="O816" s="312"/>
      <c r="P816" s="312"/>
      <c r="Q816" s="312"/>
      <c r="R816" s="312"/>
      <c r="S816" s="312"/>
      <c r="T816" s="312"/>
      <c r="U816" s="312"/>
      <c r="V816" s="312"/>
      <c r="W816" s="312"/>
      <c r="X816" s="312"/>
      <c r="Y816" s="312"/>
      <c r="Z816" s="312"/>
    </row>
    <row r="817" ht="12.75" customHeight="1">
      <c r="A817" s="1"/>
      <c r="B817" s="1"/>
      <c r="C817" s="1"/>
      <c r="D817" s="1"/>
      <c r="E817" s="265"/>
      <c r="F817" s="1"/>
      <c r="G817" s="1"/>
      <c r="H817" s="1"/>
      <c r="I817" s="1"/>
      <c r="J817" s="1"/>
      <c r="K817" s="6"/>
      <c r="L817" s="311"/>
      <c r="M817" s="312"/>
      <c r="N817" s="312"/>
      <c r="O817" s="312"/>
      <c r="P817" s="312"/>
      <c r="Q817" s="312"/>
      <c r="R817" s="312"/>
      <c r="S817" s="312"/>
      <c r="T817" s="312"/>
      <c r="U817" s="312"/>
      <c r="V817" s="312"/>
      <c r="W817" s="312"/>
      <c r="X817" s="312"/>
      <c r="Y817" s="312"/>
      <c r="Z817" s="312"/>
    </row>
    <row r="818" ht="12.75" customHeight="1">
      <c r="A818" s="1"/>
      <c r="B818" s="1"/>
      <c r="C818" s="1"/>
      <c r="D818" s="1"/>
      <c r="E818" s="265"/>
      <c r="F818" s="1"/>
      <c r="G818" s="1"/>
      <c r="H818" s="1"/>
      <c r="I818" s="1"/>
      <c r="J818" s="1"/>
      <c r="K818" s="6"/>
      <c r="L818" s="311"/>
      <c r="M818" s="312"/>
      <c r="N818" s="312"/>
      <c r="O818" s="312"/>
      <c r="P818" s="312"/>
      <c r="Q818" s="312"/>
      <c r="R818" s="312"/>
      <c r="S818" s="312"/>
      <c r="T818" s="312"/>
      <c r="U818" s="312"/>
      <c r="V818" s="312"/>
      <c r="W818" s="312"/>
      <c r="X818" s="312"/>
      <c r="Y818" s="312"/>
      <c r="Z818" s="312"/>
    </row>
    <row r="819" ht="12.75" customHeight="1">
      <c r="A819" s="1"/>
      <c r="B819" s="1"/>
      <c r="C819" s="1"/>
      <c r="D819" s="1"/>
      <c r="E819" s="265"/>
      <c r="F819" s="1"/>
      <c r="G819" s="1"/>
      <c r="H819" s="1"/>
      <c r="I819" s="1"/>
      <c r="J819" s="1"/>
      <c r="K819" s="6"/>
      <c r="L819" s="311"/>
      <c r="M819" s="312"/>
      <c r="N819" s="312"/>
      <c r="O819" s="312"/>
      <c r="P819" s="312"/>
      <c r="Q819" s="312"/>
      <c r="R819" s="312"/>
      <c r="S819" s="312"/>
      <c r="T819" s="312"/>
      <c r="U819" s="312"/>
      <c r="V819" s="312"/>
      <c r="W819" s="312"/>
      <c r="X819" s="312"/>
      <c r="Y819" s="312"/>
      <c r="Z819" s="312"/>
    </row>
    <row r="820" ht="12.75" customHeight="1">
      <c r="A820" s="1"/>
      <c r="B820" s="1"/>
      <c r="C820" s="1"/>
      <c r="D820" s="1"/>
      <c r="E820" s="265"/>
      <c r="F820" s="1"/>
      <c r="G820" s="1"/>
      <c r="H820" s="1"/>
      <c r="I820" s="1"/>
      <c r="J820" s="1"/>
      <c r="K820" s="6"/>
      <c r="L820" s="311"/>
      <c r="M820" s="312"/>
      <c r="N820" s="312"/>
      <c r="O820" s="312"/>
      <c r="P820" s="312"/>
      <c r="Q820" s="312"/>
      <c r="R820" s="312"/>
      <c r="S820" s="312"/>
      <c r="T820" s="312"/>
      <c r="U820" s="312"/>
      <c r="V820" s="312"/>
      <c r="W820" s="312"/>
      <c r="X820" s="312"/>
      <c r="Y820" s="312"/>
      <c r="Z820" s="312"/>
    </row>
    <row r="821" ht="12.75" customHeight="1">
      <c r="A821" s="1"/>
      <c r="B821" s="1"/>
      <c r="C821" s="1"/>
      <c r="D821" s="1"/>
      <c r="E821" s="265"/>
      <c r="F821" s="1"/>
      <c r="G821" s="1"/>
      <c r="H821" s="1"/>
      <c r="I821" s="1"/>
      <c r="J821" s="1"/>
      <c r="K821" s="6"/>
      <c r="L821" s="311"/>
      <c r="M821" s="312"/>
      <c r="N821" s="312"/>
      <c r="O821" s="312"/>
      <c r="P821" s="312"/>
      <c r="Q821" s="312"/>
      <c r="R821" s="312"/>
      <c r="S821" s="312"/>
      <c r="T821" s="312"/>
      <c r="U821" s="312"/>
      <c r="V821" s="312"/>
      <c r="W821" s="312"/>
      <c r="X821" s="312"/>
      <c r="Y821" s="312"/>
      <c r="Z821" s="312"/>
    </row>
    <row r="822" ht="12.75" customHeight="1">
      <c r="A822" s="1"/>
      <c r="B822" s="1"/>
      <c r="C822" s="1"/>
      <c r="D822" s="1"/>
      <c r="E822" s="265"/>
      <c r="F822" s="1"/>
      <c r="G822" s="1"/>
      <c r="H822" s="1"/>
      <c r="I822" s="1"/>
      <c r="J822" s="1"/>
      <c r="K822" s="6"/>
      <c r="L822" s="311"/>
      <c r="M822" s="312"/>
      <c r="N822" s="312"/>
      <c r="O822" s="312"/>
      <c r="P822" s="312"/>
      <c r="Q822" s="312"/>
      <c r="R822" s="312"/>
      <c r="S822" s="312"/>
      <c r="T822" s="312"/>
      <c r="U822" s="312"/>
      <c r="V822" s="312"/>
      <c r="W822" s="312"/>
      <c r="X822" s="312"/>
      <c r="Y822" s="312"/>
      <c r="Z822" s="312"/>
    </row>
    <row r="823" ht="12.75" customHeight="1">
      <c r="A823" s="1"/>
      <c r="B823" s="1"/>
      <c r="C823" s="1"/>
      <c r="D823" s="1"/>
      <c r="E823" s="265"/>
      <c r="F823" s="1"/>
      <c r="G823" s="1"/>
      <c r="H823" s="1"/>
      <c r="I823" s="1"/>
      <c r="J823" s="1"/>
      <c r="K823" s="6"/>
      <c r="L823" s="311"/>
      <c r="M823" s="312"/>
      <c r="N823" s="312"/>
      <c r="O823" s="312"/>
      <c r="P823" s="312"/>
      <c r="Q823" s="312"/>
      <c r="R823" s="312"/>
      <c r="S823" s="312"/>
      <c r="T823" s="312"/>
      <c r="U823" s="312"/>
      <c r="V823" s="312"/>
      <c r="W823" s="312"/>
      <c r="X823" s="312"/>
      <c r="Y823" s="312"/>
      <c r="Z823" s="312"/>
    </row>
    <row r="824" ht="12.75" customHeight="1">
      <c r="A824" s="1"/>
      <c r="B824" s="1"/>
      <c r="C824" s="1"/>
      <c r="D824" s="1"/>
      <c r="E824" s="265"/>
      <c r="F824" s="1"/>
      <c r="G824" s="1"/>
      <c r="H824" s="1"/>
      <c r="I824" s="1"/>
      <c r="J824" s="1"/>
      <c r="K824" s="6"/>
      <c r="L824" s="311"/>
      <c r="M824" s="312"/>
      <c r="N824" s="312"/>
      <c r="O824" s="312"/>
      <c r="P824" s="312"/>
      <c r="Q824" s="312"/>
      <c r="R824" s="312"/>
      <c r="S824" s="312"/>
      <c r="T824" s="312"/>
      <c r="U824" s="312"/>
      <c r="V824" s="312"/>
      <c r="W824" s="312"/>
      <c r="X824" s="312"/>
      <c r="Y824" s="312"/>
      <c r="Z824" s="312"/>
    </row>
    <row r="825" ht="12.75" customHeight="1">
      <c r="A825" s="1"/>
      <c r="B825" s="1"/>
      <c r="C825" s="1"/>
      <c r="D825" s="1"/>
      <c r="E825" s="265"/>
      <c r="F825" s="1"/>
      <c r="G825" s="1"/>
      <c r="H825" s="1"/>
      <c r="I825" s="1"/>
      <c r="J825" s="1"/>
      <c r="K825" s="6"/>
      <c r="L825" s="311"/>
      <c r="M825" s="312"/>
      <c r="N825" s="312"/>
      <c r="O825" s="312"/>
      <c r="P825" s="312"/>
      <c r="Q825" s="312"/>
      <c r="R825" s="312"/>
      <c r="S825" s="312"/>
      <c r="T825" s="312"/>
      <c r="U825" s="312"/>
      <c r="V825" s="312"/>
      <c r="W825" s="312"/>
      <c r="X825" s="312"/>
      <c r="Y825" s="312"/>
      <c r="Z825" s="312"/>
    </row>
    <row r="826" ht="12.75" customHeight="1">
      <c r="A826" s="1"/>
      <c r="B826" s="1"/>
      <c r="C826" s="1"/>
      <c r="D826" s="1"/>
      <c r="E826" s="265"/>
      <c r="F826" s="1"/>
      <c r="G826" s="1"/>
      <c r="H826" s="1"/>
      <c r="I826" s="1"/>
      <c r="J826" s="1"/>
      <c r="K826" s="6"/>
      <c r="L826" s="311"/>
      <c r="M826" s="312"/>
      <c r="N826" s="312"/>
      <c r="O826" s="312"/>
      <c r="P826" s="312"/>
      <c r="Q826" s="312"/>
      <c r="R826" s="312"/>
      <c r="S826" s="312"/>
      <c r="T826" s="312"/>
      <c r="U826" s="312"/>
      <c r="V826" s="312"/>
      <c r="W826" s="312"/>
      <c r="X826" s="312"/>
      <c r="Y826" s="312"/>
      <c r="Z826" s="312"/>
    </row>
    <row r="827" ht="12.75" customHeight="1">
      <c r="A827" s="1"/>
      <c r="B827" s="1"/>
      <c r="C827" s="1"/>
      <c r="D827" s="1"/>
      <c r="E827" s="265"/>
      <c r="F827" s="1"/>
      <c r="G827" s="1"/>
      <c r="H827" s="1"/>
      <c r="I827" s="1"/>
      <c r="J827" s="1"/>
      <c r="K827" s="6"/>
      <c r="L827" s="311"/>
      <c r="M827" s="312"/>
      <c r="N827" s="312"/>
      <c r="O827" s="312"/>
      <c r="P827" s="312"/>
      <c r="Q827" s="312"/>
      <c r="R827" s="312"/>
      <c r="S827" s="312"/>
      <c r="T827" s="312"/>
      <c r="U827" s="312"/>
      <c r="V827" s="312"/>
      <c r="W827" s="312"/>
      <c r="X827" s="312"/>
      <c r="Y827" s="312"/>
      <c r="Z827" s="312"/>
    </row>
    <row r="828" ht="12.75" customHeight="1">
      <c r="A828" s="1"/>
      <c r="B828" s="1"/>
      <c r="C828" s="1"/>
      <c r="D828" s="1"/>
      <c r="E828" s="265"/>
      <c r="F828" s="1"/>
      <c r="G828" s="1"/>
      <c r="H828" s="1"/>
      <c r="I828" s="1"/>
      <c r="J828" s="1"/>
      <c r="K828" s="6"/>
      <c r="L828" s="311"/>
      <c r="M828" s="312"/>
      <c r="N828" s="312"/>
      <c r="O828" s="312"/>
      <c r="P828" s="312"/>
      <c r="Q828" s="312"/>
      <c r="R828" s="312"/>
      <c r="S828" s="312"/>
      <c r="T828" s="312"/>
      <c r="U828" s="312"/>
      <c r="V828" s="312"/>
      <c r="W828" s="312"/>
      <c r="X828" s="312"/>
      <c r="Y828" s="312"/>
      <c r="Z828" s="312"/>
    </row>
    <row r="829" ht="12.75" customHeight="1">
      <c r="A829" s="1"/>
      <c r="B829" s="1"/>
      <c r="C829" s="1"/>
      <c r="D829" s="1"/>
      <c r="E829" s="265"/>
      <c r="F829" s="1"/>
      <c r="G829" s="1"/>
      <c r="H829" s="1"/>
      <c r="I829" s="1"/>
      <c r="J829" s="1"/>
      <c r="K829" s="6"/>
      <c r="L829" s="311"/>
      <c r="M829" s="312"/>
      <c r="N829" s="312"/>
      <c r="O829" s="312"/>
      <c r="P829" s="312"/>
      <c r="Q829" s="312"/>
      <c r="R829" s="312"/>
      <c r="S829" s="312"/>
      <c r="T829" s="312"/>
      <c r="U829" s="312"/>
      <c r="V829" s="312"/>
      <c r="W829" s="312"/>
      <c r="X829" s="312"/>
      <c r="Y829" s="312"/>
      <c r="Z829" s="312"/>
    </row>
    <row r="830" ht="12.75" customHeight="1">
      <c r="A830" s="1"/>
      <c r="B830" s="1"/>
      <c r="C830" s="1"/>
      <c r="D830" s="1"/>
      <c r="E830" s="265"/>
      <c r="F830" s="1"/>
      <c r="G830" s="1"/>
      <c r="H830" s="1"/>
      <c r="I830" s="1"/>
      <c r="J830" s="1"/>
      <c r="K830" s="6"/>
      <c r="L830" s="311"/>
      <c r="M830" s="312"/>
      <c r="N830" s="312"/>
      <c r="O830" s="312"/>
      <c r="P830" s="312"/>
      <c r="Q830" s="312"/>
      <c r="R830" s="312"/>
      <c r="S830" s="312"/>
      <c r="T830" s="312"/>
      <c r="U830" s="312"/>
      <c r="V830" s="312"/>
      <c r="W830" s="312"/>
      <c r="X830" s="312"/>
      <c r="Y830" s="312"/>
      <c r="Z830" s="312"/>
    </row>
    <row r="831" ht="12.75" customHeight="1">
      <c r="A831" s="1"/>
      <c r="B831" s="1"/>
      <c r="C831" s="1"/>
      <c r="D831" s="1"/>
      <c r="E831" s="265"/>
      <c r="F831" s="1"/>
      <c r="G831" s="1"/>
      <c r="H831" s="1"/>
      <c r="I831" s="1"/>
      <c r="J831" s="1"/>
      <c r="K831" s="6"/>
      <c r="L831" s="311"/>
      <c r="M831" s="312"/>
      <c r="N831" s="312"/>
      <c r="O831" s="312"/>
      <c r="P831" s="312"/>
      <c r="Q831" s="312"/>
      <c r="R831" s="312"/>
      <c r="S831" s="312"/>
      <c r="T831" s="312"/>
      <c r="U831" s="312"/>
      <c r="V831" s="312"/>
      <c r="W831" s="312"/>
      <c r="X831" s="312"/>
      <c r="Y831" s="312"/>
      <c r="Z831" s="312"/>
    </row>
    <row r="832" ht="12.75" customHeight="1">
      <c r="A832" s="1"/>
      <c r="B832" s="1"/>
      <c r="C832" s="1"/>
      <c r="D832" s="1"/>
      <c r="E832" s="265"/>
      <c r="F832" s="1"/>
      <c r="G832" s="1"/>
      <c r="H832" s="1"/>
      <c r="I832" s="1"/>
      <c r="J832" s="1"/>
      <c r="K832" s="6"/>
      <c r="L832" s="311"/>
      <c r="M832" s="312"/>
      <c r="N832" s="312"/>
      <c r="O832" s="312"/>
      <c r="P832" s="312"/>
      <c r="Q832" s="312"/>
      <c r="R832" s="312"/>
      <c r="S832" s="312"/>
      <c r="T832" s="312"/>
      <c r="U832" s="312"/>
      <c r="V832" s="312"/>
      <c r="W832" s="312"/>
      <c r="X832" s="312"/>
      <c r="Y832" s="312"/>
      <c r="Z832" s="312"/>
    </row>
    <row r="833" ht="12.75" customHeight="1">
      <c r="A833" s="1"/>
      <c r="B833" s="1"/>
      <c r="C833" s="1"/>
      <c r="D833" s="1"/>
      <c r="E833" s="265"/>
      <c r="F833" s="1"/>
      <c r="G833" s="1"/>
      <c r="H833" s="1"/>
      <c r="I833" s="1"/>
      <c r="J833" s="1"/>
      <c r="K833" s="6"/>
      <c r="L833" s="311"/>
      <c r="M833" s="312"/>
      <c r="N833" s="312"/>
      <c r="O833" s="312"/>
      <c r="P833" s="312"/>
      <c r="Q833" s="312"/>
      <c r="R833" s="312"/>
      <c r="S833" s="312"/>
      <c r="T833" s="312"/>
      <c r="U833" s="312"/>
      <c r="V833" s="312"/>
      <c r="W833" s="312"/>
      <c r="X833" s="312"/>
      <c r="Y833" s="312"/>
      <c r="Z833" s="312"/>
    </row>
    <row r="834" ht="12.75" customHeight="1">
      <c r="A834" s="1"/>
      <c r="B834" s="1"/>
      <c r="C834" s="1"/>
      <c r="D834" s="1"/>
      <c r="E834" s="265"/>
      <c r="F834" s="1"/>
      <c r="G834" s="1"/>
      <c r="H834" s="1"/>
      <c r="I834" s="1"/>
      <c r="J834" s="1"/>
      <c r="K834" s="6"/>
      <c r="L834" s="311"/>
      <c r="M834" s="312"/>
      <c r="N834" s="312"/>
      <c r="O834" s="312"/>
      <c r="P834" s="312"/>
      <c r="Q834" s="312"/>
      <c r="R834" s="312"/>
      <c r="S834" s="312"/>
      <c r="T834" s="312"/>
      <c r="U834" s="312"/>
      <c r="V834" s="312"/>
      <c r="W834" s="312"/>
      <c r="X834" s="312"/>
      <c r="Y834" s="312"/>
      <c r="Z834" s="312"/>
    </row>
    <row r="835" ht="12.75" customHeight="1">
      <c r="A835" s="1"/>
      <c r="B835" s="1"/>
      <c r="C835" s="1"/>
      <c r="D835" s="1"/>
      <c r="E835" s="265"/>
      <c r="F835" s="1"/>
      <c r="G835" s="1"/>
      <c r="H835" s="1"/>
      <c r="I835" s="1"/>
      <c r="J835" s="1"/>
      <c r="K835" s="6"/>
      <c r="L835" s="311"/>
      <c r="M835" s="312"/>
      <c r="N835" s="312"/>
      <c r="O835" s="312"/>
      <c r="P835" s="312"/>
      <c r="Q835" s="312"/>
      <c r="R835" s="312"/>
      <c r="S835" s="312"/>
      <c r="T835" s="312"/>
      <c r="U835" s="312"/>
      <c r="V835" s="312"/>
      <c r="W835" s="312"/>
      <c r="X835" s="312"/>
      <c r="Y835" s="312"/>
      <c r="Z835" s="312"/>
    </row>
    <row r="836" ht="12.75" customHeight="1">
      <c r="A836" s="1"/>
      <c r="B836" s="1"/>
      <c r="C836" s="1"/>
      <c r="D836" s="1"/>
      <c r="E836" s="265"/>
      <c r="F836" s="1"/>
      <c r="G836" s="1"/>
      <c r="H836" s="1"/>
      <c r="I836" s="1"/>
      <c r="J836" s="1"/>
      <c r="K836" s="6"/>
      <c r="L836" s="311"/>
      <c r="M836" s="312"/>
      <c r="N836" s="312"/>
      <c r="O836" s="312"/>
      <c r="P836" s="312"/>
      <c r="Q836" s="312"/>
      <c r="R836" s="312"/>
      <c r="S836" s="312"/>
      <c r="T836" s="312"/>
      <c r="U836" s="312"/>
      <c r="V836" s="312"/>
      <c r="W836" s="312"/>
      <c r="X836" s="312"/>
      <c r="Y836" s="312"/>
      <c r="Z836" s="312"/>
    </row>
    <row r="837" ht="12.75" customHeight="1">
      <c r="A837" s="1"/>
      <c r="B837" s="1"/>
      <c r="C837" s="1"/>
      <c r="D837" s="1"/>
      <c r="E837" s="265"/>
      <c r="F837" s="1"/>
      <c r="G837" s="1"/>
      <c r="H837" s="1"/>
      <c r="I837" s="1"/>
      <c r="J837" s="1"/>
      <c r="K837" s="6"/>
      <c r="L837" s="311"/>
      <c r="M837" s="312"/>
      <c r="N837" s="312"/>
      <c r="O837" s="312"/>
      <c r="P837" s="312"/>
      <c r="Q837" s="312"/>
      <c r="R837" s="312"/>
      <c r="S837" s="312"/>
      <c r="T837" s="312"/>
      <c r="U837" s="312"/>
      <c r="V837" s="312"/>
      <c r="W837" s="312"/>
      <c r="X837" s="312"/>
      <c r="Y837" s="312"/>
      <c r="Z837" s="312"/>
    </row>
    <row r="838" ht="12.75" customHeight="1">
      <c r="A838" s="1"/>
      <c r="B838" s="1"/>
      <c r="C838" s="1"/>
      <c r="D838" s="1"/>
      <c r="E838" s="265"/>
      <c r="F838" s="1"/>
      <c r="G838" s="1"/>
      <c r="H838" s="1"/>
      <c r="I838" s="1"/>
      <c r="J838" s="1"/>
      <c r="K838" s="6"/>
      <c r="L838" s="311"/>
      <c r="M838" s="312"/>
      <c r="N838" s="312"/>
      <c r="O838" s="312"/>
      <c r="P838" s="312"/>
      <c r="Q838" s="312"/>
      <c r="R838" s="312"/>
      <c r="S838" s="312"/>
      <c r="T838" s="312"/>
      <c r="U838" s="312"/>
      <c r="V838" s="312"/>
      <c r="W838" s="312"/>
      <c r="X838" s="312"/>
      <c r="Y838" s="312"/>
      <c r="Z838" s="312"/>
    </row>
    <row r="839" ht="12.75" customHeight="1">
      <c r="A839" s="1"/>
      <c r="B839" s="1"/>
      <c r="C839" s="1"/>
      <c r="D839" s="1"/>
      <c r="E839" s="265"/>
      <c r="F839" s="1"/>
      <c r="G839" s="1"/>
      <c r="H839" s="1"/>
      <c r="I839" s="1"/>
      <c r="J839" s="1"/>
      <c r="K839" s="6"/>
      <c r="L839" s="311"/>
      <c r="M839" s="312"/>
      <c r="N839" s="312"/>
      <c r="O839" s="312"/>
      <c r="P839" s="312"/>
      <c r="Q839" s="312"/>
      <c r="R839" s="312"/>
      <c r="S839" s="312"/>
      <c r="T839" s="312"/>
      <c r="U839" s="312"/>
      <c r="V839" s="312"/>
      <c r="W839" s="312"/>
      <c r="X839" s="312"/>
      <c r="Y839" s="312"/>
      <c r="Z839" s="312"/>
    </row>
    <row r="840" ht="12.75" customHeight="1">
      <c r="A840" s="1"/>
      <c r="B840" s="1"/>
      <c r="C840" s="1"/>
      <c r="D840" s="1"/>
      <c r="E840" s="265"/>
      <c r="F840" s="1"/>
      <c r="G840" s="1"/>
      <c r="H840" s="1"/>
      <c r="I840" s="1"/>
      <c r="J840" s="1"/>
      <c r="K840" s="6"/>
      <c r="L840" s="311"/>
      <c r="M840" s="312"/>
      <c r="N840" s="312"/>
      <c r="O840" s="312"/>
      <c r="P840" s="312"/>
      <c r="Q840" s="312"/>
      <c r="R840" s="312"/>
      <c r="S840" s="312"/>
      <c r="T840" s="312"/>
      <c r="U840" s="312"/>
      <c r="V840" s="312"/>
      <c r="W840" s="312"/>
      <c r="X840" s="312"/>
      <c r="Y840" s="312"/>
      <c r="Z840" s="312"/>
    </row>
    <row r="841" ht="12.75" customHeight="1">
      <c r="A841" s="1"/>
      <c r="B841" s="1"/>
      <c r="C841" s="1"/>
      <c r="D841" s="1"/>
      <c r="E841" s="265"/>
      <c r="F841" s="1"/>
      <c r="G841" s="1"/>
      <c r="H841" s="1"/>
      <c r="I841" s="1"/>
      <c r="J841" s="1"/>
      <c r="K841" s="6"/>
      <c r="L841" s="311"/>
      <c r="M841" s="312"/>
      <c r="N841" s="312"/>
      <c r="O841" s="312"/>
      <c r="P841" s="312"/>
      <c r="Q841" s="312"/>
      <c r="R841" s="312"/>
      <c r="S841" s="312"/>
      <c r="T841" s="312"/>
      <c r="U841" s="312"/>
      <c r="V841" s="312"/>
      <c r="W841" s="312"/>
      <c r="X841" s="312"/>
      <c r="Y841" s="312"/>
      <c r="Z841" s="312"/>
    </row>
    <row r="842" ht="12.75" customHeight="1">
      <c r="A842" s="1"/>
      <c r="B842" s="1"/>
      <c r="C842" s="1"/>
      <c r="D842" s="1"/>
      <c r="E842" s="265"/>
      <c r="F842" s="1"/>
      <c r="G842" s="1"/>
      <c r="H842" s="1"/>
      <c r="I842" s="1"/>
      <c r="J842" s="1"/>
      <c r="K842" s="6"/>
      <c r="L842" s="311"/>
      <c r="M842" s="312"/>
      <c r="N842" s="312"/>
      <c r="O842" s="312"/>
      <c r="P842" s="312"/>
      <c r="Q842" s="312"/>
      <c r="R842" s="312"/>
      <c r="S842" s="312"/>
      <c r="T842" s="312"/>
      <c r="U842" s="312"/>
      <c r="V842" s="312"/>
      <c r="W842" s="312"/>
      <c r="X842" s="312"/>
      <c r="Y842" s="312"/>
      <c r="Z842" s="312"/>
    </row>
    <row r="843" ht="12.75" customHeight="1">
      <c r="A843" s="1"/>
      <c r="B843" s="1"/>
      <c r="C843" s="1"/>
      <c r="D843" s="1"/>
      <c r="E843" s="265"/>
      <c r="F843" s="1"/>
      <c r="G843" s="1"/>
      <c r="H843" s="1"/>
      <c r="I843" s="1"/>
      <c r="J843" s="1"/>
      <c r="K843" s="6"/>
      <c r="L843" s="311"/>
      <c r="M843" s="312"/>
      <c r="N843" s="312"/>
      <c r="O843" s="312"/>
      <c r="P843" s="312"/>
      <c r="Q843" s="312"/>
      <c r="R843" s="312"/>
      <c r="S843" s="312"/>
      <c r="T843" s="312"/>
      <c r="U843" s="312"/>
      <c r="V843" s="312"/>
      <c r="W843" s="312"/>
      <c r="X843" s="312"/>
      <c r="Y843" s="312"/>
      <c r="Z843" s="312"/>
    </row>
    <row r="844" ht="12.75" customHeight="1">
      <c r="A844" s="1"/>
      <c r="B844" s="1"/>
      <c r="C844" s="1"/>
      <c r="D844" s="1"/>
      <c r="E844" s="265"/>
      <c r="F844" s="1"/>
      <c r="G844" s="1"/>
      <c r="H844" s="1"/>
      <c r="I844" s="1"/>
      <c r="J844" s="1"/>
      <c r="K844" s="6"/>
      <c r="L844" s="311"/>
      <c r="M844" s="312"/>
      <c r="N844" s="312"/>
      <c r="O844" s="312"/>
      <c r="P844" s="312"/>
      <c r="Q844" s="312"/>
      <c r="R844" s="312"/>
      <c r="S844" s="312"/>
      <c r="T844" s="312"/>
      <c r="U844" s="312"/>
      <c r="V844" s="312"/>
      <c r="W844" s="312"/>
      <c r="X844" s="312"/>
      <c r="Y844" s="312"/>
      <c r="Z844" s="312"/>
    </row>
    <row r="845" ht="12.75" customHeight="1">
      <c r="A845" s="1"/>
      <c r="B845" s="1"/>
      <c r="C845" s="1"/>
      <c r="D845" s="1"/>
      <c r="E845" s="265"/>
      <c r="F845" s="1"/>
      <c r="G845" s="1"/>
      <c r="H845" s="1"/>
      <c r="I845" s="1"/>
      <c r="J845" s="1"/>
      <c r="K845" s="6"/>
      <c r="L845" s="311"/>
      <c r="M845" s="312"/>
      <c r="N845" s="312"/>
      <c r="O845" s="312"/>
      <c r="P845" s="312"/>
      <c r="Q845" s="312"/>
      <c r="R845" s="312"/>
      <c r="S845" s="312"/>
      <c r="T845" s="312"/>
      <c r="U845" s="312"/>
      <c r="V845" s="312"/>
      <c r="W845" s="312"/>
      <c r="X845" s="312"/>
      <c r="Y845" s="312"/>
      <c r="Z845" s="312"/>
    </row>
    <row r="846" ht="12.75" customHeight="1">
      <c r="A846" s="1"/>
      <c r="B846" s="1"/>
      <c r="C846" s="1"/>
      <c r="D846" s="1"/>
      <c r="E846" s="265"/>
      <c r="F846" s="1"/>
      <c r="G846" s="1"/>
      <c r="H846" s="1"/>
      <c r="I846" s="1"/>
      <c r="J846" s="1"/>
      <c r="K846" s="6"/>
      <c r="L846" s="311"/>
      <c r="M846" s="312"/>
      <c r="N846" s="312"/>
      <c r="O846" s="312"/>
      <c r="P846" s="312"/>
      <c r="Q846" s="312"/>
      <c r="R846" s="312"/>
      <c r="S846" s="312"/>
      <c r="T846" s="312"/>
      <c r="U846" s="312"/>
      <c r="V846" s="312"/>
      <c r="W846" s="312"/>
      <c r="X846" s="312"/>
      <c r="Y846" s="312"/>
      <c r="Z846" s="312"/>
    </row>
    <row r="847" ht="12.75" customHeight="1">
      <c r="A847" s="1"/>
      <c r="B847" s="1"/>
      <c r="C847" s="1"/>
      <c r="D847" s="1"/>
      <c r="E847" s="265"/>
      <c r="F847" s="1"/>
      <c r="G847" s="1"/>
      <c r="H847" s="1"/>
      <c r="I847" s="1"/>
      <c r="J847" s="1"/>
      <c r="K847" s="6"/>
      <c r="L847" s="311"/>
      <c r="M847" s="312"/>
      <c r="N847" s="312"/>
      <c r="O847" s="312"/>
      <c r="P847" s="312"/>
      <c r="Q847" s="312"/>
      <c r="R847" s="312"/>
      <c r="S847" s="312"/>
      <c r="T847" s="312"/>
      <c r="U847" s="312"/>
      <c r="V847" s="312"/>
      <c r="W847" s="312"/>
      <c r="X847" s="312"/>
      <c r="Y847" s="312"/>
      <c r="Z847" s="312"/>
    </row>
    <row r="848" ht="12.75" customHeight="1">
      <c r="A848" s="1"/>
      <c r="B848" s="1"/>
      <c r="C848" s="1"/>
      <c r="D848" s="1"/>
      <c r="E848" s="265"/>
      <c r="F848" s="1"/>
      <c r="G848" s="1"/>
      <c r="H848" s="1"/>
      <c r="I848" s="1"/>
      <c r="J848" s="1"/>
      <c r="K848" s="6"/>
      <c r="L848" s="311"/>
      <c r="M848" s="312"/>
      <c r="N848" s="312"/>
      <c r="O848" s="312"/>
      <c r="P848" s="312"/>
      <c r="Q848" s="312"/>
      <c r="R848" s="312"/>
      <c r="S848" s="312"/>
      <c r="T848" s="312"/>
      <c r="U848" s="312"/>
      <c r="V848" s="312"/>
      <c r="W848" s="312"/>
      <c r="X848" s="312"/>
      <c r="Y848" s="312"/>
      <c r="Z848" s="312"/>
    </row>
    <row r="849" ht="12.75" customHeight="1">
      <c r="A849" s="1"/>
      <c r="B849" s="1"/>
      <c r="C849" s="1"/>
      <c r="D849" s="1"/>
      <c r="E849" s="265"/>
      <c r="F849" s="1"/>
      <c r="G849" s="1"/>
      <c r="H849" s="1"/>
      <c r="I849" s="1"/>
      <c r="J849" s="1"/>
      <c r="K849" s="6"/>
      <c r="L849" s="311"/>
      <c r="M849" s="312"/>
      <c r="N849" s="312"/>
      <c r="O849" s="312"/>
      <c r="P849" s="312"/>
      <c r="Q849" s="312"/>
      <c r="R849" s="312"/>
      <c r="S849" s="312"/>
      <c r="T849" s="312"/>
      <c r="U849" s="312"/>
      <c r="V849" s="312"/>
      <c r="W849" s="312"/>
      <c r="X849" s="312"/>
      <c r="Y849" s="312"/>
      <c r="Z849" s="312"/>
    </row>
    <row r="850" ht="12.75" customHeight="1">
      <c r="A850" s="1"/>
      <c r="B850" s="1"/>
      <c r="C850" s="1"/>
      <c r="D850" s="1"/>
      <c r="E850" s="265"/>
      <c r="F850" s="1"/>
      <c r="G850" s="1"/>
      <c r="H850" s="1"/>
      <c r="I850" s="1"/>
      <c r="J850" s="1"/>
      <c r="K850" s="6"/>
      <c r="L850" s="311"/>
      <c r="M850" s="312"/>
      <c r="N850" s="312"/>
      <c r="O850" s="312"/>
      <c r="P850" s="312"/>
      <c r="Q850" s="312"/>
      <c r="R850" s="312"/>
      <c r="S850" s="312"/>
      <c r="T850" s="312"/>
      <c r="U850" s="312"/>
      <c r="V850" s="312"/>
      <c r="W850" s="312"/>
      <c r="X850" s="312"/>
      <c r="Y850" s="312"/>
      <c r="Z850" s="312"/>
    </row>
    <row r="851" ht="12.75" customHeight="1">
      <c r="A851" s="1"/>
      <c r="B851" s="1"/>
      <c r="C851" s="1"/>
      <c r="D851" s="1"/>
      <c r="E851" s="265"/>
      <c r="F851" s="1"/>
      <c r="G851" s="1"/>
      <c r="H851" s="1"/>
      <c r="I851" s="1"/>
      <c r="J851" s="1"/>
      <c r="K851" s="6"/>
      <c r="L851" s="311"/>
      <c r="M851" s="312"/>
      <c r="N851" s="312"/>
      <c r="O851" s="312"/>
      <c r="P851" s="312"/>
      <c r="Q851" s="312"/>
      <c r="R851" s="312"/>
      <c r="S851" s="312"/>
      <c r="T851" s="312"/>
      <c r="U851" s="312"/>
      <c r="V851" s="312"/>
      <c r="W851" s="312"/>
      <c r="X851" s="312"/>
      <c r="Y851" s="312"/>
      <c r="Z851" s="312"/>
    </row>
    <row r="852" ht="12.75" customHeight="1">
      <c r="A852" s="1"/>
      <c r="B852" s="1"/>
      <c r="C852" s="1"/>
      <c r="D852" s="1"/>
      <c r="E852" s="265"/>
      <c r="F852" s="1"/>
      <c r="G852" s="1"/>
      <c r="H852" s="1"/>
      <c r="I852" s="1"/>
      <c r="J852" s="1"/>
      <c r="K852" s="6"/>
      <c r="L852" s="311"/>
      <c r="M852" s="312"/>
      <c r="N852" s="312"/>
      <c r="O852" s="312"/>
      <c r="P852" s="312"/>
      <c r="Q852" s="312"/>
      <c r="R852" s="312"/>
      <c r="S852" s="312"/>
      <c r="T852" s="312"/>
      <c r="U852" s="312"/>
      <c r="V852" s="312"/>
      <c r="W852" s="312"/>
      <c r="X852" s="312"/>
      <c r="Y852" s="312"/>
      <c r="Z852" s="312"/>
    </row>
    <row r="853" ht="12.75" customHeight="1">
      <c r="A853" s="1"/>
      <c r="B853" s="1"/>
      <c r="C853" s="1"/>
      <c r="D853" s="1"/>
      <c r="E853" s="265"/>
      <c r="F853" s="1"/>
      <c r="G853" s="1"/>
      <c r="H853" s="1"/>
      <c r="I853" s="1"/>
      <c r="J853" s="1"/>
      <c r="K853" s="6"/>
      <c r="L853" s="311"/>
      <c r="M853" s="312"/>
      <c r="N853" s="312"/>
      <c r="O853" s="312"/>
      <c r="P853" s="312"/>
      <c r="Q853" s="312"/>
      <c r="R853" s="312"/>
      <c r="S853" s="312"/>
      <c r="T853" s="312"/>
      <c r="U853" s="312"/>
      <c r="V853" s="312"/>
      <c r="W853" s="312"/>
      <c r="X853" s="312"/>
      <c r="Y853" s="312"/>
      <c r="Z853" s="312"/>
    </row>
    <row r="854" ht="12.75" customHeight="1">
      <c r="A854" s="1"/>
      <c r="B854" s="1"/>
      <c r="C854" s="1"/>
      <c r="D854" s="1"/>
      <c r="E854" s="265"/>
      <c r="F854" s="1"/>
      <c r="G854" s="1"/>
      <c r="H854" s="1"/>
      <c r="I854" s="1"/>
      <c r="J854" s="1"/>
      <c r="K854" s="6"/>
      <c r="L854" s="311"/>
      <c r="M854" s="312"/>
      <c r="N854" s="312"/>
      <c r="O854" s="312"/>
      <c r="P854" s="312"/>
      <c r="Q854" s="312"/>
      <c r="R854" s="312"/>
      <c r="S854" s="312"/>
      <c r="T854" s="312"/>
      <c r="U854" s="312"/>
      <c r="V854" s="312"/>
      <c r="W854" s="312"/>
      <c r="X854" s="312"/>
      <c r="Y854" s="312"/>
      <c r="Z854" s="312"/>
    </row>
    <row r="855" ht="12.75" customHeight="1">
      <c r="A855" s="1"/>
      <c r="B855" s="1"/>
      <c r="C855" s="1"/>
      <c r="D855" s="1"/>
      <c r="E855" s="265"/>
      <c r="F855" s="1"/>
      <c r="G855" s="1"/>
      <c r="H855" s="1"/>
      <c r="I855" s="1"/>
      <c r="J855" s="1"/>
      <c r="K855" s="6"/>
      <c r="L855" s="311"/>
      <c r="M855" s="312"/>
      <c r="N855" s="312"/>
      <c r="O855" s="312"/>
      <c r="P855" s="312"/>
      <c r="Q855" s="312"/>
      <c r="R855" s="312"/>
      <c r="S855" s="312"/>
      <c r="T855" s="312"/>
      <c r="U855" s="312"/>
      <c r="V855" s="312"/>
      <c r="W855" s="312"/>
      <c r="X855" s="312"/>
      <c r="Y855" s="312"/>
      <c r="Z855" s="312"/>
    </row>
    <row r="856" ht="12.75" customHeight="1">
      <c r="A856" s="1"/>
      <c r="B856" s="1"/>
      <c r="C856" s="1"/>
      <c r="D856" s="1"/>
      <c r="E856" s="265"/>
      <c r="F856" s="1"/>
      <c r="G856" s="1"/>
      <c r="H856" s="1"/>
      <c r="I856" s="1"/>
      <c r="J856" s="1"/>
      <c r="K856" s="6"/>
      <c r="L856" s="311"/>
      <c r="M856" s="312"/>
      <c r="N856" s="312"/>
      <c r="O856" s="312"/>
      <c r="P856" s="312"/>
      <c r="Q856" s="312"/>
      <c r="R856" s="312"/>
      <c r="S856" s="312"/>
      <c r="T856" s="312"/>
      <c r="U856" s="312"/>
      <c r="V856" s="312"/>
      <c r="W856" s="312"/>
      <c r="X856" s="312"/>
      <c r="Y856" s="312"/>
      <c r="Z856" s="312"/>
    </row>
    <row r="857" ht="12.75" customHeight="1">
      <c r="A857" s="1"/>
      <c r="B857" s="1"/>
      <c r="C857" s="1"/>
      <c r="D857" s="1"/>
      <c r="E857" s="265"/>
      <c r="F857" s="1"/>
      <c r="G857" s="1"/>
      <c r="H857" s="1"/>
      <c r="I857" s="1"/>
      <c r="J857" s="1"/>
      <c r="K857" s="6"/>
      <c r="L857" s="311"/>
      <c r="M857" s="312"/>
      <c r="N857" s="312"/>
      <c r="O857" s="312"/>
      <c r="P857" s="312"/>
      <c r="Q857" s="312"/>
      <c r="R857" s="312"/>
      <c r="S857" s="312"/>
      <c r="T857" s="312"/>
      <c r="U857" s="312"/>
      <c r="V857" s="312"/>
      <c r="W857" s="312"/>
      <c r="X857" s="312"/>
      <c r="Y857" s="312"/>
      <c r="Z857" s="312"/>
    </row>
    <row r="858" ht="12.75" customHeight="1">
      <c r="A858" s="1"/>
      <c r="B858" s="1"/>
      <c r="C858" s="1"/>
      <c r="D858" s="1"/>
      <c r="E858" s="265"/>
      <c r="F858" s="1"/>
      <c r="G858" s="1"/>
      <c r="H858" s="1"/>
      <c r="I858" s="1"/>
      <c r="J858" s="1"/>
      <c r="K858" s="6"/>
      <c r="L858" s="311"/>
      <c r="M858" s="312"/>
      <c r="N858" s="312"/>
      <c r="O858" s="312"/>
      <c r="P858" s="312"/>
      <c r="Q858" s="312"/>
      <c r="R858" s="312"/>
      <c r="S858" s="312"/>
      <c r="T858" s="312"/>
      <c r="U858" s="312"/>
      <c r="V858" s="312"/>
      <c r="W858" s="312"/>
      <c r="X858" s="312"/>
      <c r="Y858" s="312"/>
      <c r="Z858" s="312"/>
    </row>
    <row r="859" ht="12.75" customHeight="1">
      <c r="A859" s="1"/>
      <c r="B859" s="1"/>
      <c r="C859" s="1"/>
      <c r="D859" s="1"/>
      <c r="E859" s="265"/>
      <c r="F859" s="1"/>
      <c r="G859" s="1"/>
      <c r="H859" s="1"/>
      <c r="I859" s="1"/>
      <c r="J859" s="1"/>
      <c r="K859" s="6"/>
      <c r="L859" s="311"/>
      <c r="M859" s="312"/>
      <c r="N859" s="312"/>
      <c r="O859" s="312"/>
      <c r="P859" s="312"/>
      <c r="Q859" s="312"/>
      <c r="R859" s="312"/>
      <c r="S859" s="312"/>
      <c r="T859" s="312"/>
      <c r="U859" s="312"/>
      <c r="V859" s="312"/>
      <c r="W859" s="312"/>
      <c r="X859" s="312"/>
      <c r="Y859" s="312"/>
      <c r="Z859" s="312"/>
    </row>
    <row r="860" ht="12.75" customHeight="1">
      <c r="A860" s="1"/>
      <c r="B860" s="1"/>
      <c r="C860" s="1"/>
      <c r="D860" s="1"/>
      <c r="E860" s="265"/>
      <c r="F860" s="1"/>
      <c r="G860" s="1"/>
      <c r="H860" s="1"/>
      <c r="I860" s="1"/>
      <c r="J860" s="1"/>
      <c r="K860" s="6"/>
      <c r="L860" s="311"/>
      <c r="M860" s="312"/>
      <c r="N860" s="312"/>
      <c r="O860" s="312"/>
      <c r="P860" s="312"/>
      <c r="Q860" s="312"/>
      <c r="R860" s="312"/>
      <c r="S860" s="312"/>
      <c r="T860" s="312"/>
      <c r="U860" s="312"/>
      <c r="V860" s="312"/>
      <c r="W860" s="312"/>
      <c r="X860" s="312"/>
      <c r="Y860" s="312"/>
      <c r="Z860" s="312"/>
    </row>
    <row r="861" ht="12.75" customHeight="1">
      <c r="A861" s="1"/>
      <c r="B861" s="1"/>
      <c r="C861" s="1"/>
      <c r="D861" s="1"/>
      <c r="E861" s="265"/>
      <c r="F861" s="1"/>
      <c r="G861" s="1"/>
      <c r="H861" s="1"/>
      <c r="I861" s="1"/>
      <c r="J861" s="1"/>
      <c r="K861" s="6"/>
      <c r="L861" s="311"/>
      <c r="M861" s="312"/>
      <c r="N861" s="312"/>
      <c r="O861" s="312"/>
      <c r="P861" s="312"/>
      <c r="Q861" s="312"/>
      <c r="R861" s="312"/>
      <c r="S861" s="312"/>
      <c r="T861" s="312"/>
      <c r="U861" s="312"/>
      <c r="V861" s="312"/>
      <c r="W861" s="312"/>
      <c r="X861" s="312"/>
      <c r="Y861" s="312"/>
      <c r="Z861" s="312"/>
    </row>
    <row r="862" ht="12.75" customHeight="1">
      <c r="A862" s="1"/>
      <c r="B862" s="1"/>
      <c r="C862" s="1"/>
      <c r="D862" s="1"/>
      <c r="E862" s="265"/>
      <c r="F862" s="1"/>
      <c r="G862" s="1"/>
      <c r="H862" s="1"/>
      <c r="I862" s="1"/>
      <c r="J862" s="1"/>
      <c r="K862" s="6"/>
      <c r="L862" s="311"/>
      <c r="M862" s="312"/>
      <c r="N862" s="312"/>
      <c r="O862" s="312"/>
      <c r="P862" s="312"/>
      <c r="Q862" s="312"/>
      <c r="R862" s="312"/>
      <c r="S862" s="312"/>
      <c r="T862" s="312"/>
      <c r="U862" s="312"/>
      <c r="V862" s="312"/>
      <c r="W862" s="312"/>
      <c r="X862" s="312"/>
      <c r="Y862" s="312"/>
      <c r="Z862" s="312"/>
    </row>
    <row r="863" ht="12.75" customHeight="1">
      <c r="A863" s="1"/>
      <c r="B863" s="1"/>
      <c r="C863" s="1"/>
      <c r="D863" s="1"/>
      <c r="E863" s="265"/>
      <c r="F863" s="1"/>
      <c r="G863" s="1"/>
      <c r="H863" s="1"/>
      <c r="I863" s="1"/>
      <c r="J863" s="1"/>
      <c r="K863" s="6"/>
      <c r="L863" s="311"/>
      <c r="M863" s="312"/>
      <c r="N863" s="312"/>
      <c r="O863" s="312"/>
      <c r="P863" s="312"/>
      <c r="Q863" s="312"/>
      <c r="R863" s="312"/>
      <c r="S863" s="312"/>
      <c r="T863" s="312"/>
      <c r="U863" s="312"/>
      <c r="V863" s="312"/>
      <c r="W863" s="312"/>
      <c r="X863" s="312"/>
      <c r="Y863" s="312"/>
      <c r="Z863" s="312"/>
    </row>
    <row r="864" ht="12.75" customHeight="1">
      <c r="A864" s="1"/>
      <c r="B864" s="1"/>
      <c r="C864" s="1"/>
      <c r="D864" s="1"/>
      <c r="E864" s="265"/>
      <c r="F864" s="1"/>
      <c r="G864" s="1"/>
      <c r="H864" s="1"/>
      <c r="I864" s="1"/>
      <c r="J864" s="1"/>
      <c r="K864" s="6"/>
      <c r="L864" s="311"/>
      <c r="M864" s="312"/>
      <c r="N864" s="312"/>
      <c r="O864" s="312"/>
      <c r="P864" s="312"/>
      <c r="Q864" s="312"/>
      <c r="R864" s="312"/>
      <c r="S864" s="312"/>
      <c r="T864" s="312"/>
      <c r="U864" s="312"/>
      <c r="V864" s="312"/>
      <c r="W864" s="312"/>
      <c r="X864" s="312"/>
      <c r="Y864" s="312"/>
      <c r="Z864" s="312"/>
    </row>
    <row r="865" ht="12.75" customHeight="1">
      <c r="A865" s="1"/>
      <c r="B865" s="1"/>
      <c r="C865" s="1"/>
      <c r="D865" s="1"/>
      <c r="E865" s="265"/>
      <c r="F865" s="1"/>
      <c r="G865" s="1"/>
      <c r="H865" s="1"/>
      <c r="I865" s="1"/>
      <c r="J865" s="1"/>
      <c r="K865" s="6"/>
      <c r="L865" s="311"/>
      <c r="M865" s="312"/>
      <c r="N865" s="312"/>
      <c r="O865" s="312"/>
      <c r="P865" s="312"/>
      <c r="Q865" s="312"/>
      <c r="R865" s="312"/>
      <c r="S865" s="312"/>
      <c r="T865" s="312"/>
      <c r="U865" s="312"/>
      <c r="V865" s="312"/>
      <c r="W865" s="312"/>
      <c r="X865" s="312"/>
      <c r="Y865" s="312"/>
      <c r="Z865" s="312"/>
    </row>
    <row r="866" ht="12.75" customHeight="1">
      <c r="A866" s="1"/>
      <c r="B866" s="1"/>
      <c r="C866" s="1"/>
      <c r="D866" s="1"/>
      <c r="E866" s="265"/>
      <c r="F866" s="1"/>
      <c r="G866" s="1"/>
      <c r="H866" s="1"/>
      <c r="I866" s="1"/>
      <c r="J866" s="1"/>
      <c r="K866" s="6"/>
      <c r="L866" s="311"/>
      <c r="M866" s="312"/>
      <c r="N866" s="312"/>
      <c r="O866" s="312"/>
      <c r="P866" s="312"/>
      <c r="Q866" s="312"/>
      <c r="R866" s="312"/>
      <c r="S866" s="312"/>
      <c r="T866" s="312"/>
      <c r="U866" s="312"/>
      <c r="V866" s="312"/>
      <c r="W866" s="312"/>
      <c r="X866" s="312"/>
      <c r="Y866" s="312"/>
      <c r="Z866" s="312"/>
    </row>
    <row r="867" ht="12.75" customHeight="1">
      <c r="A867" s="1"/>
      <c r="B867" s="1"/>
      <c r="C867" s="1"/>
      <c r="D867" s="1"/>
      <c r="E867" s="265"/>
      <c r="F867" s="1"/>
      <c r="G867" s="1"/>
      <c r="H867" s="1"/>
      <c r="I867" s="1"/>
      <c r="J867" s="1"/>
      <c r="K867" s="6"/>
      <c r="L867" s="311"/>
      <c r="M867" s="312"/>
      <c r="N867" s="312"/>
      <c r="O867" s="312"/>
      <c r="P867" s="312"/>
      <c r="Q867" s="312"/>
      <c r="R867" s="312"/>
      <c r="S867" s="312"/>
      <c r="T867" s="312"/>
      <c r="U867" s="312"/>
      <c r="V867" s="312"/>
      <c r="W867" s="312"/>
      <c r="X867" s="312"/>
      <c r="Y867" s="312"/>
      <c r="Z867" s="312"/>
    </row>
    <row r="868" ht="12.75" customHeight="1">
      <c r="A868" s="1"/>
      <c r="B868" s="1"/>
      <c r="C868" s="1"/>
      <c r="D868" s="1"/>
      <c r="E868" s="265"/>
      <c r="F868" s="1"/>
      <c r="G868" s="1"/>
      <c r="H868" s="1"/>
      <c r="I868" s="1"/>
      <c r="J868" s="1"/>
      <c r="K868" s="6"/>
      <c r="L868" s="311"/>
      <c r="M868" s="312"/>
      <c r="N868" s="312"/>
      <c r="O868" s="312"/>
      <c r="P868" s="312"/>
      <c r="Q868" s="312"/>
      <c r="R868" s="312"/>
      <c r="S868" s="312"/>
      <c r="T868" s="312"/>
      <c r="U868" s="312"/>
      <c r="V868" s="312"/>
      <c r="W868" s="312"/>
      <c r="X868" s="312"/>
      <c r="Y868" s="312"/>
      <c r="Z868" s="312"/>
    </row>
    <row r="869" ht="12.75" customHeight="1">
      <c r="A869" s="1"/>
      <c r="B869" s="1"/>
      <c r="C869" s="1"/>
      <c r="D869" s="1"/>
      <c r="E869" s="265"/>
      <c r="F869" s="1"/>
      <c r="G869" s="1"/>
      <c r="H869" s="1"/>
      <c r="I869" s="1"/>
      <c r="J869" s="1"/>
      <c r="K869" s="6"/>
      <c r="L869" s="311"/>
      <c r="M869" s="312"/>
      <c r="N869" s="312"/>
      <c r="O869" s="312"/>
      <c r="P869" s="312"/>
      <c r="Q869" s="312"/>
      <c r="R869" s="312"/>
      <c r="S869" s="312"/>
      <c r="T869" s="312"/>
      <c r="U869" s="312"/>
      <c r="V869" s="312"/>
      <c r="W869" s="312"/>
      <c r="X869" s="312"/>
      <c r="Y869" s="312"/>
      <c r="Z869" s="312"/>
    </row>
    <row r="870" ht="12.75" customHeight="1">
      <c r="A870" s="1"/>
      <c r="B870" s="1"/>
      <c r="C870" s="1"/>
      <c r="D870" s="1"/>
      <c r="E870" s="265"/>
      <c r="F870" s="1"/>
      <c r="G870" s="1"/>
      <c r="H870" s="1"/>
      <c r="I870" s="1"/>
      <c r="J870" s="1"/>
      <c r="K870" s="6"/>
      <c r="L870" s="311"/>
      <c r="M870" s="312"/>
      <c r="N870" s="312"/>
      <c r="O870" s="312"/>
      <c r="P870" s="312"/>
      <c r="Q870" s="312"/>
      <c r="R870" s="312"/>
      <c r="S870" s="312"/>
      <c r="T870" s="312"/>
      <c r="U870" s="312"/>
      <c r="V870" s="312"/>
      <c r="W870" s="312"/>
      <c r="X870" s="312"/>
      <c r="Y870" s="312"/>
      <c r="Z870" s="312"/>
    </row>
    <row r="871" ht="12.75" customHeight="1">
      <c r="A871" s="1"/>
      <c r="B871" s="1"/>
      <c r="C871" s="1"/>
      <c r="D871" s="1"/>
      <c r="E871" s="265"/>
      <c r="F871" s="1"/>
      <c r="G871" s="1"/>
      <c r="H871" s="1"/>
      <c r="I871" s="1"/>
      <c r="J871" s="1"/>
      <c r="K871" s="6"/>
      <c r="L871" s="311"/>
      <c r="M871" s="312"/>
      <c r="N871" s="312"/>
      <c r="O871" s="312"/>
      <c r="P871" s="312"/>
      <c r="Q871" s="312"/>
      <c r="R871" s="312"/>
      <c r="S871" s="312"/>
      <c r="T871" s="312"/>
      <c r="U871" s="312"/>
      <c r="V871" s="312"/>
      <c r="W871" s="312"/>
      <c r="X871" s="312"/>
      <c r="Y871" s="312"/>
      <c r="Z871" s="312"/>
    </row>
    <row r="872" ht="12.75" customHeight="1">
      <c r="A872" s="1"/>
      <c r="B872" s="1"/>
      <c r="C872" s="1"/>
      <c r="D872" s="1"/>
      <c r="E872" s="265"/>
      <c r="F872" s="1"/>
      <c r="G872" s="1"/>
      <c r="H872" s="1"/>
      <c r="I872" s="1"/>
      <c r="J872" s="1"/>
      <c r="K872" s="6"/>
      <c r="L872" s="311"/>
      <c r="M872" s="312"/>
      <c r="N872" s="312"/>
      <c r="O872" s="312"/>
      <c r="P872" s="312"/>
      <c r="Q872" s="312"/>
      <c r="R872" s="312"/>
      <c r="S872" s="312"/>
      <c r="T872" s="312"/>
      <c r="U872" s="312"/>
      <c r="V872" s="312"/>
      <c r="W872" s="312"/>
      <c r="X872" s="312"/>
      <c r="Y872" s="312"/>
      <c r="Z872" s="312"/>
    </row>
    <row r="873" ht="12.75" customHeight="1">
      <c r="A873" s="1"/>
      <c r="B873" s="1"/>
      <c r="C873" s="1"/>
      <c r="D873" s="1"/>
      <c r="E873" s="265"/>
      <c r="F873" s="1"/>
      <c r="G873" s="1"/>
      <c r="H873" s="1"/>
      <c r="I873" s="1"/>
      <c r="J873" s="1"/>
      <c r="K873" s="6"/>
      <c r="L873" s="311"/>
      <c r="M873" s="312"/>
      <c r="N873" s="312"/>
      <c r="O873" s="312"/>
      <c r="P873" s="312"/>
      <c r="Q873" s="312"/>
      <c r="R873" s="312"/>
      <c r="S873" s="312"/>
      <c r="T873" s="312"/>
      <c r="U873" s="312"/>
      <c r="V873" s="312"/>
      <c r="W873" s="312"/>
      <c r="X873" s="312"/>
      <c r="Y873" s="312"/>
      <c r="Z873" s="312"/>
    </row>
    <row r="874" ht="12.75" customHeight="1">
      <c r="A874" s="1"/>
      <c r="B874" s="1"/>
      <c r="C874" s="1"/>
      <c r="D874" s="1"/>
      <c r="E874" s="265"/>
      <c r="F874" s="1"/>
      <c r="G874" s="1"/>
      <c r="H874" s="1"/>
      <c r="I874" s="1"/>
      <c r="J874" s="1"/>
      <c r="K874" s="6"/>
      <c r="L874" s="311"/>
      <c r="M874" s="312"/>
      <c r="N874" s="312"/>
      <c r="O874" s="312"/>
      <c r="P874" s="312"/>
      <c r="Q874" s="312"/>
      <c r="R874" s="312"/>
      <c r="S874" s="312"/>
      <c r="T874" s="312"/>
      <c r="U874" s="312"/>
      <c r="V874" s="312"/>
      <c r="W874" s="312"/>
      <c r="X874" s="312"/>
      <c r="Y874" s="312"/>
      <c r="Z874" s="312"/>
    </row>
    <row r="875" ht="12.75" customHeight="1">
      <c r="A875" s="1"/>
      <c r="B875" s="1"/>
      <c r="C875" s="1"/>
      <c r="D875" s="1"/>
      <c r="E875" s="265"/>
      <c r="F875" s="1"/>
      <c r="G875" s="1"/>
      <c r="H875" s="1"/>
      <c r="I875" s="1"/>
      <c r="J875" s="1"/>
      <c r="K875" s="6"/>
      <c r="L875" s="311"/>
      <c r="M875" s="312"/>
      <c r="N875" s="312"/>
      <c r="O875" s="312"/>
      <c r="P875" s="312"/>
      <c r="Q875" s="312"/>
      <c r="R875" s="312"/>
      <c r="S875" s="312"/>
      <c r="T875" s="312"/>
      <c r="U875" s="312"/>
      <c r="V875" s="312"/>
      <c r="W875" s="312"/>
      <c r="X875" s="312"/>
      <c r="Y875" s="312"/>
      <c r="Z875" s="312"/>
    </row>
    <row r="876" ht="12.75" customHeight="1">
      <c r="A876" s="1"/>
      <c r="B876" s="1"/>
      <c r="C876" s="1"/>
      <c r="D876" s="1"/>
      <c r="E876" s="265"/>
      <c r="F876" s="1"/>
      <c r="G876" s="1"/>
      <c r="H876" s="1"/>
      <c r="I876" s="1"/>
      <c r="J876" s="1"/>
      <c r="K876" s="6"/>
      <c r="L876" s="311"/>
      <c r="M876" s="312"/>
      <c r="N876" s="312"/>
      <c r="O876" s="312"/>
      <c r="P876" s="312"/>
      <c r="Q876" s="312"/>
      <c r="R876" s="312"/>
      <c r="S876" s="312"/>
      <c r="T876" s="312"/>
      <c r="U876" s="312"/>
      <c r="V876" s="312"/>
      <c r="W876" s="312"/>
      <c r="X876" s="312"/>
      <c r="Y876" s="312"/>
      <c r="Z876" s="312"/>
    </row>
    <row r="877" ht="12.75" customHeight="1">
      <c r="A877" s="1"/>
      <c r="B877" s="1"/>
      <c r="C877" s="1"/>
      <c r="D877" s="1"/>
      <c r="E877" s="265"/>
      <c r="F877" s="1"/>
      <c r="G877" s="1"/>
      <c r="H877" s="1"/>
      <c r="I877" s="1"/>
      <c r="J877" s="1"/>
      <c r="K877" s="6"/>
      <c r="L877" s="311"/>
      <c r="M877" s="312"/>
      <c r="N877" s="312"/>
      <c r="O877" s="312"/>
      <c r="P877" s="312"/>
      <c r="Q877" s="312"/>
      <c r="R877" s="312"/>
      <c r="S877" s="312"/>
      <c r="T877" s="312"/>
      <c r="U877" s="312"/>
      <c r="V877" s="312"/>
      <c r="W877" s="312"/>
      <c r="X877" s="312"/>
      <c r="Y877" s="312"/>
      <c r="Z877" s="312"/>
    </row>
    <row r="878" ht="12.75" customHeight="1">
      <c r="A878" s="1"/>
      <c r="B878" s="1"/>
      <c r="C878" s="1"/>
      <c r="D878" s="1"/>
      <c r="E878" s="265"/>
      <c r="F878" s="1"/>
      <c r="G878" s="1"/>
      <c r="H878" s="1"/>
      <c r="I878" s="1"/>
      <c r="J878" s="1"/>
      <c r="K878" s="6"/>
      <c r="L878" s="311"/>
      <c r="M878" s="312"/>
      <c r="N878" s="312"/>
      <c r="O878" s="312"/>
      <c r="P878" s="312"/>
      <c r="Q878" s="312"/>
      <c r="R878" s="312"/>
      <c r="S878" s="312"/>
      <c r="T878" s="312"/>
      <c r="U878" s="312"/>
      <c r="V878" s="312"/>
      <c r="W878" s="312"/>
      <c r="X878" s="312"/>
      <c r="Y878" s="312"/>
      <c r="Z878" s="312"/>
    </row>
    <row r="879" ht="12.75" customHeight="1">
      <c r="A879" s="1"/>
      <c r="B879" s="1"/>
      <c r="C879" s="1"/>
      <c r="D879" s="1"/>
      <c r="E879" s="265"/>
      <c r="F879" s="1"/>
      <c r="G879" s="1"/>
      <c r="H879" s="1"/>
      <c r="I879" s="1"/>
      <c r="J879" s="1"/>
      <c r="K879" s="6"/>
      <c r="L879" s="311"/>
      <c r="M879" s="312"/>
      <c r="N879" s="312"/>
      <c r="O879" s="312"/>
      <c r="P879" s="312"/>
      <c r="Q879" s="312"/>
      <c r="R879" s="312"/>
      <c r="S879" s="312"/>
      <c r="T879" s="312"/>
      <c r="U879" s="312"/>
      <c r="V879" s="312"/>
      <c r="W879" s="312"/>
      <c r="X879" s="312"/>
      <c r="Y879" s="312"/>
      <c r="Z879" s="312"/>
    </row>
    <row r="880" ht="12.75" customHeight="1">
      <c r="A880" s="1"/>
      <c r="B880" s="1"/>
      <c r="C880" s="1"/>
      <c r="D880" s="1"/>
      <c r="E880" s="265"/>
      <c r="F880" s="1"/>
      <c r="G880" s="1"/>
      <c r="H880" s="1"/>
      <c r="I880" s="1"/>
      <c r="J880" s="1"/>
      <c r="K880" s="6"/>
      <c r="L880" s="311"/>
      <c r="M880" s="312"/>
      <c r="N880" s="312"/>
      <c r="O880" s="312"/>
      <c r="P880" s="312"/>
      <c r="Q880" s="312"/>
      <c r="R880" s="312"/>
      <c r="S880" s="312"/>
      <c r="T880" s="312"/>
      <c r="U880" s="312"/>
      <c r="V880" s="312"/>
      <c r="W880" s="312"/>
      <c r="X880" s="312"/>
      <c r="Y880" s="312"/>
      <c r="Z880" s="312"/>
    </row>
    <row r="881" ht="12.75" customHeight="1">
      <c r="A881" s="1"/>
      <c r="B881" s="1"/>
      <c r="C881" s="1"/>
      <c r="D881" s="1"/>
      <c r="E881" s="265"/>
      <c r="F881" s="1"/>
      <c r="G881" s="1"/>
      <c r="H881" s="1"/>
      <c r="I881" s="1"/>
      <c r="J881" s="1"/>
      <c r="K881" s="6"/>
      <c r="L881" s="311"/>
      <c r="M881" s="312"/>
      <c r="N881" s="312"/>
      <c r="O881" s="312"/>
      <c r="P881" s="312"/>
      <c r="Q881" s="312"/>
      <c r="R881" s="312"/>
      <c r="S881" s="312"/>
      <c r="T881" s="312"/>
      <c r="U881" s="312"/>
      <c r="V881" s="312"/>
      <c r="W881" s="312"/>
      <c r="X881" s="312"/>
      <c r="Y881" s="312"/>
      <c r="Z881" s="312"/>
    </row>
    <row r="882" ht="12.75" customHeight="1">
      <c r="A882" s="1"/>
      <c r="B882" s="1"/>
      <c r="C882" s="1"/>
      <c r="D882" s="1"/>
      <c r="E882" s="265"/>
      <c r="F882" s="1"/>
      <c r="G882" s="1"/>
      <c r="H882" s="1"/>
      <c r="I882" s="1"/>
      <c r="J882" s="1"/>
      <c r="K882" s="6"/>
      <c r="L882" s="311"/>
      <c r="M882" s="312"/>
      <c r="N882" s="312"/>
      <c r="O882" s="312"/>
      <c r="P882" s="312"/>
      <c r="Q882" s="312"/>
      <c r="R882" s="312"/>
      <c r="S882" s="312"/>
      <c r="T882" s="312"/>
      <c r="U882" s="312"/>
      <c r="V882" s="312"/>
      <c r="W882" s="312"/>
      <c r="X882" s="312"/>
      <c r="Y882" s="312"/>
      <c r="Z882" s="312"/>
    </row>
    <row r="883" ht="12.75" customHeight="1">
      <c r="A883" s="1"/>
      <c r="B883" s="1"/>
      <c r="C883" s="1"/>
      <c r="D883" s="1"/>
      <c r="E883" s="265"/>
      <c r="F883" s="1"/>
      <c r="G883" s="1"/>
      <c r="H883" s="1"/>
      <c r="I883" s="1"/>
      <c r="J883" s="1"/>
      <c r="K883" s="6"/>
      <c r="L883" s="311"/>
      <c r="M883" s="312"/>
      <c r="N883" s="312"/>
      <c r="O883" s="312"/>
      <c r="P883" s="312"/>
      <c r="Q883" s="312"/>
      <c r="R883" s="312"/>
      <c r="S883" s="312"/>
      <c r="T883" s="312"/>
      <c r="U883" s="312"/>
      <c r="V883" s="312"/>
      <c r="W883" s="312"/>
      <c r="X883" s="312"/>
      <c r="Y883" s="312"/>
      <c r="Z883" s="312"/>
    </row>
    <row r="884" ht="12.75" customHeight="1">
      <c r="A884" s="1"/>
      <c r="B884" s="1"/>
      <c r="C884" s="1"/>
      <c r="D884" s="1"/>
      <c r="E884" s="265"/>
      <c r="F884" s="1"/>
      <c r="G884" s="1"/>
      <c r="H884" s="1"/>
      <c r="I884" s="1"/>
      <c r="J884" s="1"/>
      <c r="K884" s="6"/>
      <c r="L884" s="311"/>
      <c r="M884" s="312"/>
      <c r="N884" s="312"/>
      <c r="O884" s="312"/>
      <c r="P884" s="312"/>
      <c r="Q884" s="312"/>
      <c r="R884" s="312"/>
      <c r="S884" s="312"/>
      <c r="T884" s="312"/>
      <c r="U884" s="312"/>
      <c r="V884" s="312"/>
      <c r="W884" s="312"/>
      <c r="X884" s="312"/>
      <c r="Y884" s="312"/>
      <c r="Z884" s="312"/>
    </row>
    <row r="885" ht="12.75" customHeight="1">
      <c r="A885" s="1"/>
      <c r="B885" s="1"/>
      <c r="C885" s="1"/>
      <c r="D885" s="1"/>
      <c r="E885" s="265"/>
      <c r="F885" s="1"/>
      <c r="G885" s="1"/>
      <c r="H885" s="1"/>
      <c r="I885" s="1"/>
      <c r="J885" s="1"/>
      <c r="K885" s="6"/>
      <c r="L885" s="311"/>
      <c r="M885" s="312"/>
      <c r="N885" s="312"/>
      <c r="O885" s="312"/>
      <c r="P885" s="312"/>
      <c r="Q885" s="312"/>
      <c r="R885" s="312"/>
      <c r="S885" s="312"/>
      <c r="T885" s="312"/>
      <c r="U885" s="312"/>
      <c r="V885" s="312"/>
      <c r="W885" s="312"/>
      <c r="X885" s="312"/>
      <c r="Y885" s="312"/>
      <c r="Z885" s="312"/>
    </row>
    <row r="886" ht="12.75" customHeight="1">
      <c r="A886" s="1"/>
      <c r="B886" s="1"/>
      <c r="C886" s="1"/>
      <c r="D886" s="1"/>
      <c r="E886" s="265"/>
      <c r="F886" s="1"/>
      <c r="G886" s="1"/>
      <c r="H886" s="1"/>
      <c r="I886" s="1"/>
      <c r="J886" s="1"/>
      <c r="K886" s="6"/>
      <c r="L886" s="311"/>
      <c r="M886" s="312"/>
      <c r="N886" s="312"/>
      <c r="O886" s="312"/>
      <c r="P886" s="312"/>
      <c r="Q886" s="312"/>
      <c r="R886" s="312"/>
      <c r="S886" s="312"/>
      <c r="T886" s="312"/>
      <c r="U886" s="312"/>
      <c r="V886" s="312"/>
      <c r="W886" s="312"/>
      <c r="X886" s="312"/>
      <c r="Y886" s="312"/>
      <c r="Z886" s="312"/>
    </row>
    <row r="887" ht="12.75" customHeight="1">
      <c r="A887" s="1"/>
      <c r="B887" s="1"/>
      <c r="C887" s="1"/>
      <c r="D887" s="1"/>
      <c r="E887" s="265"/>
      <c r="F887" s="1"/>
      <c r="G887" s="1"/>
      <c r="H887" s="1"/>
      <c r="I887" s="1"/>
      <c r="J887" s="1"/>
      <c r="K887" s="6"/>
      <c r="L887" s="311"/>
      <c r="M887" s="312"/>
      <c r="N887" s="312"/>
      <c r="O887" s="312"/>
      <c r="P887" s="312"/>
      <c r="Q887" s="312"/>
      <c r="R887" s="312"/>
      <c r="S887" s="312"/>
      <c r="T887" s="312"/>
      <c r="U887" s="312"/>
      <c r="V887" s="312"/>
      <c r="W887" s="312"/>
      <c r="X887" s="312"/>
      <c r="Y887" s="312"/>
      <c r="Z887" s="312"/>
    </row>
    <row r="888" ht="12.75" customHeight="1">
      <c r="A888" s="1"/>
      <c r="B888" s="1"/>
      <c r="C888" s="1"/>
      <c r="D888" s="1"/>
      <c r="E888" s="265"/>
      <c r="F888" s="1"/>
      <c r="G888" s="1"/>
      <c r="H888" s="1"/>
      <c r="I888" s="1"/>
      <c r="J888" s="1"/>
      <c r="K888" s="6"/>
      <c r="L888" s="311"/>
      <c r="M888" s="312"/>
      <c r="N888" s="312"/>
      <c r="O888" s="312"/>
      <c r="P888" s="312"/>
      <c r="Q888" s="312"/>
      <c r="R888" s="312"/>
      <c r="S888" s="312"/>
      <c r="T888" s="312"/>
      <c r="U888" s="312"/>
      <c r="V888" s="312"/>
      <c r="W888" s="312"/>
      <c r="X888" s="312"/>
      <c r="Y888" s="312"/>
      <c r="Z888" s="312"/>
    </row>
    <row r="889" ht="12.75" customHeight="1">
      <c r="A889" s="1"/>
      <c r="B889" s="1"/>
      <c r="C889" s="1"/>
      <c r="D889" s="1"/>
      <c r="E889" s="265"/>
      <c r="F889" s="1"/>
      <c r="G889" s="1"/>
      <c r="H889" s="1"/>
      <c r="I889" s="1"/>
      <c r="J889" s="1"/>
      <c r="K889" s="6"/>
      <c r="L889" s="311"/>
      <c r="M889" s="312"/>
      <c r="N889" s="312"/>
      <c r="O889" s="312"/>
      <c r="P889" s="312"/>
      <c r="Q889" s="312"/>
      <c r="R889" s="312"/>
      <c r="S889" s="312"/>
      <c r="T889" s="312"/>
      <c r="U889" s="312"/>
      <c r="V889" s="312"/>
      <c r="W889" s="312"/>
      <c r="X889" s="312"/>
      <c r="Y889" s="312"/>
      <c r="Z889" s="312"/>
    </row>
    <row r="890" ht="12.75" customHeight="1">
      <c r="A890" s="1"/>
      <c r="B890" s="1"/>
      <c r="C890" s="1"/>
      <c r="D890" s="1"/>
      <c r="E890" s="265"/>
      <c r="F890" s="1"/>
      <c r="G890" s="1"/>
      <c r="H890" s="1"/>
      <c r="I890" s="1"/>
      <c r="J890" s="1"/>
      <c r="K890" s="6"/>
      <c r="L890" s="311"/>
      <c r="M890" s="312"/>
      <c r="N890" s="312"/>
      <c r="O890" s="312"/>
      <c r="P890" s="312"/>
      <c r="Q890" s="312"/>
      <c r="R890" s="312"/>
      <c r="S890" s="312"/>
      <c r="T890" s="312"/>
      <c r="U890" s="312"/>
      <c r="V890" s="312"/>
      <c r="W890" s="312"/>
      <c r="X890" s="312"/>
      <c r="Y890" s="312"/>
      <c r="Z890" s="312"/>
    </row>
    <row r="891" ht="12.75" customHeight="1">
      <c r="A891" s="1"/>
      <c r="B891" s="1"/>
      <c r="C891" s="1"/>
      <c r="D891" s="1"/>
      <c r="E891" s="265"/>
      <c r="F891" s="1"/>
      <c r="G891" s="1"/>
      <c r="H891" s="1"/>
      <c r="I891" s="1"/>
      <c r="J891" s="1"/>
      <c r="K891" s="6"/>
      <c r="L891" s="311"/>
      <c r="M891" s="312"/>
      <c r="N891" s="312"/>
      <c r="O891" s="312"/>
      <c r="P891" s="312"/>
      <c r="Q891" s="312"/>
      <c r="R891" s="312"/>
      <c r="S891" s="312"/>
      <c r="T891" s="312"/>
      <c r="U891" s="312"/>
      <c r="V891" s="312"/>
      <c r="W891" s="312"/>
      <c r="X891" s="312"/>
      <c r="Y891" s="312"/>
      <c r="Z891" s="312"/>
    </row>
    <row r="892" ht="12.75" customHeight="1">
      <c r="A892" s="1"/>
      <c r="B892" s="1"/>
      <c r="C892" s="1"/>
      <c r="D892" s="1"/>
      <c r="E892" s="265"/>
      <c r="F892" s="1"/>
      <c r="G892" s="1"/>
      <c r="H892" s="1"/>
      <c r="I892" s="1"/>
      <c r="J892" s="1"/>
      <c r="K892" s="6"/>
      <c r="L892" s="311"/>
      <c r="M892" s="312"/>
      <c r="N892" s="312"/>
      <c r="O892" s="312"/>
      <c r="P892" s="312"/>
      <c r="Q892" s="312"/>
      <c r="R892" s="312"/>
      <c r="S892" s="312"/>
      <c r="T892" s="312"/>
      <c r="U892" s="312"/>
      <c r="V892" s="312"/>
      <c r="W892" s="312"/>
      <c r="X892" s="312"/>
      <c r="Y892" s="312"/>
      <c r="Z892" s="312"/>
    </row>
    <row r="893" ht="12.75" customHeight="1">
      <c r="A893" s="1"/>
      <c r="B893" s="1"/>
      <c r="C893" s="1"/>
      <c r="D893" s="1"/>
      <c r="E893" s="265"/>
      <c r="F893" s="1"/>
      <c r="G893" s="1"/>
      <c r="H893" s="1"/>
      <c r="I893" s="1"/>
      <c r="J893" s="1"/>
      <c r="K893" s="6"/>
      <c r="L893" s="311"/>
      <c r="M893" s="312"/>
      <c r="N893" s="312"/>
      <c r="O893" s="312"/>
      <c r="P893" s="312"/>
      <c r="Q893" s="312"/>
      <c r="R893" s="312"/>
      <c r="S893" s="312"/>
      <c r="T893" s="312"/>
      <c r="U893" s="312"/>
      <c r="V893" s="312"/>
      <c r="W893" s="312"/>
      <c r="X893" s="312"/>
      <c r="Y893" s="312"/>
      <c r="Z893" s="312"/>
    </row>
    <row r="894" ht="12.75" customHeight="1">
      <c r="A894" s="1"/>
      <c r="B894" s="1"/>
      <c r="C894" s="1"/>
      <c r="D894" s="1"/>
      <c r="E894" s="265"/>
      <c r="F894" s="1"/>
      <c r="G894" s="1"/>
      <c r="H894" s="1"/>
      <c r="I894" s="1"/>
      <c r="J894" s="1"/>
      <c r="K894" s="6"/>
      <c r="L894" s="311"/>
      <c r="M894" s="312"/>
      <c r="N894" s="312"/>
      <c r="O894" s="312"/>
      <c r="P894" s="312"/>
      <c r="Q894" s="312"/>
      <c r="R894" s="312"/>
      <c r="S894" s="312"/>
      <c r="T894" s="312"/>
      <c r="U894" s="312"/>
      <c r="V894" s="312"/>
      <c r="W894" s="312"/>
      <c r="X894" s="312"/>
      <c r="Y894" s="312"/>
      <c r="Z894" s="312"/>
    </row>
    <row r="895" ht="12.75" customHeight="1">
      <c r="A895" s="1"/>
      <c r="B895" s="1"/>
      <c r="C895" s="1"/>
      <c r="D895" s="1"/>
      <c r="E895" s="265"/>
      <c r="F895" s="1"/>
      <c r="G895" s="1"/>
      <c r="H895" s="1"/>
      <c r="I895" s="1"/>
      <c r="J895" s="1"/>
      <c r="K895" s="6"/>
      <c r="L895" s="311"/>
      <c r="M895" s="312"/>
      <c r="N895" s="312"/>
      <c r="O895" s="312"/>
      <c r="P895" s="312"/>
      <c r="Q895" s="312"/>
      <c r="R895" s="312"/>
      <c r="S895" s="312"/>
      <c r="T895" s="312"/>
      <c r="U895" s="312"/>
      <c r="V895" s="312"/>
      <c r="W895" s="312"/>
      <c r="X895" s="312"/>
      <c r="Y895" s="312"/>
      <c r="Z895" s="312"/>
    </row>
    <row r="896" ht="12.75" customHeight="1">
      <c r="A896" s="1"/>
      <c r="B896" s="1"/>
      <c r="C896" s="1"/>
      <c r="D896" s="1"/>
      <c r="E896" s="265"/>
      <c r="F896" s="1"/>
      <c r="G896" s="1"/>
      <c r="H896" s="1"/>
      <c r="I896" s="1"/>
      <c r="J896" s="1"/>
      <c r="K896" s="6"/>
      <c r="L896" s="311"/>
      <c r="M896" s="312"/>
      <c r="N896" s="312"/>
      <c r="O896" s="312"/>
      <c r="P896" s="312"/>
      <c r="Q896" s="312"/>
      <c r="R896" s="312"/>
      <c r="S896" s="312"/>
      <c r="T896" s="312"/>
      <c r="U896" s="312"/>
      <c r="V896" s="312"/>
      <c r="W896" s="312"/>
      <c r="X896" s="312"/>
      <c r="Y896" s="312"/>
      <c r="Z896" s="312"/>
    </row>
    <row r="897" ht="12.75" customHeight="1">
      <c r="A897" s="1"/>
      <c r="B897" s="1"/>
      <c r="C897" s="1"/>
      <c r="D897" s="1"/>
      <c r="E897" s="265"/>
      <c r="F897" s="1"/>
      <c r="G897" s="1"/>
      <c r="H897" s="1"/>
      <c r="I897" s="1"/>
      <c r="J897" s="1"/>
      <c r="K897" s="6"/>
      <c r="L897" s="311"/>
      <c r="M897" s="312"/>
      <c r="N897" s="312"/>
      <c r="O897" s="312"/>
      <c r="P897" s="312"/>
      <c r="Q897" s="312"/>
      <c r="R897" s="312"/>
      <c r="S897" s="312"/>
      <c r="T897" s="312"/>
      <c r="U897" s="312"/>
      <c r="V897" s="312"/>
      <c r="W897" s="312"/>
      <c r="X897" s="312"/>
      <c r="Y897" s="312"/>
      <c r="Z897" s="312"/>
    </row>
    <row r="898" ht="12.75" customHeight="1">
      <c r="A898" s="1"/>
      <c r="B898" s="1"/>
      <c r="C898" s="1"/>
      <c r="D898" s="1"/>
      <c r="E898" s="265"/>
      <c r="F898" s="1"/>
      <c r="G898" s="1"/>
      <c r="H898" s="1"/>
      <c r="I898" s="1"/>
      <c r="J898" s="1"/>
      <c r="K898" s="6"/>
      <c r="L898" s="311"/>
      <c r="M898" s="312"/>
      <c r="N898" s="312"/>
      <c r="O898" s="312"/>
      <c r="P898" s="312"/>
      <c r="Q898" s="312"/>
      <c r="R898" s="312"/>
      <c r="S898" s="312"/>
      <c r="T898" s="312"/>
      <c r="U898" s="312"/>
      <c r="V898" s="312"/>
      <c r="W898" s="312"/>
      <c r="X898" s="312"/>
      <c r="Y898" s="312"/>
      <c r="Z898" s="312"/>
    </row>
    <row r="899" ht="12.75" customHeight="1">
      <c r="A899" s="1"/>
      <c r="B899" s="1"/>
      <c r="C899" s="1"/>
      <c r="D899" s="1"/>
      <c r="E899" s="265"/>
      <c r="F899" s="1"/>
      <c r="G899" s="1"/>
      <c r="H899" s="1"/>
      <c r="I899" s="1"/>
      <c r="J899" s="1"/>
      <c r="K899" s="6"/>
      <c r="L899" s="311"/>
      <c r="M899" s="312"/>
      <c r="N899" s="312"/>
      <c r="O899" s="312"/>
      <c r="P899" s="312"/>
      <c r="Q899" s="312"/>
      <c r="R899" s="312"/>
      <c r="S899" s="312"/>
      <c r="T899" s="312"/>
      <c r="U899" s="312"/>
      <c r="V899" s="312"/>
      <c r="W899" s="312"/>
      <c r="X899" s="312"/>
      <c r="Y899" s="312"/>
      <c r="Z899" s="312"/>
    </row>
    <row r="900" ht="12.75" customHeight="1">
      <c r="A900" s="1"/>
      <c r="B900" s="1"/>
      <c r="C900" s="1"/>
      <c r="D900" s="1"/>
      <c r="E900" s="265"/>
      <c r="F900" s="1"/>
      <c r="G900" s="1"/>
      <c r="H900" s="1"/>
      <c r="I900" s="1"/>
      <c r="J900" s="1"/>
      <c r="K900" s="6"/>
      <c r="L900" s="311"/>
      <c r="M900" s="312"/>
      <c r="N900" s="312"/>
      <c r="O900" s="312"/>
      <c r="P900" s="312"/>
      <c r="Q900" s="312"/>
      <c r="R900" s="312"/>
      <c r="S900" s="312"/>
      <c r="T900" s="312"/>
      <c r="U900" s="312"/>
      <c r="V900" s="312"/>
      <c r="W900" s="312"/>
      <c r="X900" s="312"/>
      <c r="Y900" s="312"/>
      <c r="Z900" s="312"/>
    </row>
    <row r="901" ht="12.75" customHeight="1">
      <c r="A901" s="1"/>
      <c r="B901" s="1"/>
      <c r="C901" s="1"/>
      <c r="D901" s="1"/>
      <c r="E901" s="265"/>
      <c r="F901" s="1"/>
      <c r="G901" s="1"/>
      <c r="H901" s="1"/>
      <c r="I901" s="1"/>
      <c r="J901" s="1"/>
      <c r="K901" s="6"/>
      <c r="L901" s="311"/>
      <c r="M901" s="312"/>
      <c r="N901" s="312"/>
      <c r="O901" s="312"/>
      <c r="P901" s="312"/>
      <c r="Q901" s="312"/>
      <c r="R901" s="312"/>
      <c r="S901" s="312"/>
      <c r="T901" s="312"/>
      <c r="U901" s="312"/>
      <c r="V901" s="312"/>
      <c r="W901" s="312"/>
      <c r="X901" s="312"/>
      <c r="Y901" s="312"/>
      <c r="Z901" s="312"/>
    </row>
    <row r="902" ht="12.75" customHeight="1">
      <c r="A902" s="1"/>
      <c r="B902" s="1"/>
      <c r="C902" s="1"/>
      <c r="D902" s="1"/>
      <c r="E902" s="265"/>
      <c r="F902" s="1"/>
      <c r="G902" s="1"/>
      <c r="H902" s="1"/>
      <c r="I902" s="1"/>
      <c r="J902" s="1"/>
      <c r="K902" s="6"/>
      <c r="L902" s="311"/>
      <c r="M902" s="312"/>
      <c r="N902" s="312"/>
      <c r="O902" s="312"/>
      <c r="P902" s="312"/>
      <c r="Q902" s="312"/>
      <c r="R902" s="312"/>
      <c r="S902" s="312"/>
      <c r="T902" s="312"/>
      <c r="U902" s="312"/>
      <c r="V902" s="312"/>
      <c r="W902" s="312"/>
      <c r="X902" s="312"/>
      <c r="Y902" s="312"/>
      <c r="Z902" s="312"/>
    </row>
    <row r="903" ht="12.75" customHeight="1">
      <c r="A903" s="1"/>
      <c r="B903" s="1"/>
      <c r="C903" s="1"/>
      <c r="D903" s="1"/>
      <c r="E903" s="265"/>
      <c r="F903" s="1"/>
      <c r="G903" s="1"/>
      <c r="H903" s="1"/>
      <c r="I903" s="1"/>
      <c r="J903" s="1"/>
      <c r="K903" s="6"/>
      <c r="L903" s="311"/>
      <c r="M903" s="312"/>
      <c r="N903" s="312"/>
      <c r="O903" s="312"/>
      <c r="P903" s="312"/>
      <c r="Q903" s="312"/>
      <c r="R903" s="312"/>
      <c r="S903" s="312"/>
      <c r="T903" s="312"/>
      <c r="U903" s="312"/>
      <c r="V903" s="312"/>
      <c r="W903" s="312"/>
      <c r="X903" s="312"/>
      <c r="Y903" s="312"/>
      <c r="Z903" s="312"/>
    </row>
    <row r="904" ht="12.75" customHeight="1">
      <c r="A904" s="1"/>
      <c r="B904" s="1"/>
      <c r="C904" s="1"/>
      <c r="D904" s="1"/>
      <c r="E904" s="265"/>
      <c r="F904" s="1"/>
      <c r="G904" s="1"/>
      <c r="H904" s="1"/>
      <c r="I904" s="1"/>
      <c r="J904" s="1"/>
      <c r="K904" s="6"/>
      <c r="L904" s="311"/>
      <c r="M904" s="312"/>
      <c r="N904" s="312"/>
      <c r="O904" s="312"/>
      <c r="P904" s="312"/>
      <c r="Q904" s="312"/>
      <c r="R904" s="312"/>
      <c r="S904" s="312"/>
      <c r="T904" s="312"/>
      <c r="U904" s="312"/>
      <c r="V904" s="312"/>
      <c r="W904" s="312"/>
      <c r="X904" s="312"/>
      <c r="Y904" s="312"/>
      <c r="Z904" s="312"/>
    </row>
    <row r="905" ht="12.75" customHeight="1">
      <c r="A905" s="1"/>
      <c r="B905" s="1"/>
      <c r="C905" s="1"/>
      <c r="D905" s="1"/>
      <c r="E905" s="265"/>
      <c r="F905" s="1"/>
      <c r="G905" s="1"/>
      <c r="H905" s="1"/>
      <c r="I905" s="1"/>
      <c r="J905" s="1"/>
      <c r="K905" s="6"/>
      <c r="L905" s="311"/>
      <c r="M905" s="312"/>
      <c r="N905" s="312"/>
      <c r="O905" s="312"/>
      <c r="P905" s="312"/>
      <c r="Q905" s="312"/>
      <c r="R905" s="312"/>
      <c r="S905" s="312"/>
      <c r="T905" s="312"/>
      <c r="U905" s="312"/>
      <c r="V905" s="312"/>
      <c r="W905" s="312"/>
      <c r="X905" s="312"/>
      <c r="Y905" s="312"/>
      <c r="Z905" s="312"/>
    </row>
    <row r="906" ht="12.75" customHeight="1">
      <c r="A906" s="1"/>
      <c r="B906" s="1"/>
      <c r="C906" s="1"/>
      <c r="D906" s="1"/>
      <c r="E906" s="265"/>
      <c r="F906" s="1"/>
      <c r="G906" s="1"/>
      <c r="H906" s="1"/>
      <c r="I906" s="1"/>
      <c r="J906" s="1"/>
      <c r="K906" s="6"/>
      <c r="L906" s="311"/>
      <c r="M906" s="312"/>
      <c r="N906" s="312"/>
      <c r="O906" s="312"/>
      <c r="P906" s="312"/>
      <c r="Q906" s="312"/>
      <c r="R906" s="312"/>
      <c r="S906" s="312"/>
      <c r="T906" s="312"/>
      <c r="U906" s="312"/>
      <c r="V906" s="312"/>
      <c r="W906" s="312"/>
      <c r="X906" s="312"/>
      <c r="Y906" s="312"/>
      <c r="Z906" s="312"/>
    </row>
    <row r="907" ht="12.75" customHeight="1">
      <c r="A907" s="1"/>
      <c r="B907" s="1"/>
      <c r="C907" s="1"/>
      <c r="D907" s="1"/>
      <c r="E907" s="265"/>
      <c r="F907" s="1"/>
      <c r="G907" s="1"/>
      <c r="H907" s="1"/>
      <c r="I907" s="1"/>
      <c r="J907" s="1"/>
      <c r="K907" s="6"/>
      <c r="L907" s="311"/>
      <c r="M907" s="312"/>
      <c r="N907" s="312"/>
      <c r="O907" s="312"/>
      <c r="P907" s="312"/>
      <c r="Q907" s="312"/>
      <c r="R907" s="312"/>
      <c r="S907" s="312"/>
      <c r="T907" s="312"/>
      <c r="U907" s="312"/>
      <c r="V907" s="312"/>
      <c r="W907" s="312"/>
      <c r="X907" s="312"/>
      <c r="Y907" s="312"/>
      <c r="Z907" s="312"/>
    </row>
    <row r="908" ht="12.75" customHeight="1">
      <c r="A908" s="1"/>
      <c r="B908" s="1"/>
      <c r="C908" s="1"/>
      <c r="D908" s="1"/>
      <c r="E908" s="265"/>
      <c r="F908" s="1"/>
      <c r="G908" s="1"/>
      <c r="H908" s="1"/>
      <c r="I908" s="1"/>
      <c r="J908" s="1"/>
      <c r="K908" s="6"/>
      <c r="L908" s="311"/>
      <c r="M908" s="312"/>
      <c r="N908" s="312"/>
      <c r="O908" s="312"/>
      <c r="P908" s="312"/>
      <c r="Q908" s="312"/>
      <c r="R908" s="312"/>
      <c r="S908" s="312"/>
      <c r="T908" s="312"/>
      <c r="U908" s="312"/>
      <c r="V908" s="312"/>
      <c r="W908" s="312"/>
      <c r="X908" s="312"/>
      <c r="Y908" s="312"/>
      <c r="Z908" s="312"/>
    </row>
    <row r="909" ht="12.75" customHeight="1">
      <c r="A909" s="1"/>
      <c r="B909" s="1"/>
      <c r="C909" s="1"/>
      <c r="D909" s="1"/>
      <c r="E909" s="265"/>
      <c r="F909" s="1"/>
      <c r="G909" s="1"/>
      <c r="H909" s="1"/>
      <c r="I909" s="1"/>
      <c r="J909" s="1"/>
      <c r="K909" s="6"/>
      <c r="L909" s="311"/>
      <c r="M909" s="312"/>
      <c r="N909" s="312"/>
      <c r="O909" s="312"/>
      <c r="P909" s="312"/>
      <c r="Q909" s="312"/>
      <c r="R909" s="312"/>
      <c r="S909" s="312"/>
      <c r="T909" s="312"/>
      <c r="U909" s="312"/>
      <c r="V909" s="312"/>
      <c r="W909" s="312"/>
      <c r="X909" s="312"/>
      <c r="Y909" s="312"/>
      <c r="Z909" s="312"/>
    </row>
    <row r="910" ht="12.75" customHeight="1">
      <c r="A910" s="1"/>
      <c r="B910" s="1"/>
      <c r="C910" s="1"/>
      <c r="D910" s="1"/>
      <c r="E910" s="265"/>
      <c r="F910" s="1"/>
      <c r="G910" s="1"/>
      <c r="H910" s="1"/>
      <c r="I910" s="1"/>
      <c r="J910" s="1"/>
      <c r="K910" s="6"/>
      <c r="L910" s="311"/>
      <c r="M910" s="312"/>
      <c r="N910" s="312"/>
      <c r="O910" s="312"/>
      <c r="P910" s="312"/>
      <c r="Q910" s="312"/>
      <c r="R910" s="312"/>
      <c r="S910" s="312"/>
      <c r="T910" s="312"/>
      <c r="U910" s="312"/>
      <c r="V910" s="312"/>
      <c r="W910" s="312"/>
      <c r="X910" s="312"/>
      <c r="Y910" s="312"/>
      <c r="Z910" s="312"/>
    </row>
    <row r="911" ht="12.75" customHeight="1">
      <c r="A911" s="1"/>
      <c r="B911" s="1"/>
      <c r="C911" s="1"/>
      <c r="D911" s="1"/>
      <c r="E911" s="265"/>
      <c r="F911" s="1"/>
      <c r="G911" s="1"/>
      <c r="H911" s="1"/>
      <c r="I911" s="1"/>
      <c r="J911" s="1"/>
      <c r="K911" s="6"/>
      <c r="L911" s="311"/>
      <c r="M911" s="312"/>
      <c r="N911" s="312"/>
      <c r="O911" s="312"/>
      <c r="P911" s="312"/>
      <c r="Q911" s="312"/>
      <c r="R911" s="312"/>
      <c r="S911" s="312"/>
      <c r="T911" s="312"/>
      <c r="U911" s="312"/>
      <c r="V911" s="312"/>
      <c r="W911" s="312"/>
      <c r="X911" s="312"/>
      <c r="Y911" s="312"/>
      <c r="Z911" s="312"/>
    </row>
    <row r="912" ht="12.75" customHeight="1">
      <c r="A912" s="1"/>
      <c r="B912" s="1"/>
      <c r="C912" s="1"/>
      <c r="D912" s="1"/>
      <c r="E912" s="265"/>
      <c r="F912" s="1"/>
      <c r="G912" s="1"/>
      <c r="H912" s="1"/>
      <c r="I912" s="1"/>
      <c r="J912" s="1"/>
      <c r="K912" s="6"/>
      <c r="L912" s="311"/>
      <c r="M912" s="312"/>
      <c r="N912" s="312"/>
      <c r="O912" s="312"/>
      <c r="P912" s="312"/>
      <c r="Q912" s="312"/>
      <c r="R912" s="312"/>
      <c r="S912" s="312"/>
      <c r="T912" s="312"/>
      <c r="U912" s="312"/>
      <c r="V912" s="312"/>
      <c r="W912" s="312"/>
      <c r="X912" s="312"/>
      <c r="Y912" s="312"/>
      <c r="Z912" s="312"/>
    </row>
    <row r="913" ht="12.75" customHeight="1">
      <c r="A913" s="1"/>
      <c r="B913" s="1"/>
      <c r="C913" s="1"/>
      <c r="D913" s="1"/>
      <c r="E913" s="265"/>
      <c r="F913" s="1"/>
      <c r="G913" s="1"/>
      <c r="H913" s="1"/>
      <c r="I913" s="1"/>
      <c r="J913" s="1"/>
      <c r="K913" s="6"/>
      <c r="L913" s="311"/>
      <c r="M913" s="312"/>
      <c r="N913" s="312"/>
      <c r="O913" s="312"/>
      <c r="P913" s="312"/>
      <c r="Q913" s="312"/>
      <c r="R913" s="312"/>
      <c r="S913" s="312"/>
      <c r="T913" s="312"/>
      <c r="U913" s="312"/>
      <c r="V913" s="312"/>
      <c r="W913" s="312"/>
      <c r="X913" s="312"/>
      <c r="Y913" s="312"/>
      <c r="Z913" s="312"/>
    </row>
    <row r="914" ht="12.75" customHeight="1">
      <c r="A914" s="1"/>
      <c r="B914" s="1"/>
      <c r="C914" s="1"/>
      <c r="D914" s="1"/>
      <c r="E914" s="265"/>
      <c r="F914" s="1"/>
      <c r="G914" s="1"/>
      <c r="H914" s="1"/>
      <c r="I914" s="1"/>
      <c r="J914" s="1"/>
      <c r="K914" s="6"/>
      <c r="L914" s="311"/>
      <c r="M914" s="312"/>
      <c r="N914" s="312"/>
      <c r="O914" s="312"/>
      <c r="P914" s="312"/>
      <c r="Q914" s="312"/>
      <c r="R914" s="312"/>
      <c r="S914" s="312"/>
      <c r="T914" s="312"/>
      <c r="U914" s="312"/>
      <c r="V914" s="312"/>
      <c r="W914" s="312"/>
      <c r="X914" s="312"/>
      <c r="Y914" s="312"/>
      <c r="Z914" s="312"/>
    </row>
    <row r="915" ht="12.75" customHeight="1">
      <c r="A915" s="1"/>
      <c r="B915" s="1"/>
      <c r="C915" s="1"/>
      <c r="D915" s="1"/>
      <c r="E915" s="265"/>
      <c r="F915" s="1"/>
      <c r="G915" s="1"/>
      <c r="H915" s="1"/>
      <c r="I915" s="1"/>
      <c r="J915" s="1"/>
      <c r="K915" s="6"/>
      <c r="L915" s="311"/>
      <c r="M915" s="312"/>
      <c r="N915" s="312"/>
      <c r="O915" s="312"/>
      <c r="P915" s="312"/>
      <c r="Q915" s="312"/>
      <c r="R915" s="312"/>
      <c r="S915" s="312"/>
      <c r="T915" s="312"/>
      <c r="U915" s="312"/>
      <c r="V915" s="312"/>
      <c r="W915" s="312"/>
      <c r="X915" s="312"/>
      <c r="Y915" s="312"/>
      <c r="Z915" s="312"/>
    </row>
    <row r="916" ht="12.75" customHeight="1">
      <c r="A916" s="1"/>
      <c r="B916" s="1"/>
      <c r="C916" s="1"/>
      <c r="D916" s="1"/>
      <c r="E916" s="265"/>
      <c r="F916" s="1"/>
      <c r="G916" s="1"/>
      <c r="H916" s="1"/>
      <c r="I916" s="1"/>
      <c r="J916" s="1"/>
      <c r="K916" s="6"/>
      <c r="L916" s="311"/>
      <c r="M916" s="312"/>
      <c r="N916" s="312"/>
      <c r="O916" s="312"/>
      <c r="P916" s="312"/>
      <c r="Q916" s="312"/>
      <c r="R916" s="312"/>
      <c r="S916" s="312"/>
      <c r="T916" s="312"/>
      <c r="U916" s="312"/>
      <c r="V916" s="312"/>
      <c r="W916" s="312"/>
      <c r="X916" s="312"/>
      <c r="Y916" s="312"/>
      <c r="Z916" s="312"/>
    </row>
    <row r="917" ht="12.75" customHeight="1">
      <c r="A917" s="1"/>
      <c r="B917" s="1"/>
      <c r="C917" s="1"/>
      <c r="D917" s="1"/>
      <c r="E917" s="265"/>
      <c r="F917" s="1"/>
      <c r="G917" s="1"/>
      <c r="H917" s="1"/>
      <c r="I917" s="1"/>
      <c r="J917" s="1"/>
      <c r="K917" s="6"/>
      <c r="L917" s="311"/>
      <c r="M917" s="312"/>
      <c r="N917" s="312"/>
      <c r="O917" s="312"/>
      <c r="P917" s="312"/>
      <c r="Q917" s="312"/>
      <c r="R917" s="312"/>
      <c r="S917" s="312"/>
      <c r="T917" s="312"/>
      <c r="U917" s="312"/>
      <c r="V917" s="312"/>
      <c r="W917" s="312"/>
      <c r="X917" s="312"/>
      <c r="Y917" s="312"/>
      <c r="Z917" s="312"/>
    </row>
    <row r="918" ht="12.75" customHeight="1">
      <c r="A918" s="1"/>
      <c r="B918" s="1"/>
      <c r="C918" s="1"/>
      <c r="D918" s="1"/>
      <c r="E918" s="265"/>
      <c r="F918" s="1"/>
      <c r="G918" s="1"/>
      <c r="H918" s="1"/>
      <c r="I918" s="1"/>
      <c r="J918" s="1"/>
      <c r="K918" s="6"/>
      <c r="L918" s="311"/>
      <c r="M918" s="312"/>
      <c r="N918" s="312"/>
      <c r="O918" s="312"/>
      <c r="P918" s="312"/>
      <c r="Q918" s="312"/>
      <c r="R918" s="312"/>
      <c r="S918" s="312"/>
      <c r="T918" s="312"/>
      <c r="U918" s="312"/>
      <c r="V918" s="312"/>
      <c r="W918" s="312"/>
      <c r="X918" s="312"/>
      <c r="Y918" s="312"/>
      <c r="Z918" s="312"/>
    </row>
    <row r="919" ht="12.75" customHeight="1">
      <c r="A919" s="1"/>
      <c r="B919" s="1"/>
      <c r="C919" s="1"/>
      <c r="D919" s="1"/>
      <c r="E919" s="265"/>
      <c r="F919" s="1"/>
      <c r="G919" s="1"/>
      <c r="H919" s="1"/>
      <c r="I919" s="1"/>
      <c r="J919" s="1"/>
      <c r="K919" s="6"/>
      <c r="L919" s="311"/>
      <c r="M919" s="312"/>
      <c r="N919" s="312"/>
      <c r="O919" s="312"/>
      <c r="P919" s="312"/>
      <c r="Q919" s="312"/>
      <c r="R919" s="312"/>
      <c r="S919" s="312"/>
      <c r="T919" s="312"/>
      <c r="U919" s="312"/>
      <c r="V919" s="312"/>
      <c r="W919" s="312"/>
      <c r="X919" s="312"/>
      <c r="Y919" s="312"/>
      <c r="Z919" s="312"/>
    </row>
    <row r="920" ht="12.75" customHeight="1">
      <c r="A920" s="1"/>
      <c r="B920" s="1"/>
      <c r="C920" s="1"/>
      <c r="D920" s="1"/>
      <c r="E920" s="265"/>
      <c r="F920" s="1"/>
      <c r="G920" s="1"/>
      <c r="H920" s="1"/>
      <c r="I920" s="1"/>
      <c r="J920" s="1"/>
      <c r="K920" s="6"/>
      <c r="L920" s="311"/>
      <c r="M920" s="312"/>
      <c r="N920" s="312"/>
      <c r="O920" s="312"/>
      <c r="P920" s="312"/>
      <c r="Q920" s="312"/>
      <c r="R920" s="312"/>
      <c r="S920" s="312"/>
      <c r="T920" s="312"/>
      <c r="U920" s="312"/>
      <c r="V920" s="312"/>
      <c r="W920" s="312"/>
      <c r="X920" s="312"/>
      <c r="Y920" s="312"/>
      <c r="Z920" s="312"/>
    </row>
    <row r="921" ht="12.75" customHeight="1">
      <c r="A921" s="1"/>
      <c r="B921" s="1"/>
      <c r="C921" s="1"/>
      <c r="D921" s="1"/>
      <c r="E921" s="265"/>
      <c r="F921" s="1"/>
      <c r="G921" s="1"/>
      <c r="H921" s="1"/>
      <c r="I921" s="1"/>
      <c r="J921" s="1"/>
      <c r="K921" s="6"/>
      <c r="L921" s="311"/>
      <c r="M921" s="312"/>
      <c r="N921" s="312"/>
      <c r="O921" s="312"/>
      <c r="P921" s="312"/>
      <c r="Q921" s="312"/>
      <c r="R921" s="312"/>
      <c r="S921" s="312"/>
      <c r="T921" s="312"/>
      <c r="U921" s="312"/>
      <c r="V921" s="312"/>
      <c r="W921" s="312"/>
      <c r="X921" s="312"/>
      <c r="Y921" s="312"/>
      <c r="Z921" s="312"/>
    </row>
    <row r="922" ht="12.75" customHeight="1">
      <c r="A922" s="1"/>
      <c r="B922" s="1"/>
      <c r="C922" s="1"/>
      <c r="D922" s="1"/>
      <c r="E922" s="265"/>
      <c r="F922" s="1"/>
      <c r="G922" s="1"/>
      <c r="H922" s="1"/>
      <c r="I922" s="1"/>
      <c r="J922" s="1"/>
      <c r="K922" s="6"/>
      <c r="L922" s="311"/>
      <c r="M922" s="312"/>
      <c r="N922" s="312"/>
      <c r="O922" s="312"/>
      <c r="P922" s="312"/>
      <c r="Q922" s="312"/>
      <c r="R922" s="312"/>
      <c r="S922" s="312"/>
      <c r="T922" s="312"/>
      <c r="U922" s="312"/>
      <c r="V922" s="312"/>
      <c r="W922" s="312"/>
      <c r="X922" s="312"/>
      <c r="Y922" s="312"/>
      <c r="Z922" s="312"/>
    </row>
    <row r="923" ht="12.75" customHeight="1">
      <c r="A923" s="1"/>
      <c r="B923" s="1"/>
      <c r="C923" s="1"/>
      <c r="D923" s="1"/>
      <c r="E923" s="265"/>
      <c r="F923" s="1"/>
      <c r="G923" s="1"/>
      <c r="H923" s="1"/>
      <c r="I923" s="1"/>
      <c r="J923" s="1"/>
      <c r="K923" s="6"/>
      <c r="L923" s="311"/>
      <c r="M923" s="312"/>
      <c r="N923" s="312"/>
      <c r="O923" s="312"/>
      <c r="P923" s="312"/>
      <c r="Q923" s="312"/>
      <c r="R923" s="312"/>
      <c r="S923" s="312"/>
      <c r="T923" s="312"/>
      <c r="U923" s="312"/>
      <c r="V923" s="312"/>
      <c r="W923" s="312"/>
      <c r="X923" s="312"/>
      <c r="Y923" s="312"/>
      <c r="Z923" s="312"/>
    </row>
    <row r="924" ht="12.75" customHeight="1">
      <c r="A924" s="1"/>
      <c r="B924" s="1"/>
      <c r="C924" s="1"/>
      <c r="D924" s="1"/>
      <c r="E924" s="265"/>
      <c r="F924" s="1"/>
      <c r="G924" s="1"/>
      <c r="H924" s="1"/>
      <c r="I924" s="1"/>
      <c r="J924" s="1"/>
      <c r="K924" s="6"/>
      <c r="L924" s="311"/>
      <c r="M924" s="312"/>
      <c r="N924" s="312"/>
      <c r="O924" s="312"/>
      <c r="P924" s="312"/>
      <c r="Q924" s="312"/>
      <c r="R924" s="312"/>
      <c r="S924" s="312"/>
      <c r="T924" s="312"/>
      <c r="U924" s="312"/>
      <c r="V924" s="312"/>
      <c r="W924" s="312"/>
      <c r="X924" s="312"/>
      <c r="Y924" s="312"/>
      <c r="Z924" s="312"/>
    </row>
    <row r="925" ht="12.75" customHeight="1">
      <c r="A925" s="1"/>
      <c r="B925" s="1"/>
      <c r="C925" s="1"/>
      <c r="D925" s="1"/>
      <c r="E925" s="265"/>
      <c r="F925" s="1"/>
      <c r="G925" s="1"/>
      <c r="H925" s="1"/>
      <c r="I925" s="1"/>
      <c r="J925" s="1"/>
      <c r="K925" s="6"/>
      <c r="L925" s="311"/>
      <c r="M925" s="312"/>
      <c r="N925" s="312"/>
      <c r="O925" s="312"/>
      <c r="P925" s="312"/>
      <c r="Q925" s="312"/>
      <c r="R925" s="312"/>
      <c r="S925" s="312"/>
      <c r="T925" s="312"/>
      <c r="U925" s="312"/>
      <c r="V925" s="312"/>
      <c r="W925" s="312"/>
      <c r="X925" s="312"/>
      <c r="Y925" s="312"/>
      <c r="Z925" s="312"/>
    </row>
    <row r="926" ht="12.75" customHeight="1">
      <c r="A926" s="1"/>
      <c r="B926" s="1"/>
      <c r="C926" s="1"/>
      <c r="D926" s="1"/>
      <c r="E926" s="265"/>
      <c r="F926" s="1"/>
      <c r="G926" s="1"/>
      <c r="H926" s="1"/>
      <c r="I926" s="1"/>
      <c r="J926" s="1"/>
      <c r="K926" s="6"/>
      <c r="L926" s="311"/>
      <c r="M926" s="312"/>
      <c r="N926" s="312"/>
      <c r="O926" s="312"/>
      <c r="P926" s="312"/>
      <c r="Q926" s="312"/>
      <c r="R926" s="312"/>
      <c r="S926" s="312"/>
      <c r="T926" s="312"/>
      <c r="U926" s="312"/>
      <c r="V926" s="312"/>
      <c r="W926" s="312"/>
      <c r="X926" s="312"/>
      <c r="Y926" s="312"/>
      <c r="Z926" s="312"/>
    </row>
    <row r="927" ht="12.75" customHeight="1">
      <c r="A927" s="1"/>
      <c r="B927" s="1"/>
      <c r="C927" s="1"/>
      <c r="D927" s="1"/>
      <c r="E927" s="265"/>
      <c r="F927" s="1"/>
      <c r="G927" s="1"/>
      <c r="H927" s="1"/>
      <c r="I927" s="1"/>
      <c r="J927" s="1"/>
      <c r="K927" s="6"/>
      <c r="L927" s="311"/>
      <c r="M927" s="312"/>
      <c r="N927" s="312"/>
      <c r="O927" s="312"/>
      <c r="P927" s="312"/>
      <c r="Q927" s="312"/>
      <c r="R927" s="312"/>
      <c r="S927" s="312"/>
      <c r="T927" s="312"/>
      <c r="U927" s="312"/>
      <c r="V927" s="312"/>
      <c r="W927" s="312"/>
      <c r="X927" s="312"/>
      <c r="Y927" s="312"/>
      <c r="Z927" s="312"/>
    </row>
    <row r="928" ht="12.75" customHeight="1">
      <c r="A928" s="1"/>
      <c r="B928" s="1"/>
      <c r="C928" s="1"/>
      <c r="D928" s="1"/>
      <c r="E928" s="265"/>
      <c r="F928" s="1"/>
      <c r="G928" s="1"/>
      <c r="H928" s="1"/>
      <c r="I928" s="1"/>
      <c r="J928" s="1"/>
      <c r="K928" s="6"/>
      <c r="L928" s="311"/>
      <c r="M928" s="312"/>
      <c r="N928" s="312"/>
      <c r="O928" s="312"/>
      <c r="P928" s="312"/>
      <c r="Q928" s="312"/>
      <c r="R928" s="312"/>
      <c r="S928" s="312"/>
      <c r="T928" s="312"/>
      <c r="U928" s="312"/>
      <c r="V928" s="312"/>
      <c r="W928" s="312"/>
      <c r="X928" s="312"/>
      <c r="Y928" s="312"/>
      <c r="Z928" s="312"/>
    </row>
    <row r="929" ht="12.75" customHeight="1">
      <c r="A929" s="1"/>
      <c r="B929" s="1"/>
      <c r="C929" s="1"/>
      <c r="D929" s="1"/>
      <c r="E929" s="265"/>
      <c r="F929" s="1"/>
      <c r="G929" s="1"/>
      <c r="H929" s="1"/>
      <c r="I929" s="1"/>
      <c r="J929" s="1"/>
      <c r="K929" s="6"/>
      <c r="L929" s="311"/>
      <c r="M929" s="312"/>
      <c r="N929" s="312"/>
      <c r="O929" s="312"/>
      <c r="P929" s="312"/>
      <c r="Q929" s="312"/>
      <c r="R929" s="312"/>
      <c r="S929" s="312"/>
      <c r="T929" s="312"/>
      <c r="U929" s="312"/>
      <c r="V929" s="312"/>
      <c r="W929" s="312"/>
      <c r="X929" s="312"/>
      <c r="Y929" s="312"/>
      <c r="Z929" s="312"/>
    </row>
    <row r="930" ht="12.75" customHeight="1">
      <c r="A930" s="1"/>
      <c r="B930" s="1"/>
      <c r="C930" s="1"/>
      <c r="D930" s="1"/>
      <c r="E930" s="265"/>
      <c r="F930" s="1"/>
      <c r="G930" s="1"/>
      <c r="H930" s="1"/>
      <c r="I930" s="1"/>
      <c r="J930" s="1"/>
      <c r="K930" s="6"/>
      <c r="L930" s="311"/>
      <c r="M930" s="312"/>
      <c r="N930" s="312"/>
      <c r="O930" s="312"/>
      <c r="P930" s="312"/>
      <c r="Q930" s="312"/>
      <c r="R930" s="312"/>
      <c r="S930" s="312"/>
      <c r="T930" s="312"/>
      <c r="U930" s="312"/>
      <c r="V930" s="312"/>
      <c r="W930" s="312"/>
      <c r="X930" s="312"/>
      <c r="Y930" s="312"/>
      <c r="Z930" s="312"/>
    </row>
    <row r="931" ht="12.75" customHeight="1">
      <c r="A931" s="1"/>
      <c r="B931" s="1"/>
      <c r="C931" s="1"/>
      <c r="D931" s="1"/>
      <c r="E931" s="265"/>
      <c r="F931" s="1"/>
      <c r="G931" s="1"/>
      <c r="H931" s="1"/>
      <c r="I931" s="1"/>
      <c r="J931" s="1"/>
      <c r="K931" s="6"/>
      <c r="L931" s="311"/>
      <c r="M931" s="312"/>
      <c r="N931" s="312"/>
      <c r="O931" s="312"/>
      <c r="P931" s="312"/>
      <c r="Q931" s="312"/>
      <c r="R931" s="312"/>
      <c r="S931" s="312"/>
      <c r="T931" s="312"/>
      <c r="U931" s="312"/>
      <c r="V931" s="312"/>
      <c r="W931" s="312"/>
      <c r="X931" s="312"/>
      <c r="Y931" s="312"/>
      <c r="Z931" s="312"/>
    </row>
    <row r="932" ht="12.75" customHeight="1">
      <c r="A932" s="1"/>
      <c r="B932" s="1"/>
      <c r="C932" s="1"/>
      <c r="D932" s="1"/>
      <c r="E932" s="265"/>
      <c r="F932" s="1"/>
      <c r="G932" s="1"/>
      <c r="H932" s="1"/>
      <c r="I932" s="1"/>
      <c r="J932" s="1"/>
      <c r="K932" s="6"/>
      <c r="L932" s="311"/>
      <c r="M932" s="312"/>
      <c r="N932" s="312"/>
      <c r="O932" s="312"/>
      <c r="P932" s="312"/>
      <c r="Q932" s="312"/>
      <c r="R932" s="312"/>
      <c r="S932" s="312"/>
      <c r="T932" s="312"/>
      <c r="U932" s="312"/>
      <c r="V932" s="312"/>
      <c r="W932" s="312"/>
      <c r="X932" s="312"/>
      <c r="Y932" s="312"/>
      <c r="Z932" s="312"/>
    </row>
    <row r="933" ht="12.75" customHeight="1">
      <c r="A933" s="1"/>
      <c r="B933" s="1"/>
      <c r="C933" s="1"/>
      <c r="D933" s="1"/>
      <c r="E933" s="265"/>
      <c r="F933" s="1"/>
      <c r="G933" s="1"/>
      <c r="H933" s="1"/>
      <c r="I933" s="1"/>
      <c r="J933" s="1"/>
      <c r="K933" s="6"/>
      <c r="L933" s="311"/>
      <c r="M933" s="312"/>
      <c r="N933" s="312"/>
      <c r="O933" s="312"/>
      <c r="P933" s="312"/>
      <c r="Q933" s="312"/>
      <c r="R933" s="312"/>
      <c r="S933" s="312"/>
      <c r="T933" s="312"/>
      <c r="U933" s="312"/>
      <c r="V933" s="312"/>
      <c r="W933" s="312"/>
      <c r="X933" s="312"/>
      <c r="Y933" s="312"/>
      <c r="Z933" s="312"/>
    </row>
    <row r="934" ht="12.75" customHeight="1">
      <c r="A934" s="1"/>
      <c r="B934" s="1"/>
      <c r="C934" s="1"/>
      <c r="D934" s="1"/>
      <c r="E934" s="265"/>
      <c r="F934" s="1"/>
      <c r="G934" s="1"/>
      <c r="H934" s="1"/>
      <c r="I934" s="1"/>
      <c r="J934" s="1"/>
      <c r="K934" s="6"/>
      <c r="L934" s="311"/>
      <c r="M934" s="312"/>
      <c r="N934" s="312"/>
      <c r="O934" s="312"/>
      <c r="P934" s="312"/>
      <c r="Q934" s="312"/>
      <c r="R934" s="312"/>
      <c r="S934" s="312"/>
      <c r="T934" s="312"/>
      <c r="U934" s="312"/>
      <c r="V934" s="312"/>
      <c r="W934" s="312"/>
      <c r="X934" s="312"/>
      <c r="Y934" s="312"/>
      <c r="Z934" s="312"/>
    </row>
    <row r="935" ht="12.75" customHeight="1">
      <c r="A935" s="1"/>
      <c r="B935" s="1"/>
      <c r="C935" s="1"/>
      <c r="D935" s="1"/>
      <c r="E935" s="265"/>
      <c r="F935" s="1"/>
      <c r="G935" s="1"/>
      <c r="H935" s="1"/>
      <c r="I935" s="1"/>
      <c r="J935" s="1"/>
      <c r="K935" s="6"/>
      <c r="L935" s="311"/>
      <c r="M935" s="312"/>
      <c r="N935" s="312"/>
      <c r="O935" s="312"/>
      <c r="P935" s="312"/>
      <c r="Q935" s="312"/>
      <c r="R935" s="312"/>
      <c r="S935" s="312"/>
      <c r="T935" s="312"/>
      <c r="U935" s="312"/>
      <c r="V935" s="312"/>
      <c r="W935" s="312"/>
      <c r="X935" s="312"/>
      <c r="Y935" s="312"/>
      <c r="Z935" s="312"/>
    </row>
    <row r="936" ht="12.75" customHeight="1">
      <c r="A936" s="1"/>
      <c r="B936" s="1"/>
      <c r="C936" s="1"/>
      <c r="D936" s="1"/>
      <c r="E936" s="265"/>
      <c r="F936" s="1"/>
      <c r="G936" s="1"/>
      <c r="H936" s="1"/>
      <c r="I936" s="1"/>
      <c r="J936" s="1"/>
      <c r="K936" s="6"/>
      <c r="L936" s="311"/>
      <c r="M936" s="312"/>
      <c r="N936" s="312"/>
      <c r="O936" s="312"/>
      <c r="P936" s="312"/>
      <c r="Q936" s="312"/>
      <c r="R936" s="312"/>
      <c r="S936" s="312"/>
      <c r="T936" s="312"/>
      <c r="U936" s="312"/>
      <c r="V936" s="312"/>
      <c r="W936" s="312"/>
      <c r="X936" s="312"/>
      <c r="Y936" s="312"/>
      <c r="Z936" s="312"/>
    </row>
    <row r="937" ht="12.75" customHeight="1">
      <c r="A937" s="1"/>
      <c r="B937" s="1"/>
      <c r="C937" s="1"/>
      <c r="D937" s="1"/>
      <c r="E937" s="265"/>
      <c r="F937" s="1"/>
      <c r="G937" s="1"/>
      <c r="H937" s="1"/>
      <c r="I937" s="1"/>
      <c r="J937" s="1"/>
      <c r="K937" s="6"/>
      <c r="L937" s="311"/>
      <c r="M937" s="312"/>
      <c r="N937" s="312"/>
      <c r="O937" s="312"/>
      <c r="P937" s="312"/>
      <c r="Q937" s="312"/>
      <c r="R937" s="312"/>
      <c r="S937" s="312"/>
      <c r="T937" s="312"/>
      <c r="U937" s="312"/>
      <c r="V937" s="312"/>
      <c r="W937" s="312"/>
      <c r="X937" s="312"/>
      <c r="Y937" s="312"/>
      <c r="Z937" s="312"/>
    </row>
    <row r="938" ht="12.75" customHeight="1">
      <c r="A938" s="1"/>
      <c r="B938" s="1"/>
      <c r="C938" s="1"/>
      <c r="D938" s="1"/>
      <c r="E938" s="265"/>
      <c r="F938" s="1"/>
      <c r="G938" s="1"/>
      <c r="H938" s="1"/>
      <c r="I938" s="1"/>
      <c r="J938" s="1"/>
      <c r="K938" s="6"/>
      <c r="L938" s="311"/>
      <c r="M938" s="312"/>
      <c r="N938" s="312"/>
      <c r="O938" s="312"/>
      <c r="P938" s="312"/>
      <c r="Q938" s="312"/>
      <c r="R938" s="312"/>
      <c r="S938" s="312"/>
      <c r="T938" s="312"/>
      <c r="U938" s="312"/>
      <c r="V938" s="312"/>
      <c r="W938" s="312"/>
      <c r="X938" s="312"/>
      <c r="Y938" s="312"/>
      <c r="Z938" s="312"/>
    </row>
    <row r="939" ht="12.75" customHeight="1">
      <c r="A939" s="1"/>
      <c r="B939" s="1"/>
      <c r="C939" s="1"/>
      <c r="D939" s="1"/>
      <c r="E939" s="265"/>
      <c r="F939" s="1"/>
      <c r="G939" s="1"/>
      <c r="H939" s="1"/>
      <c r="I939" s="1"/>
      <c r="J939" s="1"/>
      <c r="K939" s="6"/>
      <c r="L939" s="311"/>
      <c r="M939" s="312"/>
      <c r="N939" s="312"/>
      <c r="O939" s="312"/>
      <c r="P939" s="312"/>
      <c r="Q939" s="312"/>
      <c r="R939" s="312"/>
      <c r="S939" s="312"/>
      <c r="T939" s="312"/>
      <c r="U939" s="312"/>
      <c r="V939" s="312"/>
      <c r="W939" s="312"/>
      <c r="X939" s="312"/>
      <c r="Y939" s="312"/>
      <c r="Z939" s="312"/>
    </row>
    <row r="940" ht="12.75" customHeight="1">
      <c r="A940" s="1"/>
      <c r="B940" s="1"/>
      <c r="C940" s="1"/>
      <c r="D940" s="1"/>
      <c r="E940" s="265"/>
      <c r="F940" s="1"/>
      <c r="G940" s="1"/>
      <c r="H940" s="1"/>
      <c r="I940" s="1"/>
      <c r="J940" s="1"/>
      <c r="K940" s="6"/>
      <c r="L940" s="311"/>
      <c r="M940" s="312"/>
      <c r="N940" s="312"/>
      <c r="O940" s="312"/>
      <c r="P940" s="312"/>
      <c r="Q940" s="312"/>
      <c r="R940" s="312"/>
      <c r="S940" s="312"/>
      <c r="T940" s="312"/>
      <c r="U940" s="312"/>
      <c r="V940" s="312"/>
      <c r="W940" s="312"/>
      <c r="X940" s="312"/>
      <c r="Y940" s="312"/>
      <c r="Z940" s="312"/>
    </row>
    <row r="941" ht="12.75" customHeight="1">
      <c r="A941" s="1"/>
      <c r="B941" s="1"/>
      <c r="C941" s="1"/>
      <c r="D941" s="1"/>
      <c r="E941" s="265"/>
      <c r="F941" s="1"/>
      <c r="G941" s="1"/>
      <c r="H941" s="1"/>
      <c r="I941" s="1"/>
      <c r="J941" s="1"/>
      <c r="K941" s="6"/>
      <c r="L941" s="311"/>
      <c r="M941" s="312"/>
      <c r="N941" s="312"/>
      <c r="O941" s="312"/>
      <c r="P941" s="312"/>
      <c r="Q941" s="312"/>
      <c r="R941" s="312"/>
      <c r="S941" s="312"/>
      <c r="T941" s="312"/>
      <c r="U941" s="312"/>
      <c r="V941" s="312"/>
      <c r="W941" s="312"/>
      <c r="X941" s="312"/>
      <c r="Y941" s="312"/>
      <c r="Z941" s="312"/>
    </row>
    <row r="942" ht="12.75" customHeight="1">
      <c r="A942" s="1"/>
      <c r="B942" s="1"/>
      <c r="C942" s="1"/>
      <c r="D942" s="1"/>
      <c r="E942" s="265"/>
      <c r="F942" s="1"/>
      <c r="G942" s="1"/>
      <c r="H942" s="1"/>
      <c r="I942" s="1"/>
      <c r="J942" s="1"/>
      <c r="K942" s="6"/>
      <c r="L942" s="311"/>
      <c r="M942" s="312"/>
      <c r="N942" s="312"/>
      <c r="O942" s="312"/>
      <c r="P942" s="312"/>
      <c r="Q942" s="312"/>
      <c r="R942" s="312"/>
      <c r="S942" s="312"/>
      <c r="T942" s="312"/>
      <c r="U942" s="312"/>
      <c r="V942" s="312"/>
      <c r="W942" s="312"/>
      <c r="X942" s="312"/>
      <c r="Y942" s="312"/>
      <c r="Z942" s="312"/>
    </row>
    <row r="943" ht="12.75" customHeight="1">
      <c r="A943" s="1"/>
      <c r="B943" s="1"/>
      <c r="C943" s="1"/>
      <c r="D943" s="1"/>
      <c r="E943" s="265"/>
      <c r="F943" s="1"/>
      <c r="G943" s="1"/>
      <c r="H943" s="1"/>
      <c r="I943" s="1"/>
      <c r="J943" s="1"/>
      <c r="K943" s="6"/>
      <c r="L943" s="311"/>
      <c r="M943" s="312"/>
      <c r="N943" s="312"/>
      <c r="O943" s="312"/>
      <c r="P943" s="312"/>
      <c r="Q943" s="312"/>
      <c r="R943" s="312"/>
      <c r="S943" s="312"/>
      <c r="T943" s="312"/>
      <c r="U943" s="312"/>
      <c r="V943" s="312"/>
      <c r="W943" s="312"/>
      <c r="X943" s="312"/>
      <c r="Y943" s="312"/>
      <c r="Z943" s="312"/>
    </row>
    <row r="944" ht="12.75" customHeight="1">
      <c r="A944" s="1"/>
      <c r="B944" s="1"/>
      <c r="C944" s="1"/>
      <c r="D944" s="1"/>
      <c r="E944" s="265"/>
      <c r="F944" s="1"/>
      <c r="G944" s="1"/>
      <c r="H944" s="1"/>
      <c r="I944" s="1"/>
      <c r="J944" s="1"/>
      <c r="K944" s="6"/>
      <c r="L944" s="311"/>
      <c r="M944" s="312"/>
      <c r="N944" s="312"/>
      <c r="O944" s="312"/>
      <c r="P944" s="312"/>
      <c r="Q944" s="312"/>
      <c r="R944" s="312"/>
      <c r="S944" s="312"/>
      <c r="T944" s="312"/>
      <c r="U944" s="312"/>
      <c r="V944" s="312"/>
      <c r="W944" s="312"/>
      <c r="X944" s="312"/>
      <c r="Y944" s="312"/>
      <c r="Z944" s="312"/>
    </row>
    <row r="945" ht="12.75" customHeight="1">
      <c r="A945" s="1"/>
      <c r="B945" s="1"/>
      <c r="C945" s="1"/>
      <c r="D945" s="1"/>
      <c r="E945" s="265"/>
      <c r="F945" s="1"/>
      <c r="G945" s="1"/>
      <c r="H945" s="1"/>
      <c r="I945" s="1"/>
      <c r="J945" s="1"/>
      <c r="K945" s="6"/>
      <c r="L945" s="311"/>
      <c r="M945" s="312"/>
      <c r="N945" s="312"/>
      <c r="O945" s="312"/>
      <c r="P945" s="312"/>
      <c r="Q945" s="312"/>
      <c r="R945" s="312"/>
      <c r="S945" s="312"/>
      <c r="T945" s="312"/>
      <c r="U945" s="312"/>
      <c r="V945" s="312"/>
      <c r="W945" s="312"/>
      <c r="X945" s="312"/>
      <c r="Y945" s="312"/>
      <c r="Z945" s="312"/>
    </row>
    <row r="946" ht="12.75" customHeight="1">
      <c r="A946" s="1"/>
      <c r="B946" s="1"/>
      <c r="C946" s="1"/>
      <c r="D946" s="1"/>
      <c r="E946" s="265"/>
      <c r="F946" s="1"/>
      <c r="G946" s="1"/>
      <c r="H946" s="1"/>
      <c r="I946" s="1"/>
      <c r="J946" s="1"/>
      <c r="K946" s="6"/>
      <c r="L946" s="311"/>
      <c r="M946" s="312"/>
      <c r="N946" s="312"/>
      <c r="O946" s="312"/>
      <c r="P946" s="312"/>
      <c r="Q946" s="312"/>
      <c r="R946" s="312"/>
      <c r="S946" s="312"/>
      <c r="T946" s="312"/>
      <c r="U946" s="312"/>
      <c r="V946" s="312"/>
      <c r="W946" s="312"/>
      <c r="X946" s="312"/>
      <c r="Y946" s="312"/>
      <c r="Z946" s="312"/>
    </row>
    <row r="947" ht="12.75" customHeight="1">
      <c r="A947" s="1"/>
      <c r="B947" s="1"/>
      <c r="C947" s="1"/>
      <c r="D947" s="1"/>
      <c r="E947" s="265"/>
      <c r="F947" s="1"/>
      <c r="G947" s="1"/>
      <c r="H947" s="1"/>
      <c r="I947" s="1"/>
      <c r="J947" s="1"/>
      <c r="K947" s="6"/>
      <c r="L947" s="311"/>
      <c r="M947" s="312"/>
      <c r="N947" s="312"/>
      <c r="O947" s="312"/>
      <c r="P947" s="312"/>
      <c r="Q947" s="312"/>
      <c r="R947" s="312"/>
      <c r="S947" s="312"/>
      <c r="T947" s="312"/>
      <c r="U947" s="312"/>
      <c r="V947" s="312"/>
      <c r="W947" s="312"/>
      <c r="X947" s="312"/>
      <c r="Y947" s="312"/>
      <c r="Z947" s="312"/>
    </row>
    <row r="948" ht="12.75" customHeight="1">
      <c r="A948" s="1"/>
      <c r="B948" s="1"/>
      <c r="C948" s="1"/>
      <c r="D948" s="1"/>
      <c r="E948" s="265"/>
      <c r="F948" s="1"/>
      <c r="G948" s="1"/>
      <c r="H948" s="1"/>
      <c r="I948" s="1"/>
      <c r="J948" s="1"/>
      <c r="K948" s="6"/>
      <c r="L948" s="311"/>
      <c r="M948" s="312"/>
      <c r="N948" s="312"/>
      <c r="O948" s="312"/>
      <c r="P948" s="312"/>
      <c r="Q948" s="312"/>
      <c r="R948" s="312"/>
      <c r="S948" s="312"/>
      <c r="T948" s="312"/>
      <c r="U948" s="312"/>
      <c r="V948" s="312"/>
      <c r="W948" s="312"/>
      <c r="X948" s="312"/>
      <c r="Y948" s="312"/>
      <c r="Z948" s="312"/>
    </row>
    <row r="949" ht="12.75" customHeight="1">
      <c r="A949" s="1"/>
      <c r="B949" s="1"/>
      <c r="C949" s="1"/>
      <c r="D949" s="1"/>
      <c r="E949" s="265"/>
      <c r="F949" s="1"/>
      <c r="G949" s="1"/>
      <c r="H949" s="1"/>
      <c r="I949" s="1"/>
      <c r="J949" s="1"/>
      <c r="K949" s="6"/>
      <c r="L949" s="311"/>
      <c r="M949" s="312"/>
      <c r="N949" s="312"/>
      <c r="O949" s="312"/>
      <c r="P949" s="312"/>
      <c r="Q949" s="312"/>
      <c r="R949" s="312"/>
      <c r="S949" s="312"/>
      <c r="T949" s="312"/>
      <c r="U949" s="312"/>
      <c r="V949" s="312"/>
      <c r="W949" s="312"/>
      <c r="X949" s="312"/>
      <c r="Y949" s="312"/>
      <c r="Z949" s="312"/>
    </row>
    <row r="950" ht="12.75" customHeight="1">
      <c r="A950" s="1"/>
      <c r="B950" s="1"/>
      <c r="C950" s="1"/>
      <c r="D950" s="1"/>
      <c r="E950" s="265"/>
      <c r="F950" s="1"/>
      <c r="G950" s="1"/>
      <c r="H950" s="1"/>
      <c r="I950" s="1"/>
      <c r="J950" s="1"/>
      <c r="K950" s="6"/>
      <c r="L950" s="311"/>
      <c r="M950" s="312"/>
      <c r="N950" s="312"/>
      <c r="O950" s="312"/>
      <c r="P950" s="312"/>
      <c r="Q950" s="312"/>
      <c r="R950" s="312"/>
      <c r="S950" s="312"/>
      <c r="T950" s="312"/>
      <c r="U950" s="312"/>
      <c r="V950" s="312"/>
      <c r="W950" s="312"/>
      <c r="X950" s="312"/>
      <c r="Y950" s="312"/>
      <c r="Z950" s="312"/>
    </row>
    <row r="951" ht="12.75" customHeight="1">
      <c r="A951" s="1"/>
      <c r="B951" s="1"/>
      <c r="C951" s="1"/>
      <c r="D951" s="1"/>
      <c r="E951" s="265"/>
      <c r="F951" s="1"/>
      <c r="G951" s="1"/>
      <c r="H951" s="1"/>
      <c r="I951" s="1"/>
      <c r="J951" s="1"/>
      <c r="K951" s="6"/>
      <c r="L951" s="311"/>
      <c r="M951" s="312"/>
      <c r="N951" s="312"/>
      <c r="O951" s="312"/>
      <c r="P951" s="312"/>
      <c r="Q951" s="312"/>
      <c r="R951" s="312"/>
      <c r="S951" s="312"/>
      <c r="T951" s="312"/>
      <c r="U951" s="312"/>
      <c r="V951" s="312"/>
      <c r="W951" s="312"/>
      <c r="X951" s="312"/>
      <c r="Y951" s="312"/>
      <c r="Z951" s="312"/>
    </row>
    <row r="952" ht="12.75" customHeight="1">
      <c r="A952" s="1"/>
      <c r="B952" s="1"/>
      <c r="C952" s="1"/>
      <c r="D952" s="1"/>
      <c r="E952" s="265"/>
      <c r="F952" s="1"/>
      <c r="G952" s="1"/>
      <c r="H952" s="1"/>
      <c r="I952" s="1"/>
      <c r="J952" s="1"/>
      <c r="K952" s="6"/>
      <c r="L952" s="311"/>
      <c r="M952" s="312"/>
      <c r="N952" s="312"/>
      <c r="O952" s="312"/>
      <c r="P952" s="312"/>
      <c r="Q952" s="312"/>
      <c r="R952" s="312"/>
      <c r="S952" s="312"/>
      <c r="T952" s="312"/>
      <c r="U952" s="312"/>
      <c r="V952" s="312"/>
      <c r="W952" s="312"/>
      <c r="X952" s="312"/>
      <c r="Y952" s="312"/>
      <c r="Z952" s="312"/>
    </row>
    <row r="953" ht="12.75" customHeight="1">
      <c r="A953" s="1"/>
      <c r="B953" s="1"/>
      <c r="C953" s="1"/>
      <c r="D953" s="1"/>
      <c r="E953" s="265"/>
      <c r="F953" s="1"/>
      <c r="G953" s="1"/>
      <c r="H953" s="1"/>
      <c r="I953" s="1"/>
      <c r="J953" s="1"/>
      <c r="K953" s="6"/>
      <c r="L953" s="311"/>
      <c r="M953" s="312"/>
      <c r="N953" s="312"/>
      <c r="O953" s="312"/>
      <c r="P953" s="312"/>
      <c r="Q953" s="312"/>
      <c r="R953" s="312"/>
      <c r="S953" s="312"/>
      <c r="T953" s="312"/>
      <c r="U953" s="312"/>
      <c r="V953" s="312"/>
      <c r="W953" s="312"/>
      <c r="X953" s="312"/>
      <c r="Y953" s="312"/>
      <c r="Z953" s="312"/>
    </row>
    <row r="954" ht="12.75" customHeight="1">
      <c r="A954" s="1"/>
      <c r="B954" s="1"/>
      <c r="C954" s="1"/>
      <c r="D954" s="1"/>
      <c r="E954" s="265"/>
      <c r="F954" s="1"/>
      <c r="G954" s="1"/>
      <c r="H954" s="1"/>
      <c r="I954" s="1"/>
      <c r="J954" s="1"/>
      <c r="K954" s="6"/>
      <c r="L954" s="311"/>
      <c r="M954" s="312"/>
      <c r="N954" s="312"/>
      <c r="O954" s="312"/>
      <c r="P954" s="312"/>
      <c r="Q954" s="312"/>
      <c r="R954" s="312"/>
      <c r="S954" s="312"/>
      <c r="T954" s="312"/>
      <c r="U954" s="312"/>
      <c r="V954" s="312"/>
      <c r="W954" s="312"/>
      <c r="X954" s="312"/>
      <c r="Y954" s="312"/>
      <c r="Z954" s="312"/>
    </row>
    <row r="955" ht="12.75" customHeight="1">
      <c r="A955" s="1"/>
      <c r="B955" s="1"/>
      <c r="C955" s="1"/>
      <c r="D955" s="1"/>
      <c r="E955" s="265"/>
      <c r="F955" s="1"/>
      <c r="G955" s="1"/>
      <c r="H955" s="1"/>
      <c r="I955" s="1"/>
      <c r="J955" s="1"/>
      <c r="K955" s="6"/>
      <c r="L955" s="311"/>
      <c r="M955" s="312"/>
      <c r="N955" s="312"/>
      <c r="O955" s="312"/>
      <c r="P955" s="312"/>
      <c r="Q955" s="312"/>
      <c r="R955" s="312"/>
      <c r="S955" s="312"/>
      <c r="T955" s="312"/>
      <c r="U955" s="312"/>
      <c r="V955" s="312"/>
      <c r="W955" s="312"/>
      <c r="X955" s="312"/>
      <c r="Y955" s="312"/>
      <c r="Z955" s="312"/>
    </row>
    <row r="956" ht="12.75" customHeight="1">
      <c r="A956" s="1"/>
      <c r="B956" s="1"/>
      <c r="C956" s="1"/>
      <c r="D956" s="1"/>
      <c r="E956" s="265"/>
      <c r="F956" s="1"/>
      <c r="G956" s="1"/>
      <c r="H956" s="1"/>
      <c r="I956" s="1"/>
      <c r="J956" s="1"/>
      <c r="K956" s="6"/>
      <c r="L956" s="311"/>
      <c r="M956" s="312"/>
      <c r="N956" s="312"/>
      <c r="O956" s="312"/>
      <c r="P956" s="312"/>
      <c r="Q956" s="312"/>
      <c r="R956" s="312"/>
      <c r="S956" s="312"/>
      <c r="T956" s="312"/>
      <c r="U956" s="312"/>
      <c r="V956" s="312"/>
      <c r="W956" s="312"/>
      <c r="X956" s="312"/>
      <c r="Y956" s="312"/>
      <c r="Z956" s="312"/>
    </row>
    <row r="957" ht="12.75" customHeight="1">
      <c r="A957" s="1"/>
      <c r="B957" s="1"/>
      <c r="C957" s="1"/>
      <c r="D957" s="1"/>
      <c r="E957" s="265"/>
      <c r="F957" s="1"/>
      <c r="G957" s="1"/>
      <c r="H957" s="1"/>
      <c r="I957" s="1"/>
      <c r="J957" s="1"/>
      <c r="K957" s="6"/>
      <c r="L957" s="311"/>
      <c r="M957" s="312"/>
      <c r="N957" s="312"/>
      <c r="O957" s="312"/>
      <c r="P957" s="312"/>
      <c r="Q957" s="312"/>
      <c r="R957" s="312"/>
      <c r="S957" s="312"/>
      <c r="T957" s="312"/>
      <c r="U957" s="312"/>
      <c r="V957" s="312"/>
      <c r="W957" s="312"/>
      <c r="X957" s="312"/>
      <c r="Y957" s="312"/>
      <c r="Z957" s="312"/>
    </row>
    <row r="958" ht="12.75" customHeight="1">
      <c r="A958" s="1"/>
      <c r="B958" s="1"/>
      <c r="C958" s="1"/>
      <c r="D958" s="1"/>
      <c r="E958" s="265"/>
      <c r="F958" s="1"/>
      <c r="G958" s="1"/>
      <c r="H958" s="1"/>
      <c r="I958" s="1"/>
      <c r="J958" s="1"/>
      <c r="K958" s="6"/>
      <c r="L958" s="311"/>
      <c r="M958" s="312"/>
      <c r="N958" s="312"/>
      <c r="O958" s="312"/>
      <c r="P958" s="312"/>
      <c r="Q958" s="312"/>
      <c r="R958" s="312"/>
      <c r="S958" s="312"/>
      <c r="T958" s="312"/>
      <c r="U958" s="312"/>
      <c r="V958" s="312"/>
      <c r="W958" s="312"/>
      <c r="X958" s="312"/>
      <c r="Y958" s="312"/>
      <c r="Z958" s="312"/>
    </row>
    <row r="959" ht="12.75" customHeight="1">
      <c r="A959" s="1"/>
      <c r="B959" s="1"/>
      <c r="C959" s="1"/>
      <c r="D959" s="1"/>
      <c r="E959" s="265"/>
      <c r="F959" s="1"/>
      <c r="G959" s="1"/>
      <c r="H959" s="1"/>
      <c r="I959" s="1"/>
      <c r="J959" s="1"/>
      <c r="K959" s="6"/>
      <c r="L959" s="311"/>
      <c r="M959" s="312"/>
      <c r="N959" s="312"/>
      <c r="O959" s="312"/>
      <c r="P959" s="312"/>
      <c r="Q959" s="312"/>
      <c r="R959" s="312"/>
      <c r="S959" s="312"/>
      <c r="T959" s="312"/>
      <c r="U959" s="312"/>
      <c r="V959" s="312"/>
      <c r="W959" s="312"/>
      <c r="X959" s="312"/>
      <c r="Y959" s="312"/>
      <c r="Z959" s="312"/>
    </row>
    <row r="960" ht="12.75" customHeight="1">
      <c r="A960" s="1"/>
      <c r="B960" s="1"/>
      <c r="C960" s="1"/>
      <c r="D960" s="1"/>
      <c r="E960" s="265"/>
      <c r="F960" s="1"/>
      <c r="G960" s="1"/>
      <c r="H960" s="1"/>
      <c r="I960" s="1"/>
      <c r="J960" s="1"/>
      <c r="K960" s="6"/>
      <c r="L960" s="311"/>
      <c r="M960" s="312"/>
      <c r="N960" s="312"/>
      <c r="O960" s="312"/>
      <c r="P960" s="312"/>
      <c r="Q960" s="312"/>
      <c r="R960" s="312"/>
      <c r="S960" s="312"/>
      <c r="T960" s="312"/>
      <c r="U960" s="312"/>
      <c r="V960" s="312"/>
      <c r="W960" s="312"/>
      <c r="X960" s="312"/>
      <c r="Y960" s="312"/>
      <c r="Z960" s="312"/>
    </row>
    <row r="961" ht="12.75" customHeight="1">
      <c r="A961" s="1"/>
      <c r="B961" s="1"/>
      <c r="C961" s="1"/>
      <c r="D961" s="1"/>
      <c r="E961" s="265"/>
      <c r="F961" s="1"/>
      <c r="G961" s="1"/>
      <c r="H961" s="1"/>
      <c r="I961" s="1"/>
      <c r="J961" s="1"/>
      <c r="K961" s="6"/>
      <c r="L961" s="311"/>
      <c r="M961" s="312"/>
      <c r="N961" s="312"/>
      <c r="O961" s="312"/>
      <c r="P961" s="312"/>
      <c r="Q961" s="312"/>
      <c r="R961" s="312"/>
      <c r="S961" s="312"/>
      <c r="T961" s="312"/>
      <c r="U961" s="312"/>
      <c r="V961" s="312"/>
      <c r="W961" s="312"/>
      <c r="X961" s="312"/>
      <c r="Y961" s="312"/>
      <c r="Z961" s="312"/>
    </row>
    <row r="962" ht="12.75" customHeight="1">
      <c r="A962" s="1"/>
      <c r="B962" s="1"/>
      <c r="C962" s="1"/>
      <c r="D962" s="1"/>
      <c r="E962" s="265"/>
      <c r="F962" s="1"/>
      <c r="G962" s="1"/>
      <c r="H962" s="1"/>
      <c r="I962" s="1"/>
      <c r="J962" s="1"/>
      <c r="K962" s="6"/>
      <c r="L962" s="311"/>
      <c r="M962" s="312"/>
      <c r="N962" s="312"/>
      <c r="O962" s="312"/>
      <c r="P962" s="312"/>
      <c r="Q962" s="312"/>
      <c r="R962" s="312"/>
      <c r="S962" s="312"/>
      <c r="T962" s="312"/>
      <c r="U962" s="312"/>
      <c r="V962" s="312"/>
      <c r="W962" s="312"/>
      <c r="X962" s="312"/>
      <c r="Y962" s="312"/>
      <c r="Z962" s="312"/>
    </row>
    <row r="963" ht="12.75" customHeight="1">
      <c r="A963" s="1"/>
      <c r="B963" s="1"/>
      <c r="C963" s="1"/>
      <c r="D963" s="1"/>
      <c r="E963" s="265"/>
      <c r="F963" s="1"/>
      <c r="G963" s="1"/>
      <c r="H963" s="1"/>
      <c r="I963" s="1"/>
      <c r="J963" s="1"/>
      <c r="K963" s="6"/>
      <c r="L963" s="311"/>
      <c r="M963" s="312"/>
      <c r="N963" s="312"/>
      <c r="O963" s="312"/>
      <c r="P963" s="312"/>
      <c r="Q963" s="312"/>
      <c r="R963" s="312"/>
      <c r="S963" s="312"/>
      <c r="T963" s="312"/>
      <c r="U963" s="312"/>
      <c r="V963" s="312"/>
      <c r="W963" s="312"/>
      <c r="X963" s="312"/>
      <c r="Y963" s="312"/>
      <c r="Z963" s="312"/>
    </row>
    <row r="964" ht="12.75" customHeight="1">
      <c r="A964" s="1"/>
      <c r="B964" s="1"/>
      <c r="C964" s="1"/>
      <c r="D964" s="1"/>
      <c r="E964" s="265"/>
      <c r="F964" s="1"/>
      <c r="G964" s="1"/>
      <c r="H964" s="1"/>
      <c r="I964" s="1"/>
      <c r="J964" s="1"/>
      <c r="K964" s="6"/>
      <c r="L964" s="311"/>
      <c r="M964" s="312"/>
      <c r="N964" s="312"/>
      <c r="O964" s="312"/>
      <c r="P964" s="312"/>
      <c r="Q964" s="312"/>
      <c r="R964" s="312"/>
      <c r="S964" s="312"/>
      <c r="T964" s="312"/>
      <c r="U964" s="312"/>
      <c r="V964" s="312"/>
      <c r="W964" s="312"/>
      <c r="X964" s="312"/>
      <c r="Y964" s="312"/>
      <c r="Z964" s="312"/>
    </row>
    <row r="965" ht="12.75" customHeight="1">
      <c r="A965" s="1"/>
      <c r="B965" s="1"/>
      <c r="C965" s="1"/>
      <c r="D965" s="1"/>
      <c r="E965" s="265"/>
      <c r="F965" s="1"/>
      <c r="G965" s="1"/>
      <c r="H965" s="1"/>
      <c r="I965" s="1"/>
      <c r="J965" s="1"/>
      <c r="K965" s="6"/>
      <c r="L965" s="311"/>
      <c r="M965" s="312"/>
      <c r="N965" s="312"/>
      <c r="O965" s="312"/>
      <c r="P965" s="312"/>
      <c r="Q965" s="312"/>
      <c r="R965" s="312"/>
      <c r="S965" s="312"/>
      <c r="T965" s="312"/>
      <c r="U965" s="312"/>
      <c r="V965" s="312"/>
      <c r="W965" s="312"/>
      <c r="X965" s="312"/>
      <c r="Y965" s="312"/>
      <c r="Z965" s="312"/>
    </row>
    <row r="966" ht="12.75" customHeight="1">
      <c r="A966" s="1"/>
      <c r="B966" s="1"/>
      <c r="C966" s="1"/>
      <c r="D966" s="1"/>
      <c r="E966" s="265"/>
      <c r="F966" s="1"/>
      <c r="G966" s="1"/>
      <c r="H966" s="1"/>
      <c r="I966" s="1"/>
      <c r="J966" s="1"/>
      <c r="K966" s="6"/>
      <c r="L966" s="311"/>
      <c r="M966" s="312"/>
      <c r="N966" s="312"/>
      <c r="O966" s="312"/>
      <c r="P966" s="312"/>
      <c r="Q966" s="312"/>
      <c r="R966" s="312"/>
      <c r="S966" s="312"/>
      <c r="T966" s="312"/>
      <c r="U966" s="312"/>
      <c r="V966" s="312"/>
      <c r="W966" s="312"/>
      <c r="X966" s="312"/>
      <c r="Y966" s="312"/>
      <c r="Z966" s="312"/>
    </row>
    <row r="967" ht="12.75" customHeight="1">
      <c r="A967" s="1"/>
      <c r="B967" s="1"/>
      <c r="C967" s="1"/>
      <c r="D967" s="1"/>
      <c r="E967" s="265"/>
      <c r="F967" s="1"/>
      <c r="G967" s="1"/>
      <c r="H967" s="1"/>
      <c r="I967" s="1"/>
      <c r="J967" s="1"/>
      <c r="K967" s="6"/>
      <c r="L967" s="311"/>
      <c r="M967" s="312"/>
      <c r="N967" s="312"/>
      <c r="O967" s="312"/>
      <c r="P967" s="312"/>
      <c r="Q967" s="312"/>
      <c r="R967" s="312"/>
      <c r="S967" s="312"/>
      <c r="T967" s="312"/>
      <c r="U967" s="312"/>
      <c r="V967" s="312"/>
      <c r="W967" s="312"/>
      <c r="X967" s="312"/>
      <c r="Y967" s="312"/>
      <c r="Z967" s="312"/>
    </row>
    <row r="968" ht="12.75" customHeight="1">
      <c r="A968" s="1"/>
      <c r="B968" s="1"/>
      <c r="C968" s="1"/>
      <c r="D968" s="1"/>
      <c r="E968" s="265"/>
      <c r="F968" s="1"/>
      <c r="G968" s="1"/>
      <c r="H968" s="1"/>
      <c r="I968" s="1"/>
      <c r="J968" s="1"/>
      <c r="K968" s="6"/>
      <c r="L968" s="311"/>
      <c r="M968" s="312"/>
      <c r="N968" s="312"/>
      <c r="O968" s="312"/>
      <c r="P968" s="312"/>
      <c r="Q968" s="312"/>
      <c r="R968" s="312"/>
      <c r="S968" s="312"/>
      <c r="T968" s="312"/>
      <c r="U968" s="312"/>
      <c r="V968" s="312"/>
      <c r="W968" s="312"/>
      <c r="X968" s="312"/>
      <c r="Y968" s="312"/>
      <c r="Z968" s="312"/>
    </row>
    <row r="969" ht="12.75" customHeight="1">
      <c r="A969" s="1"/>
      <c r="B969" s="1"/>
      <c r="C969" s="1"/>
      <c r="D969" s="1"/>
      <c r="E969" s="265"/>
      <c r="F969" s="1"/>
      <c r="G969" s="1"/>
      <c r="H969" s="1"/>
      <c r="I969" s="1"/>
      <c r="J969" s="1"/>
      <c r="K969" s="6"/>
      <c r="L969" s="311"/>
      <c r="M969" s="312"/>
      <c r="N969" s="312"/>
      <c r="O969" s="312"/>
      <c r="P969" s="312"/>
      <c r="Q969" s="312"/>
      <c r="R969" s="312"/>
      <c r="S969" s="312"/>
      <c r="T969" s="312"/>
      <c r="U969" s="312"/>
      <c r="V969" s="312"/>
      <c r="W969" s="312"/>
      <c r="X969" s="312"/>
      <c r="Y969" s="312"/>
      <c r="Z969" s="312"/>
    </row>
    <row r="970" ht="12.75" customHeight="1">
      <c r="A970" s="1"/>
      <c r="B970" s="1"/>
      <c r="C970" s="1"/>
      <c r="D970" s="1"/>
      <c r="E970" s="265"/>
      <c r="F970" s="1"/>
      <c r="G970" s="1"/>
      <c r="H970" s="1"/>
      <c r="I970" s="1"/>
      <c r="J970" s="1"/>
      <c r="K970" s="6"/>
      <c r="L970" s="311"/>
      <c r="M970" s="312"/>
      <c r="N970" s="312"/>
      <c r="O970" s="312"/>
      <c r="P970" s="312"/>
      <c r="Q970" s="312"/>
      <c r="R970" s="312"/>
      <c r="S970" s="312"/>
      <c r="T970" s="312"/>
      <c r="U970" s="312"/>
      <c r="V970" s="312"/>
      <c r="W970" s="312"/>
      <c r="X970" s="312"/>
      <c r="Y970" s="312"/>
      <c r="Z970" s="312"/>
    </row>
    <row r="971" ht="12.75" customHeight="1">
      <c r="A971" s="1"/>
      <c r="B971" s="1"/>
      <c r="C971" s="1"/>
      <c r="D971" s="1"/>
      <c r="E971" s="265"/>
      <c r="F971" s="1"/>
      <c r="G971" s="1"/>
      <c r="H971" s="1"/>
      <c r="I971" s="1"/>
      <c r="J971" s="1"/>
      <c r="K971" s="6"/>
      <c r="L971" s="311"/>
      <c r="M971" s="312"/>
      <c r="N971" s="312"/>
      <c r="O971" s="312"/>
      <c r="P971" s="312"/>
      <c r="Q971" s="312"/>
      <c r="R971" s="312"/>
      <c r="S971" s="312"/>
      <c r="T971" s="312"/>
      <c r="U971" s="312"/>
      <c r="V971" s="312"/>
      <c r="W971" s="312"/>
      <c r="X971" s="312"/>
      <c r="Y971" s="312"/>
      <c r="Z971" s="312"/>
    </row>
    <row r="972" ht="12.75" customHeight="1">
      <c r="A972" s="1"/>
      <c r="B972" s="1"/>
      <c r="C972" s="1"/>
      <c r="D972" s="1"/>
      <c r="E972" s="265"/>
      <c r="F972" s="1"/>
      <c r="G972" s="1"/>
      <c r="H972" s="1"/>
      <c r="I972" s="1"/>
      <c r="J972" s="1"/>
      <c r="K972" s="6"/>
      <c r="L972" s="311"/>
      <c r="M972" s="312"/>
      <c r="N972" s="312"/>
      <c r="O972" s="312"/>
      <c r="P972" s="312"/>
      <c r="Q972" s="312"/>
      <c r="R972" s="312"/>
      <c r="S972" s="312"/>
      <c r="T972" s="312"/>
      <c r="U972" s="312"/>
      <c r="V972" s="312"/>
      <c r="W972" s="312"/>
      <c r="X972" s="312"/>
      <c r="Y972" s="312"/>
      <c r="Z972" s="312"/>
    </row>
    <row r="973" ht="12.75" customHeight="1">
      <c r="A973" s="1"/>
      <c r="B973" s="1"/>
      <c r="C973" s="1"/>
      <c r="D973" s="1"/>
      <c r="E973" s="265"/>
      <c r="F973" s="1"/>
      <c r="G973" s="1"/>
      <c r="H973" s="1"/>
      <c r="I973" s="1"/>
      <c r="J973" s="1"/>
      <c r="K973" s="6"/>
      <c r="L973" s="311"/>
      <c r="M973" s="312"/>
      <c r="N973" s="312"/>
      <c r="O973" s="312"/>
      <c r="P973" s="312"/>
      <c r="Q973" s="312"/>
      <c r="R973" s="312"/>
      <c r="S973" s="312"/>
      <c r="T973" s="312"/>
      <c r="U973" s="312"/>
      <c r="V973" s="312"/>
      <c r="W973" s="312"/>
      <c r="X973" s="312"/>
      <c r="Y973" s="312"/>
      <c r="Z973" s="312"/>
    </row>
    <row r="974" ht="12.75" customHeight="1">
      <c r="A974" s="1"/>
      <c r="B974" s="1"/>
      <c r="C974" s="1"/>
      <c r="D974" s="1"/>
      <c r="E974" s="265"/>
      <c r="F974" s="1"/>
      <c r="G974" s="1"/>
      <c r="H974" s="1"/>
      <c r="I974" s="1"/>
      <c r="J974" s="1"/>
      <c r="K974" s="6"/>
      <c r="L974" s="311"/>
      <c r="M974" s="312"/>
      <c r="N974" s="312"/>
      <c r="O974" s="312"/>
      <c r="P974" s="312"/>
      <c r="Q974" s="312"/>
      <c r="R974" s="312"/>
      <c r="S974" s="312"/>
      <c r="T974" s="312"/>
      <c r="U974" s="312"/>
      <c r="V974" s="312"/>
      <c r="W974" s="312"/>
      <c r="X974" s="312"/>
      <c r="Y974" s="312"/>
      <c r="Z974" s="312"/>
    </row>
    <row r="975" ht="12.75" customHeight="1">
      <c r="A975" s="1"/>
      <c r="B975" s="1"/>
      <c r="C975" s="1"/>
      <c r="D975" s="1"/>
      <c r="E975" s="265"/>
      <c r="F975" s="1"/>
      <c r="G975" s="1"/>
      <c r="H975" s="1"/>
      <c r="I975" s="1"/>
      <c r="J975" s="1"/>
      <c r="K975" s="6"/>
      <c r="L975" s="311"/>
      <c r="M975" s="312"/>
      <c r="N975" s="312"/>
      <c r="O975" s="312"/>
      <c r="P975" s="312"/>
      <c r="Q975" s="312"/>
      <c r="R975" s="312"/>
      <c r="S975" s="312"/>
      <c r="T975" s="312"/>
      <c r="U975" s="312"/>
      <c r="V975" s="312"/>
      <c r="W975" s="312"/>
      <c r="X975" s="312"/>
      <c r="Y975" s="312"/>
      <c r="Z975" s="312"/>
    </row>
    <row r="976" ht="12.75" customHeight="1">
      <c r="A976" s="1"/>
      <c r="B976" s="1"/>
      <c r="C976" s="1"/>
      <c r="D976" s="1"/>
      <c r="E976" s="265"/>
      <c r="F976" s="1"/>
      <c r="G976" s="1"/>
      <c r="H976" s="1"/>
      <c r="I976" s="1"/>
      <c r="J976" s="1"/>
      <c r="K976" s="6"/>
      <c r="L976" s="311"/>
      <c r="M976" s="312"/>
      <c r="N976" s="312"/>
      <c r="O976" s="312"/>
      <c r="P976" s="312"/>
      <c r="Q976" s="312"/>
      <c r="R976" s="312"/>
      <c r="S976" s="312"/>
      <c r="T976" s="312"/>
      <c r="U976" s="312"/>
      <c r="V976" s="312"/>
      <c r="W976" s="312"/>
      <c r="X976" s="312"/>
      <c r="Y976" s="312"/>
      <c r="Z976" s="312"/>
    </row>
    <row r="977" ht="12.75" customHeight="1">
      <c r="A977" s="1"/>
      <c r="B977" s="1"/>
      <c r="C977" s="1"/>
      <c r="D977" s="1"/>
      <c r="E977" s="265"/>
      <c r="F977" s="1"/>
      <c r="G977" s="1"/>
      <c r="H977" s="1"/>
      <c r="I977" s="1"/>
      <c r="J977" s="1"/>
      <c r="K977" s="6"/>
      <c r="L977" s="311"/>
      <c r="M977" s="312"/>
      <c r="N977" s="312"/>
      <c r="O977" s="312"/>
      <c r="P977" s="312"/>
      <c r="Q977" s="312"/>
      <c r="R977" s="312"/>
      <c r="S977" s="312"/>
      <c r="T977" s="312"/>
      <c r="U977" s="312"/>
      <c r="V977" s="312"/>
      <c r="W977" s="312"/>
      <c r="X977" s="312"/>
      <c r="Y977" s="312"/>
      <c r="Z977" s="312"/>
    </row>
    <row r="978" ht="12.75" customHeight="1">
      <c r="A978" s="1"/>
      <c r="B978" s="1"/>
      <c r="C978" s="1"/>
      <c r="D978" s="1"/>
      <c r="E978" s="265"/>
      <c r="F978" s="1"/>
      <c r="G978" s="1"/>
      <c r="H978" s="1"/>
      <c r="I978" s="1"/>
      <c r="J978" s="1"/>
      <c r="K978" s="6"/>
      <c r="L978" s="311"/>
      <c r="M978" s="312"/>
      <c r="N978" s="312"/>
      <c r="O978" s="312"/>
      <c r="P978" s="312"/>
      <c r="Q978" s="312"/>
      <c r="R978" s="312"/>
      <c r="S978" s="312"/>
      <c r="T978" s="312"/>
      <c r="U978" s="312"/>
      <c r="V978" s="312"/>
      <c r="W978" s="312"/>
      <c r="X978" s="312"/>
      <c r="Y978" s="312"/>
      <c r="Z978" s="312"/>
    </row>
    <row r="979" ht="12.75" customHeight="1">
      <c r="A979" s="1"/>
      <c r="B979" s="1"/>
      <c r="C979" s="1"/>
      <c r="D979" s="1"/>
      <c r="E979" s="265"/>
      <c r="F979" s="1"/>
      <c r="G979" s="1"/>
      <c r="H979" s="1"/>
      <c r="I979" s="1"/>
      <c r="J979" s="1"/>
      <c r="K979" s="6"/>
      <c r="L979" s="311"/>
      <c r="M979" s="312"/>
      <c r="N979" s="312"/>
      <c r="O979" s="312"/>
      <c r="P979" s="312"/>
      <c r="Q979" s="312"/>
      <c r="R979" s="312"/>
      <c r="S979" s="312"/>
      <c r="T979" s="312"/>
      <c r="U979" s="312"/>
      <c r="V979" s="312"/>
      <c r="W979" s="312"/>
      <c r="X979" s="312"/>
      <c r="Y979" s="312"/>
      <c r="Z979" s="312"/>
    </row>
    <row r="980" ht="12.75" customHeight="1">
      <c r="A980" s="1"/>
      <c r="B980" s="1"/>
      <c r="C980" s="1"/>
      <c r="D980" s="1"/>
      <c r="E980" s="265"/>
      <c r="F980" s="1"/>
      <c r="G980" s="1"/>
      <c r="H980" s="1"/>
      <c r="I980" s="1"/>
      <c r="J980" s="1"/>
      <c r="K980" s="6"/>
      <c r="L980" s="311"/>
      <c r="M980" s="312"/>
      <c r="N980" s="312"/>
      <c r="O980" s="312"/>
      <c r="P980" s="312"/>
      <c r="Q980" s="312"/>
      <c r="R980" s="312"/>
      <c r="S980" s="312"/>
      <c r="T980" s="312"/>
      <c r="U980" s="312"/>
      <c r="V980" s="312"/>
      <c r="W980" s="312"/>
      <c r="X980" s="312"/>
      <c r="Y980" s="312"/>
      <c r="Z980" s="312"/>
    </row>
    <row r="981" ht="12.75" customHeight="1">
      <c r="A981" s="1"/>
      <c r="B981" s="1"/>
      <c r="C981" s="1"/>
      <c r="D981" s="1"/>
      <c r="E981" s="265"/>
      <c r="F981" s="1"/>
      <c r="G981" s="1"/>
      <c r="H981" s="1"/>
      <c r="I981" s="1"/>
      <c r="J981" s="1"/>
      <c r="K981" s="6"/>
      <c r="L981" s="311"/>
      <c r="M981" s="312"/>
      <c r="N981" s="312"/>
      <c r="O981" s="312"/>
      <c r="P981" s="312"/>
      <c r="Q981" s="312"/>
      <c r="R981" s="312"/>
      <c r="S981" s="312"/>
      <c r="T981" s="312"/>
      <c r="U981" s="312"/>
      <c r="V981" s="312"/>
      <c r="W981" s="312"/>
      <c r="X981" s="312"/>
      <c r="Y981" s="312"/>
      <c r="Z981" s="312"/>
    </row>
    <row r="982" ht="12.75" customHeight="1">
      <c r="A982" s="1"/>
      <c r="B982" s="1"/>
      <c r="C982" s="1"/>
      <c r="D982" s="1"/>
      <c r="E982" s="265"/>
      <c r="F982" s="1"/>
      <c r="G982" s="1"/>
      <c r="H982" s="1"/>
      <c r="I982" s="1"/>
      <c r="J982" s="1"/>
      <c r="K982" s="6"/>
      <c r="L982" s="311"/>
      <c r="M982" s="312"/>
      <c r="N982" s="312"/>
      <c r="O982" s="312"/>
      <c r="P982" s="312"/>
      <c r="Q982" s="312"/>
      <c r="R982" s="312"/>
      <c r="S982" s="312"/>
      <c r="T982" s="312"/>
      <c r="U982" s="312"/>
      <c r="V982" s="312"/>
      <c r="W982" s="312"/>
      <c r="X982" s="312"/>
      <c r="Y982" s="312"/>
      <c r="Z982" s="312"/>
    </row>
    <row r="983" ht="12.75" customHeight="1">
      <c r="A983" s="1"/>
      <c r="B983" s="1"/>
      <c r="C983" s="1"/>
      <c r="D983" s="1"/>
      <c r="E983" s="265"/>
      <c r="F983" s="1"/>
      <c r="G983" s="1"/>
      <c r="H983" s="1"/>
      <c r="I983" s="1"/>
      <c r="J983" s="1"/>
      <c r="K983" s="6"/>
      <c r="L983" s="311"/>
      <c r="M983" s="312"/>
      <c r="N983" s="312"/>
      <c r="O983" s="312"/>
      <c r="P983" s="312"/>
      <c r="Q983" s="312"/>
      <c r="R983" s="312"/>
      <c r="S983" s="312"/>
      <c r="T983" s="312"/>
      <c r="U983" s="312"/>
      <c r="V983" s="312"/>
      <c r="W983" s="312"/>
      <c r="X983" s="312"/>
      <c r="Y983" s="312"/>
      <c r="Z983" s="312"/>
    </row>
    <row r="984" ht="12.75" customHeight="1">
      <c r="A984" s="1"/>
      <c r="B984" s="1"/>
      <c r="C984" s="1"/>
      <c r="D984" s="1"/>
      <c r="E984" s="265"/>
      <c r="F984" s="1"/>
      <c r="G984" s="1"/>
      <c r="H984" s="1"/>
      <c r="I984" s="1"/>
      <c r="J984" s="1"/>
      <c r="K984" s="6"/>
      <c r="L984" s="311"/>
      <c r="M984" s="312"/>
      <c r="N984" s="312"/>
      <c r="O984" s="312"/>
      <c r="P984" s="312"/>
      <c r="Q984" s="312"/>
      <c r="R984" s="312"/>
      <c r="S984" s="312"/>
      <c r="T984" s="312"/>
      <c r="U984" s="312"/>
      <c r="V984" s="312"/>
      <c r="W984" s="312"/>
      <c r="X984" s="312"/>
      <c r="Y984" s="312"/>
      <c r="Z984" s="312"/>
    </row>
    <row r="985" ht="12.75" customHeight="1">
      <c r="A985" s="1"/>
      <c r="B985" s="1"/>
      <c r="C985" s="1"/>
      <c r="D985" s="1"/>
      <c r="E985" s="265"/>
      <c r="F985" s="1"/>
      <c r="G985" s="1"/>
      <c r="H985" s="1"/>
      <c r="I985" s="1"/>
      <c r="J985" s="1"/>
      <c r="K985" s="6"/>
      <c r="L985" s="311"/>
      <c r="M985" s="312"/>
      <c r="N985" s="312"/>
      <c r="O985" s="312"/>
      <c r="P985" s="312"/>
      <c r="Q985" s="312"/>
      <c r="R985" s="312"/>
      <c r="S985" s="312"/>
      <c r="T985" s="312"/>
      <c r="U985" s="312"/>
      <c r="V985" s="312"/>
      <c r="W985" s="312"/>
      <c r="X985" s="312"/>
      <c r="Y985" s="312"/>
      <c r="Z985" s="312"/>
    </row>
    <row r="986" ht="12.75" customHeight="1">
      <c r="A986" s="1"/>
      <c r="B986" s="1"/>
      <c r="C986" s="1"/>
      <c r="D986" s="1"/>
      <c r="E986" s="265"/>
      <c r="F986" s="1"/>
      <c r="G986" s="1"/>
      <c r="H986" s="1"/>
      <c r="I986" s="1"/>
      <c r="J986" s="1"/>
      <c r="K986" s="6"/>
      <c r="L986" s="311"/>
      <c r="M986" s="312"/>
      <c r="N986" s="312"/>
      <c r="O986" s="312"/>
      <c r="P986" s="312"/>
      <c r="Q986" s="312"/>
      <c r="R986" s="312"/>
      <c r="S986" s="312"/>
      <c r="T986" s="312"/>
      <c r="U986" s="312"/>
      <c r="V986" s="312"/>
      <c r="W986" s="312"/>
      <c r="X986" s="312"/>
      <c r="Y986" s="312"/>
      <c r="Z986" s="312"/>
    </row>
    <row r="987" ht="12.75" customHeight="1">
      <c r="A987" s="1"/>
      <c r="B987" s="1"/>
      <c r="C987" s="1"/>
      <c r="D987" s="1"/>
      <c r="E987" s="265"/>
      <c r="F987" s="1"/>
      <c r="G987" s="1"/>
      <c r="H987" s="1"/>
      <c r="I987" s="1"/>
      <c r="J987" s="1"/>
      <c r="K987" s="6"/>
      <c r="L987" s="311"/>
      <c r="M987" s="312"/>
      <c r="N987" s="312"/>
      <c r="O987" s="312"/>
      <c r="P987" s="312"/>
      <c r="Q987" s="312"/>
      <c r="R987" s="312"/>
      <c r="S987" s="312"/>
      <c r="T987" s="312"/>
      <c r="U987" s="312"/>
      <c r="V987" s="312"/>
      <c r="W987" s="312"/>
      <c r="X987" s="312"/>
      <c r="Y987" s="312"/>
      <c r="Z987" s="312"/>
    </row>
    <row r="988" ht="12.75" customHeight="1">
      <c r="A988" s="1"/>
      <c r="B988" s="1"/>
      <c r="C988" s="1"/>
      <c r="D988" s="1"/>
      <c r="E988" s="265"/>
      <c r="F988" s="1"/>
      <c r="G988" s="1"/>
      <c r="H988" s="1"/>
      <c r="I988" s="1"/>
      <c r="J988" s="1"/>
      <c r="K988" s="6"/>
      <c r="L988" s="311"/>
      <c r="M988" s="312"/>
      <c r="N988" s="312"/>
      <c r="O988" s="312"/>
      <c r="P988" s="312"/>
      <c r="Q988" s="312"/>
      <c r="R988" s="312"/>
      <c r="S988" s="312"/>
      <c r="T988" s="312"/>
      <c r="U988" s="312"/>
      <c r="V988" s="312"/>
      <c r="W988" s="312"/>
      <c r="X988" s="312"/>
      <c r="Y988" s="312"/>
      <c r="Z988" s="312"/>
    </row>
    <row r="989" ht="12.75" customHeight="1">
      <c r="A989" s="1"/>
      <c r="B989" s="1"/>
      <c r="C989" s="1"/>
      <c r="D989" s="1"/>
      <c r="E989" s="265"/>
      <c r="F989" s="1"/>
      <c r="G989" s="1"/>
      <c r="H989" s="1"/>
      <c r="I989" s="1"/>
      <c r="J989" s="1"/>
      <c r="K989" s="6"/>
      <c r="L989" s="311"/>
      <c r="M989" s="312"/>
      <c r="N989" s="312"/>
      <c r="O989" s="312"/>
      <c r="P989" s="312"/>
      <c r="Q989" s="312"/>
      <c r="R989" s="312"/>
      <c r="S989" s="312"/>
      <c r="T989" s="312"/>
      <c r="U989" s="312"/>
      <c r="V989" s="312"/>
      <c r="W989" s="312"/>
      <c r="X989" s="312"/>
      <c r="Y989" s="312"/>
      <c r="Z989" s="312"/>
    </row>
    <row r="990" ht="12.75" customHeight="1">
      <c r="A990" s="1"/>
      <c r="B990" s="1"/>
      <c r="C990" s="1"/>
      <c r="D990" s="1"/>
      <c r="E990" s="265"/>
      <c r="F990" s="1"/>
      <c r="G990" s="1"/>
      <c r="H990" s="1"/>
      <c r="I990" s="1"/>
      <c r="J990" s="1"/>
      <c r="K990" s="6"/>
      <c r="L990" s="311"/>
      <c r="M990" s="312"/>
      <c r="N990" s="312"/>
      <c r="O990" s="312"/>
      <c r="P990" s="312"/>
      <c r="Q990" s="312"/>
      <c r="R990" s="312"/>
      <c r="S990" s="312"/>
      <c r="T990" s="312"/>
      <c r="U990" s="312"/>
      <c r="V990" s="312"/>
      <c r="W990" s="312"/>
      <c r="X990" s="312"/>
      <c r="Y990" s="312"/>
      <c r="Z990" s="312"/>
    </row>
    <row r="991" ht="12.75" customHeight="1">
      <c r="A991" s="1"/>
      <c r="B991" s="1"/>
      <c r="C991" s="1"/>
      <c r="D991" s="1"/>
      <c r="E991" s="265"/>
      <c r="F991" s="1"/>
      <c r="G991" s="1"/>
      <c r="H991" s="1"/>
      <c r="I991" s="1"/>
      <c r="J991" s="1"/>
      <c r="K991" s="6"/>
      <c r="L991" s="311"/>
      <c r="M991" s="312"/>
      <c r="N991" s="312"/>
      <c r="O991" s="312"/>
      <c r="P991" s="312"/>
      <c r="Q991" s="312"/>
      <c r="R991" s="312"/>
      <c r="S991" s="312"/>
      <c r="T991" s="312"/>
      <c r="U991" s="312"/>
      <c r="V991" s="312"/>
      <c r="W991" s="312"/>
      <c r="X991" s="312"/>
      <c r="Y991" s="312"/>
      <c r="Z991" s="312"/>
    </row>
    <row r="992" ht="12.75" customHeight="1">
      <c r="A992" s="1"/>
      <c r="B992" s="1"/>
      <c r="C992" s="1"/>
      <c r="D992" s="1"/>
      <c r="E992" s="265"/>
      <c r="F992" s="1"/>
      <c r="G992" s="1"/>
      <c r="H992" s="1"/>
      <c r="I992" s="1"/>
      <c r="J992" s="1"/>
      <c r="K992" s="6"/>
      <c r="L992" s="311"/>
      <c r="M992" s="312"/>
      <c r="N992" s="312"/>
      <c r="O992" s="312"/>
      <c r="P992" s="312"/>
      <c r="Q992" s="312"/>
      <c r="R992" s="312"/>
      <c r="S992" s="312"/>
      <c r="T992" s="312"/>
      <c r="U992" s="312"/>
      <c r="V992" s="312"/>
      <c r="W992" s="312"/>
      <c r="X992" s="312"/>
      <c r="Y992" s="312"/>
      <c r="Z992" s="312"/>
    </row>
    <row r="993" ht="12.75" customHeight="1">
      <c r="A993" s="1"/>
      <c r="B993" s="1"/>
      <c r="C993" s="1"/>
      <c r="D993" s="1"/>
      <c r="E993" s="265"/>
      <c r="F993" s="1"/>
      <c r="G993" s="1"/>
      <c r="H993" s="1"/>
      <c r="I993" s="1"/>
      <c r="J993" s="1"/>
      <c r="K993" s="6"/>
      <c r="L993" s="311"/>
      <c r="M993" s="312"/>
      <c r="N993" s="312"/>
      <c r="O993" s="312"/>
      <c r="P993" s="312"/>
      <c r="Q993" s="312"/>
      <c r="R993" s="312"/>
      <c r="S993" s="312"/>
      <c r="T993" s="312"/>
      <c r="U993" s="312"/>
      <c r="V993" s="312"/>
      <c r="W993" s="312"/>
      <c r="X993" s="312"/>
      <c r="Y993" s="312"/>
      <c r="Z993" s="312"/>
    </row>
    <row r="994" ht="12.75" customHeight="1">
      <c r="A994" s="1"/>
      <c r="B994" s="1"/>
      <c r="C994" s="1"/>
      <c r="D994" s="1"/>
      <c r="E994" s="265"/>
      <c r="F994" s="1"/>
      <c r="G994" s="1"/>
      <c r="H994" s="1"/>
      <c r="I994" s="1"/>
      <c r="J994" s="1"/>
      <c r="K994" s="6"/>
      <c r="L994" s="311"/>
      <c r="M994" s="312"/>
      <c r="N994" s="312"/>
      <c r="O994" s="312"/>
      <c r="P994" s="312"/>
      <c r="Q994" s="312"/>
      <c r="R994" s="312"/>
      <c r="S994" s="312"/>
      <c r="T994" s="312"/>
      <c r="U994" s="312"/>
      <c r="V994" s="312"/>
      <c r="W994" s="312"/>
      <c r="X994" s="312"/>
      <c r="Y994" s="312"/>
      <c r="Z994" s="312"/>
    </row>
    <row r="995" ht="12.75" customHeight="1">
      <c r="A995" s="1"/>
      <c r="B995" s="1"/>
      <c r="C995" s="1"/>
      <c r="D995" s="1"/>
      <c r="E995" s="265"/>
      <c r="F995" s="1"/>
      <c r="G995" s="1"/>
      <c r="H995" s="1"/>
      <c r="I995" s="1"/>
      <c r="J995" s="1"/>
      <c r="K995" s="6"/>
      <c r="L995" s="311"/>
      <c r="M995" s="312"/>
      <c r="N995" s="312"/>
      <c r="O995" s="312"/>
      <c r="P995" s="312"/>
      <c r="Q995" s="312"/>
      <c r="R995" s="312"/>
      <c r="S995" s="312"/>
      <c r="T995" s="312"/>
      <c r="U995" s="312"/>
      <c r="V995" s="312"/>
      <c r="W995" s="312"/>
      <c r="X995" s="312"/>
      <c r="Y995" s="312"/>
      <c r="Z995" s="312"/>
    </row>
    <row r="996" ht="12.75" customHeight="1">
      <c r="A996" s="1"/>
      <c r="B996" s="1"/>
      <c r="C996" s="1"/>
      <c r="D996" s="1"/>
      <c r="E996" s="265"/>
      <c r="F996" s="1"/>
      <c r="G996" s="1"/>
      <c r="H996" s="1"/>
      <c r="I996" s="1"/>
      <c r="J996" s="1"/>
      <c r="K996" s="6"/>
      <c r="L996" s="311"/>
      <c r="M996" s="312"/>
      <c r="N996" s="312"/>
      <c r="O996" s="312"/>
      <c r="P996" s="312"/>
      <c r="Q996" s="312"/>
      <c r="R996" s="312"/>
      <c r="S996" s="312"/>
      <c r="T996" s="312"/>
      <c r="U996" s="312"/>
      <c r="V996" s="312"/>
      <c r="W996" s="312"/>
      <c r="X996" s="312"/>
      <c r="Y996" s="312"/>
      <c r="Z996" s="312"/>
    </row>
    <row r="997" ht="12.75" customHeight="1">
      <c r="A997" s="1"/>
      <c r="B997" s="1"/>
      <c r="C997" s="1"/>
      <c r="D997" s="1"/>
      <c r="E997" s="265"/>
      <c r="F997" s="1"/>
      <c r="G997" s="1"/>
      <c r="H997" s="1"/>
      <c r="I997" s="1"/>
      <c r="J997" s="1"/>
      <c r="K997" s="6"/>
      <c r="L997" s="311"/>
      <c r="M997" s="312"/>
      <c r="N997" s="312"/>
      <c r="O997" s="312"/>
      <c r="P997" s="312"/>
      <c r="Q997" s="312"/>
      <c r="R997" s="312"/>
      <c r="S997" s="312"/>
      <c r="T997" s="312"/>
      <c r="U997" s="312"/>
      <c r="V997" s="312"/>
      <c r="W997" s="312"/>
      <c r="X997" s="312"/>
      <c r="Y997" s="312"/>
      <c r="Z997" s="312"/>
    </row>
    <row r="998" ht="12.75" customHeight="1">
      <c r="A998" s="1"/>
      <c r="B998" s="1"/>
      <c r="C998" s="1"/>
      <c r="D998" s="1"/>
      <c r="E998" s="265"/>
      <c r="F998" s="1"/>
      <c r="G998" s="1"/>
      <c r="H998" s="1"/>
      <c r="I998" s="1"/>
      <c r="J998" s="1"/>
      <c r="K998" s="6"/>
      <c r="L998" s="311"/>
      <c r="M998" s="312"/>
      <c r="N998" s="312"/>
      <c r="O998" s="312"/>
      <c r="P998" s="312"/>
      <c r="Q998" s="312"/>
      <c r="R998" s="312"/>
      <c r="S998" s="312"/>
      <c r="T998" s="312"/>
      <c r="U998" s="312"/>
      <c r="V998" s="312"/>
      <c r="W998" s="312"/>
      <c r="X998" s="312"/>
      <c r="Y998" s="312"/>
      <c r="Z998" s="312"/>
    </row>
    <row r="999" ht="12.75" customHeight="1">
      <c r="A999" s="1"/>
      <c r="B999" s="1"/>
      <c r="C999" s="1"/>
      <c r="D999" s="1"/>
      <c r="E999" s="265"/>
      <c r="F999" s="1"/>
      <c r="G999" s="1"/>
      <c r="H999" s="1"/>
      <c r="I999" s="1"/>
      <c r="J999" s="1"/>
      <c r="K999" s="6"/>
      <c r="L999" s="311"/>
      <c r="M999" s="312"/>
      <c r="N999" s="312"/>
      <c r="O999" s="312"/>
      <c r="P999" s="312"/>
      <c r="Q999" s="312"/>
      <c r="R999" s="312"/>
      <c r="S999" s="312"/>
      <c r="T999" s="312"/>
      <c r="U999" s="312"/>
      <c r="V999" s="312"/>
      <c r="W999" s="312"/>
      <c r="X999" s="312"/>
      <c r="Y999" s="312"/>
      <c r="Z999" s="312"/>
    </row>
    <row r="1000" ht="12.75" customHeight="1">
      <c r="A1000" s="1"/>
      <c r="B1000" s="1"/>
      <c r="C1000" s="1"/>
      <c r="D1000" s="1"/>
      <c r="E1000" s="265"/>
      <c r="F1000" s="1"/>
      <c r="G1000" s="1"/>
      <c r="H1000" s="1"/>
      <c r="I1000" s="1"/>
      <c r="J1000" s="1"/>
      <c r="K1000" s="6"/>
      <c r="L1000" s="311"/>
      <c r="M1000" s="312"/>
      <c r="N1000" s="312"/>
      <c r="O1000" s="312"/>
      <c r="P1000" s="312"/>
      <c r="Q1000" s="312"/>
      <c r="R1000" s="312"/>
      <c r="S1000" s="312"/>
      <c r="T1000" s="312"/>
      <c r="U1000" s="312"/>
      <c r="V1000" s="312"/>
      <c r="W1000" s="312"/>
      <c r="X1000" s="312"/>
      <c r="Y1000" s="312"/>
      <c r="Z1000" s="312"/>
    </row>
  </sheetData>
  <autoFilter ref="$C$13:$J$259"/>
  <mergeCells count="21">
    <mergeCell ref="B1:K1"/>
    <mergeCell ref="B2:K2"/>
    <mergeCell ref="D5:E5"/>
    <mergeCell ref="H5:I5"/>
    <mergeCell ref="D6:E6"/>
    <mergeCell ref="H6:I6"/>
    <mergeCell ref="F9:H9"/>
    <mergeCell ref="F18:G18"/>
    <mergeCell ref="F231:G231"/>
    <mergeCell ref="C261:I261"/>
    <mergeCell ref="D263:H263"/>
    <mergeCell ref="C264:H264"/>
    <mergeCell ref="C265:H265"/>
    <mergeCell ref="C266:H266"/>
    <mergeCell ref="C9:E9"/>
    <mergeCell ref="C10:E10"/>
    <mergeCell ref="F10:H10"/>
    <mergeCell ref="F13:G13"/>
    <mergeCell ref="F15:G15"/>
    <mergeCell ref="F16:G16"/>
    <mergeCell ref="F17:G17"/>
  </mergeCells>
  <conditionalFormatting sqref="B2:K13 C59:I107 C108:J167 C168:C176 C177:J177 C178:I178 C179:J232 C261:J267 D233:J260 J164:J176">
    <cfRule type="expression" dxfId="0" priority="1">
      <formula>$H$6="PRODECINE 03/2012"</formula>
    </cfRule>
  </conditionalFormatting>
  <conditionalFormatting sqref="D44:I55">
    <cfRule type="expression" dxfId="0" priority="2">
      <formula>$H$6="PRODECINE 03/2012"</formula>
    </cfRule>
  </conditionalFormatting>
  <conditionalFormatting sqref="C14:I14 C15:J18 C19:I19 C28 D20:I22 D24:I27">
    <cfRule type="expression" dxfId="0" priority="3">
      <formula>$H$6="PRODECINE 03/2012"</formula>
    </cfRule>
  </conditionalFormatting>
  <conditionalFormatting sqref="D57:I58">
    <cfRule type="expression" dxfId="0" priority="4">
      <formula>$H$6="PRODECINE 03/2012"</formula>
    </cfRule>
  </conditionalFormatting>
  <conditionalFormatting sqref="D28:I43 D56:I56">
    <cfRule type="expression" dxfId="0" priority="5">
      <formula>$H$6="PRODECINE 03/2012"</formula>
    </cfRule>
  </conditionalFormatting>
  <conditionalFormatting sqref="D23:I23">
    <cfRule type="expression" dxfId="0" priority="6">
      <formula>$H$6="PRODECINE 03/2012"</formula>
    </cfRule>
  </conditionalFormatting>
  <conditionalFormatting sqref="D168:I176">
    <cfRule type="expression" dxfId="0" priority="7">
      <formula>$H$6="PRODECINE 03/2012"</formula>
    </cfRule>
  </conditionalFormatting>
  <conditionalFormatting sqref="J14">
    <cfRule type="expression" dxfId="0" priority="8">
      <formula>$H$6="PRODECINE 03/2012"</formula>
    </cfRule>
  </conditionalFormatting>
  <conditionalFormatting sqref="J19:J26 J28:J57 J59:J61 J63:J67 J69:J107">
    <cfRule type="expression" dxfId="0" priority="9">
      <formula>$H$6="PRODECINE 03/2012"</formula>
    </cfRule>
  </conditionalFormatting>
  <conditionalFormatting sqref="J27">
    <cfRule type="expression" dxfId="0" priority="10">
      <formula>$H$6="PRODECINE 03/2012"</formula>
    </cfRule>
  </conditionalFormatting>
  <conditionalFormatting sqref="B14:B266">
    <cfRule type="expression" dxfId="0" priority="11">
      <formula>$H$6="PRODECINE 03/2012"</formula>
    </cfRule>
  </conditionalFormatting>
  <conditionalFormatting sqref="J178">
    <cfRule type="expression" dxfId="0" priority="12">
      <formula>$H$6="PRODECINE 03/2012"</formula>
    </cfRule>
  </conditionalFormatting>
  <conditionalFormatting sqref="J58">
    <cfRule type="expression" dxfId="0" priority="13">
      <formula>$H$6="PRODECINE 03/2012"</formula>
    </cfRule>
  </conditionalFormatting>
  <conditionalFormatting sqref="J68">
    <cfRule type="expression" dxfId="0" priority="14">
      <formula>$H$6="PRODECINE 03/2012"</formula>
    </cfRule>
  </conditionalFormatting>
  <conditionalFormatting sqref="J62">
    <cfRule type="expression" dxfId="0" priority="15">
      <formula>$H$6="PRODECINE 03/2012"</formula>
    </cfRule>
  </conditionalFormatting>
  <conditionalFormatting sqref="B267">
    <cfRule type="expression" dxfId="0" priority="16">
      <formula>$H$6="PRODECINE 03/2012"</formula>
    </cfRule>
  </conditionalFormatting>
  <printOptions horizontalCentered="1"/>
  <pageMargins bottom="1.1023622047244095" footer="0.0" header="0.0" left="0.6299212598425197" right="0.11811023622047245" top="0.35433070866141736"/>
  <pageSetup paperSize="9" orientation="portrait"/>
  <headerFooter>
    <oddHeader>&amp;L 4. DESPESAS DE COMERCIALIZAÇÃO&amp;C| Relatório de Comercialização |&amp;RPág.: &amp;P de </oddHeader>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75"/>
    <col customWidth="1" min="2" max="3" width="33.13"/>
    <col customWidth="1" min="4" max="4" width="20.25"/>
    <col customWidth="1" min="5" max="5" width="20.75"/>
    <col customWidth="1" min="6" max="7" width="17.25"/>
    <col customWidth="1" min="8" max="8" width="13.13"/>
    <col customWidth="1" min="9" max="9" width="16.63"/>
    <col customWidth="1" min="10" max="10" width="3.38"/>
    <col customWidth="1" min="11" max="26" width="8.63"/>
  </cols>
  <sheetData>
    <row r="1" ht="12.75" customHeight="1"/>
    <row r="2" ht="12.75" customHeight="1"/>
    <row r="3" ht="12.75" customHeight="1"/>
    <row r="4" ht="12.75" customHeight="1"/>
    <row r="5" ht="12.75" customHeight="1"/>
    <row r="6" ht="12.75" customHeight="1"/>
    <row r="7" ht="12.75" customHeight="1"/>
    <row r="8" ht="12.75" customHeight="1">
      <c r="A8" s="164"/>
      <c r="B8" s="88" t="s">
        <v>256</v>
      </c>
      <c r="C8" s="164"/>
      <c r="D8" s="164"/>
      <c r="E8" s="164"/>
      <c r="F8" s="164"/>
      <c r="G8" s="164"/>
      <c r="H8" s="164"/>
      <c r="I8" s="164"/>
      <c r="J8" s="164"/>
      <c r="K8" s="164"/>
      <c r="L8" s="164"/>
      <c r="M8" s="164"/>
      <c r="N8" s="164"/>
      <c r="O8" s="164"/>
      <c r="P8" s="164"/>
      <c r="Q8" s="164"/>
      <c r="R8" s="164"/>
      <c r="S8" s="164"/>
      <c r="T8" s="164"/>
      <c r="U8" s="164"/>
      <c r="V8" s="164"/>
      <c r="W8" s="164"/>
      <c r="X8" s="164"/>
      <c r="Y8" s="164"/>
      <c r="Z8" s="164"/>
    </row>
    <row r="9" ht="12.0" customHeight="1">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row>
    <row r="10" ht="12.75" customHeight="1">
      <c r="B10" s="88" t="s">
        <v>258</v>
      </c>
      <c r="C10" s="88"/>
    </row>
    <row r="11" ht="12.75" customHeight="1"/>
    <row r="12" ht="12.75" customHeight="1">
      <c r="A12" s="122"/>
      <c r="B12" s="7" t="s">
        <v>55</v>
      </c>
      <c r="C12" s="7"/>
      <c r="D12" s="6"/>
      <c r="E12" s="6"/>
      <c r="F12" s="6"/>
      <c r="G12" s="6"/>
      <c r="H12" s="6"/>
      <c r="I12" s="6"/>
      <c r="J12" s="6"/>
      <c r="K12" s="6"/>
      <c r="L12" s="6"/>
      <c r="M12" s="6"/>
      <c r="N12" s="6"/>
      <c r="O12" s="6"/>
      <c r="P12" s="6"/>
      <c r="Q12" s="6"/>
      <c r="R12" s="6"/>
      <c r="S12" s="6"/>
      <c r="T12" s="6"/>
      <c r="U12" s="6"/>
      <c r="V12" s="6"/>
      <c r="W12" s="6"/>
      <c r="X12" s="6"/>
      <c r="Y12" s="6"/>
      <c r="Z12" s="6"/>
    </row>
    <row r="13" ht="12.75" customHeight="1">
      <c r="A13" s="129" t="s">
        <v>344</v>
      </c>
      <c r="B13" s="266" t="s">
        <v>345</v>
      </c>
      <c r="C13" s="372" t="str">
        <f>IF('OLD1. Aspectos Gerais'!C16=0," ",'OLD1. Aspectos Gerais'!C16)</f>
        <v> </v>
      </c>
      <c r="D13" s="125"/>
      <c r="E13" s="6"/>
      <c r="F13" s="6"/>
      <c r="G13" s="7"/>
      <c r="H13" s="168"/>
      <c r="K13" s="6"/>
      <c r="L13" s="6"/>
      <c r="M13" s="6"/>
      <c r="N13" s="6"/>
      <c r="O13" s="6"/>
      <c r="P13" s="6"/>
      <c r="Q13" s="6"/>
      <c r="R13" s="6"/>
      <c r="S13" s="6"/>
      <c r="T13" s="6"/>
      <c r="U13" s="6"/>
      <c r="V13" s="6"/>
      <c r="W13" s="6"/>
      <c r="X13" s="6"/>
      <c r="Y13" s="6"/>
      <c r="Z13" s="6"/>
    </row>
    <row r="14" ht="12.75" customHeight="1">
      <c r="A14" s="129" t="s">
        <v>347</v>
      </c>
      <c r="B14" s="269" t="s">
        <v>1675</v>
      </c>
      <c r="C14" s="373" t="str">
        <f>IF('OLD1. Aspectos Gerais'!C17=0," ",'OLD1. Aspectos Gerais'!C17)</f>
        <v> </v>
      </c>
      <c r="D14" s="133"/>
      <c r="E14" s="6"/>
      <c r="F14" s="6"/>
      <c r="G14" s="7"/>
      <c r="H14" s="6"/>
      <c r="I14" s="6"/>
      <c r="J14" s="6"/>
      <c r="K14" s="6"/>
      <c r="L14" s="6"/>
      <c r="M14" s="6"/>
      <c r="N14" s="6"/>
      <c r="O14" s="6"/>
      <c r="P14" s="6"/>
      <c r="Q14" s="6"/>
      <c r="R14" s="6"/>
      <c r="S14" s="6"/>
      <c r="T14" s="6"/>
      <c r="U14" s="6"/>
      <c r="V14" s="6"/>
      <c r="W14" s="6"/>
      <c r="X14" s="6"/>
      <c r="Y14" s="6"/>
      <c r="Z14" s="6"/>
    </row>
    <row r="15" ht="12.75" customHeight="1">
      <c r="A15" s="129" t="s">
        <v>350</v>
      </c>
      <c r="B15" s="374" t="s">
        <v>1676</v>
      </c>
      <c r="C15" s="373"/>
      <c r="D15" s="133"/>
      <c r="E15" s="6"/>
      <c r="F15" s="6"/>
      <c r="G15" s="7"/>
      <c r="H15" s="6"/>
      <c r="I15" s="6"/>
      <c r="J15" s="6"/>
      <c r="K15" s="6"/>
      <c r="L15" s="6"/>
      <c r="M15" s="6"/>
      <c r="N15" s="6"/>
      <c r="O15" s="6"/>
      <c r="P15" s="6"/>
      <c r="Q15" s="6"/>
      <c r="R15" s="6"/>
      <c r="S15" s="6"/>
      <c r="T15" s="6"/>
      <c r="U15" s="6"/>
      <c r="V15" s="6"/>
      <c r="W15" s="6"/>
      <c r="X15" s="6"/>
      <c r="Y15" s="6"/>
      <c r="Z15" s="6"/>
    </row>
    <row r="16" ht="12.75" customHeight="1">
      <c r="A16" s="129"/>
      <c r="B16" s="375" t="s">
        <v>1677</v>
      </c>
      <c r="C16" s="376"/>
      <c r="D16" s="377"/>
      <c r="E16" s="6"/>
      <c r="F16" s="6"/>
      <c r="G16" s="7"/>
      <c r="H16" s="6"/>
      <c r="I16" s="6"/>
      <c r="J16" s="6"/>
      <c r="K16" s="6"/>
      <c r="L16" s="6"/>
      <c r="M16" s="6"/>
      <c r="N16" s="6"/>
      <c r="O16" s="6"/>
      <c r="P16" s="6"/>
      <c r="Q16" s="6"/>
      <c r="R16" s="6"/>
      <c r="S16" s="6"/>
      <c r="T16" s="6"/>
      <c r="U16" s="6"/>
      <c r="V16" s="6"/>
      <c r="W16" s="6"/>
      <c r="X16" s="6"/>
      <c r="Y16" s="6"/>
      <c r="Z16" s="6"/>
    </row>
    <row r="17" ht="12.75" customHeight="1">
      <c r="A17" s="129"/>
      <c r="B17" s="269" t="s">
        <v>1678</v>
      </c>
      <c r="C17" s="378"/>
      <c r="D17" s="136"/>
      <c r="E17" s="219" t="str">
        <f>IF(I45&gt;C17, "P&amp;A acima do limite", "ok")</f>
        <v>ok</v>
      </c>
      <c r="F17" s="6"/>
      <c r="G17" s="7"/>
      <c r="H17" s="6"/>
      <c r="I17" s="6"/>
      <c r="J17" s="6"/>
      <c r="K17" s="6"/>
      <c r="L17" s="6"/>
      <c r="M17" s="6"/>
      <c r="N17" s="6"/>
      <c r="O17" s="6"/>
      <c r="P17" s="6"/>
      <c r="Q17" s="6"/>
      <c r="R17" s="6"/>
      <c r="S17" s="6"/>
      <c r="T17" s="6"/>
      <c r="U17" s="6"/>
      <c r="V17" s="6"/>
      <c r="W17" s="6"/>
      <c r="X17" s="6"/>
      <c r="Y17" s="6"/>
      <c r="Z17" s="6"/>
    </row>
    <row r="18" ht="12.75" customHeight="1">
      <c r="A18" s="129"/>
      <c r="B18" s="7"/>
      <c r="C18" s="7"/>
      <c r="D18" s="379"/>
      <c r="E18" s="6"/>
      <c r="F18" s="6"/>
      <c r="G18" s="6"/>
      <c r="H18" s="6"/>
      <c r="I18" s="6"/>
      <c r="J18" s="6"/>
      <c r="K18" s="6"/>
      <c r="L18" s="6"/>
      <c r="M18" s="6"/>
      <c r="N18" s="6"/>
      <c r="O18" s="6"/>
      <c r="P18" s="6"/>
      <c r="Q18" s="6"/>
      <c r="R18" s="6"/>
      <c r="S18" s="6"/>
      <c r="T18" s="6"/>
      <c r="U18" s="6"/>
      <c r="V18" s="6"/>
      <c r="W18" s="6"/>
      <c r="X18" s="6"/>
      <c r="Y18" s="6"/>
      <c r="Z18" s="6"/>
    </row>
    <row r="19" ht="12.75" customHeight="1">
      <c r="A19" s="275">
        <v>4.0</v>
      </c>
      <c r="B19" s="12" t="s">
        <v>330</v>
      </c>
      <c r="C19" s="12"/>
      <c r="D19" s="11"/>
      <c r="E19" s="380"/>
      <c r="F19" s="380"/>
      <c r="G19" s="380"/>
      <c r="H19" s="380"/>
      <c r="I19" s="379"/>
      <c r="J19" s="6"/>
      <c r="K19" s="6"/>
      <c r="L19" s="6"/>
      <c r="M19" s="6"/>
      <c r="N19" s="6"/>
      <c r="O19" s="6"/>
      <c r="P19" s="6"/>
      <c r="Q19" s="6"/>
      <c r="R19" s="6"/>
      <c r="S19" s="6"/>
      <c r="T19" s="6"/>
      <c r="U19" s="6"/>
      <c r="V19" s="6"/>
      <c r="W19" s="6"/>
      <c r="X19" s="6"/>
      <c r="Y19" s="6"/>
      <c r="Z19" s="6"/>
    </row>
    <row r="20" ht="12.75" customHeight="1">
      <c r="A20" s="276"/>
      <c r="B20" s="277" t="s">
        <v>275</v>
      </c>
      <c r="C20" s="278" t="s">
        <v>1679</v>
      </c>
      <c r="D20" s="278" t="s">
        <v>1680</v>
      </c>
      <c r="E20" s="278" t="s">
        <v>1681</v>
      </c>
      <c r="F20" s="278" t="s">
        <v>1682</v>
      </c>
      <c r="G20" s="381" t="s">
        <v>1683</v>
      </c>
      <c r="H20" s="278" t="s">
        <v>1234</v>
      </c>
      <c r="I20" s="279" t="s">
        <v>1235</v>
      </c>
      <c r="J20" s="280"/>
      <c r="K20" s="280"/>
      <c r="L20" s="280"/>
      <c r="M20" s="280"/>
      <c r="N20" s="280"/>
      <c r="O20" s="280"/>
      <c r="P20" s="280"/>
      <c r="Q20" s="280"/>
      <c r="R20" s="280"/>
      <c r="S20" s="280"/>
      <c r="T20" s="280"/>
      <c r="U20" s="280"/>
      <c r="V20" s="280"/>
      <c r="W20" s="280"/>
      <c r="X20" s="280"/>
      <c r="Y20" s="280"/>
      <c r="Z20" s="280"/>
    </row>
    <row r="21" ht="12.75" customHeight="1">
      <c r="A21" s="129" t="s">
        <v>1684</v>
      </c>
      <c r="B21" s="382" t="s">
        <v>1268</v>
      </c>
      <c r="C21" s="383"/>
      <c r="D21" s="384"/>
      <c r="E21" s="384"/>
      <c r="F21" s="384"/>
      <c r="G21" s="384"/>
      <c r="H21" s="384"/>
      <c r="I21" s="385"/>
      <c r="J21" s="6"/>
      <c r="K21" s="6"/>
      <c r="L21" s="6"/>
      <c r="M21" s="6"/>
      <c r="N21" s="6"/>
      <c r="O21" s="6"/>
      <c r="P21" s="6"/>
      <c r="Q21" s="6"/>
      <c r="R21" s="6"/>
      <c r="S21" s="6"/>
      <c r="T21" s="6"/>
      <c r="U21" s="6"/>
      <c r="V21" s="6"/>
      <c r="W21" s="6"/>
      <c r="X21" s="6"/>
      <c r="Y21" s="6"/>
      <c r="Z21" s="6"/>
    </row>
    <row r="22" ht="12.75" customHeight="1">
      <c r="A22" s="129" t="s">
        <v>1685</v>
      </c>
      <c r="B22" s="286"/>
      <c r="C22" s="386"/>
      <c r="D22" s="387"/>
      <c r="E22" s="387"/>
      <c r="F22" s="387"/>
      <c r="G22" s="387"/>
      <c r="H22" s="387"/>
      <c r="I22" s="388"/>
      <c r="J22" s="6"/>
      <c r="K22" s="6"/>
      <c r="L22" s="6"/>
      <c r="M22" s="6"/>
      <c r="N22" s="6"/>
      <c r="O22" s="6"/>
      <c r="P22" s="6"/>
      <c r="Q22" s="6"/>
      <c r="R22" s="6"/>
      <c r="S22" s="6"/>
      <c r="T22" s="6"/>
      <c r="U22" s="6"/>
      <c r="V22" s="6"/>
      <c r="W22" s="6"/>
      <c r="X22" s="6"/>
      <c r="Y22" s="6"/>
      <c r="Z22" s="6"/>
    </row>
    <row r="23" ht="12.75" customHeight="1">
      <c r="A23" s="129" t="s">
        <v>1686</v>
      </c>
      <c r="B23" s="290"/>
      <c r="C23" s="386"/>
      <c r="D23" s="387"/>
      <c r="E23" s="387"/>
      <c r="F23" s="387"/>
      <c r="G23" s="387"/>
      <c r="H23" s="387"/>
      <c r="I23" s="388"/>
      <c r="J23" s="6"/>
      <c r="K23" s="6"/>
      <c r="L23" s="6"/>
      <c r="M23" s="6"/>
      <c r="N23" s="6"/>
      <c r="O23" s="6"/>
      <c r="P23" s="6"/>
      <c r="Q23" s="6"/>
      <c r="R23" s="6"/>
      <c r="S23" s="6"/>
      <c r="T23" s="6"/>
      <c r="U23" s="6"/>
      <c r="V23" s="6"/>
      <c r="W23" s="6"/>
      <c r="X23" s="6"/>
      <c r="Y23" s="6"/>
      <c r="Z23" s="6"/>
    </row>
    <row r="24" ht="12.75" customHeight="1">
      <c r="A24" s="129" t="s">
        <v>1687</v>
      </c>
      <c r="B24" s="389" t="s">
        <v>1273</v>
      </c>
      <c r="C24" s="386"/>
      <c r="D24" s="387"/>
      <c r="E24" s="387"/>
      <c r="F24" s="387"/>
      <c r="G24" s="387"/>
      <c r="H24" s="387"/>
      <c r="I24" s="388"/>
      <c r="J24" s="6"/>
      <c r="K24" s="6"/>
      <c r="L24" s="6"/>
      <c r="M24" s="6"/>
      <c r="N24" s="6"/>
      <c r="O24" s="6"/>
      <c r="P24" s="6"/>
      <c r="Q24" s="6"/>
      <c r="R24" s="6"/>
      <c r="S24" s="6"/>
      <c r="T24" s="6"/>
      <c r="U24" s="6"/>
      <c r="V24" s="6"/>
      <c r="W24" s="6"/>
      <c r="X24" s="6"/>
      <c r="Y24" s="6"/>
      <c r="Z24" s="6"/>
    </row>
    <row r="25" ht="12.75" customHeight="1">
      <c r="A25" s="129" t="s">
        <v>1688</v>
      </c>
      <c r="B25" s="286"/>
      <c r="C25" s="386"/>
      <c r="D25" s="387"/>
      <c r="E25" s="387"/>
      <c r="F25" s="387"/>
      <c r="G25" s="387"/>
      <c r="H25" s="387"/>
      <c r="I25" s="388"/>
      <c r="J25" s="6"/>
      <c r="K25" s="6"/>
      <c r="L25" s="6"/>
      <c r="M25" s="6"/>
      <c r="N25" s="6"/>
      <c r="O25" s="6"/>
      <c r="P25" s="6"/>
      <c r="Q25" s="6"/>
      <c r="R25" s="6"/>
      <c r="S25" s="6"/>
      <c r="T25" s="6"/>
      <c r="U25" s="6"/>
      <c r="V25" s="6"/>
      <c r="W25" s="6"/>
      <c r="X25" s="6"/>
      <c r="Y25" s="6"/>
      <c r="Z25" s="6"/>
    </row>
    <row r="26" ht="12.75" customHeight="1">
      <c r="A26" s="129" t="s">
        <v>1689</v>
      </c>
      <c r="B26" s="290"/>
      <c r="C26" s="386"/>
      <c r="D26" s="387"/>
      <c r="E26" s="387"/>
      <c r="F26" s="387"/>
      <c r="G26" s="387"/>
      <c r="H26" s="387"/>
      <c r="I26" s="388"/>
      <c r="J26" s="6"/>
      <c r="K26" s="6"/>
      <c r="L26" s="6"/>
      <c r="M26" s="6"/>
      <c r="N26" s="6"/>
      <c r="O26" s="6"/>
      <c r="P26" s="6"/>
      <c r="Q26" s="6"/>
      <c r="R26" s="6"/>
      <c r="S26" s="6"/>
      <c r="T26" s="6"/>
      <c r="U26" s="6"/>
      <c r="V26" s="6"/>
      <c r="W26" s="6"/>
      <c r="X26" s="6"/>
      <c r="Y26" s="6"/>
      <c r="Z26" s="6"/>
    </row>
    <row r="27" ht="12.75" customHeight="1">
      <c r="A27" s="129" t="s">
        <v>1690</v>
      </c>
      <c r="B27" s="390" t="s">
        <v>1691</v>
      </c>
      <c r="C27" s="386"/>
      <c r="D27" s="387"/>
      <c r="E27" s="387"/>
      <c r="F27" s="387"/>
      <c r="G27" s="387"/>
      <c r="H27" s="387"/>
      <c r="I27" s="388"/>
      <c r="J27" s="6"/>
      <c r="K27" s="6"/>
      <c r="L27" s="6"/>
      <c r="M27" s="6"/>
      <c r="N27" s="6"/>
      <c r="O27" s="6"/>
      <c r="P27" s="6"/>
      <c r="Q27" s="6"/>
      <c r="R27" s="6"/>
      <c r="S27" s="6"/>
      <c r="T27" s="6"/>
      <c r="U27" s="6"/>
      <c r="V27" s="6"/>
      <c r="W27" s="6"/>
      <c r="X27" s="6"/>
      <c r="Y27" s="6"/>
      <c r="Z27" s="6"/>
    </row>
    <row r="28" ht="12.75" customHeight="1">
      <c r="A28" s="129" t="s">
        <v>1692</v>
      </c>
      <c r="B28" s="286"/>
      <c r="C28" s="386"/>
      <c r="D28" s="387"/>
      <c r="E28" s="387"/>
      <c r="F28" s="387"/>
      <c r="G28" s="387"/>
      <c r="H28" s="387"/>
      <c r="I28" s="388"/>
      <c r="J28" s="6"/>
      <c r="K28" s="6"/>
      <c r="L28" s="6"/>
      <c r="M28" s="6"/>
      <c r="N28" s="6"/>
      <c r="O28" s="6"/>
      <c r="P28" s="6"/>
      <c r="Q28" s="6"/>
      <c r="R28" s="6"/>
      <c r="S28" s="6"/>
      <c r="T28" s="6"/>
      <c r="U28" s="6"/>
      <c r="V28" s="6"/>
      <c r="W28" s="6"/>
      <c r="X28" s="6"/>
      <c r="Y28" s="6"/>
      <c r="Z28" s="6"/>
    </row>
    <row r="29" ht="12.75" customHeight="1">
      <c r="A29" s="129" t="s">
        <v>1693</v>
      </c>
      <c r="B29" s="290"/>
      <c r="C29" s="386"/>
      <c r="D29" s="387"/>
      <c r="E29" s="387"/>
      <c r="F29" s="387"/>
      <c r="G29" s="387"/>
      <c r="H29" s="387"/>
      <c r="I29" s="388"/>
      <c r="J29" s="6"/>
      <c r="K29" s="6"/>
      <c r="L29" s="6"/>
      <c r="M29" s="6"/>
      <c r="N29" s="6"/>
      <c r="O29" s="6"/>
      <c r="P29" s="6"/>
      <c r="Q29" s="6"/>
      <c r="R29" s="6"/>
      <c r="S29" s="6"/>
      <c r="T29" s="6"/>
      <c r="U29" s="6"/>
      <c r="V29" s="6"/>
      <c r="W29" s="6"/>
      <c r="X29" s="6"/>
      <c r="Y29" s="6"/>
      <c r="Z29" s="6"/>
    </row>
    <row r="30" ht="12.75" customHeight="1">
      <c r="A30" s="129" t="s">
        <v>1694</v>
      </c>
      <c r="B30" s="390" t="s">
        <v>1695</v>
      </c>
      <c r="C30" s="386"/>
      <c r="D30" s="387"/>
      <c r="E30" s="387"/>
      <c r="F30" s="387"/>
      <c r="G30" s="387"/>
      <c r="H30" s="387"/>
      <c r="I30" s="388"/>
      <c r="J30" s="6"/>
      <c r="K30" s="6"/>
      <c r="L30" s="6"/>
      <c r="M30" s="6"/>
      <c r="N30" s="6"/>
      <c r="O30" s="6"/>
      <c r="P30" s="6"/>
      <c r="Q30" s="6"/>
      <c r="R30" s="6"/>
      <c r="S30" s="6"/>
      <c r="T30" s="6"/>
      <c r="U30" s="6"/>
      <c r="V30" s="6"/>
      <c r="W30" s="6"/>
      <c r="X30" s="6"/>
      <c r="Y30" s="6"/>
      <c r="Z30" s="6"/>
    </row>
    <row r="31" ht="12.75" customHeight="1">
      <c r="A31" s="129" t="s">
        <v>1696</v>
      </c>
      <c r="B31" s="286"/>
      <c r="C31" s="386"/>
      <c r="D31" s="387"/>
      <c r="E31" s="387"/>
      <c r="F31" s="387"/>
      <c r="G31" s="387"/>
      <c r="H31" s="387"/>
      <c r="I31" s="388"/>
      <c r="J31" s="6"/>
      <c r="K31" s="6"/>
      <c r="L31" s="6"/>
      <c r="M31" s="6"/>
      <c r="N31" s="6"/>
      <c r="O31" s="6"/>
      <c r="P31" s="6"/>
      <c r="Q31" s="6"/>
      <c r="R31" s="6"/>
      <c r="S31" s="6"/>
      <c r="T31" s="6"/>
      <c r="U31" s="6"/>
      <c r="V31" s="6"/>
      <c r="W31" s="6"/>
      <c r="X31" s="6"/>
      <c r="Y31" s="6"/>
      <c r="Z31" s="6"/>
    </row>
    <row r="32" ht="12.75" customHeight="1">
      <c r="A32" s="129" t="s">
        <v>1697</v>
      </c>
      <c r="B32" s="290"/>
      <c r="C32" s="386"/>
      <c r="D32" s="387"/>
      <c r="E32" s="387"/>
      <c r="F32" s="387"/>
      <c r="G32" s="387"/>
      <c r="H32" s="387"/>
      <c r="I32" s="388"/>
      <c r="J32" s="6"/>
      <c r="K32" s="6"/>
      <c r="L32" s="6"/>
      <c r="M32" s="6"/>
      <c r="N32" s="6"/>
      <c r="O32" s="6"/>
      <c r="P32" s="6"/>
      <c r="Q32" s="6"/>
      <c r="R32" s="6"/>
      <c r="S32" s="6"/>
      <c r="T32" s="6"/>
      <c r="U32" s="6"/>
      <c r="V32" s="6"/>
      <c r="W32" s="6"/>
      <c r="X32" s="6"/>
      <c r="Y32" s="6"/>
      <c r="Z32" s="6"/>
    </row>
    <row r="33" ht="12.75" customHeight="1">
      <c r="A33" s="129" t="s">
        <v>1698</v>
      </c>
      <c r="B33" s="389" t="s">
        <v>1411</v>
      </c>
      <c r="C33" s="386"/>
      <c r="D33" s="387"/>
      <c r="E33" s="387"/>
      <c r="F33" s="387"/>
      <c r="G33" s="387"/>
      <c r="H33" s="387"/>
      <c r="I33" s="388"/>
      <c r="J33" s="6"/>
      <c r="K33" s="6"/>
      <c r="L33" s="6"/>
      <c r="M33" s="6"/>
      <c r="N33" s="6"/>
      <c r="O33" s="6"/>
      <c r="P33" s="6"/>
      <c r="Q33" s="6"/>
      <c r="R33" s="6"/>
      <c r="S33" s="6"/>
      <c r="T33" s="6"/>
      <c r="U33" s="6"/>
      <c r="V33" s="6"/>
      <c r="W33" s="6"/>
      <c r="X33" s="6"/>
      <c r="Y33" s="6"/>
      <c r="Z33" s="6"/>
    </row>
    <row r="34" ht="12.75" customHeight="1">
      <c r="A34" s="129" t="s">
        <v>1699</v>
      </c>
      <c r="B34" s="286"/>
      <c r="C34" s="386"/>
      <c r="D34" s="387"/>
      <c r="E34" s="387"/>
      <c r="F34" s="387"/>
      <c r="G34" s="387"/>
      <c r="H34" s="387"/>
      <c r="I34" s="388"/>
      <c r="J34" s="6"/>
      <c r="K34" s="6"/>
      <c r="L34" s="6"/>
      <c r="M34" s="6"/>
      <c r="N34" s="6"/>
      <c r="O34" s="6"/>
      <c r="P34" s="6"/>
      <c r="Q34" s="6"/>
      <c r="R34" s="6"/>
      <c r="S34" s="6"/>
      <c r="T34" s="6"/>
      <c r="U34" s="6"/>
      <c r="V34" s="6"/>
      <c r="W34" s="6"/>
      <c r="X34" s="6"/>
      <c r="Y34" s="6"/>
      <c r="Z34" s="6"/>
    </row>
    <row r="35" ht="12.75" customHeight="1">
      <c r="A35" s="129" t="s">
        <v>1700</v>
      </c>
      <c r="B35" s="290"/>
      <c r="C35" s="386"/>
      <c r="D35" s="387"/>
      <c r="E35" s="387"/>
      <c r="F35" s="387"/>
      <c r="G35" s="387"/>
      <c r="H35" s="387"/>
      <c r="I35" s="388"/>
      <c r="J35" s="6"/>
      <c r="K35" s="6"/>
      <c r="L35" s="6"/>
      <c r="M35" s="6"/>
      <c r="N35" s="6"/>
      <c r="O35" s="6"/>
      <c r="P35" s="6"/>
      <c r="Q35" s="6"/>
      <c r="R35" s="6"/>
      <c r="S35" s="6"/>
      <c r="T35" s="6"/>
      <c r="U35" s="6"/>
      <c r="V35" s="6"/>
      <c r="W35" s="6"/>
      <c r="X35" s="6"/>
      <c r="Y35" s="6"/>
      <c r="Z35" s="6"/>
    </row>
    <row r="36" ht="12.75" customHeight="1">
      <c r="A36" s="129" t="s">
        <v>1701</v>
      </c>
      <c r="B36" s="389" t="s">
        <v>1446</v>
      </c>
      <c r="C36" s="386"/>
      <c r="D36" s="387"/>
      <c r="E36" s="387"/>
      <c r="F36" s="387"/>
      <c r="G36" s="387"/>
      <c r="H36" s="387"/>
      <c r="I36" s="388"/>
      <c r="J36" s="6"/>
      <c r="K36" s="6"/>
      <c r="L36" s="6"/>
      <c r="M36" s="6"/>
      <c r="N36" s="6"/>
      <c r="O36" s="6"/>
      <c r="P36" s="6"/>
      <c r="Q36" s="6"/>
      <c r="R36" s="6"/>
      <c r="S36" s="6"/>
      <c r="T36" s="6"/>
      <c r="U36" s="6"/>
      <c r="V36" s="6"/>
      <c r="W36" s="6"/>
      <c r="X36" s="6"/>
      <c r="Y36" s="6"/>
      <c r="Z36" s="6"/>
    </row>
    <row r="37" ht="12.75" customHeight="1">
      <c r="A37" s="129" t="s">
        <v>1702</v>
      </c>
      <c r="B37" s="286"/>
      <c r="C37" s="386"/>
      <c r="D37" s="387"/>
      <c r="E37" s="387"/>
      <c r="F37" s="387"/>
      <c r="G37" s="387"/>
      <c r="H37" s="387"/>
      <c r="I37" s="388"/>
      <c r="J37" s="6"/>
      <c r="K37" s="6"/>
      <c r="L37" s="6"/>
      <c r="M37" s="6"/>
      <c r="N37" s="6"/>
      <c r="O37" s="6"/>
      <c r="P37" s="6"/>
      <c r="Q37" s="6"/>
      <c r="R37" s="6"/>
      <c r="S37" s="6"/>
      <c r="T37" s="6"/>
      <c r="U37" s="6"/>
      <c r="V37" s="6"/>
      <c r="W37" s="6"/>
      <c r="X37" s="6"/>
      <c r="Y37" s="6"/>
      <c r="Z37" s="6"/>
    </row>
    <row r="38" ht="12.75" customHeight="1">
      <c r="A38" s="129" t="s">
        <v>1703</v>
      </c>
      <c r="B38" s="290"/>
      <c r="C38" s="386"/>
      <c r="D38" s="387"/>
      <c r="E38" s="387"/>
      <c r="F38" s="387"/>
      <c r="G38" s="387"/>
      <c r="H38" s="387"/>
      <c r="I38" s="388"/>
      <c r="J38" s="6"/>
      <c r="K38" s="6"/>
      <c r="L38" s="6"/>
      <c r="M38" s="6"/>
      <c r="N38" s="6"/>
      <c r="O38" s="6"/>
      <c r="P38" s="6"/>
      <c r="Q38" s="6"/>
      <c r="R38" s="6"/>
      <c r="S38" s="6"/>
      <c r="T38" s="6"/>
      <c r="U38" s="6"/>
      <c r="V38" s="6"/>
      <c r="W38" s="6"/>
      <c r="X38" s="6"/>
      <c r="Y38" s="6"/>
      <c r="Z38" s="6"/>
    </row>
    <row r="39" ht="12.75" customHeight="1">
      <c r="A39" s="129" t="s">
        <v>1704</v>
      </c>
      <c r="B39" s="389" t="s">
        <v>1705</v>
      </c>
      <c r="C39" s="386"/>
      <c r="D39" s="387"/>
      <c r="E39" s="387"/>
      <c r="F39" s="387"/>
      <c r="G39" s="387"/>
      <c r="H39" s="387"/>
      <c r="I39" s="388"/>
      <c r="J39" s="6"/>
      <c r="K39" s="6"/>
      <c r="L39" s="6"/>
      <c r="M39" s="6"/>
      <c r="N39" s="6"/>
      <c r="O39" s="6"/>
      <c r="P39" s="6"/>
      <c r="Q39" s="6"/>
      <c r="R39" s="6"/>
      <c r="S39" s="6"/>
      <c r="T39" s="6"/>
      <c r="U39" s="6"/>
      <c r="V39" s="6"/>
      <c r="W39" s="6"/>
      <c r="X39" s="6"/>
      <c r="Y39" s="6"/>
      <c r="Z39" s="6"/>
    </row>
    <row r="40" ht="12.75" customHeight="1">
      <c r="A40" s="129" t="s">
        <v>1706</v>
      </c>
      <c r="B40" s="286"/>
      <c r="C40" s="386"/>
      <c r="D40" s="387"/>
      <c r="E40" s="387"/>
      <c r="F40" s="387"/>
      <c r="G40" s="387"/>
      <c r="H40" s="387"/>
      <c r="I40" s="388"/>
      <c r="J40" s="6"/>
      <c r="K40" s="6"/>
      <c r="L40" s="6"/>
      <c r="M40" s="6"/>
      <c r="N40" s="6"/>
      <c r="O40" s="6"/>
      <c r="P40" s="6"/>
      <c r="Q40" s="6"/>
      <c r="R40" s="6"/>
      <c r="S40" s="6"/>
      <c r="T40" s="6"/>
      <c r="U40" s="6"/>
      <c r="V40" s="6"/>
      <c r="W40" s="6"/>
      <c r="X40" s="6"/>
      <c r="Y40" s="6"/>
      <c r="Z40" s="6"/>
    </row>
    <row r="41" ht="12.75" customHeight="1">
      <c r="A41" s="129" t="s">
        <v>1707</v>
      </c>
      <c r="B41" s="290"/>
      <c r="C41" s="386"/>
      <c r="D41" s="387"/>
      <c r="E41" s="387"/>
      <c r="F41" s="387"/>
      <c r="G41" s="387"/>
      <c r="H41" s="387"/>
      <c r="I41" s="388"/>
      <c r="J41" s="6"/>
      <c r="K41" s="6"/>
      <c r="L41" s="6"/>
      <c r="M41" s="6"/>
      <c r="N41" s="6"/>
      <c r="O41" s="6"/>
      <c r="P41" s="6"/>
      <c r="Q41" s="6"/>
      <c r="R41" s="6"/>
      <c r="S41" s="6"/>
      <c r="T41" s="6"/>
      <c r="U41" s="6"/>
      <c r="V41" s="6"/>
      <c r="W41" s="6"/>
      <c r="X41" s="6"/>
      <c r="Y41" s="6"/>
      <c r="Z41" s="6"/>
    </row>
    <row r="42" ht="12.75" customHeight="1">
      <c r="A42" s="129" t="s">
        <v>1708</v>
      </c>
      <c r="B42" s="389" t="s">
        <v>1623</v>
      </c>
      <c r="C42" s="386"/>
      <c r="D42" s="387"/>
      <c r="E42" s="387"/>
      <c r="F42" s="387"/>
      <c r="G42" s="387"/>
      <c r="H42" s="387"/>
      <c r="I42" s="388"/>
      <c r="J42" s="6"/>
      <c r="K42" s="6"/>
      <c r="L42" s="6"/>
      <c r="M42" s="6"/>
      <c r="N42" s="6"/>
      <c r="O42" s="6"/>
      <c r="P42" s="6"/>
      <c r="Q42" s="6"/>
      <c r="R42" s="6"/>
      <c r="S42" s="6"/>
      <c r="T42" s="6"/>
      <c r="U42" s="6"/>
      <c r="V42" s="6"/>
      <c r="W42" s="6"/>
      <c r="X42" s="6"/>
      <c r="Y42" s="6"/>
      <c r="Z42" s="6"/>
    </row>
    <row r="43" ht="12.75" customHeight="1">
      <c r="A43" s="129" t="s">
        <v>1709</v>
      </c>
      <c r="B43" s="286"/>
      <c r="C43" s="386"/>
      <c r="D43" s="387"/>
      <c r="E43" s="387"/>
      <c r="F43" s="387"/>
      <c r="G43" s="387"/>
      <c r="H43" s="387"/>
      <c r="I43" s="388"/>
      <c r="J43" s="6"/>
      <c r="K43" s="6"/>
      <c r="L43" s="6"/>
      <c r="M43" s="6"/>
      <c r="N43" s="6"/>
      <c r="O43" s="6"/>
      <c r="P43" s="6"/>
      <c r="Q43" s="6"/>
      <c r="R43" s="6"/>
      <c r="S43" s="6"/>
      <c r="T43" s="6"/>
      <c r="U43" s="6"/>
      <c r="V43" s="6"/>
      <c r="W43" s="6"/>
      <c r="X43" s="6"/>
      <c r="Y43" s="6"/>
      <c r="Z43" s="6"/>
    </row>
    <row r="44" ht="12.75" customHeight="1">
      <c r="A44" s="129" t="s">
        <v>1710</v>
      </c>
      <c r="B44" s="300"/>
      <c r="C44" s="391"/>
      <c r="D44" s="392"/>
      <c r="E44" s="392"/>
      <c r="F44" s="392"/>
      <c r="G44" s="392"/>
      <c r="H44" s="392"/>
      <c r="I44" s="393"/>
      <c r="J44" s="6"/>
      <c r="K44" s="6"/>
      <c r="L44" s="6"/>
      <c r="M44" s="6"/>
      <c r="N44" s="6"/>
      <c r="O44" s="6"/>
      <c r="P44" s="6"/>
      <c r="Q44" s="6"/>
      <c r="R44" s="6"/>
      <c r="S44" s="6"/>
      <c r="T44" s="6"/>
      <c r="U44" s="6"/>
      <c r="V44" s="6"/>
      <c r="W44" s="6"/>
      <c r="X44" s="6"/>
      <c r="Y44" s="6"/>
      <c r="Z44" s="6"/>
    </row>
    <row r="45" ht="12.75" customHeight="1">
      <c r="A45" s="6"/>
      <c r="B45" s="394" t="s">
        <v>382</v>
      </c>
      <c r="C45" s="308"/>
      <c r="D45" s="308"/>
      <c r="E45" s="308"/>
      <c r="F45" s="308"/>
      <c r="G45" s="308"/>
      <c r="H45" s="395"/>
      <c r="I45" s="396">
        <f>SUM(I21:I44)</f>
        <v>0</v>
      </c>
      <c r="J45" s="6"/>
      <c r="K45" s="6"/>
      <c r="L45" s="6"/>
      <c r="M45" s="6"/>
      <c r="N45" s="6"/>
      <c r="O45" s="6"/>
      <c r="P45" s="6"/>
      <c r="Q45" s="6"/>
      <c r="R45" s="6"/>
      <c r="S45" s="6"/>
      <c r="T45" s="6"/>
      <c r="U45" s="6"/>
      <c r="V45" s="6"/>
      <c r="W45" s="6"/>
      <c r="X45" s="6"/>
      <c r="Y45" s="6"/>
      <c r="Z45" s="6"/>
    </row>
    <row r="46" ht="12.75" customHeight="1">
      <c r="B46" s="7"/>
      <c r="C46" s="7"/>
    </row>
    <row r="47" ht="12.75" customHeight="1">
      <c r="E47" s="7" t="s">
        <v>368</v>
      </c>
      <c r="F47" s="6"/>
      <c r="G47" s="6"/>
      <c r="H47" s="6"/>
      <c r="I47" s="120"/>
      <c r="J47" s="120"/>
    </row>
    <row r="48" ht="12.75" customHeight="1">
      <c r="E48" s="154" t="s">
        <v>369</v>
      </c>
      <c r="F48" s="155"/>
      <c r="G48" s="156"/>
      <c r="H48" s="156"/>
      <c r="I48" s="397"/>
      <c r="J48" s="205"/>
    </row>
    <row r="49" ht="12.75" customHeight="1">
      <c r="E49" s="158"/>
      <c r="F49" s="6"/>
      <c r="G49" s="6"/>
      <c r="H49" s="6"/>
      <c r="I49" s="120"/>
      <c r="J49" s="206"/>
    </row>
    <row r="50" ht="12.75" customHeight="1">
      <c r="E50" s="158"/>
      <c r="F50" s="11" t="s">
        <v>370</v>
      </c>
      <c r="G50" s="6"/>
      <c r="H50" s="6"/>
      <c r="I50" s="120"/>
      <c r="J50" s="206"/>
    </row>
    <row r="51" ht="12.75" customHeight="1">
      <c r="E51" s="160"/>
      <c r="F51" s="161"/>
      <c r="G51" s="161"/>
      <c r="H51" s="161"/>
      <c r="I51" s="398"/>
      <c r="J51" s="207"/>
    </row>
    <row r="52" ht="12.75" customHeight="1">
      <c r="E52" s="120"/>
      <c r="F52" s="120"/>
      <c r="G52" s="120"/>
      <c r="H52" s="120"/>
      <c r="I52" s="120"/>
      <c r="J52" s="163" t="s">
        <v>1711</v>
      </c>
    </row>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4">
    <mergeCell ref="B27:B29"/>
    <mergeCell ref="B30:B32"/>
    <mergeCell ref="B33:B35"/>
    <mergeCell ref="B36:B38"/>
    <mergeCell ref="B39:B41"/>
    <mergeCell ref="B42:B44"/>
    <mergeCell ref="B45:H45"/>
    <mergeCell ref="C13:D13"/>
    <mergeCell ref="H13:J13"/>
    <mergeCell ref="C14:D14"/>
    <mergeCell ref="C15:D15"/>
    <mergeCell ref="C17:D17"/>
    <mergeCell ref="B21:B23"/>
    <mergeCell ref="B24:B26"/>
  </mergeCells>
  <dataValidations>
    <dataValidation type="list" allowBlank="1" showErrorMessage="1" sqref="H14">
      <formula1>$M$14:$M$15</formula1>
    </dataValidation>
    <dataValidation type="list" allowBlank="1" showErrorMessage="1" sqref="D18">
      <formula1>$D$19:$D$22</formula1>
    </dataValidation>
  </dataValidations>
  <printOptions/>
  <pageMargins bottom="0.984251969" footer="0.0" header="0.0" left="0.787401575" right="0.787401575" top="0.984251969"/>
  <pageSetup paperSize="9" scale="65" orientation="landscape"/>
  <drawing r:id="rId1"/>
  <legacyDrawing r:id="rId2"/>
  <oleObjects>
    <oleObject progId="PBrush" shapeId="5121" r:id="rId3"/>
  </oleObjec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3.63"/>
    <col customWidth="1" min="2" max="2" width="65.88"/>
    <col customWidth="1" min="3" max="3" width="20.75"/>
    <col customWidth="1" min="4" max="5" width="15.75"/>
    <col customWidth="1" min="6" max="6" width="18.88"/>
    <col customWidth="1" min="7" max="7" width="14.13"/>
    <col customWidth="1" min="8" max="8" width="13.38"/>
    <col customWidth="1" min="9" max="9" width="13.88"/>
    <col customWidth="1" min="10" max="10" width="19.13"/>
    <col customWidth="1" min="11" max="11" width="16.63"/>
    <col customWidth="1" min="12" max="12" width="12.88"/>
    <col customWidth="1" min="13" max="13" width="14.75"/>
    <col customWidth="1" min="14" max="26" width="8.63"/>
  </cols>
  <sheetData>
    <row r="1" ht="12.75" customHeight="1">
      <c r="A1" s="6"/>
      <c r="B1" s="6"/>
      <c r="C1" s="6"/>
      <c r="D1" s="6"/>
      <c r="E1" s="6"/>
      <c r="F1" s="6"/>
      <c r="G1" s="6"/>
      <c r="H1" s="6"/>
      <c r="I1" s="6"/>
      <c r="J1" s="6"/>
      <c r="K1" s="6"/>
      <c r="L1" s="6"/>
      <c r="M1" s="6"/>
      <c r="N1" s="6"/>
      <c r="O1" s="6"/>
      <c r="P1" s="6"/>
      <c r="Q1" s="6"/>
      <c r="R1" s="6"/>
      <c r="S1" s="6"/>
      <c r="T1" s="6"/>
      <c r="U1" s="6"/>
      <c r="V1" s="6"/>
      <c r="W1" s="6"/>
      <c r="X1" s="6"/>
      <c r="Y1" s="6"/>
      <c r="Z1" s="6"/>
    </row>
    <row r="2" ht="12.75" customHeight="1">
      <c r="A2" s="6"/>
      <c r="B2" s="6"/>
      <c r="C2" s="6"/>
      <c r="D2" s="6"/>
      <c r="E2" s="6"/>
      <c r="F2" s="6"/>
      <c r="G2" s="6"/>
      <c r="H2" s="6"/>
      <c r="I2" s="6"/>
      <c r="J2" s="6"/>
      <c r="K2" s="6"/>
      <c r="L2" s="6"/>
      <c r="M2" s="6"/>
      <c r="N2" s="6"/>
      <c r="O2" s="6"/>
      <c r="P2" s="6"/>
      <c r="Q2" s="6"/>
      <c r="R2" s="6"/>
      <c r="S2" s="6"/>
      <c r="T2" s="6"/>
      <c r="U2" s="6"/>
      <c r="V2" s="6"/>
      <c r="W2" s="6"/>
      <c r="X2" s="6"/>
      <c r="Y2" s="6"/>
      <c r="Z2" s="6"/>
    </row>
    <row r="3" ht="12.75" customHeight="1">
      <c r="A3" s="6"/>
      <c r="B3" s="6"/>
      <c r="C3" s="6"/>
      <c r="D3" s="6"/>
      <c r="E3" s="6"/>
      <c r="F3" s="6"/>
      <c r="G3" s="6"/>
      <c r="H3" s="6"/>
      <c r="I3" s="6"/>
      <c r="J3" s="6"/>
      <c r="K3" s="6"/>
      <c r="L3" s="6"/>
      <c r="M3" s="6"/>
      <c r="N3" s="6"/>
      <c r="O3" s="6"/>
      <c r="P3" s="6"/>
      <c r="Q3" s="6"/>
      <c r="R3" s="6"/>
      <c r="S3" s="6"/>
      <c r="T3" s="6"/>
      <c r="U3" s="6"/>
      <c r="V3" s="6"/>
      <c r="W3" s="6"/>
      <c r="X3" s="6"/>
      <c r="Y3" s="6"/>
      <c r="Z3" s="6"/>
    </row>
    <row r="4" ht="12.75" customHeight="1">
      <c r="A4" s="6"/>
      <c r="B4" s="6"/>
      <c r="C4" s="6"/>
      <c r="D4" s="6"/>
      <c r="E4" s="6"/>
      <c r="F4" s="6"/>
      <c r="G4" s="6"/>
      <c r="H4" s="6"/>
      <c r="I4" s="6"/>
      <c r="J4" s="6"/>
      <c r="K4" s="6"/>
      <c r="L4" s="6"/>
      <c r="M4" s="6"/>
      <c r="N4" s="6"/>
      <c r="O4" s="6"/>
      <c r="P4" s="6"/>
      <c r="Q4" s="6"/>
      <c r="R4" s="6"/>
      <c r="S4" s="6"/>
      <c r="T4" s="6"/>
      <c r="U4" s="6"/>
      <c r="V4" s="6"/>
      <c r="W4" s="6"/>
      <c r="X4" s="6"/>
      <c r="Y4" s="6"/>
      <c r="Z4" s="6"/>
    </row>
    <row r="5" ht="12.75" customHeight="1">
      <c r="A5" s="6"/>
      <c r="B5" s="6"/>
      <c r="C5" s="6"/>
      <c r="D5" s="6"/>
      <c r="E5" s="6"/>
      <c r="F5" s="6"/>
      <c r="G5" s="6"/>
      <c r="H5" s="6"/>
      <c r="I5" s="6"/>
      <c r="J5" s="6"/>
      <c r="K5" s="6"/>
      <c r="L5" s="6"/>
      <c r="M5" s="6"/>
      <c r="N5" s="6"/>
      <c r="O5" s="6"/>
      <c r="P5" s="6"/>
      <c r="Q5" s="6"/>
      <c r="R5" s="6"/>
      <c r="S5" s="6"/>
      <c r="T5" s="6"/>
      <c r="U5" s="6"/>
      <c r="V5" s="6"/>
      <c r="W5" s="6"/>
      <c r="X5" s="6"/>
      <c r="Y5" s="6"/>
      <c r="Z5" s="6"/>
    </row>
    <row r="6" ht="12.75" customHeight="1">
      <c r="A6" s="6"/>
      <c r="B6" s="6"/>
      <c r="C6" s="6"/>
      <c r="D6" s="6"/>
      <c r="E6" s="6"/>
      <c r="F6" s="6"/>
      <c r="G6" s="6"/>
      <c r="H6" s="6"/>
      <c r="I6" s="6"/>
      <c r="J6" s="6"/>
      <c r="K6" s="6"/>
      <c r="L6" s="6"/>
      <c r="M6" s="6"/>
      <c r="N6" s="6"/>
      <c r="O6" s="6"/>
      <c r="P6" s="6"/>
      <c r="Q6" s="6"/>
      <c r="R6" s="6"/>
      <c r="S6" s="6"/>
      <c r="T6" s="6"/>
      <c r="U6" s="6"/>
      <c r="V6" s="6"/>
      <c r="W6" s="6"/>
      <c r="X6" s="6"/>
      <c r="Y6" s="6"/>
      <c r="Z6" s="6"/>
    </row>
    <row r="7" ht="12.75" customHeight="1">
      <c r="A7" s="6"/>
      <c r="B7" s="6"/>
      <c r="C7" s="6"/>
      <c r="D7" s="6"/>
      <c r="E7" s="6"/>
      <c r="F7" s="6"/>
      <c r="G7" s="6"/>
      <c r="H7" s="6"/>
      <c r="I7" s="6"/>
      <c r="J7" s="6"/>
      <c r="K7" s="6"/>
      <c r="L7" s="6"/>
      <c r="M7" s="6"/>
      <c r="N7" s="6"/>
      <c r="O7" s="6"/>
      <c r="P7" s="6"/>
      <c r="Q7" s="6"/>
      <c r="R7" s="6"/>
      <c r="S7" s="6"/>
      <c r="T7" s="6"/>
      <c r="U7" s="6"/>
      <c r="V7" s="6"/>
      <c r="W7" s="6"/>
      <c r="X7" s="6"/>
      <c r="Y7" s="6"/>
      <c r="Z7" s="6"/>
    </row>
    <row r="8" ht="12.75" customHeight="1">
      <c r="A8" s="6"/>
      <c r="B8" s="88" t="s">
        <v>258</v>
      </c>
      <c r="C8" s="6"/>
      <c r="D8" s="6"/>
      <c r="E8" s="6"/>
      <c r="F8" s="6"/>
      <c r="G8" s="6"/>
      <c r="H8" s="6"/>
      <c r="I8" s="6"/>
      <c r="J8" s="6"/>
      <c r="K8" s="6"/>
      <c r="L8" s="6"/>
      <c r="M8" s="6"/>
      <c r="N8" s="6"/>
      <c r="O8" s="6"/>
      <c r="P8" s="6"/>
      <c r="Q8" s="6"/>
      <c r="R8" s="6"/>
      <c r="S8" s="6"/>
      <c r="T8" s="6"/>
      <c r="U8" s="6"/>
      <c r="V8" s="6"/>
      <c r="W8" s="6"/>
      <c r="X8" s="6"/>
      <c r="Y8" s="6"/>
      <c r="Z8" s="6"/>
    </row>
    <row r="9" ht="12.75" customHeight="1">
      <c r="A9" s="6"/>
      <c r="B9" s="6"/>
      <c r="C9" s="6"/>
      <c r="D9" s="6"/>
      <c r="E9" s="6"/>
      <c r="F9" s="6"/>
      <c r="G9" s="6"/>
      <c r="H9" s="6"/>
      <c r="I9" s="6"/>
      <c r="J9" s="6"/>
      <c r="K9" s="6"/>
      <c r="L9" s="6"/>
      <c r="M9" s="6"/>
      <c r="N9" s="6"/>
      <c r="O9" s="6"/>
      <c r="P9" s="6"/>
      <c r="Q9" s="6"/>
      <c r="R9" s="6"/>
      <c r="S9" s="6"/>
      <c r="T9" s="6"/>
      <c r="U9" s="6"/>
      <c r="V9" s="6"/>
      <c r="W9" s="6"/>
      <c r="X9" s="6"/>
      <c r="Y9" s="6"/>
      <c r="Z9" s="6"/>
    </row>
    <row r="10" ht="12.75" customHeight="1">
      <c r="A10" s="122"/>
      <c r="B10" s="11"/>
      <c r="C10" s="11"/>
      <c r="D10" s="11"/>
      <c r="E10" s="11"/>
      <c r="F10" s="6"/>
      <c r="G10" s="6"/>
      <c r="H10" s="6"/>
      <c r="I10" s="11"/>
      <c r="J10" s="11"/>
      <c r="K10" s="11"/>
      <c r="L10" s="11"/>
      <c r="M10" s="11"/>
      <c r="N10" s="11"/>
      <c r="O10" s="11"/>
      <c r="P10" s="11"/>
      <c r="Q10" s="11"/>
      <c r="R10" s="11"/>
      <c r="S10" s="11"/>
      <c r="T10" s="11"/>
      <c r="U10" s="11"/>
      <c r="V10" s="11"/>
      <c r="W10" s="11"/>
      <c r="X10" s="11"/>
      <c r="Y10" s="11"/>
      <c r="Z10" s="11"/>
    </row>
    <row r="11" ht="12.75" customHeight="1">
      <c r="A11" s="129"/>
      <c r="B11" s="12" t="s">
        <v>1712</v>
      </c>
      <c r="C11" s="11"/>
      <c r="D11" s="11"/>
      <c r="E11" s="11"/>
      <c r="F11" s="6"/>
      <c r="G11" s="12"/>
      <c r="H11" s="11"/>
      <c r="I11" s="11"/>
      <c r="J11" s="6"/>
      <c r="K11" s="6"/>
      <c r="L11" s="6"/>
      <c r="M11" s="6"/>
      <c r="N11" s="6"/>
      <c r="O11" s="6"/>
      <c r="P11" s="6"/>
      <c r="Q11" s="6"/>
      <c r="R11" s="6"/>
      <c r="S11" s="6"/>
      <c r="T11" s="6"/>
      <c r="U11" s="6"/>
      <c r="V11" s="6"/>
      <c r="W11" s="6"/>
      <c r="X11" s="6"/>
      <c r="Y11" s="6"/>
      <c r="Z11" s="6"/>
    </row>
    <row r="12" ht="15.0" customHeight="1">
      <c r="A12" s="6"/>
      <c r="B12" s="6"/>
      <c r="C12" s="399"/>
      <c r="D12" s="6"/>
      <c r="E12" s="6"/>
      <c r="F12" s="6"/>
      <c r="G12" s="6"/>
      <c r="H12" s="6"/>
      <c r="I12" s="6"/>
      <c r="J12" s="6"/>
      <c r="K12" s="6"/>
      <c r="L12" s="6"/>
      <c r="M12" s="6"/>
      <c r="N12" s="6"/>
      <c r="O12" s="6"/>
      <c r="P12" s="6"/>
      <c r="Q12" s="6"/>
      <c r="R12" s="6"/>
      <c r="S12" s="6"/>
      <c r="T12" s="6"/>
      <c r="U12" s="6"/>
      <c r="V12" s="6"/>
      <c r="W12" s="6"/>
      <c r="X12" s="6"/>
      <c r="Y12" s="6"/>
      <c r="Z12" s="6"/>
    </row>
    <row r="13" ht="12.75" customHeight="1">
      <c r="B13" s="7" t="s">
        <v>1713</v>
      </c>
      <c r="C13" s="6"/>
      <c r="D13" s="400"/>
      <c r="E13" s="400"/>
      <c r="F13" s="6"/>
    </row>
    <row r="14" ht="12.75" customHeight="1">
      <c r="B14" s="401" t="s">
        <v>275</v>
      </c>
      <c r="C14" s="402" t="s">
        <v>372</v>
      </c>
      <c r="D14" s="216"/>
      <c r="E14" s="216"/>
      <c r="F14" s="6"/>
    </row>
    <row r="15" ht="12.75" customHeight="1">
      <c r="B15" s="403" t="s">
        <v>1714</v>
      </c>
      <c r="C15" s="404" t="str">
        <f>IF('OL2. Desempenho Salas de Cinema'!F49=0,"não houve receita",'OL2. Desempenho Salas de Cinema'!F49)</f>
        <v>não houve receita</v>
      </c>
      <c r="D15" s="216"/>
      <c r="E15" s="216"/>
      <c r="F15" s="6"/>
    </row>
    <row r="16" ht="12.75" customHeight="1">
      <c r="B16" s="405" t="s">
        <v>1715</v>
      </c>
      <c r="C16" s="406">
        <v>0.0</v>
      </c>
      <c r="D16" s="407"/>
      <c r="E16" s="407"/>
      <c r="F16" s="6"/>
    </row>
    <row r="17" ht="12.75" customHeight="1">
      <c r="B17" s="405" t="s">
        <v>1716</v>
      </c>
      <c r="C17" s="408" t="str">
        <f>IF('OL2. Desempenho Salas de Cinema'!G48=0,"0",'OL2. Desempenho Salas de Cinema'!G48)</f>
        <v>0</v>
      </c>
      <c r="D17" s="409"/>
      <c r="E17" s="409"/>
      <c r="F17" s="6"/>
    </row>
    <row r="18" ht="12.75" customHeight="1">
      <c r="B18" s="403" t="s">
        <v>1717</v>
      </c>
      <c r="C18" s="408">
        <f>'OLD3. Relação Receitas'!G37</f>
        <v>0</v>
      </c>
      <c r="D18" s="181"/>
      <c r="E18" s="181"/>
      <c r="F18" s="6"/>
    </row>
    <row r="19" ht="12.0" customHeight="1">
      <c r="B19" s="403" t="s">
        <v>1718</v>
      </c>
      <c r="C19" s="408" t="str">
        <f>IF(C15="não houve receita","-",C15-C16-C17)</f>
        <v>-</v>
      </c>
      <c r="D19" s="181"/>
      <c r="E19" s="181"/>
      <c r="F19" s="6"/>
    </row>
    <row r="20" ht="12.75" customHeight="1">
      <c r="B20" s="403" t="s">
        <v>1719</v>
      </c>
      <c r="C20" s="408" t="str">
        <f>IF(C15="não houve receita","-",SUM(C21:C24))</f>
        <v>-</v>
      </c>
      <c r="D20" s="410"/>
      <c r="E20" s="410"/>
      <c r="F20" s="6"/>
    </row>
    <row r="21" ht="12.75" customHeight="1">
      <c r="B21" s="411" t="s">
        <v>1720</v>
      </c>
      <c r="C21" s="408" t="str">
        <f>1.65%*C19</f>
        <v>#VALUE!</v>
      </c>
      <c r="D21" s="181"/>
      <c r="E21" s="181"/>
      <c r="F21" s="6"/>
    </row>
    <row r="22" ht="12.75" customHeight="1">
      <c r="B22" s="411" t="s">
        <v>1721</v>
      </c>
      <c r="C22" s="408" t="str">
        <f>7.6%*C19</f>
        <v>#VALUE!</v>
      </c>
      <c r="D22" s="410"/>
      <c r="E22" s="410"/>
      <c r="F22" s="6"/>
    </row>
    <row r="23" ht="12.0" customHeight="1">
      <c r="B23" s="405" t="s">
        <v>232</v>
      </c>
      <c r="C23" s="406"/>
      <c r="D23" s="181"/>
      <c r="E23" s="181"/>
      <c r="F23" s="6"/>
    </row>
    <row r="24" ht="12.75" customHeight="1">
      <c r="B24" s="6" t="s">
        <v>1722</v>
      </c>
      <c r="D24" s="409"/>
      <c r="E24" s="409"/>
      <c r="F24" s="6"/>
    </row>
    <row r="25" ht="12.75" customHeight="1">
      <c r="B25" s="403" t="s">
        <v>1723</v>
      </c>
      <c r="C25" s="408" t="str">
        <f>IF('OL2. Desempenho Salas de Cinema'!F49=0,"0",C19-C26-C27-C20)</f>
        <v>0</v>
      </c>
      <c r="D25" s="409"/>
      <c r="E25" s="409"/>
      <c r="F25" s="6"/>
    </row>
    <row r="26" ht="12.75" customHeight="1">
      <c r="B26" s="405" t="s">
        <v>1724</v>
      </c>
      <c r="C26" s="406">
        <v>0.0</v>
      </c>
      <c r="D26" s="409"/>
      <c r="E26" s="409"/>
      <c r="F26" s="6"/>
    </row>
    <row r="27" ht="12.75" customHeight="1">
      <c r="B27" s="405" t="str">
        <f> IF('OLD1. Aspectos Gerais'!D13="Prodecine 01", "Não se aplica", "Comissão FSA")</f>
        <v>Comissão FSA</v>
      </c>
      <c r="C27" s="406">
        <v>0.0</v>
      </c>
      <c r="D27" s="409"/>
      <c r="E27" s="409"/>
      <c r="F27" s="6"/>
    </row>
    <row r="28" ht="13.5" customHeight="1">
      <c r="B28" s="403" t="s">
        <v>1725</v>
      </c>
      <c r="C28" s="406">
        <f>C25-C26-C27</f>
        <v>0</v>
      </c>
      <c r="D28" s="409"/>
      <c r="E28" s="409"/>
      <c r="F28" s="6"/>
    </row>
    <row r="29" ht="12.75" customHeight="1">
      <c r="B29" s="412" t="s">
        <v>1726</v>
      </c>
      <c r="C29" s="406" t="str">
        <f>IF('OLD1. Aspectos Gerais'!C22:D22=1,"0","0")</f>
        <v>0</v>
      </c>
      <c r="D29" s="409"/>
      <c r="E29" s="409"/>
      <c r="F29" s="6"/>
    </row>
    <row r="30" ht="12.75" customHeight="1">
      <c r="B30" s="413" t="s">
        <v>206</v>
      </c>
      <c r="C30" s="414">
        <f>C28-C29</f>
        <v>0</v>
      </c>
      <c r="D30" s="409"/>
      <c r="E30" s="409"/>
      <c r="F30" s="6"/>
    </row>
    <row r="31" ht="14.25" customHeight="1">
      <c r="D31" s="415"/>
      <c r="E31" s="415"/>
      <c r="F31" s="6"/>
      <c r="G31" s="416"/>
      <c r="H31" s="416"/>
      <c r="I31" s="416"/>
      <c r="J31" s="416"/>
    </row>
    <row r="32" ht="12.75" customHeight="1">
      <c r="D32" s="409" t="s">
        <v>1727</v>
      </c>
      <c r="E32" s="409"/>
      <c r="F32" s="6"/>
    </row>
    <row r="33" ht="13.5" customHeight="1">
      <c r="B33" s="12" t="s">
        <v>1728</v>
      </c>
      <c r="C33" s="11"/>
      <c r="D33" s="417"/>
      <c r="E33" s="417"/>
      <c r="F33" s="6"/>
      <c r="G33" s="6"/>
    </row>
    <row r="34" ht="12.75" customHeight="1">
      <c r="B34" s="418" t="s">
        <v>275</v>
      </c>
      <c r="C34" s="419" t="s">
        <v>1243</v>
      </c>
      <c r="D34" s="419" t="s">
        <v>1245</v>
      </c>
      <c r="E34" s="420" t="s">
        <v>1729</v>
      </c>
      <c r="F34" s="421" t="s">
        <v>1730</v>
      </c>
      <c r="G34" s="422" t="s">
        <v>1251</v>
      </c>
      <c r="H34" s="423" t="s">
        <v>1253</v>
      </c>
      <c r="I34" s="423" t="s">
        <v>1731</v>
      </c>
      <c r="J34" s="424" t="s">
        <v>1257</v>
      </c>
    </row>
    <row r="35" ht="12.75" customHeight="1">
      <c r="B35" s="403" t="s">
        <v>1732</v>
      </c>
      <c r="C35" s="425">
        <f>'OLD3. Relação Receitas'!G43</f>
        <v>0</v>
      </c>
      <c r="D35" s="425" t="str">
        <f>'OLD3. Relação Receitas'!G48</f>
        <v/>
      </c>
      <c r="E35" s="425">
        <f>'OLD3. Relação Receitas'!G55</f>
        <v>0</v>
      </c>
      <c r="F35" s="425" t="str">
        <f>'OLD3. Relação Receitas'!G60</f>
        <v/>
      </c>
      <c r="G35" s="425">
        <f>'OLD3. Relação Receitas'!G67</f>
        <v>0</v>
      </c>
      <c r="H35" s="425">
        <f>'OLD3. Relação Receitas'!G73</f>
        <v>0</v>
      </c>
      <c r="I35" s="425">
        <f>'OLD3. Relação Receitas'!G79</f>
        <v>0</v>
      </c>
      <c r="J35" s="425">
        <f>'OLD3. Relação Receitas'!G85</f>
        <v>0</v>
      </c>
      <c r="L35" s="416"/>
    </row>
    <row r="36" ht="12.75" customHeight="1">
      <c r="B36" s="403" t="s">
        <v>1733</v>
      </c>
      <c r="C36" s="426">
        <f t="shared" ref="C36:J36" si="1">C37+C38+C39+C40</f>
        <v>0</v>
      </c>
      <c r="D36" s="426">
        <f t="shared" si="1"/>
        <v>0</v>
      </c>
      <c r="E36" s="427">
        <f t="shared" si="1"/>
        <v>0</v>
      </c>
      <c r="F36" s="426">
        <f t="shared" si="1"/>
        <v>0</v>
      </c>
      <c r="G36" s="427">
        <f t="shared" si="1"/>
        <v>0</v>
      </c>
      <c r="H36" s="427">
        <f t="shared" si="1"/>
        <v>0</v>
      </c>
      <c r="I36" s="427">
        <f t="shared" si="1"/>
        <v>0</v>
      </c>
      <c r="J36" s="427">
        <f t="shared" si="1"/>
        <v>0</v>
      </c>
    </row>
    <row r="37" ht="12.75" customHeight="1">
      <c r="B37" s="405" t="s">
        <v>1720</v>
      </c>
      <c r="C37" s="428">
        <f t="shared" ref="C37:J37" si="2">C35*1.65%</f>
        <v>0</v>
      </c>
      <c r="D37" s="428">
        <f t="shared" si="2"/>
        <v>0</v>
      </c>
      <c r="E37" s="428">
        <f t="shared" si="2"/>
        <v>0</v>
      </c>
      <c r="F37" s="428">
        <f t="shared" si="2"/>
        <v>0</v>
      </c>
      <c r="G37" s="428">
        <f t="shared" si="2"/>
        <v>0</v>
      </c>
      <c r="H37" s="428">
        <f t="shared" si="2"/>
        <v>0</v>
      </c>
      <c r="I37" s="428">
        <f t="shared" si="2"/>
        <v>0</v>
      </c>
      <c r="J37" s="428">
        <f t="shared" si="2"/>
        <v>0</v>
      </c>
    </row>
    <row r="38" ht="12.75" customHeight="1">
      <c r="B38" s="405" t="s">
        <v>1734</v>
      </c>
      <c r="C38" s="428">
        <f t="shared" ref="C38:J38" si="3">C35*7.6%</f>
        <v>0</v>
      </c>
      <c r="D38" s="428">
        <f t="shared" si="3"/>
        <v>0</v>
      </c>
      <c r="E38" s="428">
        <f t="shared" si="3"/>
        <v>0</v>
      </c>
      <c r="F38" s="428">
        <f t="shared" si="3"/>
        <v>0</v>
      </c>
      <c r="G38" s="428">
        <f t="shared" si="3"/>
        <v>0</v>
      </c>
      <c r="H38" s="428">
        <f t="shared" si="3"/>
        <v>0</v>
      </c>
      <c r="I38" s="428">
        <f t="shared" si="3"/>
        <v>0</v>
      </c>
      <c r="J38" s="428">
        <f t="shared" si="3"/>
        <v>0</v>
      </c>
    </row>
    <row r="39" ht="12.75" customHeight="1">
      <c r="B39" s="405" t="s">
        <v>230</v>
      </c>
      <c r="C39" s="429"/>
      <c r="D39" s="429"/>
      <c r="E39" s="429"/>
      <c r="F39" s="429"/>
      <c r="G39" s="406"/>
      <c r="H39" s="429"/>
      <c r="I39" s="429"/>
      <c r="J39" s="429"/>
    </row>
    <row r="40" ht="12.75" customHeight="1">
      <c r="B40" s="405" t="s">
        <v>232</v>
      </c>
      <c r="C40" s="429"/>
      <c r="D40" s="429"/>
      <c r="E40" s="429"/>
      <c r="F40" s="429"/>
      <c r="G40" s="406"/>
      <c r="H40" s="429"/>
      <c r="I40" s="429"/>
      <c r="J40" s="429"/>
    </row>
    <row r="41" ht="12.75" customHeight="1">
      <c r="B41" s="430" t="s">
        <v>1735</v>
      </c>
      <c r="F41" s="6"/>
    </row>
    <row r="42" ht="12.75" customHeight="1">
      <c r="B42" s="403" t="s">
        <v>1736</v>
      </c>
      <c r="C42" s="431">
        <f t="shared" ref="C42:J42" si="4">IF(C35="não houve receita"," ",C35-C36)</f>
        <v>0</v>
      </c>
      <c r="D42" s="431">
        <f t="shared" si="4"/>
        <v>0</v>
      </c>
      <c r="E42" s="427">
        <f t="shared" si="4"/>
        <v>0</v>
      </c>
      <c r="F42" s="431">
        <f t="shared" si="4"/>
        <v>0</v>
      </c>
      <c r="G42" s="427">
        <f t="shared" si="4"/>
        <v>0</v>
      </c>
      <c r="H42" s="427">
        <f t="shared" si="4"/>
        <v>0</v>
      </c>
      <c r="I42" s="427">
        <f t="shared" si="4"/>
        <v>0</v>
      </c>
      <c r="J42" s="427">
        <f t="shared" si="4"/>
        <v>0</v>
      </c>
    </row>
    <row r="43" ht="12.75" customHeight="1">
      <c r="B43" s="405" t="s">
        <v>1737</v>
      </c>
      <c r="C43" s="429"/>
      <c r="D43" s="429"/>
      <c r="E43" s="429"/>
      <c r="F43" s="429"/>
      <c r="G43" s="406"/>
      <c r="H43" s="429"/>
      <c r="I43" s="429"/>
      <c r="J43" s="429"/>
    </row>
    <row r="44" ht="12.75" customHeight="1">
      <c r="B44" s="432" t="s">
        <v>1738</v>
      </c>
      <c r="C44" s="433"/>
      <c r="D44" s="433"/>
      <c r="E44" s="429"/>
      <c r="F44" s="429"/>
      <c r="G44" s="406"/>
      <c r="H44" s="429"/>
      <c r="I44" s="429"/>
      <c r="J44" s="429"/>
    </row>
    <row r="45" ht="12.75" customHeight="1">
      <c r="B45" s="405" t="s">
        <v>1739</v>
      </c>
      <c r="C45" s="433"/>
      <c r="D45" s="433"/>
      <c r="E45" s="429"/>
      <c r="F45" s="429"/>
      <c r="G45" s="406"/>
      <c r="H45" s="429"/>
      <c r="I45" s="429"/>
      <c r="J45" s="429"/>
    </row>
    <row r="46" ht="12.75" customHeight="1">
      <c r="B46" s="413" t="s">
        <v>206</v>
      </c>
      <c r="C46" s="434">
        <f t="shared" ref="C46:J46" si="5">C42-C43-C44-C45</f>
        <v>0</v>
      </c>
      <c r="D46" s="434">
        <f t="shared" si="5"/>
        <v>0</v>
      </c>
      <c r="E46" s="434">
        <f t="shared" si="5"/>
        <v>0</v>
      </c>
      <c r="F46" s="434">
        <f t="shared" si="5"/>
        <v>0</v>
      </c>
      <c r="G46" s="434">
        <f t="shared" si="5"/>
        <v>0</v>
      </c>
      <c r="H46" s="434">
        <f t="shared" si="5"/>
        <v>0</v>
      </c>
      <c r="I46" s="434">
        <f t="shared" si="5"/>
        <v>0</v>
      </c>
      <c r="J46" s="434">
        <f t="shared" si="5"/>
        <v>0</v>
      </c>
    </row>
    <row r="47" ht="11.25" customHeight="1">
      <c r="D47" s="415"/>
      <c r="E47" s="415"/>
      <c r="F47" s="6"/>
      <c r="K47" s="435"/>
    </row>
    <row r="48" ht="11.25" customHeight="1">
      <c r="D48" s="415"/>
      <c r="E48" s="415"/>
      <c r="F48" s="6"/>
      <c r="K48" s="435"/>
    </row>
    <row r="49" ht="11.25" customHeight="1">
      <c r="D49" s="415"/>
      <c r="E49" s="415"/>
      <c r="F49" s="6"/>
      <c r="K49" s="435"/>
    </row>
    <row r="50" ht="11.25" customHeight="1">
      <c r="B50" s="7" t="s">
        <v>1740</v>
      </c>
      <c r="D50" s="415"/>
      <c r="E50" s="415"/>
      <c r="F50" s="6"/>
      <c r="K50" s="435"/>
    </row>
    <row r="51" ht="11.25" customHeight="1">
      <c r="B51" s="7"/>
      <c r="D51" s="415"/>
      <c r="E51" s="415"/>
      <c r="F51" s="6"/>
      <c r="K51" s="435"/>
    </row>
    <row r="52" ht="26.25" customHeight="1">
      <c r="B52" s="7"/>
      <c r="D52" s="415"/>
      <c r="E52" s="415"/>
      <c r="F52" s="6"/>
      <c r="K52" s="435"/>
    </row>
    <row r="53" ht="26.25" customHeight="1">
      <c r="B53" s="7"/>
      <c r="D53" s="415"/>
      <c r="E53" s="415"/>
      <c r="F53" s="6"/>
      <c r="K53" s="435"/>
    </row>
    <row r="54" ht="11.25" customHeight="1">
      <c r="B54" s="7"/>
      <c r="C54" s="6"/>
      <c r="D54" s="6"/>
      <c r="E54" s="6"/>
      <c r="F54" s="6"/>
      <c r="K54" s="435"/>
    </row>
    <row r="55" ht="11.25" customHeight="1">
      <c r="B55" s="154" t="s">
        <v>369</v>
      </c>
      <c r="C55" s="6"/>
      <c r="G55" s="436" t="s">
        <v>1741</v>
      </c>
      <c r="K55" s="435"/>
    </row>
    <row r="56" ht="11.25" customHeight="1">
      <c r="B56" s="158"/>
      <c r="C56" s="437"/>
      <c r="K56" s="435"/>
    </row>
    <row r="57" ht="11.25" customHeight="1">
      <c r="B57" s="158"/>
      <c r="C57" s="167"/>
      <c r="K57" s="435"/>
    </row>
    <row r="58" ht="11.25" customHeight="1">
      <c r="B58" s="158"/>
      <c r="C58" s="167"/>
      <c r="K58" s="435"/>
    </row>
    <row r="59" ht="11.25" customHeight="1">
      <c r="B59" s="158"/>
      <c r="C59" s="167"/>
      <c r="K59" s="435"/>
    </row>
    <row r="60" ht="11.25" customHeight="1">
      <c r="C60" s="167"/>
      <c r="K60" s="435"/>
    </row>
    <row r="61" ht="12.75" customHeight="1">
      <c r="C61" s="167"/>
      <c r="K61" s="435"/>
    </row>
    <row r="62" ht="12.75" customHeight="1">
      <c r="C62" s="167"/>
      <c r="K62" s="435"/>
    </row>
    <row r="63" ht="12.75" customHeight="1">
      <c r="C63" s="167"/>
      <c r="K63" s="435"/>
    </row>
    <row r="64" ht="12.75" customHeight="1">
      <c r="F64" s="6"/>
    </row>
    <row r="65" ht="12.75" customHeight="1">
      <c r="F65" s="6"/>
    </row>
    <row r="66" ht="12.75" customHeight="1">
      <c r="F66" s="6"/>
    </row>
    <row r="67" ht="12.75" customHeight="1">
      <c r="F67" s="167"/>
    </row>
    <row r="68" ht="12.75" customHeight="1">
      <c r="F68" s="167"/>
    </row>
    <row r="69" ht="12.75" customHeight="1">
      <c r="F69" s="167"/>
    </row>
    <row r="70" ht="12.75" customHeight="1">
      <c r="F70" s="167"/>
    </row>
    <row r="71" ht="12.75" customHeight="1">
      <c r="D71" s="415"/>
      <c r="E71" s="415"/>
      <c r="F71" s="167"/>
    </row>
    <row r="72" ht="12.75" customHeight="1">
      <c r="D72" s="415"/>
      <c r="E72" s="415"/>
      <c r="F72" s="167"/>
    </row>
    <row r="73" ht="12.75" customHeight="1">
      <c r="D73" s="415"/>
      <c r="E73" s="415"/>
      <c r="F73" s="167"/>
    </row>
    <row r="74" ht="12.75" customHeight="1">
      <c r="D74" s="415"/>
      <c r="E74" s="415"/>
      <c r="F74" s="134"/>
    </row>
    <row r="75" ht="12.75" customHeight="1">
      <c r="D75" s="415"/>
      <c r="E75" s="415"/>
      <c r="F75" s="167"/>
    </row>
    <row r="76" ht="12.75" customHeight="1">
      <c r="D76" s="415"/>
      <c r="E76" s="415"/>
      <c r="F76" s="167"/>
    </row>
    <row r="77" ht="12.75" customHeight="1">
      <c r="D77" s="415"/>
      <c r="E77" s="415"/>
      <c r="F77" s="167"/>
    </row>
    <row r="78" ht="12.75" customHeight="1">
      <c r="D78" s="415"/>
      <c r="E78" s="415"/>
      <c r="F78" s="6"/>
    </row>
    <row r="79" ht="12.75" customHeight="1">
      <c r="D79" s="415"/>
      <c r="E79" s="415"/>
      <c r="F79" s="167"/>
    </row>
    <row r="80" ht="12.75" customHeight="1">
      <c r="D80" s="415"/>
      <c r="E80" s="415"/>
      <c r="F80" s="167"/>
    </row>
    <row r="81" ht="12.75" customHeight="1">
      <c r="D81" s="415"/>
      <c r="E81" s="415"/>
      <c r="F81" s="438"/>
    </row>
    <row r="82" ht="12.75" customHeight="1">
      <c r="D82" s="415"/>
      <c r="E82" s="415"/>
      <c r="F82" s="438"/>
    </row>
    <row r="83" ht="12.75" customHeight="1">
      <c r="D83" s="415"/>
      <c r="E83" s="415"/>
      <c r="F83" s="6"/>
    </row>
    <row r="84" ht="12.75" customHeight="1">
      <c r="D84" s="415"/>
      <c r="E84" s="415"/>
      <c r="F84" s="6"/>
    </row>
    <row r="85" ht="12.75" customHeight="1">
      <c r="D85" s="415"/>
      <c r="E85" s="415"/>
      <c r="F85" s="6"/>
    </row>
    <row r="86" ht="12.75" customHeight="1">
      <c r="D86" s="415"/>
      <c r="E86" s="415"/>
      <c r="F86" s="6"/>
    </row>
    <row r="87" ht="12.75" customHeight="1">
      <c r="D87" s="415"/>
      <c r="E87" s="415"/>
      <c r="F87" s="6"/>
    </row>
    <row r="88" ht="12.75" customHeight="1">
      <c r="D88" s="415"/>
      <c r="E88" s="415"/>
      <c r="F88" s="6"/>
    </row>
    <row r="89" ht="12.75" customHeight="1">
      <c r="D89" s="415"/>
      <c r="E89" s="415"/>
      <c r="F89" s="6"/>
    </row>
    <row r="90" ht="12.75" customHeight="1">
      <c r="D90" s="415"/>
      <c r="E90" s="415"/>
      <c r="F90" s="6"/>
    </row>
    <row r="91" ht="12.75" customHeight="1">
      <c r="D91" s="415"/>
      <c r="E91" s="415"/>
      <c r="F91" s="6"/>
    </row>
    <row r="92" ht="12.75" customHeight="1">
      <c r="D92" s="415"/>
      <c r="E92" s="415"/>
      <c r="F92" s="6"/>
    </row>
    <row r="93" ht="12.75" customHeight="1">
      <c r="D93" s="415"/>
      <c r="E93" s="415"/>
      <c r="F93" s="6"/>
    </row>
    <row r="94" ht="12.75" customHeight="1">
      <c r="D94" s="415"/>
      <c r="E94" s="415"/>
      <c r="F94" s="6"/>
    </row>
    <row r="95" ht="12.75" customHeight="1">
      <c r="D95" s="415"/>
      <c r="E95" s="415"/>
      <c r="F95" s="6"/>
    </row>
    <row r="96" ht="12.75" customHeight="1">
      <c r="D96" s="415"/>
      <c r="E96" s="415"/>
      <c r="F96" s="6"/>
    </row>
    <row r="97" ht="12.75" customHeight="1">
      <c r="F97" s="6"/>
    </row>
    <row r="98" ht="12.75" customHeight="1">
      <c r="F98" s="6"/>
    </row>
    <row r="99" ht="12.75" customHeight="1">
      <c r="F99" s="6"/>
    </row>
    <row r="100" ht="12.75" customHeight="1">
      <c r="F100" s="6"/>
    </row>
    <row r="101" ht="12.75" customHeight="1">
      <c r="F101" s="6"/>
    </row>
    <row r="102" ht="12.75" customHeight="1">
      <c r="F102" s="6"/>
    </row>
    <row r="103" ht="12.75" customHeight="1">
      <c r="F103" s="6"/>
    </row>
    <row r="104" ht="12.75" customHeight="1">
      <c r="F104" s="6"/>
    </row>
    <row r="105" ht="12.75" customHeight="1">
      <c r="F105" s="6"/>
    </row>
    <row r="106" ht="12.75" customHeight="1">
      <c r="F106" s="6"/>
    </row>
    <row r="107" ht="12.75" customHeight="1">
      <c r="F107" s="6"/>
    </row>
    <row r="108" ht="12.75" customHeight="1">
      <c r="F108" s="6"/>
    </row>
    <row r="109" ht="12.75" customHeight="1">
      <c r="F109" s="6"/>
    </row>
    <row r="110" ht="12.75" customHeight="1">
      <c r="F110" s="6"/>
    </row>
    <row r="111" ht="12.75" customHeight="1">
      <c r="F111" s="6"/>
    </row>
    <row r="112" ht="12.75" customHeight="1">
      <c r="F112" s="6"/>
    </row>
    <row r="113" ht="12.75" customHeight="1">
      <c r="F113" s="6"/>
    </row>
    <row r="114" ht="12.75" customHeight="1">
      <c r="F114" s="6"/>
    </row>
    <row r="115" ht="12.75" customHeight="1">
      <c r="F115" s="6"/>
    </row>
    <row r="116" ht="12.75" customHeight="1">
      <c r="F116" s="6"/>
    </row>
    <row r="117" ht="12.75" customHeight="1">
      <c r="F117" s="6"/>
    </row>
    <row r="118" ht="12.75" customHeight="1">
      <c r="F118" s="6"/>
    </row>
    <row r="119" ht="12.75" customHeight="1">
      <c r="F119" s="6"/>
    </row>
    <row r="120" ht="12.75" customHeight="1">
      <c r="F120" s="6"/>
    </row>
    <row r="121" ht="12.75" customHeight="1">
      <c r="F121" s="6"/>
    </row>
    <row r="122" ht="12.75" customHeight="1">
      <c r="F122" s="6"/>
    </row>
    <row r="123" ht="12.75" customHeight="1">
      <c r="F123" s="6"/>
    </row>
    <row r="124" ht="12.75" customHeight="1">
      <c r="F124" s="6"/>
    </row>
    <row r="125" ht="12.75" customHeight="1">
      <c r="F125" s="6"/>
    </row>
    <row r="126" ht="12.75" customHeight="1">
      <c r="F126" s="6"/>
    </row>
    <row r="127" ht="12.75" customHeight="1">
      <c r="F127" s="6"/>
    </row>
    <row r="128" ht="12.75" customHeight="1">
      <c r="F128" s="6"/>
    </row>
    <row r="129" ht="12.75" customHeight="1">
      <c r="F129" s="6"/>
    </row>
    <row r="130" ht="12.75" customHeight="1">
      <c r="F130" s="6"/>
    </row>
    <row r="131" ht="12.75" customHeight="1">
      <c r="F131" s="6"/>
    </row>
    <row r="132" ht="12.75" customHeight="1">
      <c r="F132" s="6"/>
    </row>
    <row r="133" ht="12.75" customHeight="1">
      <c r="F133" s="6"/>
    </row>
    <row r="134" ht="12.75" customHeight="1">
      <c r="F134" s="6"/>
    </row>
    <row r="135" ht="12.75" customHeight="1">
      <c r="F135" s="6"/>
    </row>
    <row r="136" ht="12.75" customHeight="1">
      <c r="F136" s="6"/>
    </row>
    <row r="137" ht="12.75" customHeight="1">
      <c r="F137" s="6"/>
    </row>
    <row r="138" ht="12.75" customHeight="1">
      <c r="F138" s="6"/>
    </row>
    <row r="139" ht="12.75" customHeight="1">
      <c r="F139" s="6"/>
    </row>
    <row r="140" ht="12.75" customHeight="1">
      <c r="F140" s="6"/>
    </row>
    <row r="141" ht="12.75" customHeight="1">
      <c r="F141" s="6"/>
    </row>
    <row r="142" ht="12.75" customHeight="1">
      <c r="F142" s="6"/>
    </row>
    <row r="143" ht="12.75" customHeight="1">
      <c r="F143" s="6"/>
    </row>
    <row r="144" ht="12.75" customHeight="1">
      <c r="F144" s="6"/>
    </row>
    <row r="145" ht="12.75" customHeight="1">
      <c r="F145" s="6"/>
    </row>
    <row r="146" ht="12.75" customHeight="1">
      <c r="F146" s="6"/>
    </row>
    <row r="147" ht="12.75" customHeight="1">
      <c r="F147" s="6"/>
    </row>
    <row r="148" ht="12.75" customHeight="1">
      <c r="F148" s="6"/>
    </row>
    <row r="149" ht="12.75" customHeight="1">
      <c r="F149" s="6"/>
    </row>
    <row r="150" ht="12.75" customHeight="1">
      <c r="F150" s="6"/>
    </row>
    <row r="151" ht="12.75" customHeight="1">
      <c r="F151" s="6"/>
    </row>
    <row r="152" ht="12.75" customHeight="1">
      <c r="F152" s="6"/>
    </row>
    <row r="153" ht="12.75" customHeight="1">
      <c r="F153" s="6"/>
    </row>
    <row r="154" ht="12.75" customHeight="1">
      <c r="F154" s="6"/>
    </row>
    <row r="155" ht="12.75" customHeight="1">
      <c r="F155" s="6"/>
    </row>
    <row r="156" ht="12.75" customHeight="1">
      <c r="F156" s="6"/>
    </row>
    <row r="157" ht="12.75" customHeight="1">
      <c r="F157" s="6"/>
    </row>
    <row r="158" ht="12.75" customHeight="1">
      <c r="F158" s="6"/>
    </row>
    <row r="159" ht="12.75" customHeight="1">
      <c r="F159" s="6"/>
    </row>
    <row r="160" ht="12.75" customHeight="1">
      <c r="F160" s="6"/>
    </row>
    <row r="161" ht="12.75" customHeight="1">
      <c r="F161" s="6"/>
    </row>
    <row r="162" ht="12.75" customHeight="1">
      <c r="F162" s="6"/>
    </row>
    <row r="163" ht="12.75" customHeight="1">
      <c r="F163" s="6"/>
    </row>
    <row r="164" ht="12.75" customHeight="1">
      <c r="F164" s="6"/>
    </row>
    <row r="165" ht="12.75" customHeight="1">
      <c r="F165" s="6"/>
    </row>
    <row r="166" ht="12.75" customHeight="1">
      <c r="F166" s="6"/>
    </row>
    <row r="167" ht="12.75" customHeight="1">
      <c r="F167" s="6"/>
    </row>
    <row r="168" ht="12.75" customHeight="1">
      <c r="F168" s="6"/>
    </row>
    <row r="169" ht="12.75" customHeight="1">
      <c r="F169" s="6"/>
    </row>
    <row r="170" ht="12.75" customHeight="1">
      <c r="F170" s="6"/>
    </row>
    <row r="171" ht="12.75" customHeight="1">
      <c r="F171" s="6"/>
    </row>
    <row r="172" ht="12.75" customHeight="1">
      <c r="F172" s="6"/>
    </row>
    <row r="173" ht="12.75" customHeight="1">
      <c r="F173" s="6"/>
    </row>
    <row r="174" ht="12.75" customHeight="1">
      <c r="F174" s="6"/>
    </row>
    <row r="175" ht="12.75" customHeight="1">
      <c r="F175" s="6"/>
    </row>
    <row r="176" ht="12.75" customHeight="1">
      <c r="F176" s="6"/>
    </row>
    <row r="177" ht="12.75" customHeight="1">
      <c r="F177" s="6"/>
    </row>
    <row r="178" ht="12.75" customHeight="1">
      <c r="F178" s="6"/>
    </row>
    <row r="179" ht="12.75" customHeight="1">
      <c r="F179" s="6"/>
    </row>
    <row r="180" ht="12.75" customHeight="1">
      <c r="F180" s="6"/>
    </row>
    <row r="181" ht="12.75" customHeight="1">
      <c r="F181" s="6"/>
    </row>
    <row r="182" ht="12.75" customHeight="1">
      <c r="F182" s="6"/>
    </row>
    <row r="183" ht="12.75" customHeight="1">
      <c r="F183" s="6"/>
    </row>
    <row r="184" ht="12.75" customHeight="1">
      <c r="F184" s="6"/>
    </row>
    <row r="185" ht="12.75" customHeight="1">
      <c r="F185" s="6"/>
    </row>
    <row r="186" ht="12.75" customHeight="1">
      <c r="F186" s="6"/>
    </row>
    <row r="187" ht="12.75" customHeight="1">
      <c r="F187" s="6"/>
    </row>
    <row r="188" ht="12.75" customHeight="1">
      <c r="F188" s="6"/>
    </row>
    <row r="189" ht="12.75" customHeight="1">
      <c r="F189" s="6"/>
    </row>
    <row r="190" ht="12.75" customHeight="1">
      <c r="F190" s="6"/>
    </row>
    <row r="191" ht="12.75" customHeight="1">
      <c r="F191" s="6"/>
    </row>
    <row r="192" ht="12.75" customHeight="1">
      <c r="F192" s="6"/>
    </row>
    <row r="193" ht="12.75" customHeight="1">
      <c r="F193" s="6"/>
    </row>
    <row r="194" ht="12.75" customHeight="1">
      <c r="F194" s="6"/>
    </row>
    <row r="195" ht="12.75" customHeight="1">
      <c r="F195" s="6"/>
    </row>
    <row r="196" ht="12.75" customHeight="1">
      <c r="F196" s="6"/>
    </row>
    <row r="197" ht="12.75" customHeight="1">
      <c r="F197" s="6"/>
    </row>
    <row r="198" ht="12.75" customHeight="1">
      <c r="F198" s="6"/>
    </row>
    <row r="199" ht="12.75" customHeight="1">
      <c r="F199" s="6"/>
    </row>
    <row r="200" ht="12.75" customHeight="1">
      <c r="F200" s="6"/>
    </row>
    <row r="201" ht="12.75" customHeight="1">
      <c r="F201" s="6"/>
    </row>
    <row r="202" ht="12.75" customHeight="1">
      <c r="F202" s="6"/>
    </row>
    <row r="203" ht="12.75" customHeight="1">
      <c r="F203" s="6"/>
    </row>
    <row r="204" ht="12.75" customHeight="1">
      <c r="F204" s="6"/>
    </row>
    <row r="205" ht="12.75" customHeight="1">
      <c r="F205" s="6"/>
    </row>
    <row r="206" ht="12.75" customHeight="1">
      <c r="F206" s="6"/>
    </row>
    <row r="207" ht="12.75" customHeight="1">
      <c r="F207" s="6"/>
    </row>
    <row r="208" ht="12.75" customHeight="1">
      <c r="F208" s="6"/>
    </row>
    <row r="209" ht="12.75" customHeight="1">
      <c r="F209" s="6"/>
    </row>
    <row r="210" ht="12.75" customHeight="1">
      <c r="F210" s="6"/>
    </row>
    <row r="211" ht="12.75" customHeight="1">
      <c r="F211" s="6"/>
    </row>
    <row r="212" ht="12.75" customHeight="1">
      <c r="F212" s="6"/>
    </row>
    <row r="213" ht="12.75" customHeight="1">
      <c r="F213" s="6"/>
    </row>
    <row r="214" ht="12.75" customHeight="1">
      <c r="F214" s="6"/>
    </row>
    <row r="215" ht="12.75" customHeight="1">
      <c r="F215" s="6"/>
    </row>
    <row r="216" ht="12.75" customHeight="1">
      <c r="F216" s="6"/>
    </row>
    <row r="217" ht="12.75" customHeight="1">
      <c r="F217" s="6"/>
    </row>
    <row r="218" ht="12.75" customHeight="1">
      <c r="F218" s="6"/>
    </row>
    <row r="219" ht="12.75" customHeight="1">
      <c r="F219" s="6"/>
    </row>
    <row r="220" ht="12.75" customHeight="1">
      <c r="F220" s="6"/>
    </row>
    <row r="221" ht="12.75" customHeight="1">
      <c r="F221" s="6"/>
    </row>
    <row r="222" ht="12.75" customHeight="1">
      <c r="F222" s="6"/>
    </row>
    <row r="223" ht="12.75" customHeight="1">
      <c r="F223" s="6"/>
    </row>
    <row r="224" ht="12.75" customHeight="1">
      <c r="F224" s="6"/>
    </row>
    <row r="225" ht="12.75" customHeight="1">
      <c r="F225" s="6"/>
    </row>
    <row r="226" ht="12.75" customHeight="1">
      <c r="F226" s="6"/>
    </row>
    <row r="227" ht="12.75" customHeight="1">
      <c r="F227" s="6"/>
    </row>
    <row r="228" ht="12.75" customHeight="1">
      <c r="F228" s="6"/>
    </row>
    <row r="229" ht="12.75" customHeight="1">
      <c r="F229" s="6"/>
    </row>
    <row r="230" ht="12.75" customHeight="1">
      <c r="F230" s="6"/>
    </row>
    <row r="231" ht="12.75" customHeight="1">
      <c r="F231" s="6"/>
    </row>
    <row r="232" ht="12.75" customHeight="1">
      <c r="F232" s="6"/>
    </row>
    <row r="233" ht="12.75" customHeight="1">
      <c r="F233" s="6"/>
    </row>
    <row r="234" ht="12.75" customHeight="1">
      <c r="F234" s="6"/>
    </row>
    <row r="235" ht="12.75" customHeight="1">
      <c r="F235" s="6"/>
    </row>
    <row r="236" ht="12.75" customHeight="1">
      <c r="F236" s="6"/>
    </row>
    <row r="237" ht="12.75" customHeight="1">
      <c r="F237" s="6"/>
    </row>
    <row r="238" ht="12.75" customHeight="1">
      <c r="F238" s="6"/>
    </row>
    <row r="239" ht="12.75" customHeight="1">
      <c r="F239" s="6"/>
    </row>
    <row r="240" ht="12.75" customHeight="1">
      <c r="F240" s="6"/>
    </row>
    <row r="241" ht="12.75" customHeight="1">
      <c r="F241" s="6"/>
    </row>
    <row r="242" ht="12.75" customHeight="1">
      <c r="F242" s="6"/>
    </row>
    <row r="243" ht="12.75" customHeight="1">
      <c r="F243" s="6"/>
    </row>
    <row r="244" ht="12.75" customHeight="1">
      <c r="F244" s="6"/>
    </row>
    <row r="245" ht="12.75" customHeight="1">
      <c r="F245" s="6"/>
    </row>
    <row r="246" ht="12.75" customHeight="1">
      <c r="F246" s="6"/>
    </row>
    <row r="247" ht="12.75" customHeight="1">
      <c r="F247" s="6"/>
    </row>
    <row r="248" ht="12.75" customHeight="1">
      <c r="F248" s="6"/>
    </row>
    <row r="249" ht="12.75" customHeight="1">
      <c r="F249" s="6"/>
    </row>
    <row r="250" ht="12.75" customHeight="1">
      <c r="F250" s="6"/>
    </row>
    <row r="251" ht="12.75" customHeight="1">
      <c r="F251" s="6"/>
    </row>
    <row r="252" ht="12.75" customHeight="1">
      <c r="F252" s="6"/>
    </row>
    <row r="253" ht="12.75" customHeight="1">
      <c r="F253" s="6"/>
    </row>
    <row r="254" ht="12.75" customHeight="1">
      <c r="F254" s="6"/>
    </row>
    <row r="255" ht="12.75" customHeight="1">
      <c r="F255" s="6"/>
    </row>
    <row r="256" ht="12.75" customHeight="1">
      <c r="F256" s="6"/>
    </row>
    <row r="257" ht="12.75" customHeight="1">
      <c r="F257" s="6"/>
    </row>
    <row r="258" ht="12.75" customHeight="1">
      <c r="F258" s="6"/>
    </row>
    <row r="259" ht="12.75" customHeight="1">
      <c r="F259" s="6"/>
    </row>
    <row r="260" ht="12.75" customHeight="1">
      <c r="F260" s="6"/>
    </row>
    <row r="261" ht="12.75" customHeight="1">
      <c r="F261" s="6"/>
    </row>
    <row r="262" ht="12.75" customHeight="1">
      <c r="F262" s="6"/>
    </row>
    <row r="263" ht="12.75" customHeight="1">
      <c r="F263" s="6"/>
    </row>
    <row r="264" ht="12.75" customHeight="1">
      <c r="F264" s="6"/>
    </row>
    <row r="265" ht="12.75" customHeight="1">
      <c r="F265" s="6"/>
    </row>
    <row r="266" ht="12.75" customHeight="1">
      <c r="F266" s="6"/>
    </row>
    <row r="267" ht="12.75" customHeight="1">
      <c r="F267" s="6"/>
    </row>
    <row r="268" ht="12.75" customHeight="1">
      <c r="F268" s="6"/>
    </row>
    <row r="269" ht="12.75" customHeight="1">
      <c r="F269" s="6"/>
    </row>
    <row r="270" ht="12.75" customHeight="1">
      <c r="F270" s="6"/>
    </row>
    <row r="271" ht="12.75" customHeight="1">
      <c r="F271" s="6"/>
    </row>
    <row r="272" ht="12.75" customHeight="1">
      <c r="F272" s="6"/>
    </row>
    <row r="273" ht="12.75" customHeight="1">
      <c r="F273" s="6"/>
    </row>
    <row r="274" ht="12.75" customHeight="1">
      <c r="F274" s="6"/>
    </row>
    <row r="275" ht="12.75" customHeight="1">
      <c r="F275" s="6"/>
    </row>
    <row r="276" ht="12.75" customHeight="1">
      <c r="F276" s="6"/>
    </row>
    <row r="277" ht="12.75" customHeight="1">
      <c r="F277" s="6"/>
    </row>
    <row r="278" ht="12.75" customHeight="1">
      <c r="F278" s="6"/>
    </row>
    <row r="279" ht="12.75" customHeight="1">
      <c r="F279" s="6"/>
    </row>
    <row r="280" ht="12.75" customHeight="1">
      <c r="F280" s="6"/>
    </row>
    <row r="281" ht="12.75" customHeight="1">
      <c r="F281" s="6"/>
    </row>
    <row r="282" ht="12.75" customHeight="1">
      <c r="F282" s="6"/>
    </row>
    <row r="283" ht="12.75" customHeight="1">
      <c r="F283" s="6"/>
    </row>
    <row r="284" ht="12.75" customHeight="1">
      <c r="F284" s="6"/>
    </row>
    <row r="285" ht="12.75" customHeight="1">
      <c r="F285" s="6"/>
    </row>
    <row r="286" ht="12.75" customHeight="1">
      <c r="F286" s="6"/>
    </row>
    <row r="287" ht="12.75" customHeight="1">
      <c r="F287" s="6"/>
    </row>
    <row r="288" ht="12.75" customHeight="1">
      <c r="F288" s="6"/>
    </row>
    <row r="289" ht="12.75" customHeight="1">
      <c r="F289" s="6"/>
    </row>
    <row r="290" ht="12.75" customHeight="1">
      <c r="F290" s="6"/>
    </row>
    <row r="291" ht="12.75" customHeight="1">
      <c r="F291" s="6"/>
    </row>
    <row r="292" ht="12.75" customHeight="1">
      <c r="F292" s="6"/>
    </row>
    <row r="293" ht="12.75" customHeight="1">
      <c r="F293" s="6"/>
    </row>
    <row r="294" ht="12.75" customHeight="1">
      <c r="F294" s="6"/>
    </row>
    <row r="295" ht="12.75" customHeight="1">
      <c r="F295" s="6"/>
    </row>
    <row r="296" ht="12.75" customHeight="1">
      <c r="F296" s="6"/>
    </row>
    <row r="297" ht="12.75" customHeight="1">
      <c r="F297" s="6"/>
    </row>
    <row r="298" ht="12.75" customHeight="1">
      <c r="F298" s="6"/>
    </row>
    <row r="299" ht="12.75" customHeight="1">
      <c r="F299" s="6"/>
    </row>
    <row r="300" ht="12.75" customHeight="1">
      <c r="F300" s="6"/>
    </row>
    <row r="301" ht="12.75" customHeight="1">
      <c r="F301" s="6"/>
    </row>
    <row r="302" ht="12.75" customHeight="1">
      <c r="F302" s="6"/>
    </row>
    <row r="303" ht="12.75" customHeight="1">
      <c r="F303" s="6"/>
    </row>
    <row r="304" ht="12.75" customHeight="1">
      <c r="F304" s="6"/>
    </row>
    <row r="305" ht="12.75" customHeight="1">
      <c r="F305" s="6"/>
    </row>
    <row r="306" ht="12.75" customHeight="1">
      <c r="F306" s="6"/>
    </row>
    <row r="307" ht="12.75" customHeight="1">
      <c r="F307" s="6"/>
    </row>
    <row r="308" ht="12.75" customHeight="1">
      <c r="F308" s="6"/>
    </row>
    <row r="309" ht="12.75" customHeight="1">
      <c r="F309" s="6"/>
    </row>
    <row r="310" ht="12.75" customHeight="1">
      <c r="F310" s="6"/>
    </row>
    <row r="311" ht="12.75" customHeight="1">
      <c r="F311" s="6"/>
    </row>
    <row r="312" ht="12.75" customHeight="1">
      <c r="F312" s="6"/>
    </row>
    <row r="313" ht="12.75" customHeight="1">
      <c r="F313" s="6"/>
    </row>
    <row r="314" ht="12.75" customHeight="1">
      <c r="F314" s="6"/>
    </row>
    <row r="315" ht="12.75" customHeight="1">
      <c r="F315" s="6"/>
    </row>
    <row r="316" ht="12.75" customHeight="1">
      <c r="F316" s="6"/>
    </row>
    <row r="317" ht="12.75" customHeight="1">
      <c r="F317" s="6"/>
    </row>
    <row r="318" ht="12.75" customHeight="1">
      <c r="F318" s="6"/>
    </row>
    <row r="319" ht="12.75" customHeight="1">
      <c r="F319" s="6"/>
    </row>
    <row r="320" ht="12.75" customHeight="1">
      <c r="F320" s="6"/>
    </row>
    <row r="321" ht="12.75" customHeight="1">
      <c r="F321" s="6"/>
    </row>
    <row r="322" ht="12.75" customHeight="1">
      <c r="F322" s="6"/>
    </row>
    <row r="323" ht="12.75" customHeight="1">
      <c r="F323" s="6"/>
    </row>
    <row r="324" ht="12.75" customHeight="1">
      <c r="F324" s="6"/>
    </row>
    <row r="325" ht="12.75" customHeight="1">
      <c r="F325" s="6"/>
    </row>
    <row r="326" ht="12.75" customHeight="1">
      <c r="F326" s="6"/>
    </row>
    <row r="327" ht="12.75" customHeight="1">
      <c r="F327" s="6"/>
    </row>
    <row r="328" ht="12.75" customHeight="1">
      <c r="F328" s="6"/>
    </row>
    <row r="329" ht="12.75" customHeight="1">
      <c r="F329" s="6"/>
    </row>
    <row r="330" ht="12.75" customHeight="1">
      <c r="F330" s="6"/>
    </row>
    <row r="331" ht="12.75" customHeight="1">
      <c r="F331" s="6"/>
    </row>
    <row r="332" ht="12.75" customHeight="1">
      <c r="F332" s="6"/>
    </row>
    <row r="333" ht="12.75" customHeight="1">
      <c r="F333" s="6"/>
    </row>
    <row r="334" ht="12.75" customHeight="1">
      <c r="F334" s="6"/>
    </row>
    <row r="335" ht="12.75" customHeight="1">
      <c r="F335" s="6"/>
    </row>
    <row r="336" ht="12.75" customHeight="1">
      <c r="F336" s="6"/>
    </row>
    <row r="337" ht="12.75" customHeight="1">
      <c r="F337" s="6"/>
    </row>
    <row r="338" ht="12.75" customHeight="1">
      <c r="F338" s="6"/>
    </row>
    <row r="339" ht="12.75" customHeight="1">
      <c r="F339" s="6"/>
    </row>
    <row r="340" ht="12.75" customHeight="1">
      <c r="F340" s="6"/>
    </row>
    <row r="341" ht="12.75" customHeight="1">
      <c r="F341" s="6"/>
    </row>
    <row r="342" ht="12.75" customHeight="1">
      <c r="F342" s="6"/>
    </row>
    <row r="343" ht="12.75" customHeight="1">
      <c r="F343" s="6"/>
    </row>
    <row r="344" ht="12.75" customHeight="1">
      <c r="F344" s="6"/>
    </row>
    <row r="345" ht="12.75" customHeight="1">
      <c r="F345" s="6"/>
    </row>
    <row r="346" ht="12.75" customHeight="1">
      <c r="F346" s="6"/>
    </row>
    <row r="347" ht="12.75" customHeight="1">
      <c r="F347" s="6"/>
    </row>
    <row r="348" ht="12.75" customHeight="1">
      <c r="F348" s="6"/>
    </row>
    <row r="349" ht="12.75" customHeight="1">
      <c r="F349" s="6"/>
    </row>
    <row r="350" ht="12.75" customHeight="1">
      <c r="F350" s="6"/>
    </row>
    <row r="351" ht="12.75" customHeight="1">
      <c r="F351" s="6"/>
    </row>
    <row r="352" ht="12.75" customHeight="1">
      <c r="F352" s="6"/>
    </row>
    <row r="353" ht="12.75" customHeight="1">
      <c r="F353" s="6"/>
    </row>
    <row r="354" ht="12.75" customHeight="1">
      <c r="F354" s="6"/>
    </row>
    <row r="355" ht="12.75" customHeight="1">
      <c r="F355" s="6"/>
    </row>
    <row r="356" ht="12.75" customHeight="1">
      <c r="F356" s="6"/>
    </row>
    <row r="357" ht="12.75" customHeight="1">
      <c r="F357" s="6"/>
    </row>
    <row r="358" ht="12.75" customHeight="1">
      <c r="F358" s="6"/>
    </row>
    <row r="359" ht="12.75" customHeight="1">
      <c r="F359" s="6"/>
    </row>
    <row r="360" ht="12.75" customHeight="1">
      <c r="F360" s="6"/>
    </row>
    <row r="361" ht="12.75" customHeight="1">
      <c r="F361" s="6"/>
    </row>
    <row r="362" ht="12.75" customHeight="1">
      <c r="F362" s="6"/>
    </row>
    <row r="363" ht="12.75" customHeight="1">
      <c r="F363" s="6"/>
    </row>
    <row r="364" ht="12.75" customHeight="1">
      <c r="F364" s="6"/>
    </row>
    <row r="365" ht="12.75" customHeight="1">
      <c r="F365" s="6"/>
    </row>
    <row r="366" ht="12.75" customHeight="1">
      <c r="F366" s="6"/>
    </row>
    <row r="367" ht="12.75" customHeight="1">
      <c r="F367" s="6"/>
    </row>
    <row r="368" ht="12.75" customHeight="1">
      <c r="F368" s="6"/>
    </row>
    <row r="369" ht="12.75" customHeight="1">
      <c r="F369" s="6"/>
    </row>
    <row r="370" ht="12.75" customHeight="1">
      <c r="F370" s="6"/>
    </row>
    <row r="371" ht="12.75" customHeight="1">
      <c r="F371" s="6"/>
    </row>
    <row r="372" ht="12.75" customHeight="1">
      <c r="F372" s="6"/>
    </row>
    <row r="373" ht="12.75" customHeight="1">
      <c r="F373" s="6"/>
    </row>
    <row r="374" ht="12.75" customHeight="1">
      <c r="F374" s="6"/>
    </row>
    <row r="375" ht="12.75" customHeight="1">
      <c r="F375" s="6"/>
    </row>
    <row r="376" ht="12.75" customHeight="1">
      <c r="F376" s="6"/>
    </row>
    <row r="377" ht="12.75" customHeight="1">
      <c r="F377" s="6"/>
    </row>
    <row r="378" ht="12.75" customHeight="1">
      <c r="F378" s="6"/>
    </row>
    <row r="379" ht="12.75" customHeight="1">
      <c r="F379" s="6"/>
    </row>
    <row r="380" ht="12.75" customHeight="1">
      <c r="F380" s="6"/>
    </row>
    <row r="381" ht="12.75" customHeight="1">
      <c r="F381" s="6"/>
    </row>
    <row r="382" ht="12.75" customHeight="1">
      <c r="F382" s="6"/>
    </row>
    <row r="383" ht="12.75" customHeight="1">
      <c r="F383" s="6"/>
    </row>
    <row r="384" ht="12.75" customHeight="1">
      <c r="F384" s="6"/>
    </row>
    <row r="385" ht="12.75" customHeight="1">
      <c r="F385" s="6"/>
    </row>
    <row r="386" ht="12.75" customHeight="1">
      <c r="F386" s="6"/>
    </row>
    <row r="387" ht="12.75" customHeight="1">
      <c r="F387" s="6"/>
    </row>
    <row r="388" ht="12.75" customHeight="1">
      <c r="F388" s="6"/>
    </row>
    <row r="389" ht="12.75" customHeight="1">
      <c r="F389" s="6"/>
    </row>
    <row r="390" ht="12.75" customHeight="1">
      <c r="F390" s="6"/>
    </row>
    <row r="391" ht="12.75" customHeight="1">
      <c r="F391" s="6"/>
    </row>
    <row r="392" ht="12.75" customHeight="1">
      <c r="F392" s="6"/>
    </row>
    <row r="393" ht="12.75" customHeight="1">
      <c r="F393" s="6"/>
    </row>
    <row r="394" ht="12.75" customHeight="1">
      <c r="F394" s="6"/>
    </row>
    <row r="395" ht="12.75" customHeight="1">
      <c r="F395" s="6"/>
    </row>
    <row r="396" ht="12.75" customHeight="1">
      <c r="F396" s="6"/>
    </row>
    <row r="397" ht="12.75" customHeight="1">
      <c r="F397" s="6"/>
    </row>
    <row r="398" ht="12.75" customHeight="1">
      <c r="F398" s="6"/>
    </row>
    <row r="399" ht="12.75" customHeight="1">
      <c r="F399" s="6"/>
    </row>
    <row r="400" ht="12.75" customHeight="1">
      <c r="F400" s="6"/>
    </row>
    <row r="401" ht="12.75" customHeight="1">
      <c r="F401" s="6"/>
    </row>
    <row r="402" ht="12.75" customHeight="1">
      <c r="F402" s="6"/>
    </row>
    <row r="403" ht="12.75" customHeight="1">
      <c r="F403" s="6"/>
    </row>
    <row r="404" ht="12.75" customHeight="1">
      <c r="F404" s="6"/>
    </row>
    <row r="405" ht="12.75" customHeight="1">
      <c r="F405" s="6"/>
    </row>
    <row r="406" ht="12.75" customHeight="1">
      <c r="F406" s="6"/>
    </row>
    <row r="407" ht="12.75" customHeight="1">
      <c r="F407" s="6"/>
    </row>
    <row r="408" ht="12.75" customHeight="1">
      <c r="F408" s="6"/>
    </row>
    <row r="409" ht="12.75" customHeight="1">
      <c r="F409" s="6"/>
    </row>
    <row r="410" ht="12.75" customHeight="1">
      <c r="F410" s="6"/>
    </row>
    <row r="411" ht="12.75" customHeight="1">
      <c r="F411" s="6"/>
    </row>
    <row r="412" ht="12.75" customHeight="1">
      <c r="F412" s="6"/>
    </row>
    <row r="413" ht="12.75" customHeight="1">
      <c r="F413" s="6"/>
    </row>
    <row r="414" ht="12.75" customHeight="1">
      <c r="F414" s="6"/>
    </row>
    <row r="415" ht="12.75" customHeight="1">
      <c r="F415" s="6"/>
    </row>
    <row r="416" ht="12.75" customHeight="1">
      <c r="F416" s="6"/>
    </row>
    <row r="417" ht="12.75" customHeight="1">
      <c r="F417" s="6"/>
    </row>
    <row r="418" ht="12.75" customHeight="1">
      <c r="F418" s="6"/>
    </row>
    <row r="419" ht="12.75" customHeight="1">
      <c r="F419" s="6"/>
    </row>
    <row r="420" ht="12.75" customHeight="1">
      <c r="F420" s="6"/>
    </row>
    <row r="421" ht="12.75" customHeight="1">
      <c r="F421" s="6"/>
    </row>
    <row r="422" ht="12.75" customHeight="1">
      <c r="F422" s="6"/>
    </row>
    <row r="423" ht="12.75" customHeight="1">
      <c r="F423" s="6"/>
    </row>
    <row r="424" ht="12.75" customHeight="1">
      <c r="F424" s="6"/>
    </row>
    <row r="425" ht="12.75" customHeight="1">
      <c r="F425" s="6"/>
    </row>
    <row r="426" ht="12.75" customHeight="1">
      <c r="F426" s="6"/>
    </row>
    <row r="427" ht="12.75" customHeight="1">
      <c r="F427" s="6"/>
    </row>
    <row r="428" ht="12.75" customHeight="1">
      <c r="F428" s="6"/>
    </row>
    <row r="429" ht="12.75" customHeight="1">
      <c r="F429" s="6"/>
    </row>
    <row r="430" ht="12.75" customHeight="1">
      <c r="F430" s="6"/>
    </row>
    <row r="431" ht="12.75" customHeight="1">
      <c r="F431" s="6"/>
    </row>
    <row r="432" ht="12.75" customHeight="1">
      <c r="F432" s="6"/>
    </row>
    <row r="433" ht="12.75" customHeight="1">
      <c r="F433" s="6"/>
    </row>
    <row r="434" ht="12.75" customHeight="1">
      <c r="F434" s="6"/>
    </row>
    <row r="435" ht="12.75" customHeight="1">
      <c r="F435" s="6"/>
    </row>
    <row r="436" ht="12.75" customHeight="1">
      <c r="F436" s="6"/>
    </row>
    <row r="437" ht="12.75" customHeight="1">
      <c r="F437" s="6"/>
    </row>
    <row r="438" ht="12.75" customHeight="1">
      <c r="F438" s="6"/>
    </row>
    <row r="439" ht="12.75" customHeight="1">
      <c r="F439" s="6"/>
    </row>
    <row r="440" ht="12.75" customHeight="1">
      <c r="F440" s="6"/>
    </row>
    <row r="441" ht="12.75" customHeight="1">
      <c r="F441" s="6"/>
    </row>
    <row r="442" ht="12.75" customHeight="1">
      <c r="F442" s="6"/>
    </row>
    <row r="443" ht="12.75" customHeight="1">
      <c r="F443" s="6"/>
    </row>
    <row r="444" ht="12.75" customHeight="1">
      <c r="F444" s="6"/>
    </row>
    <row r="445" ht="12.75" customHeight="1">
      <c r="F445" s="6"/>
    </row>
    <row r="446" ht="12.75" customHeight="1">
      <c r="F446" s="6"/>
    </row>
    <row r="447" ht="12.75" customHeight="1">
      <c r="F447" s="6"/>
    </row>
    <row r="448" ht="12.75" customHeight="1">
      <c r="F448" s="6"/>
    </row>
    <row r="449" ht="12.75" customHeight="1">
      <c r="F449" s="6"/>
    </row>
    <row r="450" ht="12.75" customHeight="1">
      <c r="F450" s="6"/>
    </row>
    <row r="451" ht="12.75" customHeight="1">
      <c r="F451" s="6"/>
    </row>
    <row r="452" ht="12.75" customHeight="1">
      <c r="F452" s="6"/>
    </row>
    <row r="453" ht="12.75" customHeight="1">
      <c r="F453" s="6"/>
    </row>
    <row r="454" ht="12.75" customHeight="1">
      <c r="F454" s="6"/>
    </row>
    <row r="455" ht="12.75" customHeight="1">
      <c r="F455" s="6"/>
    </row>
    <row r="456" ht="12.75" customHeight="1">
      <c r="F456" s="6"/>
    </row>
    <row r="457" ht="12.75" customHeight="1">
      <c r="F457" s="6"/>
    </row>
    <row r="458" ht="12.75" customHeight="1">
      <c r="F458" s="6"/>
    </row>
    <row r="459" ht="12.75" customHeight="1">
      <c r="F459" s="6"/>
    </row>
    <row r="460" ht="12.75" customHeight="1">
      <c r="F460" s="6"/>
    </row>
    <row r="461" ht="12.75" customHeight="1">
      <c r="F461" s="6"/>
    </row>
    <row r="462" ht="12.75" customHeight="1">
      <c r="F462" s="6"/>
    </row>
    <row r="463" ht="12.75" customHeight="1">
      <c r="F463" s="6"/>
    </row>
    <row r="464" ht="12.75" customHeight="1">
      <c r="F464" s="6"/>
    </row>
    <row r="465" ht="12.75" customHeight="1">
      <c r="F465" s="6"/>
    </row>
    <row r="466" ht="12.75" customHeight="1">
      <c r="F466" s="6"/>
    </row>
    <row r="467" ht="12.75" customHeight="1">
      <c r="F467" s="6"/>
    </row>
    <row r="468" ht="12.75" customHeight="1">
      <c r="F468" s="6"/>
    </row>
    <row r="469" ht="12.75" customHeight="1">
      <c r="F469" s="6"/>
    </row>
    <row r="470" ht="12.75" customHeight="1">
      <c r="F470" s="6"/>
    </row>
    <row r="471" ht="12.75" customHeight="1">
      <c r="F471" s="6"/>
    </row>
    <row r="472" ht="12.75" customHeight="1">
      <c r="F472" s="6"/>
    </row>
    <row r="473" ht="12.75" customHeight="1">
      <c r="F473" s="6"/>
    </row>
    <row r="474" ht="12.75" customHeight="1">
      <c r="F474" s="6"/>
    </row>
    <row r="475" ht="12.75" customHeight="1">
      <c r="F475" s="6"/>
    </row>
    <row r="476" ht="12.75" customHeight="1">
      <c r="F476" s="6"/>
    </row>
    <row r="477" ht="12.75" customHeight="1">
      <c r="F477" s="6"/>
    </row>
    <row r="478" ht="12.75" customHeight="1">
      <c r="F478" s="6"/>
    </row>
    <row r="479" ht="12.75" customHeight="1">
      <c r="F479" s="6"/>
    </row>
    <row r="480" ht="12.75" customHeight="1">
      <c r="F480" s="6"/>
    </row>
    <row r="481" ht="12.75" customHeight="1">
      <c r="F481" s="6"/>
    </row>
    <row r="482" ht="12.75" customHeight="1">
      <c r="F482" s="6"/>
    </row>
    <row r="483" ht="12.75" customHeight="1">
      <c r="F483" s="6"/>
    </row>
    <row r="484" ht="12.75" customHeight="1">
      <c r="F484" s="6"/>
    </row>
    <row r="485" ht="12.75" customHeight="1">
      <c r="F485" s="6"/>
    </row>
    <row r="486" ht="12.75" customHeight="1">
      <c r="F486" s="6"/>
    </row>
    <row r="487" ht="12.75" customHeight="1">
      <c r="F487" s="6"/>
    </row>
    <row r="488" ht="12.75" customHeight="1">
      <c r="F488" s="6"/>
    </row>
    <row r="489" ht="12.75" customHeight="1">
      <c r="F489" s="6"/>
    </row>
    <row r="490" ht="12.75" customHeight="1">
      <c r="F490" s="6"/>
    </row>
    <row r="491" ht="12.75" customHeight="1">
      <c r="F491" s="6"/>
    </row>
    <row r="492" ht="12.75" customHeight="1">
      <c r="F492" s="6"/>
    </row>
    <row r="493" ht="12.75" customHeight="1">
      <c r="F493" s="6"/>
    </row>
    <row r="494" ht="12.75" customHeight="1">
      <c r="F494" s="6"/>
    </row>
    <row r="495" ht="12.75" customHeight="1">
      <c r="F495" s="6"/>
    </row>
    <row r="496" ht="12.75" customHeight="1">
      <c r="F496" s="6"/>
    </row>
    <row r="497" ht="12.75" customHeight="1">
      <c r="F497" s="6"/>
    </row>
    <row r="498" ht="12.75" customHeight="1">
      <c r="F498" s="6"/>
    </row>
    <row r="499" ht="12.75" customHeight="1">
      <c r="F499" s="6"/>
    </row>
    <row r="500" ht="12.75" customHeight="1">
      <c r="F500" s="6"/>
    </row>
    <row r="501" ht="12.75" customHeight="1">
      <c r="F501" s="6"/>
    </row>
    <row r="502" ht="12.75" customHeight="1">
      <c r="F502" s="6"/>
    </row>
    <row r="503" ht="12.75" customHeight="1">
      <c r="F503" s="6"/>
    </row>
    <row r="504" ht="12.75" customHeight="1">
      <c r="F504" s="6"/>
    </row>
    <row r="505" ht="12.75" customHeight="1">
      <c r="F505" s="6"/>
    </row>
    <row r="506" ht="12.75" customHeight="1">
      <c r="F506" s="6"/>
    </row>
    <row r="507" ht="12.75" customHeight="1">
      <c r="F507" s="6"/>
    </row>
    <row r="508" ht="12.75" customHeight="1">
      <c r="F508" s="6"/>
    </row>
    <row r="509" ht="12.75" customHeight="1">
      <c r="F509" s="6"/>
    </row>
    <row r="510" ht="12.75" customHeight="1">
      <c r="F510" s="6"/>
    </row>
    <row r="511" ht="12.75" customHeight="1">
      <c r="F511" s="6"/>
    </row>
    <row r="512" ht="12.75" customHeight="1">
      <c r="F512" s="6"/>
    </row>
    <row r="513" ht="12.75" customHeight="1">
      <c r="F513" s="6"/>
    </row>
    <row r="514" ht="12.75" customHeight="1">
      <c r="F514" s="6"/>
    </row>
    <row r="515" ht="12.75" customHeight="1">
      <c r="F515" s="6"/>
    </row>
    <row r="516" ht="12.75" customHeight="1">
      <c r="F516" s="6"/>
    </row>
    <row r="517" ht="12.75" customHeight="1">
      <c r="F517" s="6"/>
    </row>
    <row r="518" ht="12.75" customHeight="1">
      <c r="F518" s="6"/>
    </row>
    <row r="519" ht="12.75" customHeight="1">
      <c r="F519" s="6"/>
    </row>
    <row r="520" ht="12.75" customHeight="1">
      <c r="F520" s="6"/>
    </row>
    <row r="521" ht="12.75" customHeight="1">
      <c r="F521" s="6"/>
    </row>
    <row r="522" ht="12.75" customHeight="1">
      <c r="F522" s="6"/>
    </row>
    <row r="523" ht="12.75" customHeight="1">
      <c r="F523" s="6"/>
    </row>
    <row r="524" ht="12.75" customHeight="1">
      <c r="F524" s="6"/>
    </row>
    <row r="525" ht="12.75" customHeight="1">
      <c r="F525" s="6"/>
    </row>
    <row r="526" ht="12.75" customHeight="1">
      <c r="F526" s="6"/>
    </row>
    <row r="527" ht="12.75" customHeight="1">
      <c r="F527" s="6"/>
    </row>
    <row r="528" ht="12.75" customHeight="1">
      <c r="F528" s="6"/>
    </row>
    <row r="529" ht="12.75" customHeight="1">
      <c r="F529" s="6"/>
    </row>
    <row r="530" ht="12.75" customHeight="1">
      <c r="F530" s="6"/>
    </row>
    <row r="531" ht="12.75" customHeight="1">
      <c r="F531" s="6"/>
    </row>
    <row r="532" ht="12.75" customHeight="1">
      <c r="F532" s="6"/>
    </row>
    <row r="533" ht="12.75" customHeight="1">
      <c r="F533" s="6"/>
    </row>
    <row r="534" ht="12.75" customHeight="1">
      <c r="F534" s="6"/>
    </row>
    <row r="535" ht="12.75" customHeight="1">
      <c r="F535" s="6"/>
    </row>
    <row r="536" ht="12.75" customHeight="1">
      <c r="F536" s="6"/>
    </row>
    <row r="537" ht="12.75" customHeight="1">
      <c r="F537" s="6"/>
    </row>
    <row r="538" ht="12.75" customHeight="1">
      <c r="F538" s="6"/>
    </row>
    <row r="539" ht="12.75" customHeight="1">
      <c r="F539" s="6"/>
    </row>
    <row r="540" ht="12.75" customHeight="1">
      <c r="F540" s="6"/>
    </row>
    <row r="541" ht="12.75" customHeight="1">
      <c r="F541" s="6"/>
    </row>
    <row r="542" ht="12.75" customHeight="1">
      <c r="F542" s="6"/>
    </row>
    <row r="543" ht="12.75" customHeight="1">
      <c r="F543" s="6"/>
    </row>
    <row r="544" ht="12.75" customHeight="1">
      <c r="F544" s="6"/>
    </row>
    <row r="545" ht="12.75" customHeight="1">
      <c r="F545" s="6"/>
    </row>
    <row r="546" ht="12.75" customHeight="1">
      <c r="F546" s="6"/>
    </row>
    <row r="547" ht="12.75" customHeight="1">
      <c r="F547" s="6"/>
    </row>
    <row r="548" ht="12.75" customHeight="1">
      <c r="F548" s="6"/>
    </row>
    <row r="549" ht="12.75" customHeight="1">
      <c r="F549" s="6"/>
    </row>
    <row r="550" ht="12.75" customHeight="1">
      <c r="F550" s="6"/>
    </row>
    <row r="551" ht="12.75" customHeight="1">
      <c r="F551" s="6"/>
    </row>
    <row r="552" ht="12.75" customHeight="1">
      <c r="F552" s="6"/>
    </row>
    <row r="553" ht="12.75" customHeight="1">
      <c r="F553" s="6"/>
    </row>
    <row r="554" ht="12.75" customHeight="1">
      <c r="F554" s="6"/>
    </row>
    <row r="555" ht="12.75" customHeight="1">
      <c r="F555" s="6"/>
    </row>
    <row r="556" ht="12.75" customHeight="1">
      <c r="F556" s="6"/>
    </row>
    <row r="557" ht="12.75" customHeight="1">
      <c r="F557" s="6"/>
    </row>
    <row r="558" ht="12.75" customHeight="1">
      <c r="F558" s="6"/>
    </row>
    <row r="559" ht="12.75" customHeight="1">
      <c r="F559" s="6"/>
    </row>
    <row r="560" ht="12.75" customHeight="1">
      <c r="F560" s="6"/>
    </row>
    <row r="561" ht="12.75" customHeight="1">
      <c r="F561" s="6"/>
    </row>
    <row r="562" ht="12.75" customHeight="1">
      <c r="F562" s="6"/>
    </row>
    <row r="563" ht="12.75" customHeight="1">
      <c r="F563" s="6"/>
    </row>
    <row r="564" ht="12.75" customHeight="1">
      <c r="F564" s="6"/>
    </row>
    <row r="565" ht="12.75" customHeight="1">
      <c r="F565" s="6"/>
    </row>
    <row r="566" ht="12.75" customHeight="1">
      <c r="F566" s="6"/>
    </row>
    <row r="567" ht="12.75" customHeight="1">
      <c r="F567" s="6"/>
    </row>
    <row r="568" ht="12.75" customHeight="1">
      <c r="F568" s="6"/>
    </row>
    <row r="569" ht="12.75" customHeight="1">
      <c r="F569" s="6"/>
    </row>
    <row r="570" ht="12.75" customHeight="1">
      <c r="F570" s="6"/>
    </row>
    <row r="571" ht="12.75" customHeight="1">
      <c r="F571" s="6"/>
    </row>
    <row r="572" ht="12.75" customHeight="1">
      <c r="F572" s="6"/>
    </row>
    <row r="573" ht="12.75" customHeight="1">
      <c r="F573" s="6"/>
    </row>
    <row r="574" ht="12.75" customHeight="1">
      <c r="F574" s="6"/>
    </row>
    <row r="575" ht="12.75" customHeight="1">
      <c r="F575" s="6"/>
    </row>
    <row r="576" ht="12.75" customHeight="1">
      <c r="F576" s="6"/>
    </row>
    <row r="577" ht="12.75" customHeight="1">
      <c r="F577" s="6"/>
    </row>
    <row r="578" ht="12.75" customHeight="1">
      <c r="F578" s="6"/>
    </row>
    <row r="579" ht="12.75" customHeight="1">
      <c r="F579" s="6"/>
    </row>
    <row r="580" ht="12.75" customHeight="1">
      <c r="F580" s="6"/>
    </row>
    <row r="581" ht="12.75" customHeight="1">
      <c r="F581" s="6"/>
    </row>
    <row r="582" ht="12.75" customHeight="1">
      <c r="F582" s="6"/>
    </row>
    <row r="583" ht="12.75" customHeight="1">
      <c r="F583" s="6"/>
    </row>
    <row r="584" ht="12.75" customHeight="1">
      <c r="F584" s="6"/>
    </row>
    <row r="585" ht="12.75" customHeight="1">
      <c r="F585" s="6"/>
    </row>
    <row r="586" ht="12.75" customHeight="1">
      <c r="F586" s="6"/>
    </row>
    <row r="587" ht="12.75" customHeight="1">
      <c r="F587" s="6"/>
    </row>
    <row r="588" ht="12.75" customHeight="1">
      <c r="F588" s="6"/>
    </row>
    <row r="589" ht="12.75" customHeight="1">
      <c r="F589" s="6"/>
    </row>
    <row r="590" ht="12.75" customHeight="1">
      <c r="F590" s="6"/>
    </row>
    <row r="591" ht="12.75" customHeight="1">
      <c r="F591" s="6"/>
    </row>
    <row r="592" ht="12.75" customHeight="1">
      <c r="F592" s="6"/>
    </row>
    <row r="593" ht="12.75" customHeight="1">
      <c r="F593" s="6"/>
    </row>
    <row r="594" ht="12.75" customHeight="1">
      <c r="F594" s="6"/>
    </row>
    <row r="595" ht="12.75" customHeight="1">
      <c r="F595" s="6"/>
    </row>
    <row r="596" ht="12.75" customHeight="1">
      <c r="F596" s="6"/>
    </row>
    <row r="597" ht="12.75" customHeight="1">
      <c r="F597" s="6"/>
    </row>
    <row r="598" ht="12.75" customHeight="1">
      <c r="F598" s="6"/>
    </row>
    <row r="599" ht="12.75" customHeight="1">
      <c r="F599" s="6"/>
    </row>
    <row r="600" ht="12.75" customHeight="1">
      <c r="F600" s="6"/>
    </row>
    <row r="601" ht="12.75" customHeight="1">
      <c r="F601" s="6"/>
    </row>
    <row r="602" ht="12.75" customHeight="1">
      <c r="F602" s="6"/>
    </row>
    <row r="603" ht="12.75" customHeight="1">
      <c r="F603" s="6"/>
    </row>
    <row r="604" ht="12.75" customHeight="1">
      <c r="F604" s="6"/>
    </row>
    <row r="605" ht="12.75" customHeight="1">
      <c r="F605" s="6"/>
    </row>
    <row r="606" ht="12.75" customHeight="1">
      <c r="F606" s="6"/>
    </row>
    <row r="607" ht="12.75" customHeight="1">
      <c r="F607" s="6"/>
    </row>
    <row r="608" ht="12.75" customHeight="1">
      <c r="F608" s="6"/>
    </row>
    <row r="609" ht="12.75" customHeight="1">
      <c r="F609" s="6"/>
    </row>
    <row r="610" ht="12.75" customHeight="1">
      <c r="F610" s="6"/>
    </row>
    <row r="611" ht="12.75" customHeight="1">
      <c r="F611" s="6"/>
    </row>
    <row r="612" ht="12.75" customHeight="1">
      <c r="F612" s="6"/>
    </row>
    <row r="613" ht="12.75" customHeight="1">
      <c r="F613" s="6"/>
    </row>
    <row r="614" ht="12.75" customHeight="1">
      <c r="F614" s="6"/>
    </row>
    <row r="615" ht="12.75" customHeight="1">
      <c r="F615" s="6"/>
    </row>
    <row r="616" ht="12.75" customHeight="1">
      <c r="F616" s="6"/>
    </row>
    <row r="617" ht="12.75" customHeight="1">
      <c r="F617" s="6"/>
    </row>
    <row r="618" ht="12.75" customHeight="1">
      <c r="F618" s="6"/>
    </row>
    <row r="619" ht="12.75" customHeight="1">
      <c r="F619" s="6"/>
    </row>
    <row r="620" ht="12.75" customHeight="1">
      <c r="F620" s="6"/>
    </row>
    <row r="621" ht="12.75" customHeight="1">
      <c r="F621" s="6"/>
    </row>
    <row r="622" ht="12.75" customHeight="1">
      <c r="F622" s="6"/>
    </row>
    <row r="623" ht="12.75" customHeight="1">
      <c r="F623" s="6"/>
    </row>
    <row r="624" ht="12.75" customHeight="1">
      <c r="F624" s="6"/>
    </row>
    <row r="625" ht="12.75" customHeight="1">
      <c r="F625" s="6"/>
    </row>
    <row r="626" ht="12.75" customHeight="1">
      <c r="F626" s="6"/>
    </row>
    <row r="627" ht="12.75" customHeight="1">
      <c r="F627" s="6"/>
    </row>
    <row r="628" ht="12.75" customHeight="1">
      <c r="F628" s="6"/>
    </row>
    <row r="629" ht="12.75" customHeight="1">
      <c r="F629" s="6"/>
    </row>
    <row r="630" ht="12.75" customHeight="1">
      <c r="F630" s="6"/>
    </row>
    <row r="631" ht="12.75" customHeight="1">
      <c r="F631" s="6"/>
    </row>
    <row r="632" ht="12.75" customHeight="1">
      <c r="F632" s="6"/>
    </row>
    <row r="633" ht="12.75" customHeight="1">
      <c r="F633" s="6"/>
    </row>
    <row r="634" ht="12.75" customHeight="1">
      <c r="F634" s="6"/>
    </row>
    <row r="635" ht="12.75" customHeight="1">
      <c r="F635" s="6"/>
    </row>
    <row r="636" ht="12.75" customHeight="1">
      <c r="F636" s="6"/>
    </row>
    <row r="637" ht="12.75" customHeight="1">
      <c r="F637" s="6"/>
    </row>
    <row r="638" ht="12.75" customHeight="1">
      <c r="F638" s="6"/>
    </row>
    <row r="639" ht="12.75" customHeight="1">
      <c r="F639" s="6"/>
    </row>
    <row r="640" ht="12.75" customHeight="1">
      <c r="F640" s="6"/>
    </row>
    <row r="641" ht="12.75" customHeight="1">
      <c r="F641" s="6"/>
    </row>
    <row r="642" ht="12.75" customHeight="1">
      <c r="F642" s="6"/>
    </row>
    <row r="643" ht="12.75" customHeight="1">
      <c r="F643" s="6"/>
    </row>
    <row r="644" ht="12.75" customHeight="1">
      <c r="F644" s="6"/>
    </row>
    <row r="645" ht="12.75" customHeight="1">
      <c r="F645" s="6"/>
    </row>
    <row r="646" ht="12.75" customHeight="1">
      <c r="F646" s="6"/>
    </row>
    <row r="647" ht="12.75" customHeight="1">
      <c r="F647" s="6"/>
    </row>
    <row r="648" ht="12.75" customHeight="1">
      <c r="F648" s="6"/>
    </row>
    <row r="649" ht="12.75" customHeight="1">
      <c r="F649" s="6"/>
    </row>
    <row r="650" ht="12.75" customHeight="1">
      <c r="F650" s="6"/>
    </row>
    <row r="651" ht="12.75" customHeight="1">
      <c r="F651" s="6"/>
    </row>
    <row r="652" ht="12.75" customHeight="1">
      <c r="F652" s="6"/>
    </row>
    <row r="653" ht="12.75" customHeight="1">
      <c r="F653" s="6"/>
    </row>
    <row r="654" ht="12.75" customHeight="1">
      <c r="F654" s="6"/>
    </row>
    <row r="655" ht="12.75" customHeight="1">
      <c r="F655" s="6"/>
    </row>
    <row r="656" ht="12.75" customHeight="1">
      <c r="F656" s="6"/>
    </row>
    <row r="657" ht="12.75" customHeight="1">
      <c r="F657" s="6"/>
    </row>
    <row r="658" ht="12.75" customHeight="1">
      <c r="F658" s="6"/>
    </row>
    <row r="659" ht="12.75" customHeight="1">
      <c r="F659" s="6"/>
    </row>
    <row r="660" ht="12.75" customHeight="1">
      <c r="F660" s="6"/>
    </row>
    <row r="661" ht="12.75" customHeight="1">
      <c r="F661" s="6"/>
    </row>
    <row r="662" ht="12.75" customHeight="1">
      <c r="F662" s="6"/>
    </row>
    <row r="663" ht="12.75" customHeight="1">
      <c r="F663" s="6"/>
    </row>
    <row r="664" ht="12.75" customHeight="1">
      <c r="F664" s="6"/>
    </row>
    <row r="665" ht="12.75" customHeight="1">
      <c r="F665" s="6"/>
    </row>
    <row r="666" ht="12.75" customHeight="1">
      <c r="F666" s="6"/>
    </row>
    <row r="667" ht="12.75" customHeight="1">
      <c r="F667" s="6"/>
    </row>
    <row r="668" ht="12.75" customHeight="1">
      <c r="F668" s="6"/>
    </row>
    <row r="669" ht="12.75" customHeight="1">
      <c r="F669" s="6"/>
    </row>
    <row r="670" ht="12.75" customHeight="1">
      <c r="F670" s="6"/>
    </row>
    <row r="671" ht="12.75" customHeight="1">
      <c r="F671" s="6"/>
    </row>
    <row r="672" ht="12.75" customHeight="1">
      <c r="F672" s="6"/>
    </row>
    <row r="673" ht="12.75" customHeight="1">
      <c r="F673" s="6"/>
    </row>
    <row r="674" ht="12.75" customHeight="1">
      <c r="F674" s="6"/>
    </row>
    <row r="675" ht="12.75" customHeight="1">
      <c r="F675" s="6"/>
    </row>
    <row r="676" ht="12.75" customHeight="1">
      <c r="F676" s="6"/>
    </row>
    <row r="677" ht="12.75" customHeight="1">
      <c r="F677" s="6"/>
    </row>
    <row r="678" ht="12.75" customHeight="1">
      <c r="F678" s="6"/>
    </row>
    <row r="679" ht="12.75" customHeight="1">
      <c r="F679" s="6"/>
    </row>
    <row r="680" ht="12.75" customHeight="1">
      <c r="F680" s="6"/>
    </row>
    <row r="681" ht="12.75" customHeight="1">
      <c r="F681" s="6"/>
    </row>
    <row r="682" ht="12.75" customHeight="1">
      <c r="F682" s="6"/>
    </row>
    <row r="683" ht="12.75" customHeight="1">
      <c r="F683" s="6"/>
    </row>
    <row r="684" ht="12.75" customHeight="1">
      <c r="F684" s="6"/>
    </row>
    <row r="685" ht="12.75" customHeight="1">
      <c r="F685" s="6"/>
    </row>
    <row r="686" ht="12.75" customHeight="1">
      <c r="F686" s="6"/>
    </row>
    <row r="687" ht="12.75" customHeight="1">
      <c r="F687" s="6"/>
    </row>
    <row r="688" ht="12.75" customHeight="1">
      <c r="F688" s="6"/>
    </row>
    <row r="689" ht="12.75" customHeight="1">
      <c r="F689" s="6"/>
    </row>
    <row r="690" ht="12.75" customHeight="1">
      <c r="F690" s="6"/>
    </row>
    <row r="691" ht="12.75" customHeight="1">
      <c r="F691" s="6"/>
    </row>
    <row r="692" ht="12.75" customHeight="1">
      <c r="F692" s="6"/>
    </row>
    <row r="693" ht="12.75" customHeight="1">
      <c r="F693" s="6"/>
    </row>
    <row r="694" ht="12.75" customHeight="1">
      <c r="F694" s="6"/>
    </row>
    <row r="695" ht="12.75" customHeight="1">
      <c r="F695" s="6"/>
    </row>
    <row r="696" ht="12.75" customHeight="1">
      <c r="F696" s="6"/>
    </row>
    <row r="697" ht="12.75" customHeight="1">
      <c r="F697" s="6"/>
    </row>
    <row r="698" ht="12.75" customHeight="1">
      <c r="F698" s="6"/>
    </row>
    <row r="699" ht="12.75" customHeight="1">
      <c r="F699" s="6"/>
    </row>
    <row r="700" ht="12.75" customHeight="1">
      <c r="F700" s="6"/>
    </row>
    <row r="701" ht="12.75" customHeight="1">
      <c r="F701" s="6"/>
    </row>
    <row r="702" ht="12.75" customHeight="1">
      <c r="F702" s="6"/>
    </row>
    <row r="703" ht="12.75" customHeight="1">
      <c r="F703" s="6"/>
    </row>
    <row r="704" ht="12.75" customHeight="1">
      <c r="F704" s="6"/>
    </row>
    <row r="705" ht="12.75" customHeight="1">
      <c r="F705" s="6"/>
    </row>
    <row r="706" ht="12.75" customHeight="1">
      <c r="F706" s="6"/>
    </row>
    <row r="707" ht="12.75" customHeight="1">
      <c r="F707" s="6"/>
    </row>
    <row r="708" ht="12.75" customHeight="1">
      <c r="F708" s="6"/>
    </row>
    <row r="709" ht="12.75" customHeight="1">
      <c r="F709" s="6"/>
    </row>
    <row r="710" ht="12.75" customHeight="1">
      <c r="F710" s="6"/>
    </row>
    <row r="711" ht="12.75" customHeight="1">
      <c r="F711" s="6"/>
    </row>
    <row r="712" ht="12.75" customHeight="1">
      <c r="F712" s="6"/>
    </row>
    <row r="713" ht="12.75" customHeight="1">
      <c r="F713" s="6"/>
    </row>
    <row r="714" ht="12.75" customHeight="1">
      <c r="F714" s="6"/>
    </row>
    <row r="715" ht="12.75" customHeight="1">
      <c r="F715" s="6"/>
    </row>
    <row r="716" ht="12.75" customHeight="1">
      <c r="F716" s="6"/>
    </row>
    <row r="717" ht="12.75" customHeight="1">
      <c r="F717" s="6"/>
    </row>
    <row r="718" ht="12.75" customHeight="1">
      <c r="F718" s="6"/>
    </row>
    <row r="719" ht="12.75" customHeight="1">
      <c r="F719" s="6"/>
    </row>
    <row r="720" ht="12.75" customHeight="1">
      <c r="F720" s="6"/>
    </row>
    <row r="721" ht="12.75" customHeight="1">
      <c r="F721" s="6"/>
    </row>
    <row r="722" ht="12.75" customHeight="1">
      <c r="F722" s="6"/>
    </row>
    <row r="723" ht="12.75" customHeight="1">
      <c r="F723" s="6"/>
    </row>
    <row r="724" ht="12.75" customHeight="1">
      <c r="F724" s="6"/>
    </row>
    <row r="725" ht="12.75" customHeight="1">
      <c r="F725" s="6"/>
    </row>
    <row r="726" ht="12.75" customHeight="1">
      <c r="F726" s="6"/>
    </row>
    <row r="727" ht="12.75" customHeight="1">
      <c r="F727" s="6"/>
    </row>
    <row r="728" ht="12.75" customHeight="1">
      <c r="F728" s="6"/>
    </row>
    <row r="729" ht="12.75" customHeight="1">
      <c r="F729" s="6"/>
    </row>
    <row r="730" ht="12.75" customHeight="1">
      <c r="F730" s="6"/>
    </row>
    <row r="731" ht="12.75" customHeight="1">
      <c r="F731" s="6"/>
    </row>
    <row r="732" ht="12.75" customHeight="1">
      <c r="F732" s="6"/>
    </row>
    <row r="733" ht="12.75" customHeight="1">
      <c r="F733" s="6"/>
    </row>
    <row r="734" ht="12.75" customHeight="1">
      <c r="F734" s="6"/>
    </row>
    <row r="735" ht="12.75" customHeight="1">
      <c r="F735" s="6"/>
    </row>
    <row r="736" ht="12.75" customHeight="1">
      <c r="F736" s="6"/>
    </row>
    <row r="737" ht="12.75" customHeight="1">
      <c r="F737" s="6"/>
    </row>
    <row r="738" ht="12.75" customHeight="1">
      <c r="F738" s="6"/>
    </row>
    <row r="739" ht="12.75" customHeight="1">
      <c r="F739" s="6"/>
    </row>
    <row r="740" ht="12.75" customHeight="1">
      <c r="F740" s="6"/>
    </row>
    <row r="741" ht="12.75" customHeight="1">
      <c r="F741" s="6"/>
    </row>
    <row r="742" ht="12.75" customHeight="1">
      <c r="F742" s="6"/>
    </row>
    <row r="743" ht="12.75" customHeight="1">
      <c r="F743" s="6"/>
    </row>
    <row r="744" ht="12.75" customHeight="1">
      <c r="F744" s="6"/>
    </row>
    <row r="745" ht="12.75" customHeight="1">
      <c r="F745" s="6"/>
    </row>
    <row r="746" ht="12.75" customHeight="1">
      <c r="F746" s="6"/>
    </row>
    <row r="747" ht="12.75" customHeight="1">
      <c r="F747" s="6"/>
    </row>
    <row r="748" ht="12.75" customHeight="1">
      <c r="F748" s="6"/>
    </row>
    <row r="749" ht="12.75" customHeight="1">
      <c r="F749" s="6"/>
    </row>
    <row r="750" ht="12.75" customHeight="1">
      <c r="F750" s="6"/>
    </row>
    <row r="751" ht="12.75" customHeight="1">
      <c r="F751" s="6"/>
    </row>
    <row r="752" ht="12.75" customHeight="1">
      <c r="F752" s="6"/>
    </row>
    <row r="753" ht="12.75" customHeight="1">
      <c r="F753" s="6"/>
    </row>
    <row r="754" ht="12.75" customHeight="1">
      <c r="F754" s="6"/>
    </row>
    <row r="755" ht="12.75" customHeight="1">
      <c r="F755" s="6"/>
    </row>
    <row r="756" ht="12.75" customHeight="1">
      <c r="F756" s="6"/>
    </row>
    <row r="757" ht="12.75" customHeight="1">
      <c r="F757" s="6"/>
    </row>
    <row r="758" ht="12.75" customHeight="1">
      <c r="F758" s="6"/>
    </row>
    <row r="759" ht="12.75" customHeight="1">
      <c r="F759" s="6"/>
    </row>
    <row r="760" ht="12.75" customHeight="1">
      <c r="F760" s="6"/>
    </row>
    <row r="761" ht="12.75" customHeight="1">
      <c r="F761" s="6"/>
    </row>
    <row r="762" ht="12.75" customHeight="1">
      <c r="F762" s="6"/>
    </row>
    <row r="763" ht="12.75" customHeight="1">
      <c r="F763" s="6"/>
    </row>
    <row r="764" ht="12.75" customHeight="1">
      <c r="F764" s="6"/>
    </row>
    <row r="765" ht="12.75" customHeight="1">
      <c r="F765" s="6"/>
    </row>
    <row r="766" ht="12.75" customHeight="1">
      <c r="F766" s="6"/>
    </row>
    <row r="767" ht="12.75" customHeight="1">
      <c r="F767" s="6"/>
    </row>
    <row r="768" ht="12.75" customHeight="1">
      <c r="F768" s="6"/>
    </row>
    <row r="769" ht="12.75" customHeight="1">
      <c r="F769" s="6"/>
    </row>
    <row r="770" ht="12.75" customHeight="1">
      <c r="F770" s="6"/>
    </row>
    <row r="771" ht="12.75" customHeight="1">
      <c r="F771" s="6"/>
    </row>
    <row r="772" ht="12.75" customHeight="1">
      <c r="F772" s="6"/>
    </row>
    <row r="773" ht="12.75" customHeight="1">
      <c r="F773" s="6"/>
    </row>
    <row r="774" ht="12.75" customHeight="1">
      <c r="F774" s="6"/>
    </row>
    <row r="775" ht="12.75" customHeight="1">
      <c r="F775" s="6"/>
    </row>
    <row r="776" ht="12.75" customHeight="1">
      <c r="F776" s="6"/>
    </row>
    <row r="777" ht="12.75" customHeight="1">
      <c r="F777" s="6"/>
    </row>
    <row r="778" ht="12.75" customHeight="1">
      <c r="F778" s="6"/>
    </row>
    <row r="779" ht="12.75" customHeight="1">
      <c r="F779" s="6"/>
    </row>
    <row r="780" ht="12.75" customHeight="1">
      <c r="F780" s="6"/>
    </row>
    <row r="781" ht="12.75" customHeight="1">
      <c r="F781" s="6"/>
    </row>
    <row r="782" ht="12.75" customHeight="1">
      <c r="F782" s="6"/>
    </row>
    <row r="783" ht="12.75" customHeight="1">
      <c r="F783" s="6"/>
    </row>
    <row r="784" ht="12.75" customHeight="1">
      <c r="F784" s="6"/>
    </row>
    <row r="785" ht="12.75" customHeight="1">
      <c r="F785" s="6"/>
    </row>
    <row r="786" ht="12.75" customHeight="1">
      <c r="F786" s="6"/>
    </row>
    <row r="787" ht="12.75" customHeight="1">
      <c r="F787" s="6"/>
    </row>
    <row r="788" ht="12.75" customHeight="1">
      <c r="F788" s="6"/>
    </row>
    <row r="789" ht="12.75" customHeight="1">
      <c r="F789" s="6"/>
    </row>
    <row r="790" ht="12.75" customHeight="1">
      <c r="F790" s="6"/>
    </row>
    <row r="791" ht="12.75" customHeight="1">
      <c r="F791" s="6"/>
    </row>
    <row r="792" ht="12.75" customHeight="1">
      <c r="F792" s="6"/>
    </row>
    <row r="793" ht="12.75" customHeight="1">
      <c r="F793" s="6"/>
    </row>
    <row r="794" ht="12.75" customHeight="1">
      <c r="F794" s="6"/>
    </row>
    <row r="795" ht="12.75" customHeight="1">
      <c r="F795" s="6"/>
    </row>
    <row r="796" ht="12.75" customHeight="1">
      <c r="F796" s="6"/>
    </row>
    <row r="797" ht="12.75" customHeight="1">
      <c r="F797" s="6"/>
    </row>
    <row r="798" ht="12.75" customHeight="1">
      <c r="F798" s="6"/>
    </row>
    <row r="799" ht="12.75" customHeight="1">
      <c r="F799" s="6"/>
    </row>
    <row r="800" ht="12.75" customHeight="1">
      <c r="F800" s="6"/>
    </row>
    <row r="801" ht="12.75" customHeight="1">
      <c r="F801" s="6"/>
    </row>
    <row r="802" ht="12.75" customHeight="1">
      <c r="F802" s="6"/>
    </row>
    <row r="803" ht="12.75" customHeight="1">
      <c r="F803" s="6"/>
    </row>
    <row r="804" ht="12.75" customHeight="1">
      <c r="F804" s="6"/>
    </row>
    <row r="805" ht="12.75" customHeight="1">
      <c r="F805" s="6"/>
    </row>
    <row r="806" ht="12.75" customHeight="1">
      <c r="F806" s="6"/>
    </row>
    <row r="807" ht="12.75" customHeight="1">
      <c r="F807" s="6"/>
    </row>
    <row r="808" ht="12.75" customHeight="1">
      <c r="F808" s="6"/>
    </row>
    <row r="809" ht="12.75" customHeight="1">
      <c r="F809" s="6"/>
    </row>
    <row r="810" ht="12.75" customHeight="1">
      <c r="F810" s="6"/>
    </row>
    <row r="811" ht="12.75" customHeight="1">
      <c r="F811" s="6"/>
    </row>
    <row r="812" ht="12.75" customHeight="1">
      <c r="F812" s="6"/>
    </row>
    <row r="813" ht="12.75" customHeight="1">
      <c r="F813" s="6"/>
    </row>
    <row r="814" ht="12.75" customHeight="1">
      <c r="F814" s="6"/>
    </row>
    <row r="815" ht="12.75" customHeight="1">
      <c r="F815" s="6"/>
    </row>
    <row r="816" ht="12.75" customHeight="1">
      <c r="F816" s="6"/>
    </row>
    <row r="817" ht="12.75" customHeight="1">
      <c r="F817" s="6"/>
    </row>
    <row r="818" ht="12.75" customHeight="1">
      <c r="F818" s="6"/>
    </row>
    <row r="819" ht="12.75" customHeight="1">
      <c r="F819" s="6"/>
    </row>
    <row r="820" ht="12.75" customHeight="1">
      <c r="F820" s="6"/>
    </row>
    <row r="821" ht="12.75" customHeight="1">
      <c r="F821" s="6"/>
    </row>
    <row r="822" ht="12.75" customHeight="1">
      <c r="F822" s="6"/>
    </row>
    <row r="823" ht="12.75" customHeight="1">
      <c r="F823" s="6"/>
    </row>
    <row r="824" ht="12.75" customHeight="1">
      <c r="F824" s="6"/>
    </row>
    <row r="825" ht="12.75" customHeight="1">
      <c r="F825" s="6"/>
    </row>
    <row r="826" ht="12.75" customHeight="1">
      <c r="F826" s="6"/>
    </row>
    <row r="827" ht="12.75" customHeight="1">
      <c r="F827" s="6"/>
    </row>
    <row r="828" ht="12.75" customHeight="1">
      <c r="F828" s="6"/>
    </row>
    <row r="829" ht="12.75" customHeight="1">
      <c r="F829" s="6"/>
    </row>
    <row r="830" ht="12.75" customHeight="1">
      <c r="F830" s="6"/>
    </row>
    <row r="831" ht="12.75" customHeight="1">
      <c r="F831" s="6"/>
    </row>
    <row r="832" ht="12.75" customHeight="1">
      <c r="F832" s="6"/>
    </row>
    <row r="833" ht="12.75" customHeight="1">
      <c r="F833" s="6"/>
    </row>
    <row r="834" ht="12.75" customHeight="1">
      <c r="F834" s="6"/>
    </row>
    <row r="835" ht="12.75" customHeight="1">
      <c r="F835" s="6"/>
    </row>
    <row r="836" ht="12.75" customHeight="1">
      <c r="F836" s="6"/>
    </row>
    <row r="837" ht="12.75" customHeight="1">
      <c r="F837" s="6"/>
    </row>
    <row r="838" ht="12.75" customHeight="1">
      <c r="F838" s="6"/>
    </row>
    <row r="839" ht="12.75" customHeight="1">
      <c r="F839" s="6"/>
    </row>
    <row r="840" ht="12.75" customHeight="1">
      <c r="F840" s="6"/>
    </row>
    <row r="841" ht="12.75" customHeight="1">
      <c r="F841" s="6"/>
    </row>
    <row r="842" ht="12.75" customHeight="1">
      <c r="F842" s="6"/>
    </row>
    <row r="843" ht="12.75" customHeight="1">
      <c r="F843" s="6"/>
    </row>
    <row r="844" ht="12.75" customHeight="1">
      <c r="F844" s="6"/>
    </row>
    <row r="845" ht="12.75" customHeight="1">
      <c r="F845" s="6"/>
    </row>
    <row r="846" ht="12.75" customHeight="1">
      <c r="F846" s="6"/>
    </row>
    <row r="847" ht="12.75" customHeight="1">
      <c r="F847" s="6"/>
    </row>
    <row r="848" ht="12.75" customHeight="1">
      <c r="F848" s="6"/>
    </row>
    <row r="849" ht="12.75" customHeight="1">
      <c r="F849" s="6"/>
    </row>
    <row r="850" ht="12.75" customHeight="1">
      <c r="F850" s="6"/>
    </row>
    <row r="851" ht="12.75" customHeight="1">
      <c r="F851" s="6"/>
    </row>
    <row r="852" ht="12.75" customHeight="1">
      <c r="F852" s="6"/>
    </row>
    <row r="853" ht="12.75" customHeight="1">
      <c r="F853" s="6"/>
    </row>
    <row r="854" ht="12.75" customHeight="1">
      <c r="F854" s="6"/>
    </row>
    <row r="855" ht="12.75" customHeight="1">
      <c r="F855" s="6"/>
    </row>
    <row r="856" ht="12.75" customHeight="1">
      <c r="F856" s="6"/>
    </row>
    <row r="857" ht="12.75" customHeight="1">
      <c r="F857" s="6"/>
    </row>
    <row r="858" ht="12.75" customHeight="1">
      <c r="F858" s="6"/>
    </row>
    <row r="859" ht="12.75" customHeight="1">
      <c r="F859" s="6"/>
    </row>
    <row r="860" ht="12.75" customHeight="1">
      <c r="F860" s="6"/>
    </row>
    <row r="861" ht="12.75" customHeight="1">
      <c r="F861" s="6"/>
    </row>
    <row r="862" ht="12.75" customHeight="1">
      <c r="F862" s="6"/>
    </row>
    <row r="863" ht="12.75" customHeight="1">
      <c r="F863" s="6"/>
    </row>
    <row r="864" ht="12.75" customHeight="1">
      <c r="F864" s="6"/>
    </row>
    <row r="865" ht="12.75" customHeight="1">
      <c r="F865" s="6"/>
    </row>
    <row r="866" ht="12.75" customHeight="1">
      <c r="F866" s="6"/>
    </row>
    <row r="867" ht="12.75" customHeight="1">
      <c r="F867" s="6"/>
    </row>
    <row r="868" ht="12.75" customHeight="1">
      <c r="F868" s="6"/>
    </row>
    <row r="869" ht="12.75" customHeight="1">
      <c r="F869" s="6"/>
    </row>
    <row r="870" ht="12.75" customHeight="1">
      <c r="F870" s="6"/>
    </row>
    <row r="871" ht="12.75" customHeight="1">
      <c r="F871" s="6"/>
    </row>
    <row r="872" ht="12.75" customHeight="1">
      <c r="F872" s="6"/>
    </row>
    <row r="873" ht="12.75" customHeight="1">
      <c r="F873" s="6"/>
    </row>
    <row r="874" ht="12.75" customHeight="1">
      <c r="F874" s="6"/>
    </row>
    <row r="875" ht="12.75" customHeight="1">
      <c r="F875" s="6"/>
    </row>
    <row r="876" ht="12.75" customHeight="1">
      <c r="F876" s="6"/>
    </row>
    <row r="877" ht="12.75" customHeight="1">
      <c r="F877" s="6"/>
    </row>
    <row r="878" ht="12.75" customHeight="1">
      <c r="F878" s="6"/>
    </row>
    <row r="879" ht="12.75" customHeight="1">
      <c r="F879" s="6"/>
    </row>
    <row r="880" ht="12.75" customHeight="1">
      <c r="F880" s="6"/>
    </row>
    <row r="881" ht="12.75" customHeight="1">
      <c r="F881" s="6"/>
    </row>
    <row r="882" ht="12.75" customHeight="1">
      <c r="F882" s="6"/>
    </row>
    <row r="883" ht="12.75" customHeight="1">
      <c r="F883" s="6"/>
    </row>
    <row r="884" ht="12.75" customHeight="1">
      <c r="F884" s="6"/>
    </row>
    <row r="885" ht="12.75" customHeight="1">
      <c r="F885" s="6"/>
    </row>
    <row r="886" ht="12.75" customHeight="1">
      <c r="F886" s="6"/>
    </row>
    <row r="887" ht="12.75" customHeight="1">
      <c r="F887" s="6"/>
    </row>
    <row r="888" ht="12.75" customHeight="1">
      <c r="F888" s="6"/>
    </row>
    <row r="889" ht="12.75" customHeight="1">
      <c r="F889" s="6"/>
    </row>
    <row r="890" ht="12.75" customHeight="1">
      <c r="F890" s="6"/>
    </row>
    <row r="891" ht="12.75" customHeight="1">
      <c r="F891" s="6"/>
    </row>
    <row r="892" ht="12.75" customHeight="1">
      <c r="F892" s="6"/>
    </row>
    <row r="893" ht="12.75" customHeight="1">
      <c r="F893" s="6"/>
    </row>
    <row r="894" ht="12.75" customHeight="1">
      <c r="F894" s="6"/>
    </row>
    <row r="895" ht="12.75" customHeight="1">
      <c r="F895" s="6"/>
    </row>
    <row r="896" ht="12.75" customHeight="1">
      <c r="F896" s="6"/>
    </row>
    <row r="897" ht="12.75" customHeight="1">
      <c r="F897" s="6"/>
    </row>
    <row r="898" ht="12.75" customHeight="1">
      <c r="F898" s="6"/>
    </row>
    <row r="899" ht="12.75" customHeight="1">
      <c r="F899" s="6"/>
    </row>
    <row r="900" ht="12.75" customHeight="1">
      <c r="F900" s="6"/>
    </row>
    <row r="901" ht="12.75" customHeight="1">
      <c r="F901" s="6"/>
    </row>
    <row r="902" ht="12.75" customHeight="1">
      <c r="F902" s="6"/>
    </row>
    <row r="903" ht="12.75" customHeight="1">
      <c r="F903" s="6"/>
    </row>
    <row r="904" ht="12.75" customHeight="1">
      <c r="F904" s="6"/>
    </row>
    <row r="905" ht="12.75" customHeight="1">
      <c r="F905" s="6"/>
    </row>
    <row r="906" ht="12.75" customHeight="1">
      <c r="F906" s="6"/>
    </row>
    <row r="907" ht="12.75" customHeight="1">
      <c r="F907" s="6"/>
    </row>
    <row r="908" ht="12.75" customHeight="1">
      <c r="F908" s="6"/>
    </row>
    <row r="909" ht="12.75" customHeight="1">
      <c r="F909" s="6"/>
    </row>
    <row r="910" ht="12.75" customHeight="1">
      <c r="F910" s="6"/>
    </row>
    <row r="911" ht="12.75" customHeight="1">
      <c r="F911" s="6"/>
    </row>
    <row r="912" ht="12.75" customHeight="1">
      <c r="F912" s="6"/>
    </row>
    <row r="913" ht="12.75" customHeight="1">
      <c r="F913" s="6"/>
    </row>
    <row r="914" ht="12.75" customHeight="1">
      <c r="F914" s="6"/>
    </row>
    <row r="915" ht="12.75" customHeight="1">
      <c r="F915" s="6"/>
    </row>
    <row r="916" ht="12.75" customHeight="1">
      <c r="F916" s="6"/>
    </row>
    <row r="917" ht="12.75" customHeight="1">
      <c r="F917" s="6"/>
    </row>
    <row r="918" ht="12.75" customHeight="1">
      <c r="F918" s="6"/>
    </row>
    <row r="919" ht="12.75" customHeight="1">
      <c r="F919" s="6"/>
    </row>
    <row r="920" ht="12.75" customHeight="1">
      <c r="F920" s="6"/>
    </row>
    <row r="921" ht="12.75" customHeight="1">
      <c r="F921" s="6"/>
    </row>
    <row r="922" ht="12.75" customHeight="1">
      <c r="F922" s="6"/>
    </row>
    <row r="923" ht="12.75" customHeight="1">
      <c r="F923" s="6"/>
    </row>
    <row r="924" ht="12.75" customHeight="1">
      <c r="F924" s="6"/>
    </row>
    <row r="925" ht="12.75" customHeight="1">
      <c r="F925" s="6"/>
    </row>
    <row r="926" ht="12.75" customHeight="1">
      <c r="F926" s="6"/>
    </row>
    <row r="927" ht="12.75" customHeight="1">
      <c r="F927" s="6"/>
    </row>
    <row r="928" ht="12.75" customHeight="1">
      <c r="F928" s="6"/>
    </row>
    <row r="929" ht="12.75" customHeight="1">
      <c r="F929" s="6"/>
    </row>
    <row r="930" ht="12.75" customHeight="1">
      <c r="F930" s="6"/>
    </row>
    <row r="931" ht="12.75" customHeight="1">
      <c r="F931" s="6"/>
    </row>
    <row r="932" ht="12.75" customHeight="1">
      <c r="F932" s="6"/>
    </row>
    <row r="933" ht="12.75" customHeight="1">
      <c r="F933" s="6"/>
    </row>
    <row r="934" ht="12.75" customHeight="1">
      <c r="F934" s="6"/>
    </row>
    <row r="935" ht="12.75" customHeight="1">
      <c r="F935" s="6"/>
    </row>
    <row r="936" ht="12.75" customHeight="1">
      <c r="F936" s="6"/>
    </row>
    <row r="937" ht="12.75" customHeight="1">
      <c r="F937" s="6"/>
    </row>
    <row r="938" ht="12.75" customHeight="1">
      <c r="F938" s="6"/>
    </row>
    <row r="939" ht="12.75" customHeight="1">
      <c r="F939" s="6"/>
    </row>
    <row r="940" ht="12.75" customHeight="1">
      <c r="F940" s="6"/>
    </row>
    <row r="941" ht="12.75" customHeight="1">
      <c r="F941" s="6"/>
    </row>
    <row r="942" ht="12.75" customHeight="1">
      <c r="F942" s="6"/>
    </row>
    <row r="943" ht="12.75" customHeight="1">
      <c r="F943" s="6"/>
    </row>
    <row r="944" ht="12.75" customHeight="1">
      <c r="F944" s="6"/>
    </row>
    <row r="945" ht="12.75" customHeight="1">
      <c r="F945" s="6"/>
    </row>
    <row r="946" ht="12.75" customHeight="1">
      <c r="F946" s="6"/>
    </row>
    <row r="947" ht="12.75" customHeight="1">
      <c r="F947" s="6"/>
    </row>
    <row r="948" ht="12.75" customHeight="1">
      <c r="F948" s="6"/>
    </row>
    <row r="949" ht="12.75" customHeight="1">
      <c r="F949" s="6"/>
    </row>
    <row r="950" ht="12.75" customHeight="1">
      <c r="F950" s="6"/>
    </row>
    <row r="951" ht="12.75" customHeight="1">
      <c r="F951" s="6"/>
    </row>
    <row r="952" ht="12.75" customHeight="1">
      <c r="F952" s="6"/>
    </row>
    <row r="953" ht="12.75" customHeight="1">
      <c r="F953" s="6"/>
    </row>
    <row r="954" ht="12.75" customHeight="1">
      <c r="F954" s="6"/>
    </row>
    <row r="955" ht="12.75" customHeight="1">
      <c r="F955" s="6"/>
    </row>
    <row r="956" ht="12.75" customHeight="1">
      <c r="F956" s="6"/>
    </row>
    <row r="957" ht="12.75" customHeight="1">
      <c r="F957" s="6"/>
    </row>
    <row r="958" ht="12.75" customHeight="1">
      <c r="F958" s="6"/>
    </row>
    <row r="959" ht="12.75" customHeight="1">
      <c r="F959" s="6"/>
    </row>
    <row r="960" ht="12.75" customHeight="1">
      <c r="F960" s="6"/>
    </row>
    <row r="961" ht="12.75" customHeight="1">
      <c r="F961" s="6"/>
    </row>
    <row r="962" ht="12.75" customHeight="1">
      <c r="F962" s="6"/>
    </row>
    <row r="963" ht="12.75" customHeight="1">
      <c r="F963" s="6"/>
    </row>
    <row r="964" ht="12.75" customHeight="1">
      <c r="F964" s="6"/>
    </row>
    <row r="965" ht="12.75" customHeight="1">
      <c r="F965" s="6"/>
    </row>
    <row r="966" ht="12.75" customHeight="1">
      <c r="F966" s="6"/>
    </row>
    <row r="967" ht="12.75" customHeight="1">
      <c r="F967" s="6"/>
    </row>
    <row r="968" ht="12.75" customHeight="1">
      <c r="F968" s="6"/>
    </row>
    <row r="969" ht="12.75" customHeight="1">
      <c r="F969" s="6"/>
    </row>
    <row r="970" ht="12.75" customHeight="1">
      <c r="F970" s="6"/>
    </row>
    <row r="971" ht="12.75" customHeight="1">
      <c r="F971" s="6"/>
    </row>
    <row r="972" ht="12.75" customHeight="1">
      <c r="F972" s="6"/>
    </row>
    <row r="973" ht="12.75" customHeight="1">
      <c r="F973" s="6"/>
    </row>
    <row r="974" ht="12.75" customHeight="1">
      <c r="F974" s="6"/>
    </row>
    <row r="975" ht="12.75" customHeight="1">
      <c r="F975" s="6"/>
    </row>
    <row r="976" ht="12.75" customHeight="1">
      <c r="F976" s="6"/>
    </row>
    <row r="977" ht="12.75" customHeight="1">
      <c r="F977" s="6"/>
    </row>
    <row r="978" ht="12.75" customHeight="1">
      <c r="F978" s="6"/>
    </row>
    <row r="979" ht="12.75" customHeight="1">
      <c r="F979" s="6"/>
    </row>
    <row r="980" ht="12.75" customHeight="1">
      <c r="F980" s="6"/>
    </row>
    <row r="981" ht="12.75" customHeight="1">
      <c r="F981" s="6"/>
    </row>
    <row r="982" ht="12.75" customHeight="1">
      <c r="F982" s="6"/>
    </row>
    <row r="983" ht="12.75" customHeight="1">
      <c r="F983" s="6"/>
    </row>
    <row r="984" ht="12.75" customHeight="1">
      <c r="F984" s="6"/>
    </row>
    <row r="985" ht="12.75" customHeight="1">
      <c r="F985" s="6"/>
    </row>
    <row r="986" ht="12.75" customHeight="1">
      <c r="F986" s="6"/>
    </row>
    <row r="987" ht="12.75" customHeight="1">
      <c r="F987" s="6"/>
    </row>
    <row r="988" ht="12.75" customHeight="1">
      <c r="F988" s="6"/>
    </row>
    <row r="989" ht="12.75" customHeight="1">
      <c r="F989" s="6"/>
    </row>
    <row r="990" ht="12.75" customHeight="1">
      <c r="F990" s="6"/>
    </row>
    <row r="991" ht="12.75" customHeight="1">
      <c r="F991" s="6"/>
    </row>
    <row r="992" ht="12.75" customHeight="1">
      <c r="F992" s="6"/>
    </row>
    <row r="993" ht="12.75" customHeight="1">
      <c r="F993" s="6"/>
    </row>
    <row r="994" ht="12.75" customHeight="1">
      <c r="F994" s="6"/>
    </row>
    <row r="995" ht="12.75" customHeight="1">
      <c r="F995" s="6"/>
    </row>
    <row r="996" ht="12.75" customHeight="1">
      <c r="F996" s="6"/>
    </row>
    <row r="997" ht="12.75" customHeight="1">
      <c r="F997" s="6"/>
    </row>
    <row r="998" ht="12.75" customHeight="1">
      <c r="F998" s="6"/>
    </row>
    <row r="999" ht="12.75" customHeight="1">
      <c r="F999" s="6"/>
    </row>
    <row r="1000" ht="12.75" customHeight="1">
      <c r="F1000" s="6"/>
    </row>
  </sheetData>
  <printOptions/>
  <pageMargins bottom="0.4330708661417323" footer="0.0" header="0.0" left="0.2362204724409449" right="0.2362204724409449" top="0.7480314960629921"/>
  <pageSetup paperSize="9" orientation="landscape"/>
  <drawing r:id="rId1"/>
  <legacyDrawing r:id="rId2"/>
  <oleObjects>
    <oleObject progId="PBrush" shapeId="6145" r:id="rId3"/>
  </oleObjects>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2009-08-12T20:56:28Z</dcterms:created>
  <dc:creator>suporte</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Em Nome da Lei - 3º Relatório Produtor.xlsx</vt:lpwstr>
  </property>
</Properties>
</file>